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ctrlProps/ctrlProp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https://powergrid1989-my.sharepoint.com/personal/sr1_powergrid_in/Documents/RHQ/C&amp;M/Works/2024-25/RHQ Group/WC-3823-Diversion Works/Bid Docs -Uploaded to Portal/Bid Forms/"/>
    </mc:Choice>
  </mc:AlternateContent>
  <xr:revisionPtr revIDLastSave="28" documentId="13_ncr:1_{51D269F5-D119-4282-9125-CACC7A65A77B}" xr6:coauthVersionLast="47" xr6:coauthVersionMax="47" xr10:uidLastSave="{776F90F0-0164-45A4-9187-0A00608AE618}"/>
  <bookViews>
    <workbookView xWindow="-120" yWindow="-120" windowWidth="29040" windowHeight="15720" tabRatio="943" activeTab="1" xr2:uid="{00000000-000D-0000-FFFF-FFFF00000000}"/>
  </bookViews>
  <sheets>
    <sheet name="Basic" sheetId="1" r:id="rId1"/>
    <sheet name="Cover" sheetId="2" r:id="rId2"/>
    <sheet name="Names of Bidder" sheetId="3" r:id="rId3"/>
    <sheet name="Attach 3(JV)" sheetId="4" state="hidden" r:id="rId4"/>
    <sheet name="Attach 3(QR)" sheetId="5" r:id="rId5"/>
    <sheet name="Attach 4" sheetId="6" r:id="rId6"/>
    <sheet name="Attach 4 (A)" sheetId="7" state="hidden" r:id="rId7"/>
    <sheet name="Attach 4 (B)" sheetId="8" state="hidden" r:id="rId8"/>
    <sheet name="Attach 5" sheetId="9" r:id="rId9"/>
    <sheet name="Attach 5A" sheetId="27" r:id="rId10"/>
    <sheet name="Attach 6 (C)" sheetId="10" r:id="rId11"/>
    <sheet name="Attach 6 (T)" sheetId="26" r:id="rId12"/>
    <sheet name="Attach 7" sheetId="11" r:id="rId13"/>
    <sheet name="Attach 8" sheetId="12" r:id="rId14"/>
    <sheet name="Attach 9" sheetId="13" r:id="rId15"/>
    <sheet name="Attach 10" sheetId="14" r:id="rId16"/>
    <sheet name="Attach 11" sheetId="15" r:id="rId17"/>
    <sheet name="Attach 12" sheetId="16" r:id="rId18"/>
    <sheet name="Attach 13" sheetId="17" r:id="rId19"/>
    <sheet name="Attach 14" sheetId="18" state="hidden" r:id="rId20"/>
    <sheet name="Attach 14-IP" sheetId="19" r:id="rId21"/>
    <sheet name="Attach 15" sheetId="20" r:id="rId22"/>
    <sheet name="Attach 16" sheetId="21" r:id="rId23"/>
    <sheet name="Attach 17" sheetId="22" r:id="rId24"/>
    <sheet name="Bid Form 1st Envelope" sheetId="23" r:id="rId25"/>
    <sheet name="e-Form" sheetId="24" state="hidden" r:id="rId26"/>
    <sheet name="N to W" sheetId="25" state="hidden" r:id="rId27"/>
  </sheets>
  <externalReferences>
    <externalReference r:id="rId28"/>
    <externalReference r:id="rId29"/>
    <externalReference r:id="rId30"/>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15">'Attach 10'!$A$1:$E$28</definedName>
    <definedName name="_xlnm.Print_Area" localSheetId="16">'Attach 11'!$A$1:$E$30</definedName>
    <definedName name="_xlnm.Print_Area" localSheetId="17">'Attach 12'!$A$1:$E$42</definedName>
    <definedName name="_xlnm.Print_Area" localSheetId="18">'Attach 13'!$A$1:$E$29</definedName>
    <definedName name="_xlnm.Print_Area" localSheetId="19">'Attach 14'!$A$1:$E$29</definedName>
    <definedName name="_xlnm.Print_Area" localSheetId="20">'Attach 14-IP'!$A$1:$I$211</definedName>
    <definedName name="_xlnm.Print_Area" localSheetId="21">'Attach 15'!$A$1:$E$77</definedName>
    <definedName name="_xlnm.Print_Area" localSheetId="22">'Attach 16'!$A$1:$L$82</definedName>
    <definedName name="_xlnm.Print_Area" localSheetId="23">'Attach 17'!$A$1:$E$26</definedName>
    <definedName name="_xlnm.Print_Area" localSheetId="3">'Attach 3(JV)'!$A$1:$E$28</definedName>
    <definedName name="_xlnm.Print_Area" localSheetId="4">'Attach 3(QR)'!$A$1:$E$28</definedName>
    <definedName name="_xlnm.Print_Area" localSheetId="5">'Attach 4'!$A$1:$G$25</definedName>
    <definedName name="_xlnm.Print_Area" localSheetId="6">'Attach 4 (A)'!$A$1:$E$31</definedName>
    <definedName name="_xlnm.Print_Area" localSheetId="7">'Attach 4 (B)'!$A$1:$E$26</definedName>
    <definedName name="_xlnm.Print_Area" localSheetId="8">'Attach 5'!$A$1:$E$33</definedName>
    <definedName name="_xlnm.Print_Area" localSheetId="9">'Attach 5A'!$A$1:$E$32</definedName>
    <definedName name="_xlnm.Print_Area" localSheetId="10">'Attach 6 (C)'!$A$1:$E$29</definedName>
    <definedName name="_xlnm.Print_Area" localSheetId="11">'Attach 6 (T)'!$A$1:$E$29</definedName>
    <definedName name="_xlnm.Print_Area" localSheetId="12">'Attach 7'!$A$1:$E$28</definedName>
    <definedName name="_xlnm.Print_Area" localSheetId="13">'Attach 8'!$A$1:$H$35</definedName>
    <definedName name="_xlnm.Print_Area" localSheetId="14">'Attach 9'!$A$1:$E$30</definedName>
    <definedName name="_xlnm.Print_Area" localSheetId="24">'Bid Form 1st Envelope'!$A$1:$J$97</definedName>
    <definedName name="_xlnm.Print_Area" localSheetId="25">'e-Form'!$A$1:$N$51</definedName>
    <definedName name="_xlnm.Print_Area" localSheetId="2">'Names of Bidder'!$B$1:$D$22</definedName>
    <definedName name="_xlnm.Print_Titles" localSheetId="17">'Attach 12'!$18:$18</definedName>
    <definedName name="_xlnm.Print_Titles" localSheetId="13">'Attach 8'!#REF!</definedName>
    <definedName name="_xlnm.Print_Titles" localSheetId="14">'Attach 9'!$18:$18</definedName>
    <definedName name="_xlnm.Recorder">#REF!</definedName>
    <definedName name="TEST">#REF!</definedName>
    <definedName name="Z_237D8718_39ED_4FFE_B3B2_D1192F8D2E87_.wvu.Cols" localSheetId="17" hidden="1">'Attach 12'!#REF!</definedName>
    <definedName name="Z_237D8718_39ED_4FFE_B3B2_D1192F8D2E87_.wvu.Cols" localSheetId="21" hidden="1">'Attach 15'!$H:$H</definedName>
    <definedName name="Z_237D8718_39ED_4FFE_B3B2_D1192F8D2E87_.wvu.Cols" localSheetId="8" hidden="1">'Attach 5'!$H:$H</definedName>
    <definedName name="Z_237D8718_39ED_4FFE_B3B2_D1192F8D2E87_.wvu.Cols" localSheetId="9" hidden="1">'Attach 5A'!$H:$H</definedName>
    <definedName name="Z_237D8718_39ED_4FFE_B3B2_D1192F8D2E87_.wvu.Cols" localSheetId="10" hidden="1">'Attach 6 (C)'!$H:$H</definedName>
    <definedName name="Z_237D8718_39ED_4FFE_B3B2_D1192F8D2E87_.wvu.Cols" localSheetId="11" hidden="1">'Attach 6 (T)'!$H:$H</definedName>
    <definedName name="Z_237D8718_39ED_4FFE_B3B2_D1192F8D2E87_.wvu.Cols" localSheetId="13" hidden="1">'Attach 8'!$I:$U</definedName>
    <definedName name="Z_237D8718_39ED_4FFE_B3B2_D1192F8D2E87_.wvu.Cols" localSheetId="2" hidden="1">'Names of Bidder'!$A:$A</definedName>
    <definedName name="Z_237D8718_39ED_4FFE_B3B2_D1192F8D2E87_.wvu.PrintArea" localSheetId="15" hidden="1">'Attach 10'!$A$1:$E$28</definedName>
    <definedName name="Z_237D8718_39ED_4FFE_B3B2_D1192F8D2E87_.wvu.PrintArea" localSheetId="16" hidden="1">'Attach 11'!$A$1:$E$30</definedName>
    <definedName name="Z_237D8718_39ED_4FFE_B3B2_D1192F8D2E87_.wvu.PrintArea" localSheetId="17" hidden="1">'Attach 12'!$A$1:$E$31</definedName>
    <definedName name="Z_237D8718_39ED_4FFE_B3B2_D1192F8D2E87_.wvu.PrintArea" localSheetId="18" hidden="1">'Attach 13'!$A$1:$E$29</definedName>
    <definedName name="Z_237D8718_39ED_4FFE_B3B2_D1192F8D2E87_.wvu.PrintArea" localSheetId="19" hidden="1">'Attach 14'!$A$1:$E$29</definedName>
    <definedName name="Z_237D8718_39ED_4FFE_B3B2_D1192F8D2E87_.wvu.PrintArea" localSheetId="20" hidden="1">'Attach 14-IP'!$A$8:$I$225</definedName>
    <definedName name="Z_237D8718_39ED_4FFE_B3B2_D1192F8D2E87_.wvu.PrintArea" localSheetId="21" hidden="1">'Attach 15'!$A$1:$E$77</definedName>
    <definedName name="Z_237D8718_39ED_4FFE_B3B2_D1192F8D2E87_.wvu.PrintArea" localSheetId="22" hidden="1">'Attach 16'!$A$1:$L$82</definedName>
    <definedName name="Z_237D8718_39ED_4FFE_B3B2_D1192F8D2E87_.wvu.PrintArea" localSheetId="23" hidden="1">'Attach 17'!$A$1:$E$29</definedName>
    <definedName name="Z_237D8718_39ED_4FFE_B3B2_D1192F8D2E87_.wvu.PrintArea" localSheetId="3" hidden="1">'Attach 3(JV)'!$A$1:$E$28</definedName>
    <definedName name="Z_237D8718_39ED_4FFE_B3B2_D1192F8D2E87_.wvu.PrintArea" localSheetId="4" hidden="1">'Attach 3(QR)'!$A$1:$E$28</definedName>
    <definedName name="Z_237D8718_39ED_4FFE_B3B2_D1192F8D2E87_.wvu.PrintArea" localSheetId="5" hidden="1">'Attach 4'!$A$1:$E$25</definedName>
    <definedName name="Z_237D8718_39ED_4FFE_B3B2_D1192F8D2E87_.wvu.PrintArea" localSheetId="6" hidden="1">'Attach 4 (A)'!$A$1:$E$31</definedName>
    <definedName name="Z_237D8718_39ED_4FFE_B3B2_D1192F8D2E87_.wvu.PrintArea" localSheetId="7" hidden="1">'Attach 4 (B)'!$A$1:$E$26</definedName>
    <definedName name="Z_237D8718_39ED_4FFE_B3B2_D1192F8D2E87_.wvu.PrintArea" localSheetId="8" hidden="1">'Attach 5'!$A$1:$E$71</definedName>
    <definedName name="Z_237D8718_39ED_4FFE_B3B2_D1192F8D2E87_.wvu.PrintArea" localSheetId="9" hidden="1">'Attach 5A'!$A$1:$E$71</definedName>
    <definedName name="Z_237D8718_39ED_4FFE_B3B2_D1192F8D2E87_.wvu.PrintArea" localSheetId="10" hidden="1">'Attach 6 (C)'!$A$1:$E$51</definedName>
    <definedName name="Z_237D8718_39ED_4FFE_B3B2_D1192F8D2E87_.wvu.PrintArea" localSheetId="11" hidden="1">'Attach 6 (T)'!$A$1:$E$51</definedName>
    <definedName name="Z_237D8718_39ED_4FFE_B3B2_D1192F8D2E87_.wvu.PrintArea" localSheetId="12" hidden="1">'Attach 7'!$A$1:$E$28</definedName>
    <definedName name="Z_237D8718_39ED_4FFE_B3B2_D1192F8D2E87_.wvu.PrintArea" localSheetId="13" hidden="1">'Attach 8'!$A$1:$E$35</definedName>
    <definedName name="Z_237D8718_39ED_4FFE_B3B2_D1192F8D2E87_.wvu.PrintArea" localSheetId="14" hidden="1">'Attach 9'!$A$1:$E$30</definedName>
    <definedName name="Z_237D8718_39ED_4FFE_B3B2_D1192F8D2E87_.wvu.PrintArea" localSheetId="24" hidden="1">'Bid Form 1st Envelope'!$A$1:$F$97</definedName>
    <definedName name="Z_237D8718_39ED_4FFE_B3B2_D1192F8D2E87_.wvu.PrintArea" localSheetId="25" hidden="1">'e-Form'!$A$1:$N$51</definedName>
    <definedName name="Z_237D8718_39ED_4FFE_B3B2_D1192F8D2E87_.wvu.PrintArea" localSheetId="2" hidden="1">'Names of Bidder'!$B$1:$E$20</definedName>
    <definedName name="Z_237D8718_39ED_4FFE_B3B2_D1192F8D2E87_.wvu.PrintTitles" localSheetId="17" hidden="1">'Attach 12'!$18:$18</definedName>
    <definedName name="Z_237D8718_39ED_4FFE_B3B2_D1192F8D2E87_.wvu.PrintTitles" localSheetId="14" hidden="1">'Attach 9'!$18:$18</definedName>
    <definedName name="Z_237D8718_39ED_4FFE_B3B2_D1192F8D2E87_.wvu.Rows" localSheetId="20" hidden="1">'Attach 14-IP'!$43:$45</definedName>
    <definedName name="Z_237D8718_39ED_4FFE_B3B2_D1192F8D2E87_.wvu.Rows" localSheetId="8" hidden="1">'Attach 5'!$23:$28</definedName>
    <definedName name="Z_237D8718_39ED_4FFE_B3B2_D1192F8D2E87_.wvu.Rows" localSheetId="9" hidden="1">'Attach 5A'!$23:$28</definedName>
    <definedName name="Z_237D8718_39ED_4FFE_B3B2_D1192F8D2E87_.wvu.Rows" localSheetId="13" hidden="1">'Attach 8'!$30:$35</definedName>
    <definedName name="Z_237D8718_39ED_4FFE_B3B2_D1192F8D2E87_.wvu.Rows" localSheetId="24" hidden="1">'Bid Form 1st Envelope'!$23:$24</definedName>
    <definedName name="Z_2FDEDC7A_220A_4BDB_8FCD_0C556B60E1DF_.wvu.Cols" localSheetId="17" hidden="1">'Attach 12'!#REF!</definedName>
    <definedName name="Z_2FDEDC7A_220A_4BDB_8FCD_0C556B60E1DF_.wvu.Cols" localSheetId="21" hidden="1">'Attach 15'!$H:$H</definedName>
    <definedName name="Z_2FDEDC7A_220A_4BDB_8FCD_0C556B60E1DF_.wvu.Cols" localSheetId="8" hidden="1">'Attach 5'!$H:$H</definedName>
    <definedName name="Z_2FDEDC7A_220A_4BDB_8FCD_0C556B60E1DF_.wvu.Cols" localSheetId="9" hidden="1">'Attach 5A'!$H:$H</definedName>
    <definedName name="Z_2FDEDC7A_220A_4BDB_8FCD_0C556B60E1DF_.wvu.Cols" localSheetId="10" hidden="1">'Attach 6 (C)'!$H:$H</definedName>
    <definedName name="Z_2FDEDC7A_220A_4BDB_8FCD_0C556B60E1DF_.wvu.Cols" localSheetId="11" hidden="1">'Attach 6 (T)'!$H:$H</definedName>
    <definedName name="Z_2FDEDC7A_220A_4BDB_8FCD_0C556B60E1DF_.wvu.Cols" localSheetId="13" hidden="1">'Attach 8'!$I:$U</definedName>
    <definedName name="Z_2FDEDC7A_220A_4BDB_8FCD_0C556B60E1DF_.wvu.Cols" localSheetId="2" hidden="1">'Names of Bidder'!$A:$A</definedName>
    <definedName name="Z_2FDEDC7A_220A_4BDB_8FCD_0C556B60E1DF_.wvu.PrintArea" localSheetId="15" hidden="1">'Attach 10'!$A$1:$E$28</definedName>
    <definedName name="Z_2FDEDC7A_220A_4BDB_8FCD_0C556B60E1DF_.wvu.PrintArea" localSheetId="16" hidden="1">'Attach 11'!$A$1:$E$30</definedName>
    <definedName name="Z_2FDEDC7A_220A_4BDB_8FCD_0C556B60E1DF_.wvu.PrintArea" localSheetId="17" hidden="1">'Attach 12'!$A$1:$E$31</definedName>
    <definedName name="Z_2FDEDC7A_220A_4BDB_8FCD_0C556B60E1DF_.wvu.PrintArea" localSheetId="18" hidden="1">'Attach 13'!$A$1:$E$29</definedName>
    <definedName name="Z_2FDEDC7A_220A_4BDB_8FCD_0C556B60E1DF_.wvu.PrintArea" localSheetId="19" hidden="1">'Attach 14'!$A$1:$E$29</definedName>
    <definedName name="Z_2FDEDC7A_220A_4BDB_8FCD_0C556B60E1DF_.wvu.PrintArea" localSheetId="20" hidden="1">'Attach 14-IP'!$A$8:$I$225</definedName>
    <definedName name="Z_2FDEDC7A_220A_4BDB_8FCD_0C556B60E1DF_.wvu.PrintArea" localSheetId="21" hidden="1">'Attach 15'!$A$1:$E$77</definedName>
    <definedName name="Z_2FDEDC7A_220A_4BDB_8FCD_0C556B60E1DF_.wvu.PrintArea" localSheetId="22" hidden="1">'Attach 16'!$A$1:$L$82</definedName>
    <definedName name="Z_2FDEDC7A_220A_4BDB_8FCD_0C556B60E1DF_.wvu.PrintArea" localSheetId="23" hidden="1">'Attach 17'!$A$1:$E$29</definedName>
    <definedName name="Z_2FDEDC7A_220A_4BDB_8FCD_0C556B60E1DF_.wvu.PrintArea" localSheetId="3" hidden="1">'Attach 3(JV)'!$A$1:$E$28</definedName>
    <definedName name="Z_2FDEDC7A_220A_4BDB_8FCD_0C556B60E1DF_.wvu.PrintArea" localSheetId="4" hidden="1">'Attach 3(QR)'!$A$1:$E$28</definedName>
    <definedName name="Z_2FDEDC7A_220A_4BDB_8FCD_0C556B60E1DF_.wvu.PrintArea" localSheetId="5" hidden="1">'Attach 4'!$A$1:$E$25</definedName>
    <definedName name="Z_2FDEDC7A_220A_4BDB_8FCD_0C556B60E1DF_.wvu.PrintArea" localSheetId="6" hidden="1">'Attach 4 (A)'!$A$1:$E$31</definedName>
    <definedName name="Z_2FDEDC7A_220A_4BDB_8FCD_0C556B60E1DF_.wvu.PrintArea" localSheetId="7" hidden="1">'Attach 4 (B)'!$A$1:$E$26</definedName>
    <definedName name="Z_2FDEDC7A_220A_4BDB_8FCD_0C556B60E1DF_.wvu.PrintArea" localSheetId="8" hidden="1">'Attach 5'!$A$1:$E$71</definedName>
    <definedName name="Z_2FDEDC7A_220A_4BDB_8FCD_0C556B60E1DF_.wvu.PrintArea" localSheetId="9" hidden="1">'Attach 5A'!$A$1:$E$71</definedName>
    <definedName name="Z_2FDEDC7A_220A_4BDB_8FCD_0C556B60E1DF_.wvu.PrintArea" localSheetId="10" hidden="1">'Attach 6 (C)'!$A$1:$E$51</definedName>
    <definedName name="Z_2FDEDC7A_220A_4BDB_8FCD_0C556B60E1DF_.wvu.PrintArea" localSheetId="11" hidden="1">'Attach 6 (T)'!$A$1:$E$51</definedName>
    <definedName name="Z_2FDEDC7A_220A_4BDB_8FCD_0C556B60E1DF_.wvu.PrintArea" localSheetId="12" hidden="1">'Attach 7'!$A$1:$E$28</definedName>
    <definedName name="Z_2FDEDC7A_220A_4BDB_8FCD_0C556B60E1DF_.wvu.PrintArea" localSheetId="13" hidden="1">'Attach 8'!$A$1:$E$35</definedName>
    <definedName name="Z_2FDEDC7A_220A_4BDB_8FCD_0C556B60E1DF_.wvu.PrintArea" localSheetId="14" hidden="1">'Attach 9'!$A$1:$E$30</definedName>
    <definedName name="Z_2FDEDC7A_220A_4BDB_8FCD_0C556B60E1DF_.wvu.PrintArea" localSheetId="24" hidden="1">'Bid Form 1st Envelope'!$A$1:$F$97</definedName>
    <definedName name="Z_2FDEDC7A_220A_4BDB_8FCD_0C556B60E1DF_.wvu.PrintArea" localSheetId="25" hidden="1">'e-Form'!$A$1:$N$51</definedName>
    <definedName name="Z_2FDEDC7A_220A_4BDB_8FCD_0C556B60E1DF_.wvu.PrintArea" localSheetId="2" hidden="1">'Names of Bidder'!$B$1:$D$20</definedName>
    <definedName name="Z_2FDEDC7A_220A_4BDB_8FCD_0C556B60E1DF_.wvu.PrintTitles" localSheetId="17" hidden="1">'Attach 12'!$18:$18</definedName>
    <definedName name="Z_2FDEDC7A_220A_4BDB_8FCD_0C556B60E1DF_.wvu.PrintTitles" localSheetId="14" hidden="1">'Attach 9'!$18:$18</definedName>
    <definedName name="Z_2FDEDC7A_220A_4BDB_8FCD_0C556B60E1DF_.wvu.Rows" localSheetId="20" hidden="1">'Attach 14-IP'!$43:$45</definedName>
    <definedName name="Z_2FDEDC7A_220A_4BDB_8FCD_0C556B60E1DF_.wvu.Rows" localSheetId="8" hidden="1">'Attach 5'!$23:$28</definedName>
    <definedName name="Z_2FDEDC7A_220A_4BDB_8FCD_0C556B60E1DF_.wvu.Rows" localSheetId="9" hidden="1">'Attach 5A'!$23:$28</definedName>
    <definedName name="Z_2FDEDC7A_220A_4BDB_8FCD_0C556B60E1DF_.wvu.Rows" localSheetId="13" hidden="1">'Attach 8'!$30:$35</definedName>
    <definedName name="Z_2FDEDC7A_220A_4BDB_8FCD_0C556B60E1DF_.wvu.Rows" localSheetId="24" hidden="1">'Bid Form 1st Envelope'!$23:$24</definedName>
    <definedName name="Z_6A6F11F6_4979_4331_B451_38654332CB39_.wvu.Cols" localSheetId="17" hidden="1">'Attach 12'!#REF!</definedName>
    <definedName name="Z_6A6F11F6_4979_4331_B451_38654332CB39_.wvu.Cols" localSheetId="21" hidden="1">'Attach 15'!$H:$H</definedName>
    <definedName name="Z_6A6F11F6_4979_4331_B451_38654332CB39_.wvu.Cols" localSheetId="8" hidden="1">'Attach 5'!$H:$H</definedName>
    <definedName name="Z_6A6F11F6_4979_4331_B451_38654332CB39_.wvu.Cols" localSheetId="9" hidden="1">'Attach 5A'!$H:$H</definedName>
    <definedName name="Z_6A6F11F6_4979_4331_B451_38654332CB39_.wvu.Cols" localSheetId="10" hidden="1">'Attach 6 (C)'!$H:$H</definedName>
    <definedName name="Z_6A6F11F6_4979_4331_B451_38654332CB39_.wvu.Cols" localSheetId="11" hidden="1">'Attach 6 (T)'!$H:$H</definedName>
    <definedName name="Z_6A6F11F6_4979_4331_B451_38654332CB39_.wvu.Cols" localSheetId="13" hidden="1">'Attach 8'!$I:$U</definedName>
    <definedName name="Z_6A6F11F6_4979_4331_B451_38654332CB39_.wvu.Cols" localSheetId="2" hidden="1">'Names of Bidder'!$A:$A</definedName>
    <definedName name="Z_6A6F11F6_4979_4331_B451_38654332CB39_.wvu.PrintArea" localSheetId="15" hidden="1">'Attach 10'!$A$1:$E$28</definedName>
    <definedName name="Z_6A6F11F6_4979_4331_B451_38654332CB39_.wvu.PrintArea" localSheetId="16" hidden="1">'Attach 11'!$A$1:$E$30</definedName>
    <definedName name="Z_6A6F11F6_4979_4331_B451_38654332CB39_.wvu.PrintArea" localSheetId="17" hidden="1">'Attach 12'!$A$1:$E$31</definedName>
    <definedName name="Z_6A6F11F6_4979_4331_B451_38654332CB39_.wvu.PrintArea" localSheetId="18" hidden="1">'Attach 13'!$A$1:$E$29</definedName>
    <definedName name="Z_6A6F11F6_4979_4331_B451_38654332CB39_.wvu.PrintArea" localSheetId="19" hidden="1">'Attach 14'!$A$1:$E$29</definedName>
    <definedName name="Z_6A6F11F6_4979_4331_B451_38654332CB39_.wvu.PrintArea" localSheetId="20" hidden="1">'Attach 14-IP'!$A$8:$I$225</definedName>
    <definedName name="Z_6A6F11F6_4979_4331_B451_38654332CB39_.wvu.PrintArea" localSheetId="21" hidden="1">'Attach 15'!$A$1:$E$77</definedName>
    <definedName name="Z_6A6F11F6_4979_4331_B451_38654332CB39_.wvu.PrintArea" localSheetId="22" hidden="1">'Attach 16'!$A$1:$L$82</definedName>
    <definedName name="Z_6A6F11F6_4979_4331_B451_38654332CB39_.wvu.PrintArea" localSheetId="23" hidden="1">'Attach 17'!$A$1:$E$26</definedName>
    <definedName name="Z_6A6F11F6_4979_4331_B451_38654332CB39_.wvu.PrintArea" localSheetId="3" hidden="1">'Attach 3(JV)'!$A$1:$E$28</definedName>
    <definedName name="Z_6A6F11F6_4979_4331_B451_38654332CB39_.wvu.PrintArea" localSheetId="4" hidden="1">'Attach 3(QR)'!$A$1:$E$28</definedName>
    <definedName name="Z_6A6F11F6_4979_4331_B451_38654332CB39_.wvu.PrintArea" localSheetId="5" hidden="1">'Attach 4'!$A$1:$E$25</definedName>
    <definedName name="Z_6A6F11F6_4979_4331_B451_38654332CB39_.wvu.PrintArea" localSheetId="6" hidden="1">'Attach 4 (A)'!$A$1:$E$31</definedName>
    <definedName name="Z_6A6F11F6_4979_4331_B451_38654332CB39_.wvu.PrintArea" localSheetId="7" hidden="1">'Attach 4 (B)'!$A$1:$E$26</definedName>
    <definedName name="Z_6A6F11F6_4979_4331_B451_38654332CB39_.wvu.PrintArea" localSheetId="8" hidden="1">'Attach 5'!$A$1:$E$71</definedName>
    <definedName name="Z_6A6F11F6_4979_4331_B451_38654332CB39_.wvu.PrintArea" localSheetId="9" hidden="1">'Attach 5A'!$A$1:$E$71</definedName>
    <definedName name="Z_6A6F11F6_4979_4331_B451_38654332CB39_.wvu.PrintArea" localSheetId="10" hidden="1">'Attach 6 (C)'!$A$1:$E$51</definedName>
    <definedName name="Z_6A6F11F6_4979_4331_B451_38654332CB39_.wvu.PrintArea" localSheetId="11" hidden="1">'Attach 6 (T)'!$A$1:$E$51</definedName>
    <definedName name="Z_6A6F11F6_4979_4331_B451_38654332CB39_.wvu.PrintArea" localSheetId="12" hidden="1">'Attach 7'!$A$1:$E$28</definedName>
    <definedName name="Z_6A6F11F6_4979_4331_B451_38654332CB39_.wvu.PrintArea" localSheetId="13" hidden="1">'Attach 8'!$A$1:$E$35</definedName>
    <definedName name="Z_6A6F11F6_4979_4331_B451_38654332CB39_.wvu.PrintArea" localSheetId="14" hidden="1">'Attach 9'!$A$1:$E$30</definedName>
    <definedName name="Z_6A6F11F6_4979_4331_B451_38654332CB39_.wvu.PrintArea" localSheetId="24" hidden="1">'Bid Form 1st Envelope'!$A$1:$F$97</definedName>
    <definedName name="Z_6A6F11F6_4979_4331_B451_38654332CB39_.wvu.PrintArea" localSheetId="25" hidden="1">'e-Form'!$A$1:$N$51</definedName>
    <definedName name="Z_6A6F11F6_4979_4331_B451_38654332CB39_.wvu.PrintArea" localSheetId="2" hidden="1">'Names of Bidder'!$B$1:$D$20</definedName>
    <definedName name="Z_6A6F11F6_4979_4331_B451_38654332CB39_.wvu.PrintTitles" localSheetId="17" hidden="1">'Attach 12'!$18:$18</definedName>
    <definedName name="Z_6A6F11F6_4979_4331_B451_38654332CB39_.wvu.PrintTitles" localSheetId="14" hidden="1">'Attach 9'!$18:$18</definedName>
    <definedName name="Z_6A6F11F6_4979_4331_B451_38654332CB39_.wvu.Rows" localSheetId="20" hidden="1">'Attach 14-IP'!$43:$45</definedName>
    <definedName name="Z_6A6F11F6_4979_4331_B451_38654332CB39_.wvu.Rows" localSheetId="8" hidden="1">'Attach 5'!$23:$28</definedName>
    <definedName name="Z_6A6F11F6_4979_4331_B451_38654332CB39_.wvu.Rows" localSheetId="9" hidden="1">'Attach 5A'!$23:$28</definedName>
    <definedName name="Z_6A6F11F6_4979_4331_B451_38654332CB39_.wvu.Rows" localSheetId="13" hidden="1">'Attach 8'!$30:$35</definedName>
    <definedName name="Z_6A6F11F6_4979_4331_B451_38654332CB39_.wvu.Rows" localSheetId="24" hidden="1">'Bid Form 1st Envelope'!$23:$24</definedName>
    <definedName name="Z_827228A5_964E_465A_A946_EF2238A19E11_.wvu.Cols" localSheetId="17" hidden="1">'Attach 12'!#REF!</definedName>
    <definedName name="Z_827228A5_964E_465A_A946_EF2238A19E11_.wvu.Cols" localSheetId="21" hidden="1">'Attach 15'!$H:$H</definedName>
    <definedName name="Z_827228A5_964E_465A_A946_EF2238A19E11_.wvu.Cols" localSheetId="8" hidden="1">'Attach 5'!$H:$H</definedName>
    <definedName name="Z_827228A5_964E_465A_A946_EF2238A19E11_.wvu.Cols" localSheetId="9" hidden="1">'Attach 5A'!$H:$H</definedName>
    <definedName name="Z_827228A5_964E_465A_A946_EF2238A19E11_.wvu.Cols" localSheetId="10" hidden="1">'Attach 6 (C)'!$H:$H</definedName>
    <definedName name="Z_827228A5_964E_465A_A946_EF2238A19E11_.wvu.Cols" localSheetId="11" hidden="1">'Attach 6 (T)'!$H:$H</definedName>
    <definedName name="Z_827228A5_964E_465A_A946_EF2238A19E11_.wvu.Cols" localSheetId="13" hidden="1">'Attach 8'!$I:$U</definedName>
    <definedName name="Z_827228A5_964E_465A_A946_EF2238A19E11_.wvu.Cols" localSheetId="2" hidden="1">'Names of Bidder'!$A:$A</definedName>
    <definedName name="Z_827228A5_964E_465A_A946_EF2238A19E11_.wvu.PrintArea" localSheetId="15" hidden="1">'Attach 10'!$A$1:$E$28</definedName>
    <definedName name="Z_827228A5_964E_465A_A946_EF2238A19E11_.wvu.PrintArea" localSheetId="16" hidden="1">'Attach 11'!$A$1:$E$30</definedName>
    <definedName name="Z_827228A5_964E_465A_A946_EF2238A19E11_.wvu.PrintArea" localSheetId="17" hidden="1">'Attach 12'!$A$1:$E$31</definedName>
    <definedName name="Z_827228A5_964E_465A_A946_EF2238A19E11_.wvu.PrintArea" localSheetId="18" hidden="1">'Attach 13'!$A$1:$E$29</definedName>
    <definedName name="Z_827228A5_964E_465A_A946_EF2238A19E11_.wvu.PrintArea" localSheetId="19" hidden="1">'Attach 14'!$A$1:$E$29</definedName>
    <definedName name="Z_827228A5_964E_465A_A946_EF2238A19E11_.wvu.PrintArea" localSheetId="20" hidden="1">'Attach 14-IP'!$A$8:$I$225</definedName>
    <definedName name="Z_827228A5_964E_465A_A946_EF2238A19E11_.wvu.PrintArea" localSheetId="21" hidden="1">'Attach 15'!$A$1:$E$77</definedName>
    <definedName name="Z_827228A5_964E_465A_A946_EF2238A19E11_.wvu.PrintArea" localSheetId="22" hidden="1">'Attach 16'!$A$1:$L$82</definedName>
    <definedName name="Z_827228A5_964E_465A_A946_EF2238A19E11_.wvu.PrintArea" localSheetId="23" hidden="1">'Attach 17'!$A$1:$E$26</definedName>
    <definedName name="Z_827228A5_964E_465A_A946_EF2238A19E11_.wvu.PrintArea" localSheetId="3" hidden="1">'Attach 3(JV)'!$A$1:$E$28</definedName>
    <definedName name="Z_827228A5_964E_465A_A946_EF2238A19E11_.wvu.PrintArea" localSheetId="4" hidden="1">'Attach 3(QR)'!$A$1:$E$28</definedName>
    <definedName name="Z_827228A5_964E_465A_A946_EF2238A19E11_.wvu.PrintArea" localSheetId="5" hidden="1">'Attach 4'!$A$1:$E$25</definedName>
    <definedName name="Z_827228A5_964E_465A_A946_EF2238A19E11_.wvu.PrintArea" localSheetId="6" hidden="1">'Attach 4 (A)'!$A$1:$E$31</definedName>
    <definedName name="Z_827228A5_964E_465A_A946_EF2238A19E11_.wvu.PrintArea" localSheetId="7" hidden="1">'Attach 4 (B)'!$A$1:$E$26</definedName>
    <definedName name="Z_827228A5_964E_465A_A946_EF2238A19E11_.wvu.PrintArea" localSheetId="8" hidden="1">'Attach 5'!$A$1:$E$71</definedName>
    <definedName name="Z_827228A5_964E_465A_A946_EF2238A19E11_.wvu.PrintArea" localSheetId="9" hidden="1">'Attach 5A'!$A$1:$E$71</definedName>
    <definedName name="Z_827228A5_964E_465A_A946_EF2238A19E11_.wvu.PrintArea" localSheetId="10" hidden="1">'Attach 6 (C)'!$A$1:$E$51</definedName>
    <definedName name="Z_827228A5_964E_465A_A946_EF2238A19E11_.wvu.PrintArea" localSheetId="11" hidden="1">'Attach 6 (T)'!$A$1:$E$51</definedName>
    <definedName name="Z_827228A5_964E_465A_A946_EF2238A19E11_.wvu.PrintArea" localSheetId="12" hidden="1">'Attach 7'!$A$1:$E$28</definedName>
    <definedName name="Z_827228A5_964E_465A_A946_EF2238A19E11_.wvu.PrintArea" localSheetId="13" hidden="1">'Attach 8'!$A$1:$E$35</definedName>
    <definedName name="Z_827228A5_964E_465A_A946_EF2238A19E11_.wvu.PrintArea" localSheetId="14" hidden="1">'Attach 9'!$A$1:$E$30</definedName>
    <definedName name="Z_827228A5_964E_465A_A946_EF2238A19E11_.wvu.PrintArea" localSheetId="24" hidden="1">'Bid Form 1st Envelope'!$A$1:$F$97</definedName>
    <definedName name="Z_827228A5_964E_465A_A946_EF2238A19E11_.wvu.PrintArea" localSheetId="25" hidden="1">'e-Form'!$A$1:$N$51</definedName>
    <definedName name="Z_827228A5_964E_465A_A946_EF2238A19E11_.wvu.PrintArea" localSheetId="2" hidden="1">'Names of Bidder'!$B$1:$D$20</definedName>
    <definedName name="Z_827228A5_964E_465A_A946_EF2238A19E11_.wvu.PrintTitles" localSheetId="17" hidden="1">'Attach 12'!$18:$18</definedName>
    <definedName name="Z_827228A5_964E_465A_A946_EF2238A19E11_.wvu.PrintTitles" localSheetId="14" hidden="1">'Attach 9'!$18:$18</definedName>
    <definedName name="Z_827228A5_964E_465A_A946_EF2238A19E11_.wvu.Rows" localSheetId="17" hidden="1">'Attach 12'!$14:$31</definedName>
    <definedName name="Z_827228A5_964E_465A_A946_EF2238A19E11_.wvu.Rows" localSheetId="19" hidden="1">'Attach 14'!$14:$16</definedName>
    <definedName name="Z_827228A5_964E_465A_A946_EF2238A19E11_.wvu.Rows" localSheetId="20" hidden="1">'Attach 14-IP'!$43:$45</definedName>
    <definedName name="Z_827228A5_964E_465A_A946_EF2238A19E11_.wvu.Rows" localSheetId="8" hidden="1">'Attach 5'!$23:$28</definedName>
    <definedName name="Z_827228A5_964E_465A_A946_EF2238A19E11_.wvu.Rows" localSheetId="9" hidden="1">'Attach 5A'!$23:$28</definedName>
    <definedName name="Z_827228A5_964E_465A_A946_EF2238A19E11_.wvu.Rows" localSheetId="13" hidden="1">'Attach 8'!$30:$35</definedName>
    <definedName name="Z_827228A5_964E_465A_A946_EF2238A19E11_.wvu.Rows" localSheetId="24" hidden="1">'Bid Form 1st Envelope'!$23:$24</definedName>
    <definedName name="Z_8E7B022F_1113_4BA2_B2BA_8EDBE02A2557_.wvu.PrintArea" localSheetId="15" hidden="1">'Attach 10'!$A$1:$E$28</definedName>
    <definedName name="Z_8E7B022F_1113_4BA2_B2BA_8EDBE02A2557_.wvu.PrintArea" localSheetId="16" hidden="1">'Attach 11'!$A$1:$E$30</definedName>
    <definedName name="Z_8E7B022F_1113_4BA2_B2BA_8EDBE02A2557_.wvu.PrintArea" localSheetId="17" hidden="1">'Attach 12'!$A$1:$E$31</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15'!$A$1:$E$77</definedName>
    <definedName name="Z_8E7B022F_1113_4BA2_B2BA_8EDBE02A2557_.wvu.PrintArea" localSheetId="22" hidden="1">'Attach 16'!$A$1:$L$82</definedName>
    <definedName name="Z_8E7B022F_1113_4BA2_B2BA_8EDBE02A2557_.wvu.PrintArea" localSheetId="23" hidden="1">'Attach 17'!$A$1:$E$29</definedName>
    <definedName name="Z_8E7B022F_1113_4BA2_B2BA_8EDBE02A2557_.wvu.PrintArea" localSheetId="3" hidden="1">'Attach 3(JV)'!$A$1:$E$28</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(A)'!$A$1:$E$31</definedName>
    <definedName name="Z_8E7B022F_1113_4BA2_B2BA_8EDBE02A2557_.wvu.PrintArea" localSheetId="7" hidden="1">'Attach 4 (B)'!$A$1:$E$26</definedName>
    <definedName name="Z_8E7B022F_1113_4BA2_B2BA_8EDBE02A2557_.wvu.PrintArea" localSheetId="8" hidden="1">'Attach 5'!$A$1:$E$71</definedName>
    <definedName name="Z_8E7B022F_1113_4BA2_B2BA_8EDBE02A2557_.wvu.PrintArea" localSheetId="9" hidden="1">'Attach 5A'!$A$1:$E$71</definedName>
    <definedName name="Z_8E7B022F_1113_4BA2_B2BA_8EDBE02A2557_.wvu.PrintArea" localSheetId="10" hidden="1">'Attach 6 (C)'!$A$1:$E$51</definedName>
    <definedName name="Z_8E7B022F_1113_4BA2_B2BA_8EDBE02A2557_.wvu.PrintArea" localSheetId="11" hidden="1">'Attach 6 (T)'!$A$1:$E$51</definedName>
    <definedName name="Z_8E7B022F_1113_4BA2_B2BA_8EDBE02A2557_.wvu.PrintArea" localSheetId="12" hidden="1">'Attach 7'!$A$1:$E$28</definedName>
    <definedName name="Z_8E7B022F_1113_4BA2_B2BA_8EDBE02A2557_.wvu.PrintArea" localSheetId="13" hidden="1">'Attach 8'!$A$1:$E$35</definedName>
    <definedName name="Z_8E7B022F_1113_4BA2_B2BA_8EDBE02A2557_.wvu.PrintArea" localSheetId="14" hidden="1">'Attach 9'!$A$1:$E$38</definedName>
    <definedName name="Z_8E7B022F_1113_4BA2_B2BA_8EDBE02A2557_.wvu.PrintArea" localSheetId="24" hidden="1">'Bid Form 1st Envelope'!$A$1:$F$97</definedName>
    <definedName name="Z_8E7B022F_1113_4BA2_B2BA_8EDBE02A2557_.wvu.PrintArea" localSheetId="25" hidden="1">'e-Form'!$A$1:$N$51</definedName>
    <definedName name="Z_8E7B022F_1113_4BA2_B2BA_8EDBE02A2557_.wvu.PrintTitles" localSheetId="17" hidden="1">'Attach 12'!$18:$18</definedName>
    <definedName name="Z_8E7B022F_1113_4BA2_B2BA_8EDBE02A2557_.wvu.PrintTitles" localSheetId="13" hidden="1">'Attach 8'!#REF!</definedName>
    <definedName name="Z_8E7B022F_1113_4BA2_B2BA_8EDBE02A2557_.wvu.PrintTitles" localSheetId="14" hidden="1">'Attach 9'!$18:$18</definedName>
    <definedName name="Z_A3F641DF_CF1D_48E3_AFDC_E52726A449CB_.wvu.PrintArea" localSheetId="15" hidden="1">'Attach 10'!$A$1:$E$29</definedName>
    <definedName name="Z_A3F641DF_CF1D_48E3_AFDC_E52726A449CB_.wvu.PrintArea" localSheetId="16" hidden="1">'Attach 11'!$A$1:$E$30</definedName>
    <definedName name="Z_A3F641DF_CF1D_48E3_AFDC_E52726A449CB_.wvu.PrintArea" localSheetId="17" hidden="1">'Attach 12'!$A$1:$E$31</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15'!$A$1:$E$78</definedName>
    <definedName name="Z_A3F641DF_CF1D_48E3_AFDC_E52726A449CB_.wvu.PrintArea" localSheetId="22" hidden="1">'Attach 16'!$A$1:$L$82</definedName>
    <definedName name="Z_A3F641DF_CF1D_48E3_AFDC_E52726A449CB_.wvu.PrintArea" localSheetId="23" hidden="1">'Attach 17'!$A$1:$E$29</definedName>
    <definedName name="Z_A3F641DF_CF1D_48E3_AFDC_E52726A449CB_.wvu.PrintArea" localSheetId="3" hidden="1">'Attach 3(JV)'!$A$1:$E$28</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(A)'!$A$1:$E$31</definedName>
    <definedName name="Z_A3F641DF_CF1D_48E3_AFDC_E52726A449CB_.wvu.PrintArea" localSheetId="7" hidden="1">'Attach 4 (B)'!$A$1:$E$26</definedName>
    <definedName name="Z_A3F641DF_CF1D_48E3_AFDC_E52726A449CB_.wvu.PrintArea" localSheetId="8" hidden="1">'Attach 5'!$A$1:$E$32</definedName>
    <definedName name="Z_A3F641DF_CF1D_48E3_AFDC_E52726A449CB_.wvu.PrintArea" localSheetId="9" hidden="1">'Attach 5A'!$A$1:$E$32</definedName>
    <definedName name="Z_A3F641DF_CF1D_48E3_AFDC_E52726A449CB_.wvu.PrintArea" localSheetId="10" hidden="1">'Attach 6 (C)'!$A$1:$E$52</definedName>
    <definedName name="Z_A3F641DF_CF1D_48E3_AFDC_E52726A449CB_.wvu.PrintArea" localSheetId="11" hidden="1">'Attach 6 (T)'!$A$1:$E$52</definedName>
    <definedName name="Z_A3F641DF_CF1D_48E3_AFDC_E52726A449CB_.wvu.PrintArea" localSheetId="12" hidden="1">'Attach 7'!$A$1:$E$28</definedName>
    <definedName name="Z_A3F641DF_CF1D_48E3_AFDC_E52726A449CB_.wvu.PrintArea" localSheetId="13" hidden="1">'Attach 8'!$A$1:$E$35</definedName>
    <definedName name="Z_A3F641DF_CF1D_48E3_AFDC_E52726A449CB_.wvu.PrintArea" localSheetId="14" hidden="1">'Attach 9'!$A$1:$E$38</definedName>
    <definedName name="Z_A3F641DF_CF1D_48E3_AFDC_E52726A449CB_.wvu.PrintArea" localSheetId="24" hidden="1">'Bid Form 1st Envelope'!$A$1:$F$97</definedName>
    <definedName name="Z_A3F641DF_CF1D_48E3_AFDC_E52726A449CB_.wvu.PrintTitles" localSheetId="17" hidden="1">'Attach 12'!$18:$18</definedName>
    <definedName name="Z_A3F641DF_CF1D_48E3_AFDC_E52726A449CB_.wvu.PrintTitles" localSheetId="13" hidden="1">'Attach 8'!#REF!</definedName>
    <definedName name="Z_A3F641DF_CF1D_48E3_AFDC_E52726A449CB_.wvu.PrintTitles" localSheetId="14" hidden="1">'Attach 9'!$18:$18</definedName>
    <definedName name="Z_C75B92C6_DDA6_4B48_9868_112DE431C284_.wvu.Cols" localSheetId="17" hidden="1">'Attach 12'!#REF!</definedName>
    <definedName name="Z_C75B92C6_DDA6_4B48_9868_112DE431C284_.wvu.Cols" localSheetId="21" hidden="1">'Attach 15'!$H:$H</definedName>
    <definedName name="Z_C75B92C6_DDA6_4B48_9868_112DE431C284_.wvu.Cols" localSheetId="8" hidden="1">'Attach 5'!$H:$H</definedName>
    <definedName name="Z_C75B92C6_DDA6_4B48_9868_112DE431C284_.wvu.Cols" localSheetId="9" hidden="1">'Attach 5A'!$H:$H</definedName>
    <definedName name="Z_C75B92C6_DDA6_4B48_9868_112DE431C284_.wvu.Cols" localSheetId="10" hidden="1">'Attach 6 (C)'!$H:$H</definedName>
    <definedName name="Z_C75B92C6_DDA6_4B48_9868_112DE431C284_.wvu.Cols" localSheetId="11" hidden="1">'Attach 6 (T)'!$H:$H</definedName>
    <definedName name="Z_C75B92C6_DDA6_4B48_9868_112DE431C284_.wvu.Cols" localSheetId="13" hidden="1">'Attach 8'!$I:$U</definedName>
    <definedName name="Z_C75B92C6_DDA6_4B48_9868_112DE431C284_.wvu.Cols" localSheetId="2" hidden="1">'Names of Bidder'!$A:$A</definedName>
    <definedName name="Z_C75B92C6_DDA6_4B48_9868_112DE431C284_.wvu.PrintArea" localSheetId="15" hidden="1">'Attach 10'!$A$1:$E$28</definedName>
    <definedName name="Z_C75B92C6_DDA6_4B48_9868_112DE431C284_.wvu.PrintArea" localSheetId="16" hidden="1">'Attach 11'!$A$1:$E$30</definedName>
    <definedName name="Z_C75B92C6_DDA6_4B48_9868_112DE431C284_.wvu.PrintArea" localSheetId="17" hidden="1">'Attach 12'!$A$1:$E$31</definedName>
    <definedName name="Z_C75B92C6_DDA6_4B48_9868_112DE431C284_.wvu.PrintArea" localSheetId="18" hidden="1">'Attach 13'!$A$1:$E$29</definedName>
    <definedName name="Z_C75B92C6_DDA6_4B48_9868_112DE431C284_.wvu.PrintArea" localSheetId="19" hidden="1">'Attach 14'!$A$1:$E$29</definedName>
    <definedName name="Z_C75B92C6_DDA6_4B48_9868_112DE431C284_.wvu.PrintArea" localSheetId="20" hidden="1">'Attach 14-IP'!$A$8:$I$225</definedName>
    <definedName name="Z_C75B92C6_DDA6_4B48_9868_112DE431C284_.wvu.PrintArea" localSheetId="21" hidden="1">'Attach 15'!$A$1:$E$77</definedName>
    <definedName name="Z_C75B92C6_DDA6_4B48_9868_112DE431C284_.wvu.PrintArea" localSheetId="22" hidden="1">'Attach 16'!$A$1:$L$82</definedName>
    <definedName name="Z_C75B92C6_DDA6_4B48_9868_112DE431C284_.wvu.PrintArea" localSheetId="23" hidden="1">'Attach 17'!$A$1:$E$26</definedName>
    <definedName name="Z_C75B92C6_DDA6_4B48_9868_112DE431C284_.wvu.PrintArea" localSheetId="3" hidden="1">'Attach 3(JV)'!$A$1:$E$28</definedName>
    <definedName name="Z_C75B92C6_DDA6_4B48_9868_112DE431C284_.wvu.PrintArea" localSheetId="4" hidden="1">'Attach 3(QR)'!$A$1:$E$28</definedName>
    <definedName name="Z_C75B92C6_DDA6_4B48_9868_112DE431C284_.wvu.PrintArea" localSheetId="5" hidden="1">'Attach 4'!$A$1:$E$25</definedName>
    <definedName name="Z_C75B92C6_DDA6_4B48_9868_112DE431C284_.wvu.PrintArea" localSheetId="6" hidden="1">'Attach 4 (A)'!$A$1:$E$31</definedName>
    <definedName name="Z_C75B92C6_DDA6_4B48_9868_112DE431C284_.wvu.PrintArea" localSheetId="7" hidden="1">'Attach 4 (B)'!$A$1:$E$26</definedName>
    <definedName name="Z_C75B92C6_DDA6_4B48_9868_112DE431C284_.wvu.PrintArea" localSheetId="8" hidden="1">'Attach 5'!$A$1:$E$71</definedName>
    <definedName name="Z_C75B92C6_DDA6_4B48_9868_112DE431C284_.wvu.PrintArea" localSheetId="9" hidden="1">'Attach 5A'!$A$1:$E$71</definedName>
    <definedName name="Z_C75B92C6_DDA6_4B48_9868_112DE431C284_.wvu.PrintArea" localSheetId="10" hidden="1">'Attach 6 (C)'!$A$1:$E$51</definedName>
    <definedName name="Z_C75B92C6_DDA6_4B48_9868_112DE431C284_.wvu.PrintArea" localSheetId="11" hidden="1">'Attach 6 (T)'!$A$1:$E$51</definedName>
    <definedName name="Z_C75B92C6_DDA6_4B48_9868_112DE431C284_.wvu.PrintArea" localSheetId="12" hidden="1">'Attach 7'!$A$1:$E$28</definedName>
    <definedName name="Z_C75B92C6_DDA6_4B48_9868_112DE431C284_.wvu.PrintArea" localSheetId="13" hidden="1">'Attach 8'!$A$1:$E$35</definedName>
    <definedName name="Z_C75B92C6_DDA6_4B48_9868_112DE431C284_.wvu.PrintArea" localSheetId="14" hidden="1">'Attach 9'!$A$1:$E$30</definedName>
    <definedName name="Z_C75B92C6_DDA6_4B48_9868_112DE431C284_.wvu.PrintArea" localSheetId="24" hidden="1">'Bid Form 1st Envelope'!$A$1:$F$97</definedName>
    <definedName name="Z_C75B92C6_DDA6_4B48_9868_112DE431C284_.wvu.PrintArea" localSheetId="25" hidden="1">'e-Form'!$A$1:$N$51</definedName>
    <definedName name="Z_C75B92C6_DDA6_4B48_9868_112DE431C284_.wvu.PrintArea" localSheetId="2" hidden="1">'Names of Bidder'!$B$1:$D$20</definedName>
    <definedName name="Z_C75B92C6_DDA6_4B48_9868_112DE431C284_.wvu.PrintTitles" localSheetId="17" hidden="1">'Attach 12'!$18:$18</definedName>
    <definedName name="Z_C75B92C6_DDA6_4B48_9868_112DE431C284_.wvu.PrintTitles" localSheetId="14" hidden="1">'Attach 9'!$18:$18</definedName>
    <definedName name="Z_C75B92C6_DDA6_4B48_9868_112DE431C284_.wvu.Rows" localSheetId="20" hidden="1">'Attach 14-IP'!$43:$45</definedName>
    <definedName name="Z_C75B92C6_DDA6_4B48_9868_112DE431C284_.wvu.Rows" localSheetId="8" hidden="1">'Attach 5'!$23:$28</definedName>
    <definedName name="Z_C75B92C6_DDA6_4B48_9868_112DE431C284_.wvu.Rows" localSheetId="9" hidden="1">'Attach 5A'!$23:$28</definedName>
    <definedName name="Z_C75B92C6_DDA6_4B48_9868_112DE431C284_.wvu.Rows" localSheetId="13" hidden="1">'Attach 8'!$30:$35</definedName>
    <definedName name="Z_C75B92C6_DDA6_4B48_9868_112DE431C284_.wvu.Rows" localSheetId="24" hidden="1">'Bid Form 1st Envelope'!$23:$24</definedName>
    <definedName name="Z_CD4CA1A8_824A_452F_BDBA_32A47C1B3013_.wvu.Cols" localSheetId="17" hidden="1">'Attach 12'!#REF!</definedName>
    <definedName name="Z_CD4CA1A8_824A_452F_BDBA_32A47C1B3013_.wvu.Cols" localSheetId="21" hidden="1">'Attach 15'!$H:$H</definedName>
    <definedName name="Z_CD4CA1A8_824A_452F_BDBA_32A47C1B3013_.wvu.Cols" localSheetId="8" hidden="1">'Attach 5'!$H:$H</definedName>
    <definedName name="Z_CD4CA1A8_824A_452F_BDBA_32A47C1B3013_.wvu.Cols" localSheetId="9" hidden="1">'Attach 5A'!$H:$H</definedName>
    <definedName name="Z_CD4CA1A8_824A_452F_BDBA_32A47C1B3013_.wvu.Cols" localSheetId="10" hidden="1">'Attach 6 (C)'!$H:$H</definedName>
    <definedName name="Z_CD4CA1A8_824A_452F_BDBA_32A47C1B3013_.wvu.Cols" localSheetId="11" hidden="1">'Attach 6 (T)'!$H:$H</definedName>
    <definedName name="Z_CD4CA1A8_824A_452F_BDBA_32A47C1B3013_.wvu.Cols" localSheetId="13" hidden="1">'Attach 8'!$I:$U</definedName>
    <definedName name="Z_CD4CA1A8_824A_452F_BDBA_32A47C1B3013_.wvu.Cols" localSheetId="2" hidden="1">'Names of Bidder'!$A:$A</definedName>
    <definedName name="Z_CD4CA1A8_824A_452F_BDBA_32A47C1B3013_.wvu.PrintArea" localSheetId="15" hidden="1">'Attach 10'!$A$1:$E$28</definedName>
    <definedName name="Z_CD4CA1A8_824A_452F_BDBA_32A47C1B3013_.wvu.PrintArea" localSheetId="16" hidden="1">'Attach 11'!$A$1:$E$30</definedName>
    <definedName name="Z_CD4CA1A8_824A_452F_BDBA_32A47C1B3013_.wvu.PrintArea" localSheetId="17" hidden="1">'Attach 12'!$A$1:$E$31</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0" hidden="1">'Attach 14-IP'!$A$8:$I$225</definedName>
    <definedName name="Z_CD4CA1A8_824A_452F_BDBA_32A47C1B3013_.wvu.PrintArea" localSheetId="21" hidden="1">'Attach 15'!$A$1:$E$77</definedName>
    <definedName name="Z_CD4CA1A8_824A_452F_BDBA_32A47C1B3013_.wvu.PrintArea" localSheetId="22" hidden="1">'Attach 16'!$A$1:$L$82</definedName>
    <definedName name="Z_CD4CA1A8_824A_452F_BDBA_32A47C1B3013_.wvu.PrintArea" localSheetId="23" hidden="1">'Attach 17'!$A$1:$E$29</definedName>
    <definedName name="Z_CD4CA1A8_824A_452F_BDBA_32A47C1B3013_.wvu.PrintArea" localSheetId="3" hidden="1">'Attach 3(JV)'!$A$1:$E$28</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(A)'!$A$1:$E$31</definedName>
    <definedName name="Z_CD4CA1A8_824A_452F_BDBA_32A47C1B3013_.wvu.PrintArea" localSheetId="7" hidden="1">'Attach 4 (B)'!$A$1:$E$26</definedName>
    <definedName name="Z_CD4CA1A8_824A_452F_BDBA_32A47C1B3013_.wvu.PrintArea" localSheetId="8" hidden="1">'Attach 5'!$A$1:$E$71</definedName>
    <definedName name="Z_CD4CA1A8_824A_452F_BDBA_32A47C1B3013_.wvu.PrintArea" localSheetId="9" hidden="1">'Attach 5A'!$A$1:$E$71</definedName>
    <definedName name="Z_CD4CA1A8_824A_452F_BDBA_32A47C1B3013_.wvu.PrintArea" localSheetId="10" hidden="1">'Attach 6 (C)'!$A$1:$E$51</definedName>
    <definedName name="Z_CD4CA1A8_824A_452F_BDBA_32A47C1B3013_.wvu.PrintArea" localSheetId="11" hidden="1">'Attach 6 (T)'!$A$1:$E$51</definedName>
    <definedName name="Z_CD4CA1A8_824A_452F_BDBA_32A47C1B3013_.wvu.PrintArea" localSheetId="12" hidden="1">'Attach 7'!$A$1:$E$28</definedName>
    <definedName name="Z_CD4CA1A8_824A_452F_BDBA_32A47C1B3013_.wvu.PrintArea" localSheetId="13" hidden="1">'Attach 8'!$A$1:$E$35</definedName>
    <definedName name="Z_CD4CA1A8_824A_452F_BDBA_32A47C1B3013_.wvu.PrintArea" localSheetId="14" hidden="1">'Attach 9'!$A$1:$E$30</definedName>
    <definedName name="Z_CD4CA1A8_824A_452F_BDBA_32A47C1B3013_.wvu.PrintArea" localSheetId="24" hidden="1">'Bid Form 1st Envelope'!$A$1:$F$97</definedName>
    <definedName name="Z_CD4CA1A8_824A_452F_BDBA_32A47C1B3013_.wvu.PrintArea" localSheetId="25" hidden="1">'e-Form'!$A$1:$N$51</definedName>
    <definedName name="Z_CD4CA1A8_824A_452F_BDBA_32A47C1B3013_.wvu.PrintArea" localSheetId="2" hidden="1">'Names of Bidder'!$B$1:$E$20</definedName>
    <definedName name="Z_CD4CA1A8_824A_452F_BDBA_32A47C1B3013_.wvu.PrintTitles" localSheetId="17" hidden="1">'Attach 12'!$18:$18</definedName>
    <definedName name="Z_CD4CA1A8_824A_452F_BDBA_32A47C1B3013_.wvu.PrintTitles" localSheetId="14" hidden="1">'Attach 9'!$18:$18</definedName>
    <definedName name="Z_CD4CA1A8_824A_452F_BDBA_32A47C1B3013_.wvu.Rows" localSheetId="20" hidden="1">'Attach 14-IP'!$43:$45</definedName>
    <definedName name="Z_CD4CA1A8_824A_452F_BDBA_32A47C1B3013_.wvu.Rows" localSheetId="8" hidden="1">'Attach 5'!$23:$28</definedName>
    <definedName name="Z_CD4CA1A8_824A_452F_BDBA_32A47C1B3013_.wvu.Rows" localSheetId="9" hidden="1">'Attach 5A'!$23:$28</definedName>
    <definedName name="Z_CD4CA1A8_824A_452F_BDBA_32A47C1B3013_.wvu.Rows" localSheetId="13" hidden="1">'Attach 8'!$30:$35</definedName>
    <definedName name="Z_CD4CA1A8_824A_452F_BDBA_32A47C1B3013_.wvu.Rows" localSheetId="24" hidden="1">'Bid Form 1st Envelope'!$23:$24</definedName>
    <definedName name="Z_ECEBABD0_566A_41C4_AA9A_38EA30EFEDA8_.wvu.PrintArea" localSheetId="15" hidden="1">'Attach 10'!$A$1:$E$28</definedName>
    <definedName name="Z_ECEBABD0_566A_41C4_AA9A_38EA30EFEDA8_.wvu.PrintArea" localSheetId="16" hidden="1">'Attach 11'!$A$1:$E$30</definedName>
    <definedName name="Z_ECEBABD0_566A_41C4_AA9A_38EA30EFEDA8_.wvu.PrintArea" localSheetId="17" hidden="1">'Attach 12'!$A$1:$E$31</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15'!$A$1:$E$77</definedName>
    <definedName name="Z_ECEBABD0_566A_41C4_AA9A_38EA30EFEDA8_.wvu.PrintArea" localSheetId="22" hidden="1">'Attach 16'!$A$1:$L$82</definedName>
    <definedName name="Z_ECEBABD0_566A_41C4_AA9A_38EA30EFEDA8_.wvu.PrintArea" localSheetId="23" hidden="1">'Attach 17'!$A$1:$E$29</definedName>
    <definedName name="Z_ECEBABD0_566A_41C4_AA9A_38EA30EFEDA8_.wvu.PrintArea" localSheetId="3" hidden="1">'Attach 3(JV)'!$A$1:$E$28</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(A)'!$A$1:$E$31</definedName>
    <definedName name="Z_ECEBABD0_566A_41C4_AA9A_38EA30EFEDA8_.wvu.PrintArea" localSheetId="7" hidden="1">'Attach 4 (B)'!$A$1:$E$26</definedName>
    <definedName name="Z_ECEBABD0_566A_41C4_AA9A_38EA30EFEDA8_.wvu.PrintArea" localSheetId="8" hidden="1">'Attach 5'!$A$1:$E$72</definedName>
    <definedName name="Z_ECEBABD0_566A_41C4_AA9A_38EA30EFEDA8_.wvu.PrintArea" localSheetId="9" hidden="1">'Attach 5A'!$A$1:$E$72</definedName>
    <definedName name="Z_ECEBABD0_566A_41C4_AA9A_38EA30EFEDA8_.wvu.PrintArea" localSheetId="10" hidden="1">'Attach 6 (C)'!$A$1:$E$52</definedName>
    <definedName name="Z_ECEBABD0_566A_41C4_AA9A_38EA30EFEDA8_.wvu.PrintArea" localSheetId="11" hidden="1">'Attach 6 (T)'!$A$1:$E$52</definedName>
    <definedName name="Z_ECEBABD0_566A_41C4_AA9A_38EA30EFEDA8_.wvu.PrintArea" localSheetId="12" hidden="1">'Attach 7'!$A$1:$E$28</definedName>
    <definedName name="Z_ECEBABD0_566A_41C4_AA9A_38EA30EFEDA8_.wvu.PrintArea" localSheetId="13" hidden="1">'Attach 8'!$A$1:$E$35</definedName>
    <definedName name="Z_ECEBABD0_566A_41C4_AA9A_38EA30EFEDA8_.wvu.PrintArea" localSheetId="14" hidden="1">'Attach 9'!$A$1:$E$38</definedName>
    <definedName name="Z_ECEBABD0_566A_41C4_AA9A_38EA30EFEDA8_.wvu.PrintArea" localSheetId="24" hidden="1">'Bid Form 1st Envelope'!$A$1:$F$97</definedName>
    <definedName name="Z_ECEBABD0_566A_41C4_AA9A_38EA30EFEDA8_.wvu.PrintArea" localSheetId="25" hidden="1">'e-Form'!$A$1:$N$51</definedName>
    <definedName name="Z_ECEBABD0_566A_41C4_AA9A_38EA30EFEDA8_.wvu.PrintTitles" localSheetId="17" hidden="1">'Attach 12'!$18:$18</definedName>
    <definedName name="Z_ECEBABD0_566A_41C4_AA9A_38EA30EFEDA8_.wvu.PrintTitles" localSheetId="13" hidden="1">'Attach 8'!#REF!</definedName>
    <definedName name="Z_ECEBABD0_566A_41C4_AA9A_38EA30EFEDA8_.wvu.PrintTitles" localSheetId="14" hidden="1">'Attach 9'!$18:$18</definedName>
    <definedName name="Z_F68380CD_DF58_4BFA_A4C7_4B5C98AD7B16_.wvu.Cols" localSheetId="17" hidden="1">'Attach 12'!#REF!</definedName>
    <definedName name="Z_F68380CD_DF58_4BFA_A4C7_4B5C98AD7B16_.wvu.Cols" localSheetId="21" hidden="1">'Attach 15'!$H:$H</definedName>
    <definedName name="Z_F68380CD_DF58_4BFA_A4C7_4B5C98AD7B16_.wvu.Cols" localSheetId="8" hidden="1">'Attach 5'!$H:$H</definedName>
    <definedName name="Z_F68380CD_DF58_4BFA_A4C7_4B5C98AD7B16_.wvu.Cols" localSheetId="9" hidden="1">'Attach 5A'!$H:$H</definedName>
    <definedName name="Z_F68380CD_DF58_4BFA_A4C7_4B5C98AD7B16_.wvu.Cols" localSheetId="10" hidden="1">'Attach 6 (C)'!$H:$H</definedName>
    <definedName name="Z_F68380CD_DF58_4BFA_A4C7_4B5C98AD7B16_.wvu.Cols" localSheetId="11" hidden="1">'Attach 6 (T)'!$H:$H</definedName>
    <definedName name="Z_F68380CD_DF58_4BFA_A4C7_4B5C98AD7B16_.wvu.Cols" localSheetId="13" hidden="1">'Attach 8'!$I:$U</definedName>
    <definedName name="Z_F68380CD_DF58_4BFA_A4C7_4B5C98AD7B16_.wvu.Cols" localSheetId="2" hidden="1">'Names of Bidder'!$A:$A</definedName>
    <definedName name="Z_F68380CD_DF58_4BFA_A4C7_4B5C98AD7B16_.wvu.PrintArea" localSheetId="15" hidden="1">'Attach 10'!$A$1:$E$28</definedName>
    <definedName name="Z_F68380CD_DF58_4BFA_A4C7_4B5C98AD7B16_.wvu.PrintArea" localSheetId="16" hidden="1">'Attach 11'!$A$1:$E$30</definedName>
    <definedName name="Z_F68380CD_DF58_4BFA_A4C7_4B5C98AD7B16_.wvu.PrintArea" localSheetId="17" hidden="1">'Attach 12'!$A$1:$E$31</definedName>
    <definedName name="Z_F68380CD_DF58_4BFA_A4C7_4B5C98AD7B16_.wvu.PrintArea" localSheetId="18" hidden="1">'Attach 13'!$A$1:$E$29</definedName>
    <definedName name="Z_F68380CD_DF58_4BFA_A4C7_4B5C98AD7B16_.wvu.PrintArea" localSheetId="19" hidden="1">'Attach 14'!$A$1:$E$29</definedName>
    <definedName name="Z_F68380CD_DF58_4BFA_A4C7_4B5C98AD7B16_.wvu.PrintArea" localSheetId="20" hidden="1">'Attach 14-IP'!$A$8:$I$225</definedName>
    <definedName name="Z_F68380CD_DF58_4BFA_A4C7_4B5C98AD7B16_.wvu.PrintArea" localSheetId="21" hidden="1">'Attach 15'!$A$1:$E$77</definedName>
    <definedName name="Z_F68380CD_DF58_4BFA_A4C7_4B5C98AD7B16_.wvu.PrintArea" localSheetId="22" hidden="1">'Attach 16'!$A$1:$L$82</definedName>
    <definedName name="Z_F68380CD_DF58_4BFA_A4C7_4B5C98AD7B16_.wvu.PrintArea" localSheetId="23" hidden="1">'Attach 17'!$A$1:$E$29</definedName>
    <definedName name="Z_F68380CD_DF58_4BFA_A4C7_4B5C98AD7B16_.wvu.PrintArea" localSheetId="3" hidden="1">'Attach 3(JV)'!$A$1:$E$28</definedName>
    <definedName name="Z_F68380CD_DF58_4BFA_A4C7_4B5C98AD7B16_.wvu.PrintArea" localSheetId="4" hidden="1">'Attach 3(QR)'!$A$1:$E$28</definedName>
    <definedName name="Z_F68380CD_DF58_4BFA_A4C7_4B5C98AD7B16_.wvu.PrintArea" localSheetId="5" hidden="1">'Attach 4'!$A$1:$E$25</definedName>
    <definedName name="Z_F68380CD_DF58_4BFA_A4C7_4B5C98AD7B16_.wvu.PrintArea" localSheetId="6" hidden="1">'Attach 4 (A)'!$A$1:$E$31</definedName>
    <definedName name="Z_F68380CD_DF58_4BFA_A4C7_4B5C98AD7B16_.wvu.PrintArea" localSheetId="7" hidden="1">'Attach 4 (B)'!$A$1:$E$26</definedName>
    <definedName name="Z_F68380CD_DF58_4BFA_A4C7_4B5C98AD7B16_.wvu.PrintArea" localSheetId="8" hidden="1">'Attach 5'!$A$1:$E$71</definedName>
    <definedName name="Z_F68380CD_DF58_4BFA_A4C7_4B5C98AD7B16_.wvu.PrintArea" localSheetId="9" hidden="1">'Attach 5A'!$A$1:$E$71</definedName>
    <definedName name="Z_F68380CD_DF58_4BFA_A4C7_4B5C98AD7B16_.wvu.PrintArea" localSheetId="10" hidden="1">'Attach 6 (C)'!$A$1:$E$51</definedName>
    <definedName name="Z_F68380CD_DF58_4BFA_A4C7_4B5C98AD7B16_.wvu.PrintArea" localSheetId="11" hidden="1">'Attach 6 (T)'!$A$1:$E$51</definedName>
    <definedName name="Z_F68380CD_DF58_4BFA_A4C7_4B5C98AD7B16_.wvu.PrintArea" localSheetId="12" hidden="1">'Attach 7'!$A$1:$E$28</definedName>
    <definedName name="Z_F68380CD_DF58_4BFA_A4C7_4B5C98AD7B16_.wvu.PrintArea" localSheetId="13" hidden="1">'Attach 8'!$A$1:$E$35</definedName>
    <definedName name="Z_F68380CD_DF58_4BFA_A4C7_4B5C98AD7B16_.wvu.PrintArea" localSheetId="14" hidden="1">'Attach 9'!$A$1:$E$30</definedName>
    <definedName name="Z_F68380CD_DF58_4BFA_A4C7_4B5C98AD7B16_.wvu.PrintArea" localSheetId="24" hidden="1">'Bid Form 1st Envelope'!$A$1:$F$97</definedName>
    <definedName name="Z_F68380CD_DF58_4BFA_A4C7_4B5C98AD7B16_.wvu.PrintArea" localSheetId="25" hidden="1">'e-Form'!$A$1:$N$51</definedName>
    <definedName name="Z_F68380CD_DF58_4BFA_A4C7_4B5C98AD7B16_.wvu.PrintArea" localSheetId="2" hidden="1">'Names of Bidder'!$B$1:$D$20</definedName>
    <definedName name="Z_F68380CD_DF58_4BFA_A4C7_4B5C98AD7B16_.wvu.PrintTitles" localSheetId="17" hidden="1">'Attach 12'!$18:$18</definedName>
    <definedName name="Z_F68380CD_DF58_4BFA_A4C7_4B5C98AD7B16_.wvu.PrintTitles" localSheetId="14" hidden="1">'Attach 9'!$18:$18</definedName>
    <definedName name="Z_F68380CD_DF58_4BFA_A4C7_4B5C98AD7B16_.wvu.Rows" localSheetId="20" hidden="1">'Attach 14-IP'!$43:$45</definedName>
    <definedName name="Z_F68380CD_DF58_4BFA_A4C7_4B5C98AD7B16_.wvu.Rows" localSheetId="8" hidden="1">'Attach 5'!$23:$28</definedName>
    <definedName name="Z_F68380CD_DF58_4BFA_A4C7_4B5C98AD7B16_.wvu.Rows" localSheetId="9" hidden="1">'Attach 5A'!$23:$28</definedName>
    <definedName name="Z_F68380CD_DF58_4BFA_A4C7_4B5C98AD7B16_.wvu.Rows" localSheetId="13" hidden="1">'Attach 8'!$30:$35</definedName>
    <definedName name="Z_F68380CD_DF58_4BFA_A4C7_4B5C98AD7B16_.wvu.Rows" localSheetId="24" hidden="1">'Bid Form 1st Envelope'!$23:$24</definedName>
  </definedNames>
  <calcPr calcId="191029"/>
  <customWorkbookViews>
    <customWorkbookView name="admin - Personal View" guid="{F68380CD-DF58-4BFA-A4C7-4B5C98AD7B16}" mergeInterval="0" personalView="1" maximized="1" xWindow="1" yWindow="1" windowWidth="1024" windowHeight="538" tabRatio="779" activeSheetId="2"/>
    <customWorkbookView name="01487 - Personal View" guid="{2FDEDC7A-220A-4BDB-8FCD-0C556B60E1DF}" mergeInterval="0" personalView="1" maximized="1" windowWidth="1362" windowHeight="543" tabRatio="779" activeSheetId="21"/>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sanjoy das - Personal View" guid="{6A6F11F6-4979-4331-B451-38654332CB39}" mergeInterval="0" personalView="1" maximized="1" xWindow="1" yWindow="1" windowWidth="1280" windowHeight="804" tabRatio="779" activeSheetId="23"/>
    <customWorkbookView name="20587 - Personal View" guid="{C75B92C6-DDA6-4B48-9868-112DE431C284}" mergeInterval="0" personalView="1" maximized="1" xWindow="1" yWindow="1" windowWidth="1362" windowHeight="538" tabRatio="963" activeSheetId="2"/>
    <customWorkbookView name="65005 - Personal View" guid="{827228A5-964E-465A-A946-EF2238A19E11}" mergeInterval="0" personalView="1" maximized="1" windowWidth="1020" windowHeight="605"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23" l="1"/>
  <c r="A55" i="19"/>
  <c r="D30" i="16"/>
  <c r="C30" i="16"/>
  <c r="B30" i="16"/>
  <c r="D29" i="16"/>
  <c r="C29" i="16"/>
  <c r="B29" i="16"/>
  <c r="A14" i="4" l="1"/>
  <c r="A49" i="19"/>
  <c r="E12" i="6"/>
  <c r="D12" i="27" s="1"/>
  <c r="E11" i="6"/>
  <c r="G11" i="21" s="1"/>
  <c r="E10" i="6"/>
  <c r="G10" i="21" s="1"/>
  <c r="E9" i="6"/>
  <c r="A10" i="23"/>
  <c r="E8" i="6"/>
  <c r="D8" i="15" s="1"/>
  <c r="E12" i="14"/>
  <c r="E11" i="14"/>
  <c r="E10" i="14"/>
  <c r="E9" i="14"/>
  <c r="E8" i="14"/>
  <c r="D41" i="16"/>
  <c r="B41" i="16"/>
  <c r="D40" i="16"/>
  <c r="B40" i="16"/>
  <c r="B39" i="23"/>
  <c r="B27" i="23"/>
  <c r="D7" i="27"/>
  <c r="E1" i="27"/>
  <c r="E34" i="27" s="1"/>
  <c r="A7" i="27"/>
  <c r="A8" i="27"/>
  <c r="A12" i="12"/>
  <c r="A11" i="12"/>
  <c r="A10" i="12"/>
  <c r="A9" i="12"/>
  <c r="A8" i="12"/>
  <c r="F1" i="23"/>
  <c r="E1" i="22"/>
  <c r="L1" i="21"/>
  <c r="E1" i="20"/>
  <c r="E1" i="17"/>
  <c r="E1" i="16"/>
  <c r="E1" i="15"/>
  <c r="E1" i="14"/>
  <c r="E1" i="13"/>
  <c r="E1" i="12"/>
  <c r="E1" i="11"/>
  <c r="E1" i="26"/>
  <c r="E30" i="26" s="1"/>
  <c r="E1" i="10"/>
  <c r="E30" i="10" s="1"/>
  <c r="E1" i="9"/>
  <c r="E1" i="7"/>
  <c r="E1" i="6"/>
  <c r="E1" i="5"/>
  <c r="A32" i="26"/>
  <c r="E7" i="26"/>
  <c r="A3" i="4"/>
  <c r="A3" i="20" s="1"/>
  <c r="A1" i="4"/>
  <c r="A1" i="16" s="1"/>
  <c r="A1" i="25"/>
  <c r="A6" i="25" s="1"/>
  <c r="B6" i="25" s="1"/>
  <c r="AD20" i="23"/>
  <c r="AD21" i="23"/>
  <c r="F26" i="24"/>
  <c r="A30" i="24"/>
  <c r="G31" i="24"/>
  <c r="M37" i="24"/>
  <c r="M39" i="24"/>
  <c r="J43" i="24"/>
  <c r="K43" i="24"/>
  <c r="A8" i="23"/>
  <c r="B17" i="23"/>
  <c r="B20" i="23"/>
  <c r="B21" i="23"/>
  <c r="B22" i="23"/>
  <c r="H23" i="23"/>
  <c r="G24" i="23"/>
  <c r="B25" i="23"/>
  <c r="B26" i="23"/>
  <c r="B28" i="23"/>
  <c r="B29" i="23"/>
  <c r="B30" i="23"/>
  <c r="B31" i="23"/>
  <c r="B32" i="23"/>
  <c r="B33" i="23"/>
  <c r="B34" i="23"/>
  <c r="B35" i="23"/>
  <c r="B36" i="23"/>
  <c r="B37" i="23"/>
  <c r="B38" i="23"/>
  <c r="A97" i="23"/>
  <c r="E7" i="22"/>
  <c r="G7" i="21"/>
  <c r="E7" i="20"/>
  <c r="E60" i="20"/>
  <c r="A41" i="19"/>
  <c r="A42" i="19"/>
  <c r="A43" i="19"/>
  <c r="A44" i="19"/>
  <c r="A45" i="19"/>
  <c r="F201" i="19"/>
  <c r="F202" i="19"/>
  <c r="E7" i="18"/>
  <c r="E7" i="17"/>
  <c r="D7" i="16"/>
  <c r="D7" i="15"/>
  <c r="E7" i="14"/>
  <c r="E7" i="13"/>
  <c r="A26" i="13"/>
  <c r="A7" i="12"/>
  <c r="I16" i="12"/>
  <c r="G17" i="12"/>
  <c r="A19" i="12"/>
  <c r="E7" i="11"/>
  <c r="E7" i="10"/>
  <c r="A32" i="10"/>
  <c r="D7" i="9"/>
  <c r="E7" i="8"/>
  <c r="E8" i="8"/>
  <c r="E9" i="8"/>
  <c r="E10" i="8"/>
  <c r="E11" i="8"/>
  <c r="D7" i="7"/>
  <c r="D8" i="7"/>
  <c r="D9" i="7"/>
  <c r="D10" i="7"/>
  <c r="D11" i="7"/>
  <c r="E7" i="6"/>
  <c r="H18" i="6"/>
  <c r="I18" i="6"/>
  <c r="H19" i="6"/>
  <c r="I19" i="6"/>
  <c r="H20" i="6"/>
  <c r="I20" i="6"/>
  <c r="H21" i="6"/>
  <c r="I21" i="6"/>
  <c r="H22" i="6"/>
  <c r="I22" i="6"/>
  <c r="H23" i="6"/>
  <c r="I23" i="6"/>
  <c r="H24" i="6"/>
  <c r="I24" i="6"/>
  <c r="H25" i="6"/>
  <c r="I25" i="6"/>
  <c r="F26" i="6"/>
  <c r="G26" i="6"/>
  <c r="H26" i="6"/>
  <c r="I26" i="6"/>
  <c r="E7" i="5"/>
  <c r="Z1" i="4"/>
  <c r="Z1" i="24" s="1"/>
  <c r="K58" i="24" s="1"/>
  <c r="AT1" i="4"/>
  <c r="E1" i="4" s="1"/>
  <c r="E1" i="8"/>
  <c r="Z2" i="4"/>
  <c r="Z2" i="21" s="1"/>
  <c r="A8" i="4"/>
  <c r="A8" i="15" s="1"/>
  <c r="Z8" i="4"/>
  <c r="B9" i="4"/>
  <c r="B9" i="11" s="1"/>
  <c r="B10" i="4"/>
  <c r="B10" i="8" s="1"/>
  <c r="B11" i="4"/>
  <c r="B11" i="21" s="1"/>
  <c r="B12" i="4"/>
  <c r="B12" i="20" s="1"/>
  <c r="K57" i="24"/>
  <c r="C60" i="24"/>
  <c r="C61" i="24"/>
  <c r="C62" i="24"/>
  <c r="B24" i="4"/>
  <c r="B26" i="15" s="1"/>
  <c r="E24" i="4"/>
  <c r="E24" i="17" s="1"/>
  <c r="AA24" i="4"/>
  <c r="B25" i="4"/>
  <c r="B29" i="13" s="1"/>
  <c r="E25" i="4"/>
  <c r="E76" i="20" s="1"/>
  <c r="AA25" i="4"/>
  <c r="B1" i="3"/>
  <c r="B2" i="3"/>
  <c r="AA6" i="3"/>
  <c r="A7" i="4"/>
  <c r="B13" i="3"/>
  <c r="B2" i="2"/>
  <c r="B3" i="2"/>
  <c r="E34" i="9"/>
  <c r="E25" i="18"/>
  <c r="E9" i="10"/>
  <c r="D9" i="15"/>
  <c r="E11" i="17"/>
  <c r="A12" i="23"/>
  <c r="E11" i="13"/>
  <c r="A7" i="25"/>
  <c r="B7" i="25"/>
  <c r="D7" i="25" s="1"/>
  <c r="D9" i="27"/>
  <c r="E9" i="13"/>
  <c r="E9" i="20"/>
  <c r="A9" i="25"/>
  <c r="B9" i="25" s="1"/>
  <c r="D9" i="25" s="1"/>
  <c r="E9" i="11"/>
  <c r="D11" i="16"/>
  <c r="E11" i="22"/>
  <c r="E9" i="26"/>
  <c r="E9" i="22"/>
  <c r="D11" i="15"/>
  <c r="E9" i="17"/>
  <c r="D9" i="9"/>
  <c r="D9" i="16"/>
  <c r="G9" i="21"/>
  <c r="J60" i="24"/>
  <c r="B27" i="26"/>
  <c r="B49" i="26" s="1"/>
  <c r="E11" i="10"/>
  <c r="E11" i="11"/>
  <c r="E8" i="20"/>
  <c r="E8" i="17"/>
  <c r="E8" i="10"/>
  <c r="E8" i="22"/>
  <c r="D11" i="27"/>
  <c r="E11" i="26"/>
  <c r="E11" i="20"/>
  <c r="D8" i="16"/>
  <c r="E8" i="26"/>
  <c r="D11" i="9"/>
  <c r="D8" i="27"/>
  <c r="E8" i="13"/>
  <c r="G8" i="21"/>
  <c r="E8" i="11"/>
  <c r="J61" i="24"/>
  <c r="A11" i="25"/>
  <c r="B11" i="25" s="1"/>
  <c r="D11" i="25" s="1"/>
  <c r="J62" i="24"/>
  <c r="A10" i="25"/>
  <c r="B10" i="25"/>
  <c r="D10" i="25" s="1"/>
  <c r="E1" i="18"/>
  <c r="E10" i="10"/>
  <c r="D8" i="9"/>
  <c r="A1" i="8" l="1"/>
  <c r="A1" i="10"/>
  <c r="A30" i="10" s="1"/>
  <c r="A16" i="13"/>
  <c r="A3" i="27"/>
  <c r="A3" i="7"/>
  <c r="A3" i="26"/>
  <c r="A3" i="8"/>
  <c r="A3" i="16"/>
  <c r="A3" i="22"/>
  <c r="A3" i="9"/>
  <c r="E10" i="17"/>
  <c r="D10" i="16"/>
  <c r="E10" i="22"/>
  <c r="E10" i="13"/>
  <c r="E10" i="20"/>
  <c r="B21" i="14"/>
  <c r="B29" i="7"/>
  <c r="B24" i="18"/>
  <c r="B31" i="9"/>
  <c r="B69" i="9" s="1"/>
  <c r="B24" i="17"/>
  <c r="D27" i="15"/>
  <c r="B31" i="27"/>
  <c r="B69" i="27" s="1"/>
  <c r="A1" i="5"/>
  <c r="A1" i="15"/>
  <c r="A1" i="9"/>
  <c r="A34" i="9" s="1"/>
  <c r="A1" i="21"/>
  <c r="A1" i="11"/>
  <c r="A1" i="7"/>
  <c r="A1" i="12"/>
  <c r="A1" i="17"/>
  <c r="A1" i="13"/>
  <c r="A1" i="27"/>
  <c r="A34" i="27" s="1"/>
  <c r="A17" i="6"/>
  <c r="E22" i="14"/>
  <c r="B10" i="11"/>
  <c r="A8" i="10"/>
  <c r="A3" i="18"/>
  <c r="A3" i="5"/>
  <c r="A3" i="15" s="1"/>
  <c r="B9" i="18"/>
  <c r="A11" i="23"/>
  <c r="Z2" i="24"/>
  <c r="I62" i="24" s="1"/>
  <c r="D10" i="9"/>
  <c r="E28" i="26"/>
  <c r="E50" i="26" s="1"/>
  <c r="E10" i="26"/>
  <c r="A18" i="6"/>
  <c r="D10" i="27"/>
  <c r="H80" i="21"/>
  <c r="D20" i="23"/>
  <c r="B10" i="22"/>
  <c r="A3" i="14"/>
  <c r="B25" i="12"/>
  <c r="D10" i="15"/>
  <c r="E10" i="11"/>
  <c r="E25" i="12"/>
  <c r="B10" i="18"/>
  <c r="F80" i="23"/>
  <c r="E24" i="22"/>
  <c r="E27" i="26"/>
  <c r="E49" i="26" s="1"/>
  <c r="K49" i="24"/>
  <c r="H79" i="21"/>
  <c r="B24" i="22"/>
  <c r="B21" i="12"/>
  <c r="E21" i="14"/>
  <c r="E22" i="5"/>
  <c r="E21" i="6"/>
  <c r="B21" i="6"/>
  <c r="E82" i="23"/>
  <c r="D26" i="15"/>
  <c r="E27" i="10"/>
  <c r="E49" i="10" s="1"/>
  <c r="D31" i="9"/>
  <c r="D69" i="9" s="1"/>
  <c r="B9" i="15"/>
  <c r="B12" i="6"/>
  <c r="B12" i="7"/>
  <c r="B12" i="16"/>
  <c r="B12" i="10"/>
  <c r="B10" i="26"/>
  <c r="B25" i="17"/>
  <c r="B32" i="9"/>
  <c r="B70" i="9" s="1"/>
  <c r="B23" i="5"/>
  <c r="B25" i="22"/>
  <c r="B76" i="20"/>
  <c r="B28" i="10"/>
  <c r="B50" i="10" s="1"/>
  <c r="B75" i="20"/>
  <c r="B28" i="13"/>
  <c r="B79" i="21"/>
  <c r="B22" i="11"/>
  <c r="C82" i="23"/>
  <c r="D32" i="9"/>
  <c r="D70" i="9" s="1"/>
  <c r="D32" i="27"/>
  <c r="D70" i="27" s="1"/>
  <c r="E83" i="23"/>
  <c r="K50" i="24"/>
  <c r="E23" i="11"/>
  <c r="E25" i="17"/>
  <c r="E25" i="22"/>
  <c r="E22" i="6"/>
  <c r="E29" i="13"/>
  <c r="D30" i="7"/>
  <c r="E25" i="8"/>
  <c r="E28" i="10"/>
  <c r="E50" i="10" s="1"/>
  <c r="E23" i="5"/>
  <c r="E22" i="11"/>
  <c r="E75" i="20"/>
  <c r="E28" i="13"/>
  <c r="E24" i="12"/>
  <c r="D31" i="27"/>
  <c r="D69" i="27" s="1"/>
  <c r="D29" i="7"/>
  <c r="E24" i="8"/>
  <c r="E24" i="18"/>
  <c r="B12" i="8"/>
  <c r="C54" i="24"/>
  <c r="B12" i="14"/>
  <c r="B12" i="26"/>
  <c r="B12" i="27"/>
  <c r="B12" i="18"/>
  <c r="B12" i="9"/>
  <c r="B12" i="13"/>
  <c r="B12" i="15"/>
  <c r="I14" i="12"/>
  <c r="C53" i="24"/>
  <c r="B11" i="15"/>
  <c r="B11" i="13"/>
  <c r="B10" i="7"/>
  <c r="B10" i="21"/>
  <c r="B10" i="13"/>
  <c r="B10" i="20"/>
  <c r="B10" i="14"/>
  <c r="B10" i="10"/>
  <c r="B9" i="6"/>
  <c r="B9" i="27"/>
  <c r="A8" i="13"/>
  <c r="A8" i="18"/>
  <c r="A7" i="6"/>
  <c r="A7" i="5"/>
  <c r="A7" i="16"/>
  <c r="A7" i="21"/>
  <c r="A7" i="15"/>
  <c r="A7" i="26"/>
  <c r="A7" i="17"/>
  <c r="A7" i="14"/>
  <c r="A7" i="9"/>
  <c r="A7" i="11"/>
  <c r="B20" i="21"/>
  <c r="G12" i="21"/>
  <c r="A4" i="25"/>
  <c r="E12" i="26"/>
  <c r="A8" i="11"/>
  <c r="A8" i="22"/>
  <c r="B11" i="18"/>
  <c r="B11" i="26"/>
  <c r="E12" i="20"/>
  <c r="B25" i="8"/>
  <c r="A1" i="18"/>
  <c r="A9" i="23"/>
  <c r="E12" i="11"/>
  <c r="E12" i="22"/>
  <c r="E12" i="13"/>
  <c r="A8" i="8"/>
  <c r="A8" i="26"/>
  <c r="A8" i="7"/>
  <c r="I61" i="24"/>
  <c r="B28" i="26"/>
  <c r="B50" i="26" s="1"/>
  <c r="B11" i="20"/>
  <c r="A13" i="23"/>
  <c r="B11" i="11"/>
  <c r="B25" i="18"/>
  <c r="D12" i="9"/>
  <c r="A8" i="5"/>
  <c r="A8" i="6"/>
  <c r="A8" i="17"/>
  <c r="B10" i="16"/>
  <c r="B10" i="27"/>
  <c r="B11" i="14"/>
  <c r="A7" i="8"/>
  <c r="A8" i="20"/>
  <c r="A8" i="9"/>
  <c r="A7" i="18"/>
  <c r="A8" i="21"/>
  <c r="B10" i="9"/>
  <c r="B10" i="6"/>
  <c r="B10" i="17"/>
  <c r="I13" i="12"/>
  <c r="B11" i="17"/>
  <c r="B30" i="7"/>
  <c r="B6" i="23"/>
  <c r="A8" i="25"/>
  <c r="B8" i="25" s="1"/>
  <c r="D8" i="25" s="1"/>
  <c r="B11" i="8"/>
  <c r="B11" i="6"/>
  <c r="I15" i="12"/>
  <c r="D12" i="15"/>
  <c r="B12" i="17"/>
  <c r="B24" i="12"/>
  <c r="B12" i="21"/>
  <c r="B80" i="21"/>
  <c r="C83" i="23"/>
  <c r="B22" i="5"/>
  <c r="B24" i="8"/>
  <c r="B27" i="10"/>
  <c r="B49" i="10" s="1"/>
  <c r="B12" i="11"/>
  <c r="B22" i="14"/>
  <c r="B11" i="27"/>
  <c r="D12" i="16"/>
  <c r="I60" i="24"/>
  <c r="B11" i="7"/>
  <c r="A7" i="10"/>
  <c r="A8" i="16"/>
  <c r="A7" i="22"/>
  <c r="C52" i="24"/>
  <c r="B11" i="22"/>
  <c r="B32" i="27"/>
  <c r="B70" i="27" s="1"/>
  <c r="Z2" i="15"/>
  <c r="B11" i="16"/>
  <c r="B11" i="10"/>
  <c r="B11" i="9"/>
  <c r="E12" i="10"/>
  <c r="B27" i="15"/>
  <c r="E12" i="17"/>
  <c r="A7" i="20"/>
  <c r="A7" i="7"/>
  <c r="A7" i="13"/>
  <c r="A8" i="14"/>
  <c r="B10" i="15"/>
  <c r="B10" i="5"/>
  <c r="I12" i="12"/>
  <c r="H18" i="12" s="1"/>
  <c r="A18" i="12" s="1"/>
  <c r="B11" i="5"/>
  <c r="B22" i="6"/>
  <c r="B12" i="22"/>
  <c r="B12" i="5"/>
  <c r="B23" i="11"/>
  <c r="B9" i="10"/>
  <c r="B9" i="8"/>
  <c r="B9" i="13"/>
  <c r="B9" i="5"/>
  <c r="B9" i="14"/>
  <c r="B9" i="21"/>
  <c r="H20" i="21" s="1"/>
  <c r="B9" i="7"/>
  <c r="B9" i="20"/>
  <c r="E22" i="20" s="1"/>
  <c r="B9" i="16"/>
  <c r="B9" i="26"/>
  <c r="B9" i="9"/>
  <c r="B9" i="17"/>
  <c r="B9" i="22"/>
  <c r="A1" i="20"/>
  <c r="A1" i="26"/>
  <c r="A30" i="26" s="1"/>
  <c r="A1" i="23"/>
  <c r="A1" i="6"/>
  <c r="A1" i="22"/>
  <c r="A1" i="14"/>
  <c r="J12" i="12"/>
  <c r="G19" i="12" s="1"/>
  <c r="A3" i="17"/>
  <c r="A3" i="10"/>
  <c r="A3" i="11"/>
  <c r="C15" i="23"/>
  <c r="A3" i="21"/>
  <c r="A3" i="12"/>
  <c r="A3" i="6"/>
  <c r="A3" i="13"/>
  <c r="AI6" i="23" l="1"/>
  <c r="AI9" i="23"/>
  <c r="AI7" i="23"/>
  <c r="AI8" i="23" s="1"/>
  <c r="G18" i="12"/>
  <c r="A16" i="12" s="1"/>
  <c r="B76" i="23" l="1"/>
</calcChain>
</file>

<file path=xl/sharedStrings.xml><?xml version="1.0" encoding="utf-8"?>
<sst xmlns="http://schemas.openxmlformats.org/spreadsheetml/2006/main" count="1032" uniqueCount="683">
  <si>
    <t xml:space="preserve">Name </t>
  </si>
  <si>
    <t xml:space="preserve">Nationality </t>
  </si>
  <si>
    <t>(Work Completion Schedule)</t>
  </si>
  <si>
    <t>Period in months from the effective date of Contract</t>
  </si>
  <si>
    <t>Description of Work</t>
  </si>
  <si>
    <t>(Guarantee Declaration)</t>
  </si>
  <si>
    <t>(Information regarding Ex-employees of POWERGRID in our Organisation)</t>
  </si>
  <si>
    <t>We hereby furnish the details of ex-employees of POWERGRID who had retired/ resigned at the level of General Manager and above from POWERGRID and subsequently have been employed by us:</t>
  </si>
  <si>
    <t>Name of Materials</t>
  </si>
  <si>
    <t>Value of co-efficient</t>
  </si>
  <si>
    <t xml:space="preserve">Address </t>
  </si>
  <si>
    <t xml:space="preserve">Date     </t>
  </si>
  <si>
    <t xml:space="preserve">Place     </t>
  </si>
  <si>
    <t>We hereby furnish the details of the items/ sub-assemblies, we propose to buy for the purpose of  the subject Package:</t>
  </si>
  <si>
    <t>(Manufacturer's Authorization Form)</t>
  </si>
  <si>
    <t>Name of Manufecture</t>
  </si>
  <si>
    <t>Name/Description of Goods</t>
  </si>
  <si>
    <t>Factory Address</t>
  </si>
  <si>
    <t>Name &amp; Address of Bidder</t>
  </si>
  <si>
    <t>package name alongwith project name</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</si>
  <si>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</si>
  <si>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</si>
  <si>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</si>
  <si>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</si>
  <si>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</si>
  <si>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</si>
  <si>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</si>
  <si>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Name of the published index *</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</si>
  <si>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</si>
  <si>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</si>
  <si>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</si>
  <si>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</si>
  <si>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Integrity Pact, in a separate envelope, duly signed on each page by the person signing the bid</t>
  </si>
  <si>
    <t>Telephone No(s)</t>
  </si>
  <si>
    <t>As per para 1.0, Authorization Letter(s) from the bidder addressed to the Banker(s), authorizing POWERGRID to seek queries about the bidder with the Banker(s) and advising the Banker(s) to reply the same promptly, is/are enclosed as per following details:</t>
  </si>
  <si>
    <t>Description of the plant for carrying out the work</t>
  </si>
  <si>
    <t>Bidders should provide information of the plant(s) for carrying out the work including the proposal of manufacturing methods in sufficient detail to demonstrate the adequacy of the bidder’s proposals to meet the technical specification.</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</si>
  <si>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</si>
  <si>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Type of Conductor</t>
  </si>
  <si>
    <t>Ordered Quantity as per Contract</t>
  </si>
  <si>
    <t>Balance Quantity to be supplied as on</t>
  </si>
  <si>
    <t>Completion Period for balance quantity</t>
  </si>
  <si>
    <t>Commencement</t>
  </si>
  <si>
    <t>Completion</t>
  </si>
  <si>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</si>
  <si>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</si>
  <si>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GCC 24</t>
  </si>
  <si>
    <t>GCC 35</t>
  </si>
  <si>
    <t>GCC 36</t>
  </si>
  <si>
    <t>If our bid is accepted, we undertake to provide an Advance Payment Security and Performance Security(ies) in the form and amounts, and within the times specified in the Bidding Documents.</t>
  </si>
  <si>
    <t>We agree to abide by this bid for a period of six (06) months from the date fixed for opening of bids as stipulated in the Bidding Documents, and it shall remain binding upon us and may be accepted by you at any time before the expiration of that period</t>
  </si>
  <si>
    <t>Commissions or gratuities, if any, paid or to be paid by us to agents relating to this Bid, and to contract execution, if we are awarded the contract, are listed below:</t>
  </si>
  <si>
    <t>…(insert name and/or description of the goods) …</t>
  </si>
  <si>
    <t>..(insert address of factory) ..</t>
  </si>
  <si>
    <t>Integrity Pact</t>
  </si>
  <si>
    <t>Integrity Pact is annexed herewith this Volume.</t>
  </si>
  <si>
    <t>.. [Enter Amendment No.].. ..</t>
  </si>
  <si>
    <t>...[Enter Amendment Date]…</t>
  </si>
  <si>
    <t>Information regarding ex-employees of Purchaser in our firm.</t>
  </si>
  <si>
    <t>Value of index as 30 days prior to date set for opening of bids as on **</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</si>
  <si>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</si>
  <si>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This attachment is not included here.</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</si>
  <si>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</si>
  <si>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</si>
  <si>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</si>
  <si>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</si>
  <si>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</si>
  <si>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</si>
  <si>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</si>
  <si>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</si>
  <si>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</si>
  <si>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</si>
  <si>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</si>
  <si>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</si>
  <si>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</si>
  <si>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</si>
  <si>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</si>
  <si>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</si>
  <si>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</si>
  <si>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</si>
  <si>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</si>
  <si>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</si>
  <si>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</si>
  <si>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POWERGRID will exclude from evaluation of Bids its such employee(s) who has any personnel interest in the Companies/Agencies participating in the Bidding/Tendering process.</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</si>
  <si>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</si>
  <si>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</si>
  <si>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</si>
  <si>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</si>
  <si>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</si>
  <si>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</si>
  <si>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</si>
  <si>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</si>
  <si>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</si>
  <si>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</si>
  <si>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</si>
  <si>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</si>
  <si>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</si>
  <si>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</si>
  <si>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</si>
  <si>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</si>
  <si>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</si>
  <si>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</si>
  <si>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</si>
  <si>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</si>
  <si>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</si>
  <si>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</si>
  <si>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</si>
  <si>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</si>
  <si>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</si>
  <si>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</si>
  <si>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</si>
  <si>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</si>
  <si>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</si>
  <si>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</si>
  <si>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</si>
  <si>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</si>
  <si>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</si>
  <si>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</si>
  <si>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</si>
  <si>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</si>
  <si>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</si>
  <si>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</si>
  <si>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</si>
  <si>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</si>
  <si>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</si>
  <si>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</si>
  <si>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</si>
  <si>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</si>
  <si>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</si>
  <si>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</si>
  <si>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</si>
  <si>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</si>
  <si>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</si>
  <si>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</si>
  <si>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It is hereby agreed by and between the parties as under:</t>
  </si>
  <si>
    <t>Instruction for printing &amp; submitting Integrity Pact</t>
  </si>
  <si>
    <t>1.</t>
  </si>
  <si>
    <t>2.</t>
  </si>
  <si>
    <t>3.</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</si>
  <si>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</si>
  <si>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</si>
  <si>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</si>
  <si>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</si>
  <si>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</si>
  <si>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</si>
  <si>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Specify type of Bidder                    [Select from drop down menu]</t>
  </si>
  <si>
    <t>Address of Registered Office</t>
  </si>
  <si>
    <t>we hereby confirm to opt the following:</t>
  </si>
  <si>
    <t>(Select from drop down list)</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</si>
  <si>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</si>
  <si>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</si>
  <si>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t>We also confirm that in case any discrepencies/inconsitencies and deviations/omissions/reservations, as referred to in para (i) and (ii) above, is observed in the Second Envelope, the same shall be deemed as withdrawn/rectified without any finacial implication, whatsoever to POWERGRID. However, in case of any artithmetical errors, the same shall be governed as per the provisions of ITB Sub-clause 27.2 read in conjuction with BDS.</t>
  </si>
  <si>
    <t>2016- 2017</t>
  </si>
  <si>
    <t>A</t>
  </si>
  <si>
    <t>B</t>
  </si>
  <si>
    <t>Further, we hereby confirm that except as mentioned in the Attachment -6 (Alternative, Deviations and Exceptions to the Provisions) hereof , forming part of our First Envelope:</t>
  </si>
  <si>
    <t>Cheif Manager(C&amp;M)</t>
  </si>
  <si>
    <t>Eastern Region Transmission System-II</t>
  </si>
  <si>
    <t>J-1-15, Block ‘EP’, Sector-V,</t>
  </si>
  <si>
    <t>Salt Lake City, Kolkata – 700 091.</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</si>
  <si>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</si>
  <si>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I. We have read the provision in the Bidding Documents regarding furnishing of Contract Performance Guarantee.</t>
  </si>
  <si>
    <t>I Contract performance Guarantee will be submitted:</t>
  </si>
  <si>
    <t>II. We are furnishing the following details of Statutory Registration Numbers and details of Bank for electronic payment.</t>
  </si>
  <si>
    <t>(Option for contract performance guarantee and Information for E – payment, PF details and declaration for Micro/Small and Medium Enterprise)</t>
  </si>
  <si>
    <t xml:space="preserve"> Information for Contract performance guarantee, E – payment, PF details and declaration for Micro/Small and Medium Enterprise.</t>
  </si>
  <si>
    <t>Orignal Equipment Manufacturer</t>
  </si>
  <si>
    <t>Authorised Dealer of Manufacturer</t>
  </si>
  <si>
    <t>Authorised Distributor of Manufacturer</t>
  </si>
  <si>
    <t>Authorised Indian Representative of Manufacturer</t>
  </si>
  <si>
    <t xml:space="preserve">The documentary evidence establishing in accordance with ITB Clause 3, Vol.-I of the Bidding Documents that the facilities offered by us are eligible facilities and conform to the Bidding Documents has been furnished as Attachment 4.                  </t>
  </si>
  <si>
    <t>The documentary evidence that we are eligible to bid in accordance with ITB Clause 2. Further, in terms of ITB Clause 9.3(c) &amp; (e), the qualification data has been furnished as per your format enclosed with the bidding documents Attachment-3(QR).                                                                    
Further the required deed of Joint Undertaking(if applicable) signed by us and Manufacturer has also been furnished as per your format.</t>
  </si>
  <si>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</si>
  <si>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</si>
  <si>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</si>
  <si>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</si>
  <si>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</si>
  <si>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</si>
  <si>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</si>
  <si>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</si>
  <si>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</si>
  <si>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</si>
  <si>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</si>
  <si>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</si>
  <si>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Signature :</t>
  </si>
  <si>
    <t>Common Seal :</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</si>
  <si>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</si>
  <si>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</si>
  <si>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</si>
  <si>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</si>
  <si>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</si>
  <si>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</si>
  <si>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</si>
  <si>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</si>
  <si>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</si>
  <si>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</si>
  <si>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</si>
  <si>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</si>
  <si>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</si>
  <si>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</si>
  <si>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</si>
  <si>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</si>
  <si>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</si>
  <si>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</si>
  <si>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</si>
  <si>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</si>
  <si>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</si>
  <si>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</si>
  <si>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</si>
  <si>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</si>
  <si>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</si>
  <si>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</si>
  <si>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</si>
  <si>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</si>
  <si>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</si>
  <si>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</si>
  <si>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</si>
  <si>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</si>
  <si>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</si>
  <si>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</si>
  <si>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</si>
  <si>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</si>
  <si>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</si>
  <si>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</si>
  <si>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</si>
  <si>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</si>
  <si>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</si>
  <si>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</si>
  <si>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</si>
  <si>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</si>
  <si>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</si>
  <si>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</si>
  <si>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</si>
  <si>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</si>
  <si>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</si>
  <si>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</si>
  <si>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</si>
  <si>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</si>
  <si>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</si>
  <si>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</si>
  <si>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</si>
  <si>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</si>
  <si>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</si>
  <si>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</si>
  <si>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</si>
  <si>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</si>
  <si>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</si>
  <si>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</si>
  <si>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</si>
  <si>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</si>
  <si>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</si>
  <si>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</si>
  <si>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</si>
  <si>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</si>
  <si>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</si>
  <si>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</si>
  <si>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</si>
  <si>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</si>
  <si>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</si>
  <si>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</si>
  <si>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</si>
  <si>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</si>
  <si>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</si>
  <si>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</si>
  <si>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</si>
  <si>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</si>
  <si>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</si>
  <si>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</si>
  <si>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</si>
  <si>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</si>
  <si>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</si>
  <si>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</si>
  <si>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</si>
  <si>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</si>
  <si>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</si>
  <si>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</si>
  <si>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</si>
  <si>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</si>
  <si>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</si>
  <si>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</si>
  <si>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</si>
  <si>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</si>
  <si>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</si>
  <si>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</si>
  <si>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</si>
  <si>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</si>
  <si>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</si>
  <si>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</si>
  <si>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</si>
  <si>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</si>
  <si>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</si>
  <si>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</si>
  <si>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पावर ग्रिड कारपोरेशन ऑफ इण्डिया लिमिटेड</t>
  </si>
  <si>
    <t>(भारत सरकार का उद्यम)</t>
  </si>
  <si>
    <t>Power Grid Corporation of India Limited</t>
  </si>
  <si>
    <t>(A Government of India Enterprises)</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</si>
  <si>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</si>
  <si>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</si>
  <si>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</si>
  <si>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</si>
  <si>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</si>
  <si>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</si>
  <si>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</si>
  <si>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</si>
  <si>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</si>
  <si>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</si>
  <si>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Work Contract Tax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</si>
  <si>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</si>
  <si>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</si>
  <si>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</si>
  <si>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</si>
  <si>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</si>
  <si>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</si>
  <si>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</si>
  <si>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</si>
  <si>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</si>
  <si>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</si>
  <si>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</si>
  <si>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</si>
  <si>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Designation   :</t>
  </si>
  <si>
    <t>1.           </t>
  </si>
  <si>
    <t>2.           </t>
  </si>
  <si>
    <t>4.           </t>
  </si>
  <si>
    <t>5.           </t>
  </si>
  <si>
    <t>6.           </t>
  </si>
  <si>
    <t>7.           </t>
  </si>
  <si>
    <t>8.           </t>
  </si>
  <si>
    <t>9.           </t>
  </si>
  <si>
    <t>11.       </t>
  </si>
  <si>
    <t>12.       </t>
  </si>
  <si>
    <t>13.       </t>
  </si>
  <si>
    <t>14.       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</si>
  <si>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</si>
  <si>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</si>
  <si>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</si>
  <si>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</si>
  <si>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</si>
  <si>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</si>
  <si>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</si>
  <si>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</si>
  <si>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</si>
  <si>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</si>
  <si>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</si>
  <si>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</si>
  <si>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</si>
  <si>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</si>
  <si>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Submitted (Doc. Code No. DC-9008-April-2009-Rev-0)</t>
  </si>
  <si>
    <t>Yes</t>
  </si>
  <si>
    <t>Equipments &amp; Materials produced in [Name of countries]</t>
  </si>
  <si>
    <t>Company incorporated &amp; registered in [Name of countries]</t>
  </si>
  <si>
    <t>(Details of Alternative Bid)</t>
  </si>
  <si>
    <t>No Alternative Bid</t>
  </si>
  <si>
    <t>2009 - 2010</t>
  </si>
  <si>
    <t>2010 - 2011</t>
  </si>
  <si>
    <t>2011 - 2012</t>
  </si>
  <si>
    <t>2014 - 2015</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</si>
  <si>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</si>
  <si>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</si>
  <si>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</si>
  <si>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</si>
  <si>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</si>
  <si>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</si>
  <si>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</si>
  <si>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</si>
  <si>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</si>
  <si>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</si>
  <si>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</si>
  <si>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</si>
  <si>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</si>
  <si>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</si>
  <si>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</si>
  <si>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</si>
  <si>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</si>
  <si>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</si>
  <si>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</si>
  <si>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</si>
  <si>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</si>
  <si>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</si>
  <si>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</si>
  <si>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</si>
  <si>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</si>
  <si>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</si>
  <si>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</si>
  <si>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</si>
  <si>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</si>
  <si>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</si>
  <si>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</si>
  <si>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</si>
  <si>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</si>
  <si>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</si>
  <si>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</si>
  <si>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</si>
  <si>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</si>
  <si>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</si>
  <si>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</si>
  <si>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</si>
  <si>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</si>
  <si>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</si>
  <si>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</si>
  <si>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</si>
  <si>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</si>
  <si>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</si>
  <si>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</si>
  <si>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</si>
  <si>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</si>
  <si>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</si>
  <si>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</si>
  <si>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</si>
  <si>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</si>
  <si>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</si>
  <si>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</si>
  <si>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</si>
  <si>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</si>
  <si>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</si>
  <si>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</si>
  <si>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</si>
  <si>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</si>
  <si>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</si>
  <si>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</si>
  <si>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</si>
  <si>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</si>
  <si>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</si>
  <si>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</si>
  <si>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</si>
  <si>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</si>
  <si>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</si>
  <si>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</si>
  <si>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</si>
  <si>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</si>
  <si>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</si>
  <si>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</si>
  <si>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</si>
  <si>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</si>
  <si>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</si>
  <si>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</si>
  <si>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</si>
  <si>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</si>
  <si>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</si>
  <si>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</si>
  <si>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</si>
  <si>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</si>
  <si>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</si>
  <si>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</si>
  <si>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</si>
  <si>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</si>
  <si>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</si>
  <si>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</si>
  <si>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</si>
  <si>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</si>
  <si>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</si>
  <si>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</si>
  <si>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</si>
  <si>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</si>
  <si>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</si>
  <si>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</si>
  <si>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</si>
  <si>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</si>
  <si>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Declaration.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</si>
  <si>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</si>
  <si>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</si>
  <si>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</si>
  <si>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</si>
  <si>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</si>
  <si>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</si>
  <si>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</si>
  <si>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</si>
  <si>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</si>
  <si>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</si>
  <si>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</si>
  <si>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</si>
  <si>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</si>
  <si>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</si>
  <si>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</si>
  <si>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</si>
  <si>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</si>
  <si>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</si>
  <si>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</si>
  <si>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</si>
  <si>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</si>
  <si>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</si>
  <si>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</si>
  <si>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</si>
  <si>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</si>
  <si>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</si>
  <si>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</si>
  <si>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</si>
  <si>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</si>
  <si>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</si>
  <si>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</si>
  <si>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</si>
  <si>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nd</t>
  </si>
  <si>
    <t>February</t>
  </si>
  <si>
    <t>rd</t>
  </si>
  <si>
    <t>March</t>
  </si>
  <si>
    <t>th</t>
  </si>
  <si>
    <t>April</t>
  </si>
  <si>
    <t>May</t>
  </si>
  <si>
    <t>June</t>
  </si>
  <si>
    <t>July</t>
  </si>
  <si>
    <t>August</t>
  </si>
  <si>
    <t>September</t>
  </si>
  <si>
    <t>October</t>
  </si>
  <si>
    <t>November</t>
  </si>
  <si>
    <t>December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</si>
  <si>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</si>
  <si>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</si>
  <si>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</si>
  <si>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</si>
  <si>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</si>
  <si>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</si>
  <si>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</si>
  <si>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</si>
  <si>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</si>
  <si>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</si>
  <si>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</si>
  <si>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</si>
  <si>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</si>
  <si>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</si>
  <si>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</si>
  <si>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</si>
  <si>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</si>
  <si>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</si>
  <si>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</si>
  <si>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</si>
  <si>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</si>
  <si>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</si>
  <si>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</si>
  <si>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</si>
  <si>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</si>
  <si>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</si>
  <si>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</si>
  <si>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</si>
  <si>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</si>
  <si>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</si>
  <si>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</si>
  <si>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</si>
  <si>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</si>
  <si>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</si>
  <si>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</si>
  <si>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</si>
  <si>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</si>
  <si>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</si>
  <si>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</si>
  <si>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</si>
  <si>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</si>
  <si>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</si>
  <si>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</si>
  <si>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</si>
  <si>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</si>
  <si>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Address    :</t>
  </si>
  <si>
    <t>Power Grid Corporation of India Ltd.,</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</si>
  <si>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</si>
  <si>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</si>
  <si>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</si>
  <si>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</si>
  <si>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</si>
  <si>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</si>
  <si>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</si>
  <si>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</si>
  <si>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</si>
  <si>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</si>
  <si>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</si>
  <si>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</si>
  <si>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</si>
  <si>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</si>
  <si>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</si>
  <si>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</si>
  <si>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We conform that the item/equipments offered shall have minimum performance specified in Technical Specification. We further guarantee the performance/efficiency of the equipments in response to the Technical Specifications. </t>
  </si>
  <si>
    <t>2012-2013</t>
  </si>
  <si>
    <t>2017-2018</t>
  </si>
  <si>
    <t>Attachments 3 (QR), 4, 5, 6 (C), 6 (T), 9, 10, 11, 13, 14-IP, 15, 16, 17 and Bid Form for 1st Envelope are included here.</t>
  </si>
  <si>
    <t xml:space="preserve">Attachment 14-IP Integrity Pact :  To be furnished as per porforma provided in the bidding documents in two copies on the non-judicial stamp paper of Rs. 100/- each. This attachment is included here at Attachment 14 IP . </t>
  </si>
  <si>
    <t>2018-2019</t>
  </si>
  <si>
    <t>2013-2014</t>
  </si>
  <si>
    <t>Take print out of first page on a non-judicial stamp paper of Rs. 100/-  purchased in Bidder's name and other seven pages on plain A4 size paper. Such two sets shall be prepared by the bidder.</t>
  </si>
  <si>
    <t xml:space="preserve">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 </t>
  </si>
  <si>
    <t xml:space="preserve">Category
(Micro or Small)
</t>
  </si>
  <si>
    <t>Name of Micro and Small Enterprises (MSEs)</t>
  </si>
  <si>
    <t xml:space="preserve"> We hereby furnish the details of the items, components, raw material, services which we propose to buy/avail from Micro and Small Enterprises for the purpose of the subject Package: </t>
  </si>
  <si>
    <t>(Items, Components, Raw Material, Services proposed to be sourced from Micro and Small Enterprises)</t>
  </si>
  <si>
    <t>Note : Any deviation indicated by the bidder without any withdrawal price shall not be considered as deviation and the bidder has to execute the work as per terms of bid conditions in case of award .</t>
  </si>
  <si>
    <t>MSE Bidder: Enter details</t>
  </si>
  <si>
    <t>Non-MSE bidder</t>
  </si>
  <si>
    <t>NOTE: If no option is indicated above, bidder may be treated as Non-MSE</t>
  </si>
  <si>
    <t>Odisha Projects</t>
  </si>
  <si>
    <t>Plot No-4,Unit-41,Niladri Vihar</t>
  </si>
  <si>
    <t>Chandrashekharpur, Bhubaneswar-751021</t>
  </si>
  <si>
    <t>In those cases, where the bidder has taken a material deviation but has not indicated the cost of withdrawal, the bid shall be treated as non- responsive and shall not be considered further.</t>
  </si>
  <si>
    <t>We declare that we are aware of and have gone through the "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 resigned from POWERGRID, shall not accept any appointment or post, as detailed in the referred " Code of Conduct", within 1 year from the date of cessation of service/ directorship unless approved by the Competent Authority.</t>
  </si>
  <si>
    <t>We confirm that we have also registered/we shall also get registered in the GST Network with a GSTIN, in all the states from which we shall make our supply of goods.</t>
  </si>
  <si>
    <t xml:space="preserve">We declare that we have studied clause GCC 2.1 relating to mode of contracting for Domestic Bidders and we are making this proposal with a stipulation that you shall award us the two separate Contracts viz ‘First Contract’ for ex-works supply of Goods including Type testing to be conducted  and  ‘Second Contract’ for providing all the services i.e. inland transportation for delivery at site,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</si>
  <si>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100% of applicable Taxes and Duties i.e. GST, which are payable by the Purchaser under the Contract, shall be reimbursed by the Purchaser  on production of satisfactory documentary evidence by the Supplier in accordance with the provisions of the Bidding Documents.</t>
  </si>
  <si>
    <t xml:space="preserve">We further understand that notwithstanding 4.0 above, in case of award on us, you shall also bear and pay/reimburse to us,  GST in respect of supplies by us to you, imposed on the Goods including Type Test charges for Type test to be conducted specified in Schedule No. 1 of the Price Schedule in Second Envelope, by the Indian Laws. </t>
  </si>
  <si>
    <t>Fabricated Tower Parts (including Bolts &amp; Nuts)</t>
  </si>
  <si>
    <t>Steel Booms ( Co-efficient=a)</t>
  </si>
  <si>
    <t>Price of Steel Blooms of size 150 mm x 150 mm, as published by IEEMA</t>
  </si>
  <si>
    <t>Electrolytic High Grade Zinc (Co-efficient=b)</t>
  </si>
  <si>
    <t>Price for Electrolytic High Grade Zinc, as published by IEEMA.</t>
  </si>
  <si>
    <t>L</t>
  </si>
  <si>
    <t>Labour (Co-efficient=l)</t>
  </si>
  <si>
    <t>Conductor</t>
  </si>
  <si>
    <r>
      <t>EC Grade Aluminium Ingots (</t>
    </r>
    <r>
      <rPr>
        <sz val="11"/>
        <rFont val="Book Antiqua"/>
        <family val="1"/>
      </rPr>
      <t>Co-efficient=</t>
    </r>
    <r>
      <rPr>
        <sz val="12"/>
        <rFont val="Book Antiqua"/>
        <family val="1"/>
      </rPr>
      <t>a)</t>
    </r>
  </si>
  <si>
    <t>Price Index of EC Grade Aluminium Ingots, as published by CACMAI/Nationally recognized published index acceptable to the Purchaser.</t>
  </si>
  <si>
    <t>Package No       :</t>
  </si>
  <si>
    <t>GSTN No.</t>
  </si>
  <si>
    <t>10.           </t>
  </si>
  <si>
    <r>
      <t>The details of Alternative Bids made by us indicating the complete Technical Specifications and the deviation to contractual and commercial conditions.</t>
    </r>
    <r>
      <rPr>
        <b/>
        <sz val="10"/>
        <rFont val="Book Antiqua"/>
        <family val="1"/>
      </rPr>
      <t xml:space="preserve"> [NOT APPLICABLE]</t>
    </r>
  </si>
  <si>
    <r>
      <t>Filled up information regarding Price Adjustment Data as per the format enclosed in the bidding documents</t>
    </r>
    <r>
      <rPr>
        <b/>
        <sz val="10"/>
        <rFont val="Book Antiqua"/>
        <family val="1"/>
      </rPr>
      <t>[Not Applicable].</t>
    </r>
  </si>
  <si>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[NOT APPLICABLE]</t>
  </si>
  <si>
    <t>Witness 2 :</t>
  </si>
  <si>
    <r>
      <t xml:space="preserve">Are you a MSE owned by SC/ST* entrepreneurs in line with Public Procurement Policy for Micro and small Enterprises (MSEs) order 2012 including subsequent amendment/notification/order 
(Indicate Yes/No)
</t>
    </r>
    <r>
      <rPr>
        <i/>
        <sz val="11"/>
        <rFont val="Book Antiqua"/>
        <family val="1"/>
      </rPr>
      <t>Note: Documentary evidence is to be attached. Please refer remarks at the end of attachment</t>
    </r>
    <r>
      <rPr>
        <sz val="11"/>
        <rFont val="Book Antiqua"/>
        <family val="1"/>
      </rPr>
      <t xml:space="preserve">
</t>
    </r>
  </si>
  <si>
    <t>3. (a)           </t>
  </si>
  <si>
    <t>3. (b)           </t>
  </si>
  <si>
    <t>3. (c)           </t>
  </si>
  <si>
    <t>If 3 (b) is ‘Yes’ please mention whether you are (Proprietary MSE/Partnership MSE/Private Limited Company) owned by SC/ST entrepreneurs</t>
  </si>
  <si>
    <t>Note:	A cancelled cheque of the bank is enclosed.</t>
  </si>
  <si>
    <t> </t>
  </si>
  <si>
    <t>Remarks:</t>
  </si>
  <si>
    <t>*The definition of MSEs owned by SC/ST is as given under:</t>
  </si>
  <si>
    <t>a. In case of proprietary MSE, proprietor(s) shall be SC/ST.</t>
  </si>
  <si>
    <t>b. In case of partnership MSE, the SC/ST partners shall be holding at least 51% shares in the unit.</t>
  </si>
  <si>
    <t>c. In case of Private Limited companies, at least 51% share shall be held by SC/ST promoters.</t>
  </si>
  <si>
    <r>
      <rPr>
        <u/>
        <sz val="11"/>
        <rFont val="Book Antiqua"/>
        <family val="1"/>
      </rPr>
      <t>Documentary evidence</t>
    </r>
    <r>
      <rPr>
        <sz val="11"/>
        <rFont val="Book Antiqua"/>
        <family val="1"/>
      </rPr>
      <t>: Please provide scanned copy(ies) of the SC/ST certificate(s) issued by District Authority as applicable for SC/ST MSE category as per (a), (b) or (c) above.</t>
    </r>
  </si>
  <si>
    <t>POWERGRID will, during the tender process treat all Bidder(s) with equity and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</si>
  <si>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 xml:space="preserve">Applicable for this Package and </t>
  </si>
  <si>
    <t>enclosed at Annexure-I</t>
  </si>
  <si>
    <t>If POWERGRID obtains information on the conduct of any of its employee which is a criminal offence under the IPC/PC Act ,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</si>
  <si>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his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</si>
  <si>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</si>
  <si>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</si>
  <si>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 xml:space="preserve">Contractor shall not pass any information provided by POWERGRID as part of business relationship to others and shall not commit any offence under PC/IPC Act. </t>
    </r>
  </si>
  <si>
    <t>The Bidder/Contractor will, when presenting his bid, disclose any and all payments made, or committed to or intends to make to agents, brokers or any other intermediaries in connection with the award of the contract and/or with the execution of the contract.</t>
  </si>
  <si>
    <t xml:space="preserve">g) </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</si>
  <si>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</si>
  <si>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</si>
  <si>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</si>
  <si>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</si>
  <si>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</si>
  <si>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</si>
  <si>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 xml:space="preserve">disclose in its Bid any transgressions occurred in the last 10 years with any other Public Sector Undertaking or Government Department or any other company, in any country, that may impinge on the Anti-Corruption principle. </t>
    </r>
  </si>
  <si>
    <t>If the Bidder makes incorrect statement on this subject, it can be disqualified from the tender process or the contract, if already awarded, can be terminated for such reason and further action can be taken in line with POWERGRID's policies.</t>
  </si>
  <si>
    <t>POWERGRID has appointed a panel of Independent External Monitors (IEMs) for this Pact with the approval of Central Vigilance Commission (CVC), Government of India. The names of IEMs have been indicated in the Bidding Documents.</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</si>
  <si>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</si>
  <si>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</si>
  <si>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</si>
  <si>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</si>
  <si>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</si>
  <si>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</si>
  <si>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</si>
  <si>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Changes and supplements as well as termination notices need to be made in writing. Side Agreements have not been made.</t>
  </si>
  <si>
    <t>Issues like Warranty/Guarantees etc. shall be outside the purview of IEMs.</t>
  </si>
  <si>
    <t>(10)</t>
  </si>
  <si>
    <t>3. (d)</t>
  </si>
  <si>
    <r>
      <t xml:space="preserve">Are you a MSE owned by women in line with Public Procurement Policy for Micro and Small Enterprises (MSEs) order 2012, Public Procurement Policy for Micro and Small Enterprises (MSEs) Amendment order 2018 including subsequent amendment/notification/ order (Indicate Yes/No)
</t>
    </r>
    <r>
      <rPr>
        <i/>
        <sz val="11"/>
        <rFont val="Book Antiqua"/>
        <family val="1"/>
      </rPr>
      <t xml:space="preserve">Note: Documentary evidence is to be attached. </t>
    </r>
    <r>
      <rPr>
        <sz val="11"/>
        <rFont val="Book Antiqua"/>
        <family val="1"/>
      </rPr>
      <t xml:space="preserve">
</t>
    </r>
  </si>
  <si>
    <t>Months</t>
  </si>
  <si>
    <t>Sr.GM(C&amp;M)</t>
  </si>
  <si>
    <t>For our Qualifying Requirements Data, please refer Annexure A (BDS) of Vol I.</t>
  </si>
  <si>
    <t>We hereby furnish the relevant details pertaining to the price adjustment provisions for equipment as specified in your specifications and documents for the Supply &amp; Services contract for Diversion of ±500kV Talcher-Kolar HVDC T/L near Nayagarh for construction of NH diversion road (Deposit work On Behalf of NHAI). The necessary documentary evidence are enclosed:</t>
  </si>
  <si>
    <t>Indian field labour index – namely All India average consumer price index for Industrial Workers (monthly) (Base: 2016= 100), as published by Labour Bureau, Shimla, Government of India (www.labourbureau.nic.in).</t>
  </si>
  <si>
    <t>Coefficient ‘a’ shall be between 0.51 to 0.57 and coefficient ‘b’ shall be between 0.08 to 0.10 and coefficient ‘l’ shall be between 0.20 to 0.24 and sum of Coefficients ‘a’, ‘b’ and ‘l’ shall be 0.85</t>
  </si>
  <si>
    <t>a</t>
  </si>
  <si>
    <t>b</t>
  </si>
  <si>
    <t>c</t>
  </si>
  <si>
    <t>Choose from the drop 
down menu</t>
  </si>
  <si>
    <t>Option A</t>
  </si>
  <si>
    <t>High Carbon Steel Rods, Co-efficient b =</t>
  </si>
  <si>
    <t>High Grade Electrolytic Zinc, Co-efficient c =</t>
  </si>
  <si>
    <t>IEEMA/Nationally recognized published Price Index for High Carbon Steel, acceptable to the Purchaser</t>
  </si>
  <si>
    <t>IEEMA/Nationally recognized published Price Index for High Grade Electrolytic Zinc acceptable to the Purchaser.</t>
  </si>
  <si>
    <t>Option B</t>
  </si>
  <si>
    <t>High Tensile Galvanised Steel wire, Co-efficient b =</t>
  </si>
  <si>
    <t>Monthly Price exclusive of all duties of “High Tensile Galvanized Steel Wire (FE)”in Rs./MT as published by IEEMA/ Nationally recognized published Price index for High Tensile Galvanized Steel Wire acceptable to the Purchaser, in case index is not published by IEEMA</t>
  </si>
  <si>
    <t>-</t>
  </si>
  <si>
    <t>Indian Labour Bureau, Shimla, Govt. of
India (monthly) 
(Base: 2016 = 100)
(www.labourbureaunew.gov.in)</t>
  </si>
  <si>
    <t xml:space="preserve">*Bidder is to fill either b (Option A) or b (Option B)
</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</si>
  <si>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</si>
  <si>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Name of the Bidder</t>
  </si>
  <si>
    <t>SRTS-1</t>
  </si>
  <si>
    <t>No: 6-6-8/32 &amp; 395E, Kavadiguda Main Road</t>
  </si>
  <si>
    <t>Secunderabad, Telangana – 500 080</t>
  </si>
  <si>
    <t>(Price Adjustment Data) - NOT APPLICABLE</t>
  </si>
  <si>
    <t>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t>
  </si>
  <si>
    <t>SR-I/C&amp;M/WC-3823-D/2024/Rfx-5002003807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</si>
</sst>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s>
  <fonts count="101">
    <font>
      <sz val="10"/>
      <name val="Book Antiqua"/>
    </font>
    <font>
      <sz val="10"/>
      <name val="Book Antiqua"/>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sz val="10"/>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1"/>
      <color indexed="10"/>
      <name val="Book Antiqua"/>
      <family val="1"/>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u/>
      <sz val="10"/>
      <name val="Book Antiqua"/>
      <family val="1"/>
    </font>
    <font>
      <b/>
      <sz val="10"/>
      <color indexed="20"/>
      <name val="Book Antiqua"/>
      <family val="1"/>
    </font>
    <font>
      <b/>
      <strike/>
      <sz val="10"/>
      <color indexed="20"/>
      <name val="Book Antiqua"/>
      <family val="1"/>
    </font>
    <font>
      <b/>
      <sz val="14"/>
      <color indexed="12"/>
      <name val="Book Antiqua"/>
      <family val="1"/>
    </font>
    <font>
      <sz val="10"/>
      <color indexed="12"/>
      <name val="Book Antiqua"/>
      <family val="1"/>
    </font>
    <font>
      <i/>
      <sz val="12"/>
      <name val="Book Antiqua"/>
      <family val="1"/>
    </font>
    <font>
      <b/>
      <i/>
      <sz val="12"/>
      <name val="Book Antiqua"/>
      <family val="1"/>
    </font>
    <font>
      <vertAlign val="superscript"/>
      <sz val="12"/>
      <name val="Book Antiqua"/>
      <family val="1"/>
    </font>
    <font>
      <sz val="10"/>
      <color indexed="22"/>
      <name val="Book Antiqua"/>
      <family val="1"/>
    </font>
    <font>
      <sz val="12"/>
      <color indexed="22"/>
      <name val="Book Antiqua"/>
      <family val="1"/>
    </font>
    <font>
      <b/>
      <sz val="12"/>
      <color indexed="22"/>
      <name val="Book Antiqua"/>
      <family val="1"/>
    </font>
    <font>
      <sz val="10"/>
      <color indexed="55"/>
      <name val="Book Antiqua"/>
      <family val="1"/>
    </font>
    <font>
      <sz val="12"/>
      <color indexed="12"/>
      <name val="Book Antiqua"/>
      <family val="1"/>
    </font>
    <font>
      <sz val="8"/>
      <name val="Book Antiqua"/>
      <family val="1"/>
    </font>
    <font>
      <sz val="8"/>
      <name val="Book Antiqua"/>
      <family val="1"/>
    </font>
    <font>
      <b/>
      <sz val="11"/>
      <name val="Book Antiqua"/>
      <family val="1"/>
    </font>
    <font>
      <sz val="11"/>
      <name val="Book Antiqua"/>
      <family val="1"/>
    </font>
    <font>
      <sz val="10"/>
      <name val="Book Antiqua"/>
      <family val="1"/>
    </font>
    <font>
      <sz val="10"/>
      <name val="Book Antiqua"/>
      <family val="1"/>
    </font>
    <font>
      <sz val="10"/>
      <color indexed="9"/>
      <name val="Book Antiqua"/>
      <family val="1"/>
    </font>
    <font>
      <sz val="8"/>
      <color indexed="9"/>
      <name val="Book Antiqua"/>
      <family val="1"/>
    </font>
    <font>
      <b/>
      <sz val="10"/>
      <name val="Book Antiqua"/>
      <family val="1"/>
    </font>
    <font>
      <sz val="8"/>
      <name val="Book Antiqua"/>
      <family val="1"/>
    </font>
    <font>
      <sz val="11"/>
      <color indexed="9"/>
      <name val="Book Antiqua"/>
      <family val="1"/>
    </font>
    <font>
      <sz val="2"/>
      <color indexed="9"/>
      <name val="Book Antiqua"/>
      <family val="1"/>
    </font>
    <font>
      <b/>
      <sz val="9"/>
      <color indexed="10"/>
      <name val="Book Antiqua"/>
      <family val="1"/>
    </font>
    <font>
      <sz val="12"/>
      <color indexed="9"/>
      <name val="Book Antiqua"/>
      <family val="1"/>
    </font>
    <font>
      <sz val="1"/>
      <name val="Book Antiqua"/>
      <family val="1"/>
    </font>
    <font>
      <sz val="1"/>
      <color indexed="9"/>
      <name val="Book Antiqua"/>
      <family val="1"/>
    </font>
    <font>
      <strike/>
      <sz val="11"/>
      <name val="Book Antiqua"/>
      <family val="1"/>
    </font>
    <font>
      <b/>
      <sz val="24"/>
      <name val="Book Antiqua"/>
      <family val="1"/>
    </font>
    <font>
      <u/>
      <sz val="11"/>
      <name val="Book Antiqua"/>
      <family val="1"/>
    </font>
    <font>
      <b/>
      <sz val="28"/>
      <name val="Book Antiqua"/>
      <family val="1"/>
    </font>
    <font>
      <b/>
      <sz val="11"/>
      <name val="Times New Roman"/>
      <family val="1"/>
    </font>
    <font>
      <b/>
      <sz val="10"/>
      <color rgb="FFFF0000"/>
      <name val="Book Antiqua"/>
      <family val="1"/>
    </font>
    <font>
      <b/>
      <sz val="14"/>
      <color rgb="FFFF0000"/>
      <name val="Book Antiqua"/>
      <family val="1"/>
    </font>
    <font>
      <sz val="8"/>
      <color rgb="FF000000"/>
      <name val="Tahoma"/>
      <family val="2"/>
    </font>
    <font>
      <sz val="11"/>
      <color rgb="FFFF0000"/>
      <name val="Book Antiqua"/>
      <family val="1"/>
    </font>
  </fonts>
  <fills count="14">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22"/>
        <bgColor indexed="64"/>
      </patternFill>
    </fill>
    <fill>
      <patternFill patternType="solid">
        <fgColor indexed="31"/>
        <bgColor indexed="64"/>
      </patternFill>
    </fill>
    <fill>
      <patternFill patternType="solid">
        <fgColor indexed="13"/>
        <bgColor indexed="64"/>
      </patternFill>
    </fill>
    <fill>
      <patternFill patternType="solid">
        <fgColor indexed="48"/>
        <bgColor indexed="64"/>
      </patternFill>
    </fill>
    <fill>
      <patternFill patternType="solid">
        <fgColor rgb="FFCCFFCC"/>
        <bgColor indexed="64"/>
      </patternFill>
    </fill>
    <fill>
      <patternFill patternType="solid">
        <fgColor rgb="FFFFFF00"/>
        <bgColor indexed="64"/>
      </patternFill>
    </fill>
  </fills>
  <borders count="40">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s>
  <cellStyleXfs count="40">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3"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24" fillId="0" borderId="0"/>
    <xf numFmtId="0" fontId="13" fillId="0" borderId="0"/>
    <xf numFmtId="0" fontId="24" fillId="0" borderId="0"/>
    <xf numFmtId="0" fontId="13" fillId="0" borderId="0"/>
    <xf numFmtId="0" fontId="1" fillId="0" borderId="0"/>
    <xf numFmtId="0" fontId="8" fillId="0" borderId="0"/>
    <xf numFmtId="0" fontId="58"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96" fillId="12" borderId="4" applyBorder="0" applyAlignment="0" applyProtection="0">
      <alignment horizontal="center" vertical="center" wrapText="1"/>
      <protection locked="0"/>
    </xf>
    <xf numFmtId="0" fontId="96" fillId="12" borderId="4" applyBorder="0" applyAlignment="0">
      <alignment horizontal="center" vertical="center" wrapText="1"/>
      <protection locked="0"/>
    </xf>
  </cellStyleXfs>
  <cellXfs count="723">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28" applyAlignment="1">
      <alignment vertical="center"/>
    </xf>
    <xf numFmtId="0" fontId="8" fillId="0" borderId="0" xfId="33" applyAlignment="1" applyProtection="1">
      <alignment vertical="center"/>
      <protection hidden="1"/>
    </xf>
    <xf numFmtId="0" fontId="8" fillId="0" borderId="0" xfId="33" applyAlignment="1" applyProtection="1">
      <alignment horizontal="left" vertical="center" indent="1"/>
      <protection hidden="1"/>
    </xf>
    <xf numFmtId="0" fontId="9" fillId="0" borderId="0" xfId="33" applyFont="1" applyAlignment="1" applyProtection="1">
      <alignment vertical="center"/>
      <protection hidden="1"/>
    </xf>
    <xf numFmtId="0" fontId="9" fillId="0" borderId="0" xfId="0" applyFont="1" applyAlignment="1">
      <alignment vertical="center"/>
    </xf>
    <xf numFmtId="0" fontId="9" fillId="0" borderId="0" xfId="28" applyFont="1" applyAlignment="1" applyProtection="1">
      <alignment horizontal="left" vertical="center" indent="1"/>
      <protection hidden="1"/>
    </xf>
    <xf numFmtId="0" fontId="8" fillId="0" borderId="0" xfId="0" applyFont="1" applyAlignment="1">
      <alignment horizontal="left" vertical="center" indent="1"/>
    </xf>
    <xf numFmtId="0" fontId="8" fillId="0" borderId="5" xfId="0" applyFont="1" applyBorder="1" applyAlignment="1">
      <alignment vertical="center"/>
    </xf>
    <xf numFmtId="0" fontId="9" fillId="0" borderId="5"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horizontal="right" vertical="center" indent="1"/>
    </xf>
    <xf numFmtId="0" fontId="9" fillId="0" borderId="5" xfId="0" applyFont="1" applyBorder="1" applyAlignment="1" applyProtection="1">
      <alignment vertical="center"/>
      <protection hidden="1"/>
    </xf>
    <xf numFmtId="0" fontId="8" fillId="0" borderId="5" xfId="0" applyFont="1" applyBorder="1" applyAlignment="1" applyProtection="1">
      <alignment vertical="center"/>
      <protection hidden="1"/>
    </xf>
    <xf numFmtId="0" fontId="9" fillId="0" borderId="5"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8"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5" xfId="0" applyFont="1" applyBorder="1" applyAlignment="1" applyProtection="1">
      <alignment horizontal="right" vertical="center"/>
      <protection hidden="1"/>
    </xf>
    <xf numFmtId="0" fontId="4" fillId="0" borderId="6" xfId="0" applyFont="1" applyBorder="1" applyAlignment="1" applyProtection="1">
      <alignment horizontal="center" vertical="center"/>
      <protection hidden="1"/>
    </xf>
    <xf numFmtId="0" fontId="4" fillId="0" borderId="4" xfId="0" applyFont="1" applyBorder="1" applyAlignment="1" applyProtection="1">
      <alignment horizontal="center" vertical="top" wrapText="1"/>
      <protection hidden="1"/>
    </xf>
    <xf numFmtId="0" fontId="21" fillId="0" borderId="4"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4" xfId="0" applyFont="1" applyBorder="1" applyAlignment="1" applyProtection="1">
      <alignment horizontal="justify"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7" xfId="0" applyBorder="1" applyAlignment="1" applyProtection="1">
      <alignment horizontal="left"/>
      <protection hidden="1"/>
    </xf>
    <xf numFmtId="0" fontId="0" fillId="0" borderId="8"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8" fillId="0" borderId="0" xfId="0" applyFont="1" applyAlignment="1" applyProtection="1">
      <alignment vertical="top"/>
      <protection hidden="1"/>
    </xf>
    <xf numFmtId="0" fontId="25"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8" fillId="2" borderId="4" xfId="0" applyFont="1" applyFill="1" applyBorder="1" applyAlignment="1" applyProtection="1">
      <alignment horizontal="center" vertical="center" wrapText="1"/>
      <protection locked="0"/>
    </xf>
    <xf numFmtId="0" fontId="4" fillId="0" borderId="6" xfId="0" quotePrefix="1" applyFont="1" applyBorder="1" applyAlignment="1" applyProtection="1">
      <alignment horizontal="center" vertical="center"/>
      <protection hidden="1"/>
    </xf>
    <xf numFmtId="0" fontId="4" fillId="2" borderId="6" xfId="0" applyFont="1" applyFill="1" applyBorder="1" applyAlignment="1" applyProtection="1">
      <alignment horizontal="justify" vertical="center"/>
      <protection locked="0"/>
    </xf>
    <xf numFmtId="0" fontId="4" fillId="2" borderId="6" xfId="0" applyFont="1" applyFill="1" applyBorder="1" applyAlignment="1" applyProtection="1">
      <alignment vertical="center"/>
      <protection locked="0"/>
    </xf>
    <xf numFmtId="0" fontId="8" fillId="2" borderId="6" xfId="0" applyFont="1" applyFill="1" applyBorder="1" applyAlignment="1" applyProtection="1">
      <alignmen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0" xfId="0" applyFont="1" applyFill="1" applyBorder="1" applyAlignment="1" applyProtection="1">
      <alignment horizontal="justify" vertical="center"/>
      <protection locked="0"/>
    </xf>
    <xf numFmtId="0" fontId="4" fillId="2" borderId="11" xfId="0" applyFont="1" applyFill="1" applyBorder="1" applyAlignment="1" applyProtection="1">
      <alignment horizontal="justify" vertical="center"/>
      <protection locked="0"/>
    </xf>
    <xf numFmtId="0" fontId="8" fillId="2" borderId="4" xfId="0" applyFont="1" applyFill="1" applyBorder="1" applyAlignment="1" applyProtection="1">
      <alignment vertical="center" wrapText="1"/>
      <protection locked="0"/>
    </xf>
    <xf numFmtId="0" fontId="8" fillId="2" borderId="4" xfId="0" applyFont="1" applyFill="1" applyBorder="1" applyAlignment="1" applyProtection="1">
      <alignment horizontal="left" vertical="center" wrapText="1"/>
      <protection locked="0"/>
    </xf>
    <xf numFmtId="0" fontId="0" fillId="0" borderId="5" xfId="0" applyBorder="1" applyAlignment="1" applyProtection="1">
      <alignment vertical="center"/>
      <protection hidden="1"/>
    </xf>
    <xf numFmtId="0" fontId="0" fillId="0" borderId="5"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4" xfId="0" applyFont="1" applyBorder="1" applyAlignment="1" applyProtection="1">
      <alignment horizontal="left" vertical="center" wrapText="1"/>
      <protection hidden="1"/>
    </xf>
    <xf numFmtId="0" fontId="8" fillId="0" borderId="4" xfId="0" applyFont="1" applyBorder="1" applyAlignment="1" applyProtection="1">
      <alignment horizontal="center" vertical="top" wrapText="1"/>
      <protection hidden="1"/>
    </xf>
    <xf numFmtId="0" fontId="8" fillId="0" borderId="12" xfId="0" applyFont="1" applyBorder="1" applyAlignment="1" applyProtection="1">
      <alignment horizontal="left" vertical="center" wrapText="1"/>
      <protection hidden="1"/>
    </xf>
    <xf numFmtId="0" fontId="8" fillId="0" borderId="13"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4"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4" fillId="0" borderId="0" xfId="32" applyFont="1" applyAlignment="1" applyProtection="1">
      <alignment vertical="center"/>
      <protection hidden="1"/>
    </xf>
    <xf numFmtId="0" fontId="27" fillId="0" borderId="0" xfId="32" applyFont="1" applyAlignment="1" applyProtection="1">
      <alignment vertical="center"/>
      <protection hidden="1"/>
    </xf>
    <xf numFmtId="0" fontId="27" fillId="0" borderId="0" xfId="32" applyFont="1" applyProtection="1">
      <protection hidden="1"/>
    </xf>
    <xf numFmtId="0" fontId="13" fillId="0" borderId="0" xfId="32" applyProtection="1">
      <protection hidden="1"/>
    </xf>
    <xf numFmtId="0" fontId="4" fillId="0" borderId="0" xfId="32" applyFont="1" applyAlignment="1" applyProtection="1">
      <alignment vertical="center"/>
      <protection hidden="1"/>
    </xf>
    <xf numFmtId="0" fontId="4" fillId="0" borderId="5" xfId="32" applyFont="1" applyBorder="1" applyAlignment="1" applyProtection="1">
      <alignment vertical="center"/>
      <protection hidden="1"/>
    </xf>
    <xf numFmtId="0" fontId="13" fillId="0" borderId="0" xfId="32" applyAlignment="1" applyProtection="1">
      <alignment vertical="center"/>
      <protection hidden="1"/>
    </xf>
    <xf numFmtId="0" fontId="28" fillId="0" borderId="0" xfId="32" applyFont="1" applyAlignment="1" applyProtection="1">
      <alignment vertical="center"/>
      <protection hidden="1"/>
    </xf>
    <xf numFmtId="0" fontId="4" fillId="0" borderId="14" xfId="32" applyFont="1" applyBorder="1" applyAlignment="1" applyProtection="1">
      <alignment vertical="center"/>
      <protection hidden="1"/>
    </xf>
    <xf numFmtId="0" fontId="29" fillId="0" borderId="0" xfId="32" applyFont="1" applyAlignment="1" applyProtection="1">
      <alignment vertical="center"/>
      <protection hidden="1"/>
    </xf>
    <xf numFmtId="0" fontId="30" fillId="0" borderId="0" xfId="32" applyFont="1"/>
    <xf numFmtId="0" fontId="29" fillId="0" borderId="0" xfId="32" applyFont="1" applyProtection="1">
      <protection hidden="1"/>
    </xf>
    <xf numFmtId="0" fontId="30" fillId="0" borderId="0" xfId="32" applyFont="1" applyProtection="1">
      <protection hidden="1"/>
    </xf>
    <xf numFmtId="0" fontId="8" fillId="2" borderId="15" xfId="0" applyFont="1" applyFill="1" applyBorder="1" applyAlignment="1" applyProtection="1">
      <alignment vertical="top" wrapText="1"/>
      <protection locked="0"/>
    </xf>
    <xf numFmtId="0" fontId="8" fillId="2" borderId="16" xfId="0" applyFont="1" applyFill="1" applyBorder="1" applyAlignment="1" applyProtection="1">
      <alignment vertical="top" wrapText="1"/>
      <protection locked="0"/>
    </xf>
    <xf numFmtId="0" fontId="8" fillId="0" borderId="17" xfId="0" applyFont="1" applyBorder="1" applyAlignment="1" applyProtection="1">
      <alignment vertical="center" wrapText="1"/>
      <protection hidden="1"/>
    </xf>
    <xf numFmtId="0" fontId="8" fillId="0" borderId="18" xfId="0" applyFont="1" applyBorder="1" applyAlignment="1" applyProtection="1">
      <alignment horizontal="center" vertical="top" wrapText="1"/>
      <protection hidden="1"/>
    </xf>
    <xf numFmtId="0" fontId="8" fillId="2" borderId="18" xfId="0" applyFont="1" applyFill="1" applyBorder="1" applyAlignment="1" applyProtection="1">
      <alignment vertical="top" wrapText="1"/>
      <protection locked="0"/>
    </xf>
    <xf numFmtId="0" fontId="8" fillId="0" borderId="15" xfId="0" applyFont="1" applyBorder="1" applyAlignment="1" applyProtection="1">
      <alignment horizontal="center" vertical="top" wrapText="1"/>
      <protection hidden="1"/>
    </xf>
    <xf numFmtId="0" fontId="8" fillId="0" borderId="16" xfId="0" applyFont="1" applyBorder="1" applyAlignment="1" applyProtection="1">
      <alignment horizontal="center" vertical="top" wrapText="1"/>
      <protection hidden="1"/>
    </xf>
    <xf numFmtId="0" fontId="7" fillId="0" borderId="4" xfId="0" applyFont="1" applyBorder="1" applyAlignment="1" applyProtection="1">
      <alignment horizontal="center" vertical="center" wrapText="1"/>
      <protection hidden="1"/>
    </xf>
    <xf numFmtId="0" fontId="4" fillId="2" borderId="4" xfId="0" applyFont="1" applyFill="1" applyBorder="1" applyAlignment="1" applyProtection="1">
      <alignment horizontal="center" vertical="top" wrapText="1"/>
      <protection locked="0"/>
    </xf>
    <xf numFmtId="0" fontId="9" fillId="0" borderId="0" xfId="33"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33" applyFont="1" applyAlignment="1" applyProtection="1">
      <alignment horizontal="left" vertical="center"/>
      <protection hidden="1"/>
    </xf>
    <xf numFmtId="0" fontId="7" fillId="0" borderId="0" xfId="0" applyFont="1" applyAlignment="1" applyProtection="1">
      <alignment vertical="center"/>
      <protection hidden="1"/>
    </xf>
    <xf numFmtId="0" fontId="4" fillId="0" borderId="19"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0" xfId="0" quotePrefix="1" applyFont="1" applyBorder="1" applyAlignment="1" applyProtection="1">
      <alignment horizontal="center" vertical="center"/>
      <protection hidden="1"/>
    </xf>
    <xf numFmtId="0" fontId="4" fillId="2" borderId="20" xfId="0" applyFont="1" applyFill="1" applyBorder="1" applyAlignment="1" applyProtection="1">
      <alignment horizontal="justify" vertical="center"/>
      <protection locked="0"/>
    </xf>
    <xf numFmtId="0" fontId="4" fillId="2" borderId="20" xfId="0" applyFont="1" applyFill="1" applyBorder="1" applyAlignment="1" applyProtection="1">
      <alignment vertical="center"/>
      <protection locked="0"/>
    </xf>
    <xf numFmtId="0" fontId="8" fillId="2" borderId="20" xfId="0" applyFont="1" applyFill="1" applyBorder="1" applyAlignment="1" applyProtection="1">
      <alignment vertical="center"/>
      <protection locked="0"/>
    </xf>
    <xf numFmtId="0" fontId="35" fillId="0" borderId="0" xfId="0" applyFont="1" applyAlignment="1" applyProtection="1">
      <alignment vertical="center"/>
      <protection hidden="1"/>
    </xf>
    <xf numFmtId="0" fontId="35" fillId="0" borderId="0" xfId="0" applyFont="1" applyAlignment="1" applyProtection="1">
      <alignment horizontal="center"/>
      <protection hidden="1"/>
    </xf>
    <xf numFmtId="0" fontId="35" fillId="0" borderId="0" xfId="0" applyFont="1" applyAlignment="1" applyProtection="1">
      <alignment horizontal="center" vertical="center"/>
      <protection hidden="1"/>
    </xf>
    <xf numFmtId="0" fontId="35" fillId="0" borderId="0" xfId="0" applyFont="1" applyProtection="1">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32" fillId="0" borderId="0" xfId="28" applyFont="1" applyAlignment="1" applyProtection="1">
      <alignment horizontal="left" vertical="center" indent="1"/>
      <protection hidden="1"/>
    </xf>
    <xf numFmtId="0" fontId="34"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37" fillId="0" borderId="0" xfId="33" applyFont="1" applyAlignment="1" applyProtection="1">
      <alignment vertical="center"/>
      <protection hidden="1"/>
    </xf>
    <xf numFmtId="0" fontId="36" fillId="0" borderId="0" xfId="0" applyFont="1" applyAlignment="1" applyProtection="1">
      <alignment horizontal="center" vertical="center"/>
      <protection hidden="1"/>
    </xf>
    <xf numFmtId="0" fontId="4" fillId="0" borderId="0" xfId="0" applyFont="1" applyProtection="1">
      <protection hidden="1"/>
    </xf>
    <xf numFmtId="0" fontId="8" fillId="0" borderId="0" xfId="33" applyAlignment="1" applyProtection="1">
      <alignment horizontal="justify" vertical="center"/>
      <protection hidden="1"/>
    </xf>
    <xf numFmtId="0" fontId="0" fillId="0" borderId="0" xfId="0" applyAlignment="1" applyProtection="1">
      <alignment horizontal="justify" vertical="center"/>
      <protection hidden="1"/>
    </xf>
    <xf numFmtId="0" fontId="8" fillId="0" borderId="0" xfId="28" applyAlignment="1" applyProtection="1">
      <alignment horizontal="justify" vertical="center"/>
      <protection hidden="1"/>
    </xf>
    <xf numFmtId="0" fontId="0" fillId="0" borderId="0" xfId="0" applyAlignment="1" applyProtection="1">
      <alignment horizontal="justify"/>
      <protection hidden="1"/>
    </xf>
    <xf numFmtId="0" fontId="6" fillId="2" borderId="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8" fillId="2" borderId="21" xfId="0" applyFont="1" applyFill="1" applyBorder="1" applyAlignment="1" applyProtection="1">
      <alignment vertical="top" wrapText="1"/>
      <protection locked="0"/>
    </xf>
    <xf numFmtId="0" fontId="8" fillId="0" borderId="14" xfId="0" applyFont="1" applyBorder="1" applyAlignment="1" applyProtection="1">
      <alignment vertical="center"/>
      <protection hidden="1"/>
    </xf>
    <xf numFmtId="0" fontId="9" fillId="2" borderId="18"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8" fillId="0" borderId="0" xfId="33" applyAlignment="1" applyProtection="1">
      <alignment vertical="top"/>
      <protection hidden="1"/>
    </xf>
    <xf numFmtId="0" fontId="9" fillId="0" borderId="0" xfId="28" applyFont="1" applyAlignment="1" applyProtection="1">
      <alignment horizontal="left" vertical="center" indent="5"/>
      <protection hidden="1"/>
    </xf>
    <xf numFmtId="0" fontId="8" fillId="0" borderId="4" xfId="0" applyFont="1" applyBorder="1" applyAlignment="1" applyProtection="1">
      <alignment vertical="center" wrapText="1"/>
      <protection hidden="1"/>
    </xf>
    <xf numFmtId="0" fontId="31" fillId="0" borderId="0" xfId="0" applyFont="1" applyAlignment="1" applyProtection="1">
      <alignment vertical="center" wrapText="1"/>
      <protection hidden="1"/>
    </xf>
    <xf numFmtId="0" fontId="44" fillId="0" borderId="0" xfId="0" applyFont="1" applyProtection="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4" fillId="2" borderId="4" xfId="0" applyFont="1" applyFill="1" applyBorder="1" applyAlignment="1" applyProtection="1">
      <alignment horizontal="right" vertical="center" wrapText="1"/>
      <protection locked="0"/>
    </xf>
    <xf numFmtId="0" fontId="13" fillId="0" borderId="0" xfId="30" applyAlignment="1" applyProtection="1">
      <alignment vertical="center"/>
      <protection hidden="1"/>
    </xf>
    <xf numFmtId="0" fontId="46" fillId="0" borderId="0" xfId="30" applyFont="1" applyAlignment="1" applyProtection="1">
      <alignment vertical="center"/>
      <protection hidden="1"/>
    </xf>
    <xf numFmtId="0" fontId="13" fillId="0" borderId="0" xfId="30" applyProtection="1">
      <protection hidden="1"/>
    </xf>
    <xf numFmtId="0" fontId="46" fillId="0" borderId="0" xfId="30" applyFont="1" applyAlignment="1" applyProtection="1">
      <alignment horizontal="left" vertical="center"/>
      <protection hidden="1"/>
    </xf>
    <xf numFmtId="0" fontId="8" fillId="0" borderId="0" xfId="31" applyFont="1" applyAlignment="1" applyProtection="1">
      <alignment vertical="center"/>
      <protection hidden="1"/>
    </xf>
    <xf numFmtId="0" fontId="8" fillId="3" borderId="14" xfId="31" applyFont="1" applyFill="1" applyBorder="1" applyAlignment="1" applyProtection="1">
      <alignment vertical="center"/>
      <protection hidden="1"/>
    </xf>
    <xf numFmtId="0" fontId="13" fillId="0" borderId="0" xfId="31" applyAlignment="1" applyProtection="1">
      <alignment vertical="center"/>
      <protection hidden="1"/>
    </xf>
    <xf numFmtId="0" fontId="47" fillId="0" borderId="0" xfId="31" applyFont="1" applyAlignment="1" applyProtection="1">
      <alignment vertical="center"/>
      <protection hidden="1"/>
    </xf>
    <xf numFmtId="0" fontId="13" fillId="0" borderId="0" xfId="31" applyProtection="1">
      <protection hidden="1"/>
    </xf>
    <xf numFmtId="0" fontId="8" fillId="3" borderId="0" xfId="31" applyFont="1" applyFill="1" applyAlignment="1" applyProtection="1">
      <alignment vertical="center"/>
      <protection hidden="1"/>
    </xf>
    <xf numFmtId="0" fontId="8" fillId="3" borderId="5" xfId="31" applyFont="1" applyFill="1" applyBorder="1" applyAlignment="1" applyProtection="1">
      <alignment vertical="center"/>
      <protection hidden="1"/>
    </xf>
    <xf numFmtId="0" fontId="8" fillId="4" borderId="0" xfId="31" applyFont="1" applyFill="1" applyAlignment="1" applyProtection="1">
      <alignment vertical="center"/>
      <protection hidden="1"/>
    </xf>
    <xf numFmtId="0" fontId="50" fillId="0" borderId="0" xfId="31" applyFont="1" applyAlignment="1" applyProtection="1">
      <alignment horizontal="justify" vertical="center" wrapText="1"/>
      <protection hidden="1"/>
    </xf>
    <xf numFmtId="0" fontId="8" fillId="0" borderId="0" xfId="31" applyFont="1" applyAlignment="1" applyProtection="1">
      <alignment vertical="center" wrapText="1"/>
      <protection hidden="1"/>
    </xf>
    <xf numFmtId="0" fontId="51" fillId="0" borderId="0" xfId="31" applyFont="1" applyAlignment="1" applyProtection="1">
      <alignment horizontal="center" vertical="center"/>
      <protection hidden="1"/>
    </xf>
    <xf numFmtId="0" fontId="8" fillId="0" borderId="0" xfId="31" applyFont="1" applyAlignment="1" applyProtection="1">
      <alignment horizontal="left" vertical="center"/>
      <protection hidden="1"/>
    </xf>
    <xf numFmtId="0" fontId="13" fillId="0" borderId="0" xfId="31" applyAlignment="1" applyProtection="1">
      <alignment horizontal="center"/>
      <protection hidden="1"/>
    </xf>
    <xf numFmtId="0" fontId="48" fillId="0" borderId="0" xfId="31" applyFont="1" applyAlignment="1" applyProtection="1">
      <alignment horizontal="left" vertical="center" wrapText="1"/>
      <protection hidden="1"/>
    </xf>
    <xf numFmtId="0" fontId="52" fillId="0" borderId="0" xfId="31" applyFont="1" applyAlignment="1" applyProtection="1">
      <alignment horizontal="right" vertical="center"/>
      <protection hidden="1"/>
    </xf>
    <xf numFmtId="0" fontId="51" fillId="0" borderId="0" xfId="31" applyFont="1" applyAlignment="1" applyProtection="1">
      <alignment horizontal="center" vertical="center" wrapText="1"/>
      <protection hidden="1"/>
    </xf>
    <xf numFmtId="0" fontId="8" fillId="0" borderId="0" xfId="31" applyFont="1" applyAlignment="1" applyProtection="1">
      <alignment horizontal="center" vertical="center"/>
      <protection hidden="1"/>
    </xf>
    <xf numFmtId="0" fontId="9" fillId="0" borderId="22" xfId="31" applyFont="1" applyBorder="1" applyAlignment="1" applyProtection="1">
      <alignment vertical="center" wrapText="1"/>
      <protection hidden="1"/>
    </xf>
    <xf numFmtId="0" fontId="8" fillId="0" borderId="22" xfId="31" applyFont="1" applyBorder="1" applyAlignment="1" applyProtection="1">
      <alignment horizontal="center" vertical="center"/>
      <protection hidden="1"/>
    </xf>
    <xf numFmtId="0" fontId="51" fillId="0" borderId="23" xfId="31" applyFont="1" applyBorder="1" applyAlignment="1" applyProtection="1">
      <alignment horizontal="center" vertical="center" wrapText="1"/>
      <protection hidden="1"/>
    </xf>
    <xf numFmtId="0" fontId="8" fillId="0" borderId="23" xfId="31" applyFont="1" applyBorder="1" applyAlignment="1" applyProtection="1">
      <alignment horizontal="center" vertical="center"/>
      <protection hidden="1"/>
    </xf>
    <xf numFmtId="0" fontId="8" fillId="0" borderId="23" xfId="31" applyFont="1" applyBorder="1" applyAlignment="1" applyProtection="1">
      <alignment vertical="center"/>
      <protection hidden="1"/>
    </xf>
    <xf numFmtId="0" fontId="8" fillId="0" borderId="23" xfId="31" applyFont="1" applyBorder="1" applyAlignment="1" applyProtection="1">
      <alignment horizontal="right" vertical="center"/>
      <protection hidden="1"/>
    </xf>
    <xf numFmtId="0" fontId="9" fillId="0" borderId="0" xfId="31" applyFont="1" applyAlignment="1" applyProtection="1">
      <alignment vertical="center"/>
      <protection hidden="1"/>
    </xf>
    <xf numFmtId="0" fontId="8" fillId="0" borderId="0" xfId="31" applyFont="1" applyAlignment="1" applyProtection="1">
      <alignment vertical="top"/>
      <protection hidden="1"/>
    </xf>
    <xf numFmtId="4" fontId="8" fillId="0" borderId="0" xfId="31" applyNumberFormat="1" applyFont="1" applyAlignment="1" applyProtection="1">
      <alignment vertical="center"/>
      <protection hidden="1"/>
    </xf>
    <xf numFmtId="0" fontId="8" fillId="0" borderId="22" xfId="31" applyFont="1" applyBorder="1" applyAlignment="1" applyProtection="1">
      <alignment vertical="center"/>
      <protection hidden="1"/>
    </xf>
    <xf numFmtId="0" fontId="9" fillId="0" borderId="5" xfId="31" applyFont="1" applyBorder="1" applyAlignment="1" applyProtection="1">
      <alignment vertical="center" wrapText="1"/>
      <protection hidden="1"/>
    </xf>
    <xf numFmtId="0" fontId="8" fillId="0" borderId="5" xfId="31" applyFont="1" applyBorder="1" applyAlignment="1" applyProtection="1">
      <alignment horizontal="center" vertical="center"/>
      <protection hidden="1"/>
    </xf>
    <xf numFmtId="0" fontId="8" fillId="0" borderId="5" xfId="31" applyFont="1" applyBorder="1" applyAlignment="1" applyProtection="1">
      <alignment vertical="center"/>
      <protection hidden="1"/>
    </xf>
    <xf numFmtId="0" fontId="51" fillId="0" borderId="24" xfId="31" applyFont="1" applyBorder="1" applyAlignment="1" applyProtection="1">
      <alignment horizontal="center" vertical="center" wrapText="1"/>
      <protection hidden="1"/>
    </xf>
    <xf numFmtId="0" fontId="8" fillId="0" borderId="24" xfId="31" applyFont="1" applyBorder="1" applyAlignment="1" applyProtection="1">
      <alignment horizontal="center" vertical="center"/>
      <protection hidden="1"/>
    </xf>
    <xf numFmtId="0" fontId="8" fillId="0" borderId="24" xfId="31" applyFont="1" applyBorder="1" applyAlignment="1" applyProtection="1">
      <alignment vertical="center"/>
      <protection hidden="1"/>
    </xf>
    <xf numFmtId="0" fontId="8" fillId="0" borderId="6" xfId="31" applyFont="1" applyBorder="1" applyAlignment="1" applyProtection="1">
      <alignment horizontal="center" vertical="center"/>
      <protection hidden="1"/>
    </xf>
    <xf numFmtId="0" fontId="8" fillId="0" borderId="6" xfId="31" applyFont="1" applyBorder="1" applyAlignment="1" applyProtection="1">
      <alignment vertical="center"/>
      <protection hidden="1"/>
    </xf>
    <xf numFmtId="0" fontId="51" fillId="0" borderId="6" xfId="31" applyFont="1" applyBorder="1" applyAlignment="1" applyProtection="1">
      <alignment horizontal="center" vertical="center" wrapText="1"/>
      <protection hidden="1"/>
    </xf>
    <xf numFmtId="0" fontId="13" fillId="0" borderId="23" xfId="31" applyBorder="1" applyAlignment="1" applyProtection="1">
      <alignment vertical="center"/>
      <protection hidden="1"/>
    </xf>
    <xf numFmtId="0" fontId="8" fillId="0" borderId="6" xfId="31" applyFont="1" applyBorder="1" applyAlignment="1" applyProtection="1">
      <alignment horizontal="center" vertical="top" wrapText="1"/>
      <protection hidden="1"/>
    </xf>
    <xf numFmtId="0" fontId="13" fillId="0" borderId="0" xfId="31" applyAlignment="1" applyProtection="1">
      <alignment horizontal="right"/>
      <protection hidden="1"/>
    </xf>
    <xf numFmtId="0" fontId="51" fillId="0" borderId="5" xfId="31" applyFont="1" applyBorder="1" applyAlignment="1" applyProtection="1">
      <alignment horizontal="center" vertical="center" wrapText="1"/>
      <protection hidden="1"/>
    </xf>
    <xf numFmtId="0" fontId="54"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1" fillId="0" borderId="0" xfId="0" applyFont="1" applyAlignment="1" applyProtection="1">
      <alignment horizontal="left" vertical="center"/>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5"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hidden="1"/>
    </xf>
    <xf numFmtId="1" fontId="25" fillId="0" borderId="0" xfId="0" applyNumberFormat="1" applyFont="1" applyAlignment="1" applyProtection="1">
      <alignment horizontal="center" vertical="center"/>
      <protection hidden="1"/>
    </xf>
    <xf numFmtId="0" fontId="8" fillId="0" borderId="21"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23" fillId="0" borderId="0" xfId="32" applyFont="1" applyAlignment="1" applyProtection="1">
      <alignment vertical="center"/>
      <protection hidden="1"/>
    </xf>
    <xf numFmtId="0" fontId="24" fillId="0" borderId="5" xfId="32" applyFont="1" applyBorder="1" applyAlignment="1" applyProtection="1">
      <alignment vertical="center"/>
      <protection hidden="1"/>
    </xf>
    <xf numFmtId="0" fontId="56" fillId="0" borderId="0" xfId="30" applyFont="1" applyAlignment="1" applyProtection="1">
      <alignment horizontal="left" vertical="center"/>
      <protection hidden="1"/>
    </xf>
    <xf numFmtId="0" fontId="56" fillId="0" borderId="0" xfId="30" applyFont="1" applyProtection="1">
      <protection hidden="1"/>
    </xf>
    <xf numFmtId="0" fontId="56" fillId="0" borderId="0" xfId="30" applyFont="1" applyAlignment="1" applyProtection="1">
      <alignment vertical="center"/>
      <protection hidden="1"/>
    </xf>
    <xf numFmtId="0" fontId="56" fillId="0" borderId="0" xfId="30" applyFont="1" applyAlignment="1" applyProtection="1">
      <alignment horizontal="center" vertical="center"/>
      <protection hidden="1"/>
    </xf>
    <xf numFmtId="0" fontId="56" fillId="0" borderId="0" xfId="30" applyFont="1" applyAlignment="1" applyProtection="1">
      <alignment horizontal="left"/>
      <protection hidden="1"/>
    </xf>
    <xf numFmtId="0" fontId="56" fillId="0" borderId="0" xfId="30" applyFont="1" applyAlignment="1" applyProtection="1">
      <alignment horizontal="center"/>
      <protection hidden="1"/>
    </xf>
    <xf numFmtId="0" fontId="56" fillId="0" borderId="0" xfId="34" applyFont="1" applyAlignment="1" applyProtection="1">
      <alignment horizontal="center"/>
      <protection hidden="1"/>
    </xf>
    <xf numFmtId="0" fontId="56" fillId="0" borderId="0" xfId="34" applyFont="1" applyProtection="1">
      <protection hidden="1"/>
    </xf>
    <xf numFmtId="0" fontId="1" fillId="0" borderId="0" xfId="0" applyFont="1" applyProtection="1">
      <protection locked="0"/>
    </xf>
    <xf numFmtId="0" fontId="8" fillId="0" borderId="25" xfId="0" applyFont="1" applyBorder="1" applyAlignment="1" applyProtection="1">
      <alignment horizontal="center" vertical="center" wrapText="1"/>
      <protection hidden="1"/>
    </xf>
    <xf numFmtId="0" fontId="8" fillId="0" borderId="14" xfId="0" applyFont="1" applyBorder="1" applyAlignment="1" applyProtection="1">
      <alignment horizontal="center" vertical="top" wrapText="1"/>
      <protection hidden="1"/>
    </xf>
    <xf numFmtId="0" fontId="8" fillId="0" borderId="1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24" fillId="0" borderId="0" xfId="0" applyFont="1" applyAlignment="1" applyProtection="1">
      <alignment vertical="center"/>
      <protection locked="0"/>
    </xf>
    <xf numFmtId="0" fontId="42" fillId="0" borderId="0" xfId="0" applyFont="1" applyAlignment="1" applyProtection="1">
      <alignment vertical="center" wrapText="1"/>
      <protection hidden="1"/>
    </xf>
    <xf numFmtId="0" fontId="10" fillId="0" borderId="0" xfId="29" applyFont="1" applyAlignment="1" applyProtection="1">
      <alignment vertical="center" wrapText="1"/>
      <protection hidden="1"/>
    </xf>
    <xf numFmtId="0" fontId="9" fillId="0" borderId="0" xfId="29" applyFont="1" applyAlignment="1" applyProtection="1">
      <alignment horizontal="left" vertical="center"/>
      <protection hidden="1"/>
    </xf>
    <xf numFmtId="0" fontId="10" fillId="0" borderId="0" xfId="29" applyFont="1" applyAlignment="1" applyProtection="1">
      <alignment horizontal="center" vertical="center" wrapText="1"/>
      <protection hidden="1"/>
    </xf>
    <xf numFmtId="0" fontId="58" fillId="0" borderId="0" xfId="29" applyAlignment="1" applyProtection="1">
      <alignment vertical="center"/>
      <protection hidden="1"/>
    </xf>
    <xf numFmtId="0" fontId="59" fillId="0" borderId="0" xfId="29" applyFont="1" applyAlignment="1" applyProtection="1">
      <alignment vertical="center"/>
      <protection hidden="1"/>
    </xf>
    <xf numFmtId="0" fontId="9" fillId="0" borderId="0" xfId="29" applyFont="1" applyAlignment="1" applyProtection="1">
      <alignment vertical="center"/>
      <protection hidden="1"/>
    </xf>
    <xf numFmtId="0" fontId="8" fillId="0" borderId="0" xfId="29" applyFont="1" applyAlignment="1" applyProtection="1">
      <alignment vertical="center"/>
      <protection hidden="1"/>
    </xf>
    <xf numFmtId="0" fontId="58" fillId="0" borderId="0" xfId="29" applyProtection="1">
      <protection hidden="1"/>
    </xf>
    <xf numFmtId="0" fontId="59" fillId="0" borderId="0" xfId="29" applyFont="1" applyAlignment="1" applyProtection="1">
      <alignment horizontal="center"/>
      <protection hidden="1"/>
    </xf>
    <xf numFmtId="0" fontId="59" fillId="0" borderId="0" xfId="29" applyFont="1" applyProtection="1">
      <protection hidden="1"/>
    </xf>
    <xf numFmtId="0" fontId="9" fillId="0" borderId="0" xfId="29" applyFont="1" applyAlignment="1" applyProtection="1">
      <alignment horizontal="center" vertical="center"/>
      <protection hidden="1"/>
    </xf>
    <xf numFmtId="0" fontId="8" fillId="0" borderId="0" xfId="29" applyFont="1" applyAlignment="1" applyProtection="1">
      <alignment horizontal="justify" vertical="center"/>
      <protection hidden="1"/>
    </xf>
    <xf numFmtId="0" fontId="8" fillId="0" borderId="26" xfId="29" applyFont="1" applyBorder="1" applyAlignment="1" applyProtection="1">
      <alignment vertical="center" wrapText="1"/>
      <protection hidden="1"/>
    </xf>
    <xf numFmtId="0" fontId="8" fillId="0" borderId="27" xfId="29" applyFont="1" applyBorder="1" applyAlignment="1" applyProtection="1">
      <alignment vertical="center" wrapText="1"/>
      <protection hidden="1"/>
    </xf>
    <xf numFmtId="0" fontId="8" fillId="0" borderId="0" xfId="29" applyFont="1" applyAlignment="1" applyProtection="1">
      <alignment horizontal="center" vertical="center"/>
      <protection hidden="1"/>
    </xf>
    <xf numFmtId="0" fontId="60" fillId="0" borderId="0" xfId="29" applyFont="1" applyAlignment="1" applyProtection="1">
      <alignment horizontal="center" vertical="center"/>
      <protection hidden="1"/>
    </xf>
    <xf numFmtId="0" fontId="8" fillId="0" borderId="0" xfId="29" applyFont="1" applyAlignment="1" applyProtection="1">
      <alignment vertical="center" wrapText="1"/>
      <protection hidden="1"/>
    </xf>
    <xf numFmtId="0" fontId="8" fillId="0" borderId="0" xfId="29" applyFont="1" applyProtection="1">
      <protection hidden="1"/>
    </xf>
    <xf numFmtId="0" fontId="8" fillId="0" borderId="28" xfId="29" applyFont="1" applyBorder="1" applyAlignment="1" applyProtection="1">
      <alignment vertical="center"/>
      <protection hidden="1"/>
    </xf>
    <xf numFmtId="0" fontId="8" fillId="0" borderId="17" xfId="29" applyFont="1" applyBorder="1" applyAlignment="1" applyProtection="1">
      <alignment vertical="center"/>
      <protection hidden="1"/>
    </xf>
    <xf numFmtId="0" fontId="8" fillId="0" borderId="29" xfId="29" applyFont="1" applyBorder="1" applyAlignment="1" applyProtection="1">
      <alignment vertical="center"/>
      <protection hidden="1"/>
    </xf>
    <xf numFmtId="0" fontId="8" fillId="0" borderId="30" xfId="29" applyFont="1" applyBorder="1" applyAlignment="1" applyProtection="1">
      <alignment vertical="center"/>
      <protection hidden="1"/>
    </xf>
    <xf numFmtId="0" fontId="8" fillId="0" borderId="31" xfId="29" applyFont="1" applyBorder="1" applyAlignment="1" applyProtection="1">
      <alignment vertical="center"/>
      <protection hidden="1"/>
    </xf>
    <xf numFmtId="0" fontId="8" fillId="0" borderId="32" xfId="29" applyFont="1" applyBorder="1" applyAlignment="1" applyProtection="1">
      <alignment vertical="center"/>
      <protection hidden="1"/>
    </xf>
    <xf numFmtId="0" fontId="8" fillId="0" borderId="13" xfId="29" applyFont="1" applyBorder="1" applyAlignment="1" applyProtection="1">
      <alignment vertical="center"/>
      <protection hidden="1"/>
    </xf>
    <xf numFmtId="0" fontId="8" fillId="0" borderId="8" xfId="29" applyFont="1" applyBorder="1" applyAlignment="1" applyProtection="1">
      <alignment vertical="center"/>
      <protection hidden="1"/>
    </xf>
    <xf numFmtId="0" fontId="8" fillId="0" borderId="26" xfId="29" applyFont="1" applyBorder="1" applyAlignment="1" applyProtection="1">
      <alignment horizontal="left" vertical="center"/>
      <protection hidden="1"/>
    </xf>
    <xf numFmtId="0" fontId="8" fillId="0" borderId="27" xfId="29" applyFont="1" applyBorder="1" applyAlignment="1" applyProtection="1">
      <alignment horizontal="left" vertical="center"/>
      <protection hidden="1"/>
    </xf>
    <xf numFmtId="0" fontId="8" fillId="0" borderId="0" xfId="29"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0" fillId="0" borderId="4" xfId="0" applyBorder="1" applyAlignment="1" applyProtection="1">
      <alignment vertical="center"/>
      <protection hidden="1"/>
    </xf>
    <xf numFmtId="0" fontId="24" fillId="0" borderId="4" xfId="0" applyFont="1" applyBorder="1" applyAlignment="1" applyProtection="1">
      <alignment vertical="center"/>
      <protection hidden="1"/>
    </xf>
    <xf numFmtId="0" fontId="71" fillId="0" borderId="0" xfId="0" applyFont="1" applyProtection="1">
      <protection hidden="1"/>
    </xf>
    <xf numFmtId="0" fontId="72" fillId="0" borderId="0" xfId="0" applyFont="1" applyAlignment="1" applyProtection="1">
      <alignment vertical="center" wrapText="1"/>
      <protection hidden="1"/>
    </xf>
    <xf numFmtId="0" fontId="73" fillId="0" borderId="0" xfId="0" applyFont="1" applyAlignment="1" applyProtection="1">
      <alignment vertical="center" wrapText="1"/>
      <protection hidden="1"/>
    </xf>
    <xf numFmtId="0" fontId="8" fillId="2"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21" fillId="0" borderId="0" xfId="0" applyFont="1" applyAlignment="1" applyProtection="1">
      <alignment horizontal="right" vertical="top"/>
      <protection hidden="1"/>
    </xf>
    <xf numFmtId="0" fontId="24" fillId="2" borderId="4" xfId="0" applyFont="1" applyFill="1" applyBorder="1" applyAlignment="1" applyProtection="1">
      <alignment vertical="center"/>
      <protection locked="0"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174" fontId="74" fillId="0" borderId="0" xfId="29" applyNumberFormat="1" applyFont="1" applyProtection="1">
      <protection hidden="1"/>
    </xf>
    <xf numFmtId="0" fontId="9" fillId="0" borderId="33" xfId="0" applyFont="1" applyBorder="1" applyAlignment="1" applyProtection="1">
      <alignment vertical="center" wrapText="1"/>
      <protection hidden="1"/>
    </xf>
    <xf numFmtId="0" fontId="9" fillId="0" borderId="33" xfId="0" applyFont="1" applyBorder="1" applyAlignment="1" applyProtection="1">
      <alignment horizontal="justify" vertical="center" wrapText="1"/>
      <protection hidden="1"/>
    </xf>
    <xf numFmtId="0" fontId="9" fillId="0" borderId="34" xfId="0" applyFont="1" applyBorder="1" applyAlignment="1" applyProtection="1">
      <alignment vertical="center" wrapText="1"/>
      <protection hidden="1"/>
    </xf>
    <xf numFmtId="0" fontId="9" fillId="0" borderId="34" xfId="0" applyFont="1" applyBorder="1" applyAlignment="1" applyProtection="1">
      <alignment horizontal="justify" vertical="center" wrapText="1"/>
      <protection hidden="1"/>
    </xf>
    <xf numFmtId="175" fontId="9" fillId="2" borderId="4" xfId="0" applyNumberFormat="1" applyFont="1" applyFill="1" applyBorder="1" applyAlignment="1" applyProtection="1">
      <alignment horizontal="center" vertical="center" wrapText="1"/>
      <protection locked="0" hidden="1"/>
    </xf>
    <xf numFmtId="0" fontId="8" fillId="2" borderId="21" xfId="0" applyFont="1" applyFill="1" applyBorder="1" applyAlignment="1" applyProtection="1">
      <alignment horizontal="left" vertical="center" wrapText="1"/>
      <protection locked="0"/>
    </xf>
    <xf numFmtId="0" fontId="8" fillId="2" borderId="18" xfId="29" applyFont="1" applyFill="1" applyBorder="1" applyAlignment="1" applyProtection="1">
      <alignment vertical="center" wrapText="1"/>
      <protection locked="0"/>
    </xf>
    <xf numFmtId="0" fontId="8" fillId="0" borderId="0" xfId="0" applyFont="1" applyProtection="1">
      <protection hidden="1"/>
    </xf>
    <xf numFmtId="0" fontId="62" fillId="0" borderId="0" xfId="0" applyFont="1" applyAlignment="1" applyProtection="1">
      <alignment vertical="center"/>
      <protection hidden="1"/>
    </xf>
    <xf numFmtId="0" fontId="64" fillId="0" borderId="6" xfId="32" applyFont="1" applyBorder="1" applyAlignment="1" applyProtection="1">
      <alignment horizontal="center" vertical="center"/>
      <protection hidden="1"/>
    </xf>
    <xf numFmtId="0" fontId="64" fillId="0" borderId="6" xfId="32" applyFont="1" applyBorder="1" applyAlignment="1" applyProtection="1">
      <alignment horizontal="center" vertical="top"/>
      <protection hidden="1"/>
    </xf>
    <xf numFmtId="0" fontId="65" fillId="0" borderId="6" xfId="32" applyFont="1" applyBorder="1" applyAlignment="1" applyProtection="1">
      <alignment horizontal="center" vertical="top"/>
      <protection hidden="1"/>
    </xf>
    <xf numFmtId="0" fontId="8" fillId="0" borderId="0" xfId="33" applyAlignment="1" applyProtection="1">
      <alignment vertical="center" wrapText="1"/>
      <protection hidden="1"/>
    </xf>
    <xf numFmtId="0" fontId="24" fillId="0" borderId="0" xfId="22" applyAlignment="1" applyProtection="1">
      <alignment vertical="top"/>
      <protection hidden="1"/>
    </xf>
    <xf numFmtId="0" fontId="24" fillId="0" borderId="0" xfId="22" applyProtection="1">
      <protection hidden="1"/>
    </xf>
    <xf numFmtId="0" fontId="4" fillId="0" borderId="0" xfId="22" applyFont="1" applyAlignment="1" applyProtection="1">
      <alignment horizontal="justify" vertical="top"/>
      <protection hidden="1"/>
    </xf>
    <xf numFmtId="0" fontId="4" fillId="0" borderId="0" xfId="22" applyFont="1" applyAlignment="1" applyProtection="1">
      <alignment horizontal="justify" vertical="top" wrapText="1"/>
      <protection hidden="1"/>
    </xf>
    <xf numFmtId="0" fontId="4" fillId="0" borderId="0" xfId="22" applyFont="1" applyAlignment="1" applyProtection="1">
      <alignment vertical="top"/>
      <protection hidden="1"/>
    </xf>
    <xf numFmtId="0" fontId="4" fillId="0" borderId="0" xfId="22" applyFont="1" applyAlignment="1" applyProtection="1">
      <alignment horizontal="right" vertical="top"/>
      <protection hidden="1"/>
    </xf>
    <xf numFmtId="0" fontId="68" fillId="0" borderId="0" xfId="22" applyFont="1" applyProtection="1">
      <protection hidden="1"/>
    </xf>
    <xf numFmtId="0" fontId="4" fillId="0" borderId="0" xfId="22" applyFont="1" applyProtection="1">
      <protection hidden="1"/>
    </xf>
    <xf numFmtId="0" fontId="4" fillId="0" borderId="0" xfId="22" applyFont="1" applyAlignment="1" applyProtection="1">
      <alignment horizontal="justify"/>
      <protection hidden="1"/>
    </xf>
    <xf numFmtId="0" fontId="7" fillId="0" borderId="0" xfId="22" applyFont="1" applyAlignment="1" applyProtection="1">
      <alignment horizontal="justify"/>
      <protection hidden="1"/>
    </xf>
    <xf numFmtId="0" fontId="4" fillId="0" borderId="0" xfId="22" quotePrefix="1" applyFont="1" applyAlignment="1" applyProtection="1">
      <alignment vertical="top"/>
      <protection hidden="1"/>
    </xf>
    <xf numFmtId="0" fontId="4" fillId="0" borderId="0" xfId="22" applyFont="1" applyAlignment="1" applyProtection="1">
      <alignment horizontal="center" vertical="center"/>
      <protection hidden="1"/>
    </xf>
    <xf numFmtId="0" fontId="4" fillId="0" borderId="0" xfId="22" applyFont="1" applyAlignment="1" applyProtection="1">
      <alignment horizontal="left"/>
      <protection hidden="1"/>
    </xf>
    <xf numFmtId="0" fontId="4" fillId="0" borderId="0" xfId="22" applyFont="1" applyAlignment="1" applyProtection="1">
      <alignment vertical="top" wrapText="1"/>
      <protection hidden="1"/>
    </xf>
    <xf numFmtId="0" fontId="7" fillId="0" borderId="0" xfId="22" applyFont="1" applyAlignment="1" applyProtection="1">
      <alignment horizontal="justify" vertical="top" wrapText="1"/>
      <protection hidden="1"/>
    </xf>
    <xf numFmtId="0" fontId="7" fillId="0" borderId="0" xfId="22" applyFont="1" applyAlignment="1" applyProtection="1">
      <alignment vertical="top" wrapText="1"/>
      <protection hidden="1"/>
    </xf>
    <xf numFmtId="15" fontId="4" fillId="0" borderId="0" xfId="22" applyNumberFormat="1" applyFont="1" applyAlignment="1" applyProtection="1">
      <alignment vertical="top"/>
      <protection hidden="1"/>
    </xf>
    <xf numFmtId="0" fontId="4" fillId="0" borderId="5" xfId="22" applyFont="1" applyBorder="1" applyProtection="1">
      <protection hidden="1"/>
    </xf>
    <xf numFmtId="0" fontId="4" fillId="0" borderId="29" xfId="22" quotePrefix="1" applyFont="1" applyBorder="1" applyAlignment="1" applyProtection="1">
      <alignment horizontal="center" vertical="top"/>
      <protection hidden="1"/>
    </xf>
    <xf numFmtId="0" fontId="4" fillId="0" borderId="35" xfId="22" quotePrefix="1" applyFont="1" applyBorder="1" applyAlignment="1" applyProtection="1">
      <alignment horizontal="center" vertical="top"/>
      <protection hidden="1"/>
    </xf>
    <xf numFmtId="0" fontId="21" fillId="0" borderId="0" xfId="0" applyFont="1" applyAlignment="1" applyProtection="1">
      <alignment horizontal="center" vertical="center"/>
      <protection hidden="1"/>
    </xf>
    <xf numFmtId="0" fontId="21" fillId="0" borderId="33" xfId="0" applyFont="1" applyBorder="1" applyAlignment="1" applyProtection="1">
      <alignment horizontal="center" vertical="center" wrapText="1"/>
      <protection hidden="1"/>
    </xf>
    <xf numFmtId="0" fontId="57" fillId="0" borderId="0" xfId="0" applyFont="1"/>
    <xf numFmtId="0" fontId="7" fillId="0" borderId="0" xfId="0" applyFont="1" applyAlignment="1" applyProtection="1">
      <alignment horizontal="justify" vertical="center"/>
      <protection hidden="1"/>
    </xf>
    <xf numFmtId="0" fontId="7" fillId="0" borderId="0" xfId="33" applyFont="1" applyAlignment="1" applyProtection="1">
      <alignment vertical="top"/>
      <protection hidden="1"/>
    </xf>
    <xf numFmtId="0" fontId="7" fillId="0" borderId="0" xfId="0" applyFont="1" applyProtection="1">
      <protection hidden="1"/>
    </xf>
    <xf numFmtId="0" fontId="24" fillId="0" borderId="0" xfId="29" applyFont="1" applyProtection="1">
      <protection hidden="1"/>
    </xf>
    <xf numFmtId="0" fontId="24" fillId="0" borderId="0" xfId="22" applyAlignment="1" applyProtection="1">
      <alignment vertical="center"/>
      <protection hidden="1"/>
    </xf>
    <xf numFmtId="0" fontId="8" fillId="0" borderId="0" xfId="22" applyFont="1" applyAlignment="1" applyProtection="1">
      <alignment vertical="center"/>
      <protection hidden="1"/>
    </xf>
    <xf numFmtId="0" fontId="9" fillId="0" borderId="0" xfId="22" applyFont="1" applyAlignment="1" applyProtection="1">
      <alignment horizontal="right" vertical="center" indent="1"/>
      <protection hidden="1"/>
    </xf>
    <xf numFmtId="0" fontId="9" fillId="0" borderId="0" xfId="22" applyFont="1" applyAlignment="1" applyProtection="1">
      <alignment horizontal="left" vertical="center" indent="1"/>
      <protection hidden="1"/>
    </xf>
    <xf numFmtId="173" fontId="9" fillId="0" borderId="0" xfId="22" applyNumberFormat="1" applyFont="1" applyAlignment="1" applyProtection="1">
      <alignment horizontal="left" vertical="center" indent="1"/>
      <protection hidden="1"/>
    </xf>
    <xf numFmtId="0" fontId="9" fillId="0" borderId="0" xfId="22" applyFont="1" applyAlignment="1" applyProtection="1">
      <alignment horizontal="left" vertical="center"/>
      <protection hidden="1"/>
    </xf>
    <xf numFmtId="0" fontId="9" fillId="2" borderId="16" xfId="22" applyFont="1" applyFill="1" applyBorder="1" applyAlignment="1" applyProtection="1">
      <alignment horizontal="center" vertical="center"/>
      <protection locked="0"/>
    </xf>
    <xf numFmtId="0" fontId="9" fillId="2" borderId="16" xfId="22" applyFont="1" applyFill="1" applyBorder="1" applyAlignment="1" applyProtection="1">
      <alignment horizontal="center" vertical="center" wrapText="1"/>
      <protection locked="0"/>
    </xf>
    <xf numFmtId="0" fontId="9" fillId="2" borderId="15" xfId="22" applyFont="1" applyFill="1" applyBorder="1" applyAlignment="1" applyProtection="1">
      <alignment horizontal="center" vertical="center"/>
      <protection locked="0"/>
    </xf>
    <xf numFmtId="0" fontId="9" fillId="2" borderId="15" xfId="22" applyFont="1" applyFill="1" applyBorder="1" applyAlignment="1" applyProtection="1">
      <alignment horizontal="center" vertical="center" wrapText="1"/>
      <protection locked="0"/>
    </xf>
    <xf numFmtId="0" fontId="9" fillId="2" borderId="18" xfId="22" applyFont="1" applyFill="1" applyBorder="1" applyAlignment="1" applyProtection="1">
      <alignment horizontal="center" vertical="center"/>
      <protection locked="0"/>
    </xf>
    <xf numFmtId="0" fontId="9" fillId="2" borderId="18" xfId="22" applyFont="1" applyFill="1" applyBorder="1" applyAlignment="1" applyProtection="1">
      <alignment horizontal="center" vertical="center" wrapText="1"/>
      <protection locked="0"/>
    </xf>
    <xf numFmtId="0" fontId="8" fillId="0" borderId="4" xfId="22" applyFont="1" applyBorder="1" applyAlignment="1" applyProtection="1">
      <alignment horizontal="center" vertical="center" wrapText="1"/>
      <protection hidden="1"/>
    </xf>
    <xf numFmtId="0" fontId="8" fillId="0" borderId="0" xfId="22" applyFont="1" applyAlignment="1" applyProtection="1">
      <alignment horizontal="left" vertical="center"/>
      <protection hidden="1"/>
    </xf>
    <xf numFmtId="0" fontId="9" fillId="0" borderId="5" xfId="22" applyFont="1" applyBorder="1" applyAlignment="1" applyProtection="1">
      <alignment horizontal="right" vertical="center"/>
      <protection hidden="1"/>
    </xf>
    <xf numFmtId="0" fontId="8" fillId="0" borderId="5" xfId="22" applyFont="1" applyBorder="1" applyAlignment="1" applyProtection="1">
      <alignment vertical="center"/>
      <protection hidden="1"/>
    </xf>
    <xf numFmtId="0" fontId="9" fillId="0" borderId="5" xfId="22" applyFont="1" applyBorder="1" applyAlignment="1" applyProtection="1">
      <alignment vertical="center"/>
      <protection hidden="1"/>
    </xf>
    <xf numFmtId="0" fontId="4" fillId="0" borderId="0" xfId="22" applyFont="1" applyAlignment="1" applyProtection="1">
      <alignment vertical="center"/>
      <protection hidden="1"/>
    </xf>
    <xf numFmtId="0" fontId="8" fillId="0" borderId="14" xfId="22" applyFont="1" applyBorder="1" applyAlignment="1" applyProtection="1">
      <alignment vertical="center"/>
      <protection hidden="1"/>
    </xf>
    <xf numFmtId="0" fontId="8" fillId="2" borderId="16" xfId="22" applyFont="1" applyFill="1" applyBorder="1" applyAlignment="1" applyProtection="1">
      <alignment vertical="top" wrapText="1"/>
      <protection locked="0"/>
    </xf>
    <xf numFmtId="0" fontId="8" fillId="0" borderId="16" xfId="22" applyFont="1" applyBorder="1" applyAlignment="1" applyProtection="1">
      <alignment horizontal="center" vertical="top" wrapText="1"/>
      <protection hidden="1"/>
    </xf>
    <xf numFmtId="0" fontId="8" fillId="2" borderId="21" xfId="22" applyFont="1" applyFill="1" applyBorder="1" applyAlignment="1" applyProtection="1">
      <alignment vertical="top" wrapText="1"/>
      <protection locked="0"/>
    </xf>
    <xf numFmtId="0" fontId="8" fillId="0" borderId="21" xfId="22" applyFont="1" applyBorder="1" applyAlignment="1" applyProtection="1">
      <alignment horizontal="center" vertical="top" wrapText="1"/>
      <protection hidden="1"/>
    </xf>
    <xf numFmtId="0" fontId="42" fillId="0" borderId="0" xfId="22" applyFont="1" applyAlignment="1" applyProtection="1">
      <alignment horizontal="center" vertical="center"/>
      <protection hidden="1"/>
    </xf>
    <xf numFmtId="0" fontId="42" fillId="0" borderId="0" xfId="22" applyFont="1" applyAlignment="1" applyProtection="1">
      <alignment horizontal="justify" vertical="center"/>
      <protection hidden="1"/>
    </xf>
    <xf numFmtId="0" fontId="8" fillId="0" borderId="14" xfId="22" applyFont="1" applyBorder="1" applyAlignment="1" applyProtection="1">
      <alignment vertical="top" wrapText="1"/>
      <protection hidden="1"/>
    </xf>
    <xf numFmtId="0" fontId="8" fillId="0" borderId="14" xfId="22" applyFont="1" applyBorder="1" applyAlignment="1" applyProtection="1">
      <alignment horizontal="center" vertical="top" wrapText="1"/>
      <protection hidden="1"/>
    </xf>
    <xf numFmtId="0" fontId="42" fillId="0" borderId="0" xfId="22" applyFont="1" applyAlignment="1" applyProtection="1">
      <alignment vertical="center"/>
      <protection locked="0"/>
    </xf>
    <xf numFmtId="0" fontId="42" fillId="0" borderId="0" xfId="22" applyFont="1" applyAlignment="1" applyProtection="1">
      <alignment vertical="center"/>
      <protection hidden="1"/>
    </xf>
    <xf numFmtId="0" fontId="24" fillId="0" borderId="0" xfId="22" applyAlignment="1" applyProtection="1">
      <alignment vertical="center"/>
      <protection locked="0"/>
    </xf>
    <xf numFmtId="0" fontId="8" fillId="2" borderId="15" xfId="22" applyFont="1" applyFill="1" applyBorder="1" applyAlignment="1" applyProtection="1">
      <alignment vertical="top" wrapText="1"/>
      <protection locked="0"/>
    </xf>
    <xf numFmtId="0" fontId="8" fillId="0" borderId="15" xfId="22" applyFont="1" applyBorder="1" applyAlignment="1" applyProtection="1">
      <alignment horizontal="center" vertical="top" wrapText="1"/>
      <protection hidden="1"/>
    </xf>
    <xf numFmtId="0" fontId="8" fillId="2" borderId="18" xfId="22" applyFont="1" applyFill="1" applyBorder="1" applyAlignment="1" applyProtection="1">
      <alignment vertical="top" wrapText="1"/>
      <protection locked="0"/>
    </xf>
    <xf numFmtId="0" fontId="8" fillId="0" borderId="18" xfId="22" applyFont="1" applyBorder="1" applyAlignment="1" applyProtection="1">
      <alignment horizontal="center" vertical="top" wrapText="1"/>
      <protection hidden="1"/>
    </xf>
    <xf numFmtId="0" fontId="8" fillId="0" borderId="4" xfId="22" applyFont="1" applyBorder="1" applyAlignment="1" applyProtection="1">
      <alignment horizontal="center" vertical="top" wrapText="1"/>
      <protection hidden="1"/>
    </xf>
    <xf numFmtId="0" fontId="8" fillId="0" borderId="0" xfId="22" applyFont="1" applyAlignment="1" applyProtection="1">
      <alignment horizontal="justify" vertical="center"/>
      <protection hidden="1"/>
    </xf>
    <xf numFmtId="0" fontId="9" fillId="0" borderId="0" xfId="22" applyFont="1" applyAlignment="1" applyProtection="1">
      <alignment vertical="center"/>
      <protection hidden="1"/>
    </xf>
    <xf numFmtId="0" fontId="3" fillId="0" borderId="0" xfId="22" applyFont="1" applyAlignment="1" applyProtection="1">
      <alignment vertical="center"/>
      <protection hidden="1"/>
    </xf>
    <xf numFmtId="0" fontId="9" fillId="0" borderId="0" xfId="22" applyFont="1" applyAlignment="1" applyProtection="1">
      <alignment horizontal="center" vertical="center"/>
      <protection hidden="1"/>
    </xf>
    <xf numFmtId="0" fontId="2" fillId="0" borderId="0" xfId="22" applyFont="1" applyAlignment="1" applyProtection="1">
      <alignment vertical="center"/>
      <protection hidden="1"/>
    </xf>
    <xf numFmtId="0" fontId="11" fillId="0" borderId="0" xfId="22" applyFont="1" applyAlignment="1" applyProtection="1">
      <alignment vertical="center"/>
      <protection hidden="1"/>
    </xf>
    <xf numFmtId="0" fontId="9" fillId="0" borderId="5" xfId="22" applyFont="1" applyBorder="1" applyAlignment="1" applyProtection="1">
      <alignment horizontal="right"/>
      <protection hidden="1"/>
    </xf>
    <xf numFmtId="0" fontId="69" fillId="0" borderId="4" xfId="0" applyFont="1" applyBorder="1" applyAlignment="1" applyProtection="1">
      <alignment horizontal="center" vertical="top" wrapText="1"/>
      <protection hidden="1"/>
    </xf>
    <xf numFmtId="0" fontId="3" fillId="0" borderId="4" xfId="0" applyFont="1" applyBorder="1" applyAlignment="1">
      <alignment vertical="top"/>
    </xf>
    <xf numFmtId="0" fontId="21" fillId="0" borderId="27" xfId="0" applyFont="1" applyBorder="1" applyAlignment="1" applyProtection="1">
      <alignment horizontal="center" vertical="top" wrapText="1"/>
      <protection hidden="1"/>
    </xf>
    <xf numFmtId="0" fontId="21" fillId="0" borderId="4" xfId="0" applyFont="1" applyBorder="1" applyAlignment="1" applyProtection="1">
      <alignment horizontal="center" vertical="top" wrapText="1"/>
      <protection hidden="1"/>
    </xf>
    <xf numFmtId="0" fontId="21" fillId="0" borderId="33" xfId="0" applyFont="1" applyBorder="1" applyAlignment="1" applyProtection="1">
      <alignment horizontal="center" vertical="top" wrapText="1"/>
      <protection hidden="1"/>
    </xf>
    <xf numFmtId="0" fontId="8" fillId="0" borderId="4" xfId="0" applyFont="1" applyBorder="1" applyAlignment="1">
      <alignment horizontal="center" vertical="top" wrapText="1"/>
    </xf>
    <xf numFmtId="0" fontId="8" fillId="0" borderId="4" xfId="0" applyFont="1" applyBorder="1" applyAlignment="1">
      <alignment horizontal="justify" vertical="top" wrapText="1"/>
    </xf>
    <xf numFmtId="0" fontId="8" fillId="5" borderId="26" xfId="0" applyFont="1" applyFill="1" applyBorder="1" applyAlignment="1" applyProtection="1">
      <alignment horizontal="justify" vertical="top" wrapText="1"/>
      <protection hidden="1"/>
    </xf>
    <xf numFmtId="0" fontId="8" fillId="2" borderId="4" xfId="0" applyFont="1" applyFill="1" applyBorder="1" applyAlignment="1" applyProtection="1">
      <alignment vertical="top" wrapText="1"/>
      <protection locked="0"/>
    </xf>
    <xf numFmtId="0" fontId="8" fillId="0" borderId="33" xfId="0" applyFont="1" applyBorder="1" applyAlignment="1">
      <alignment horizontal="justify" vertical="top" wrapText="1"/>
    </xf>
    <xf numFmtId="0" fontId="8" fillId="0" borderId="36" xfId="0" applyFont="1" applyBorder="1" applyAlignment="1" applyProtection="1">
      <alignment horizontal="justify" vertical="top" wrapText="1"/>
      <protection hidden="1"/>
    </xf>
    <xf numFmtId="0" fontId="3" fillId="0" borderId="4" xfId="0" applyFont="1" applyBorder="1" applyAlignment="1">
      <alignment horizontal="justify" vertical="top" wrapText="1"/>
    </xf>
    <xf numFmtId="0" fontId="4" fillId="0" borderId="4" xfId="0" applyFont="1" applyBorder="1" applyAlignment="1">
      <alignment horizontal="justify" vertical="top" wrapText="1"/>
    </xf>
    <xf numFmtId="0" fontId="8" fillId="0" borderId="33" xfId="0" applyFont="1" applyBorder="1" applyAlignment="1" applyProtection="1">
      <alignment horizontal="justify" vertical="top" wrapText="1"/>
      <protection hidden="1"/>
    </xf>
    <xf numFmtId="0" fontId="8" fillId="2" borderId="33" xfId="0" applyFont="1" applyFill="1" applyBorder="1" applyAlignment="1" applyProtection="1">
      <alignment vertical="top" wrapText="1"/>
      <protection locked="0"/>
    </xf>
    <xf numFmtId="0" fontId="8" fillId="2" borderId="37" xfId="0" applyFont="1" applyFill="1" applyBorder="1" applyAlignment="1" applyProtection="1">
      <alignment vertical="top" wrapText="1"/>
      <protection locked="0"/>
    </xf>
    <xf numFmtId="173" fontId="4" fillId="0" borderId="0" xfId="0" applyNumberFormat="1" applyFont="1" applyAlignment="1" applyProtection="1">
      <alignment vertical="center"/>
      <protection hidden="1"/>
    </xf>
    <xf numFmtId="14" fontId="8" fillId="2" borderId="18" xfId="29" applyNumberFormat="1" applyFont="1" applyFill="1" applyBorder="1" applyAlignment="1" applyProtection="1">
      <alignment vertical="center" wrapText="1"/>
      <protection locked="0"/>
    </xf>
    <xf numFmtId="0" fontId="78" fillId="0" borderId="5" xfId="0" applyFont="1" applyBorder="1" applyAlignment="1" applyProtection="1">
      <alignment vertical="center"/>
      <protection hidden="1"/>
    </xf>
    <xf numFmtId="0" fontId="79" fillId="0" borderId="5" xfId="0" applyFont="1" applyBorder="1" applyAlignment="1" applyProtection="1">
      <alignment vertical="center"/>
      <protection hidden="1"/>
    </xf>
    <xf numFmtId="0" fontId="78" fillId="0" borderId="5" xfId="0" applyFont="1" applyBorder="1" applyAlignment="1" applyProtection="1">
      <alignment horizontal="right" vertical="center"/>
      <protection hidden="1"/>
    </xf>
    <xf numFmtId="0" fontId="78" fillId="0" borderId="0" xfId="0" applyFont="1" applyAlignment="1" applyProtection="1">
      <alignment horizontal="right" vertical="center"/>
      <protection hidden="1"/>
    </xf>
    <xf numFmtId="0" fontId="80" fillId="0" borderId="0" xfId="0" applyFont="1" applyAlignment="1" applyProtection="1">
      <alignment vertical="center"/>
      <protection hidden="1"/>
    </xf>
    <xf numFmtId="0" fontId="81" fillId="0" borderId="0" xfId="0" applyFont="1" applyAlignment="1" applyProtection="1">
      <alignment vertical="center"/>
      <protection hidden="1"/>
    </xf>
    <xf numFmtId="0" fontId="82" fillId="0" borderId="0" xfId="0" applyFont="1" applyAlignment="1" applyProtection="1">
      <alignment vertical="center"/>
      <protection hidden="1"/>
    </xf>
    <xf numFmtId="0" fontId="83" fillId="0" borderId="0" xfId="0" applyFont="1" applyAlignment="1" applyProtection="1">
      <alignment vertical="center"/>
      <protection hidden="1"/>
    </xf>
    <xf numFmtId="0" fontId="83" fillId="0" borderId="0" xfId="0" applyFont="1" applyProtection="1">
      <protection hidden="1"/>
    </xf>
    <xf numFmtId="0" fontId="82" fillId="0" borderId="0" xfId="0" applyFont="1" applyAlignment="1" applyProtection="1">
      <alignment horizontal="center"/>
      <protection hidden="1"/>
    </xf>
    <xf numFmtId="0" fontId="82" fillId="0" borderId="0" xfId="0" applyFont="1" applyAlignment="1" applyProtection="1">
      <alignment horizontal="center" vertical="center"/>
      <protection hidden="1"/>
    </xf>
    <xf numFmtId="0" fontId="82" fillId="0" borderId="0" xfId="0" applyFont="1" applyProtection="1">
      <protection hidden="1"/>
    </xf>
    <xf numFmtId="0" fontId="82" fillId="0" borderId="0" xfId="27" applyFont="1" applyAlignment="1" applyProtection="1">
      <alignment horizontal="center" vertical="center"/>
      <protection hidden="1"/>
    </xf>
    <xf numFmtId="0" fontId="82" fillId="0" borderId="0" xfId="27" applyFont="1" applyProtection="1">
      <protection hidden="1"/>
    </xf>
    <xf numFmtId="0" fontId="81" fillId="0" borderId="0" xfId="0" applyFont="1" applyProtection="1">
      <protection hidden="1"/>
    </xf>
    <xf numFmtId="0" fontId="79" fillId="0" borderId="0" xfId="0" applyFont="1" applyAlignment="1" applyProtection="1">
      <alignment vertical="center"/>
      <protection hidden="1"/>
    </xf>
    <xf numFmtId="0" fontId="78" fillId="0" borderId="0" xfId="0" applyFont="1" applyAlignment="1" applyProtection="1">
      <alignment horizontal="center" vertical="center"/>
      <protection hidden="1"/>
    </xf>
    <xf numFmtId="0" fontId="84" fillId="0" borderId="0" xfId="0" applyFont="1" applyAlignment="1" applyProtection="1">
      <alignment vertical="center"/>
      <protection hidden="1"/>
    </xf>
    <xf numFmtId="0" fontId="83" fillId="0" borderId="0" xfId="28" applyFont="1" applyAlignment="1" applyProtection="1">
      <alignment vertical="center"/>
      <protection hidden="1"/>
    </xf>
    <xf numFmtId="0" fontId="83" fillId="0" borderId="0" xfId="33" applyFont="1" applyAlignment="1" applyProtection="1">
      <alignment vertical="center"/>
      <protection hidden="1"/>
    </xf>
    <xf numFmtId="0" fontId="79" fillId="0" borderId="0" xfId="0" applyFont="1" applyAlignment="1" applyProtection="1">
      <alignment horizontal="left" vertical="center"/>
      <protection hidden="1"/>
    </xf>
    <xf numFmtId="173" fontId="79" fillId="0" borderId="0" xfId="0" applyNumberFormat="1" applyFont="1" applyAlignment="1" applyProtection="1">
      <alignment horizontal="left" vertical="center"/>
      <protection hidden="1"/>
    </xf>
    <xf numFmtId="0" fontId="82" fillId="0" borderId="0" xfId="27" applyFont="1" applyAlignment="1" applyProtection="1">
      <alignment horizontal="center"/>
      <protection hidden="1"/>
    </xf>
    <xf numFmtId="0" fontId="79" fillId="0" borderId="0" xfId="28" applyFont="1" applyAlignment="1" applyProtection="1">
      <alignment horizontal="left" vertical="center"/>
      <protection hidden="1"/>
    </xf>
    <xf numFmtId="0" fontId="78" fillId="0" borderId="0" xfId="28" applyFont="1" applyAlignment="1" applyProtection="1">
      <alignment horizontal="left" vertical="center"/>
      <protection hidden="1"/>
    </xf>
    <xf numFmtId="0" fontId="79" fillId="0" borderId="0" xfId="0" applyFont="1" applyAlignment="1" applyProtection="1">
      <alignment horizontal="justify" vertical="center"/>
      <protection hidden="1"/>
    </xf>
    <xf numFmtId="0" fontId="79" fillId="0" borderId="0" xfId="0" applyFont="1" applyAlignment="1" applyProtection="1">
      <alignment vertical="top"/>
      <protection hidden="1"/>
    </xf>
    <xf numFmtId="172" fontId="79" fillId="0" borderId="0" xfId="0" applyNumberFormat="1" applyFont="1" applyAlignment="1" applyProtection="1">
      <alignment horizontal="center" vertical="top"/>
      <protection hidden="1"/>
    </xf>
    <xf numFmtId="0" fontId="80" fillId="2" borderId="4" xfId="0" applyFont="1" applyFill="1" applyBorder="1" applyAlignment="1" applyProtection="1">
      <alignment horizontal="center" vertical="center" wrapText="1"/>
      <protection locked="0"/>
    </xf>
    <xf numFmtId="14" fontId="80" fillId="2" borderId="4" xfId="0" applyNumberFormat="1" applyFont="1" applyFill="1" applyBorder="1" applyAlignment="1" applyProtection="1">
      <alignment horizontal="center" vertical="center" wrapText="1"/>
      <protection locked="0"/>
    </xf>
    <xf numFmtId="14" fontId="85" fillId="0" borderId="0" xfId="0" applyNumberFormat="1" applyFont="1" applyAlignment="1" applyProtection="1">
      <alignment vertical="center" wrapText="1"/>
      <protection hidden="1"/>
    </xf>
    <xf numFmtId="0" fontId="86" fillId="0" borderId="0" xfId="0" applyFont="1" applyAlignment="1" applyProtection="1">
      <alignment horizontal="center" vertical="center" wrapText="1"/>
      <protection hidden="1"/>
    </xf>
    <xf numFmtId="0" fontId="83" fillId="0" borderId="0" xfId="0" applyFont="1" applyAlignment="1" applyProtection="1">
      <alignment vertical="center" wrapText="1"/>
      <protection hidden="1"/>
    </xf>
    <xf numFmtId="0" fontId="87" fillId="0" borderId="0" xfId="0" applyFont="1" applyAlignment="1" applyProtection="1">
      <alignment horizontal="center" vertical="center"/>
      <protection hidden="1"/>
    </xf>
    <xf numFmtId="172" fontId="79" fillId="0" borderId="0" xfId="0" applyNumberFormat="1" applyFont="1" applyAlignment="1" applyProtection="1">
      <alignment horizontal="left" vertical="top"/>
      <protection hidden="1"/>
    </xf>
    <xf numFmtId="0" fontId="82" fillId="0" borderId="0" xfId="27" applyFont="1" applyAlignment="1" applyProtection="1">
      <alignment vertical="center"/>
      <protection hidden="1"/>
    </xf>
    <xf numFmtId="0" fontId="80" fillId="2" borderId="27" xfId="0" applyFont="1" applyFill="1" applyBorder="1" applyAlignment="1" applyProtection="1">
      <alignment horizontal="center" vertical="center" wrapText="1"/>
      <protection locked="0"/>
    </xf>
    <xf numFmtId="0" fontId="81" fillId="2" borderId="4" xfId="0" applyFont="1" applyFill="1" applyBorder="1" applyAlignment="1" applyProtection="1">
      <alignment horizontal="center" vertical="center"/>
      <protection locked="0"/>
    </xf>
    <xf numFmtId="0" fontId="81" fillId="0" borderId="0" xfId="0" applyFont="1" applyAlignment="1" applyProtection="1">
      <alignment horizontal="center" vertical="center"/>
      <protection hidden="1"/>
    </xf>
    <xf numFmtId="0" fontId="79" fillId="0" borderId="0" xfId="0" applyFont="1" applyAlignment="1" applyProtection="1">
      <alignment horizontal="justify" vertical="top"/>
      <protection hidden="1"/>
    </xf>
    <xf numFmtId="0" fontId="89" fillId="0" borderId="0" xfId="0" applyFont="1" applyAlignment="1" applyProtection="1">
      <alignment vertical="center"/>
      <protection hidden="1"/>
    </xf>
    <xf numFmtId="0" fontId="90" fillId="0" borderId="0" xfId="0" applyFont="1" applyAlignment="1" applyProtection="1">
      <alignment horizontal="right" vertical="center" wrapText="1"/>
      <protection hidden="1"/>
    </xf>
    <xf numFmtId="0" fontId="91" fillId="0" borderId="0" xfId="0" applyFont="1" applyAlignment="1" applyProtection="1">
      <alignment horizontal="justify" vertical="top"/>
      <protection hidden="1"/>
    </xf>
    <xf numFmtId="0" fontId="80" fillId="0" borderId="0" xfId="0" applyFont="1" applyAlignment="1" applyProtection="1">
      <alignment vertical="center" wrapText="1"/>
      <protection hidden="1"/>
    </xf>
    <xf numFmtId="0" fontId="91" fillId="0" borderId="0" xfId="0" applyFont="1" applyAlignment="1" applyProtection="1">
      <alignment horizontal="right" vertical="center" wrapText="1"/>
      <protection hidden="1"/>
    </xf>
    <xf numFmtId="0" fontId="90" fillId="0" borderId="0" xfId="0" applyFont="1" applyAlignment="1" applyProtection="1">
      <alignment horizontal="justify" vertical="top"/>
      <protection hidden="1"/>
    </xf>
    <xf numFmtId="0" fontId="85" fillId="0" borderId="0" xfId="0" applyFont="1" applyAlignment="1" applyProtection="1">
      <alignment vertical="top" wrapText="1"/>
      <protection hidden="1"/>
    </xf>
    <xf numFmtId="0" fontId="83" fillId="0" borderId="0" xfId="0" applyFont="1" applyAlignment="1" applyProtection="1">
      <alignment vertical="top" wrapText="1"/>
      <protection hidden="1"/>
    </xf>
    <xf numFmtId="0" fontId="81" fillId="0" borderId="0" xfId="0" applyFont="1" applyAlignment="1" applyProtection="1">
      <alignment vertical="top"/>
      <protection hidden="1"/>
    </xf>
    <xf numFmtId="0" fontId="79" fillId="0" borderId="0" xfId="0" applyFont="1" applyAlignment="1" applyProtection="1">
      <alignment horizontal="right" vertical="top"/>
      <protection hidden="1"/>
    </xf>
    <xf numFmtId="0" fontId="92" fillId="0" borderId="0" xfId="0" applyFont="1" applyAlignment="1" applyProtection="1">
      <alignment horizontal="justify" vertical="top"/>
      <protection hidden="1"/>
    </xf>
    <xf numFmtId="172" fontId="79" fillId="0" borderId="0" xfId="0" applyNumberFormat="1" applyFont="1" applyAlignment="1" applyProtection="1">
      <alignment horizontal="justify" vertical="top" wrapText="1"/>
      <protection hidden="1"/>
    </xf>
    <xf numFmtId="0" fontId="80" fillId="2" borderId="14" xfId="0" applyFont="1" applyFill="1" applyBorder="1" applyAlignment="1" applyProtection="1">
      <alignment horizontal="center" wrapText="1"/>
      <protection locked="0"/>
    </xf>
    <xf numFmtId="0" fontId="80" fillId="2" borderId="14" xfId="0" applyFont="1" applyFill="1" applyBorder="1" applyAlignment="1" applyProtection="1">
      <alignment horizontal="center" vertical="center" wrapText="1"/>
      <protection locked="0"/>
    </xf>
    <xf numFmtId="172" fontId="79" fillId="0" borderId="0" xfId="0" applyNumberFormat="1" applyFont="1" applyAlignment="1" applyProtection="1">
      <alignment horizontal="center" vertical="center"/>
      <protection hidden="1"/>
    </xf>
    <xf numFmtId="0" fontId="78" fillId="0" borderId="0" xfId="0" applyFont="1" applyAlignment="1" applyProtection="1">
      <alignment horizontal="left" vertical="center"/>
      <protection hidden="1"/>
    </xf>
    <xf numFmtId="0" fontId="79" fillId="0" borderId="0" xfId="0" applyFont="1" applyAlignment="1" applyProtection="1">
      <alignment horizontal="center" vertical="center"/>
      <protection hidden="1"/>
    </xf>
    <xf numFmtId="0" fontId="79" fillId="0" borderId="0" xfId="0" applyFont="1" applyAlignment="1" applyProtection="1">
      <alignment horizontal="left" vertical="center" indent="2"/>
      <protection hidden="1"/>
    </xf>
    <xf numFmtId="172" fontId="79" fillId="0" borderId="0" xfId="0" applyNumberFormat="1" applyFont="1" applyAlignment="1" applyProtection="1">
      <alignment horizontal="left" vertical="top" indent="2"/>
      <protection hidden="1"/>
    </xf>
    <xf numFmtId="0" fontId="79" fillId="0" borderId="4" xfId="0" applyFont="1" applyBorder="1" applyAlignment="1" applyProtection="1">
      <alignment horizontal="center" vertical="center" wrapText="1"/>
      <protection hidden="1"/>
    </xf>
    <xf numFmtId="0" fontId="79" fillId="0" borderId="0" xfId="0" applyFont="1" applyAlignment="1" applyProtection="1">
      <alignment horizontal="center" vertical="center" wrapText="1"/>
      <protection hidden="1"/>
    </xf>
    <xf numFmtId="0" fontId="79" fillId="2" borderId="4" xfId="0" applyFont="1" applyFill="1" applyBorder="1" applyAlignment="1" applyProtection="1">
      <alignment horizontal="left" vertical="center" wrapText="1"/>
      <protection locked="0"/>
    </xf>
    <xf numFmtId="172" fontId="79" fillId="0" borderId="0" xfId="0" applyNumberFormat="1" applyFont="1" applyAlignment="1" applyProtection="1">
      <alignment horizontal="left" vertical="center" indent="3"/>
      <protection hidden="1"/>
    </xf>
    <xf numFmtId="0" fontId="79" fillId="0" borderId="0" xfId="0" applyFont="1" applyAlignment="1" applyProtection="1">
      <alignment horizontal="right" vertical="center"/>
      <protection hidden="1"/>
    </xf>
    <xf numFmtId="0" fontId="79" fillId="0" borderId="0" xfId="0" applyFont="1" applyAlignment="1" applyProtection="1">
      <alignment horizontal="left" vertical="center" indent="3"/>
      <protection hidden="1"/>
    </xf>
    <xf numFmtId="0" fontId="78" fillId="0" borderId="0" xfId="0" applyFont="1" applyAlignment="1" applyProtection="1">
      <alignment horizontal="left" vertical="center" indent="2"/>
      <protection hidden="1"/>
    </xf>
    <xf numFmtId="173" fontId="78" fillId="0" borderId="0" xfId="0" applyNumberFormat="1" applyFont="1" applyAlignment="1" applyProtection="1">
      <alignment horizontal="left" vertical="center"/>
      <protection hidden="1"/>
    </xf>
    <xf numFmtId="173" fontId="78" fillId="0" borderId="0" xfId="0" applyNumberFormat="1" applyFont="1" applyAlignment="1" applyProtection="1">
      <alignment horizontal="left" vertical="center" indent="1"/>
      <protection hidden="1"/>
    </xf>
    <xf numFmtId="0" fontId="79" fillId="0" borderId="0" xfId="0" applyFont="1" applyAlignment="1" applyProtection="1">
      <alignment vertical="center"/>
      <protection locked="0"/>
    </xf>
    <xf numFmtId="0" fontId="79" fillId="2" borderId="6" xfId="0" applyFont="1" applyFill="1" applyBorder="1" applyAlignment="1" applyProtection="1">
      <alignment horizontal="left" vertical="center"/>
      <protection locked="0"/>
    </xf>
    <xf numFmtId="0" fontId="79" fillId="0" borderId="0" xfId="0" applyFont="1" applyAlignment="1" applyProtection="1">
      <alignment horizontal="left" vertical="center" wrapText="1" indent="2"/>
      <protection hidden="1"/>
    </xf>
    <xf numFmtId="0" fontId="85" fillId="0" borderId="0" xfId="0" applyFont="1" applyAlignment="1" applyProtection="1">
      <alignment vertical="center"/>
      <protection hidden="1"/>
    </xf>
    <xf numFmtId="0" fontId="85" fillId="0" borderId="0" xfId="0" applyFont="1" applyProtection="1">
      <protection hidden="1"/>
    </xf>
    <xf numFmtId="0" fontId="81" fillId="0" borderId="0" xfId="0" applyFont="1" applyAlignment="1" applyProtection="1">
      <alignment horizontal="center"/>
      <protection hidden="1"/>
    </xf>
    <xf numFmtId="0" fontId="79" fillId="0" borderId="23" xfId="0" applyFont="1" applyBorder="1" applyAlignment="1" applyProtection="1">
      <alignment horizontal="left" vertical="center"/>
      <protection hidden="1"/>
    </xf>
    <xf numFmtId="0" fontId="8" fillId="0" borderId="4" xfId="0" applyFont="1" applyBorder="1" applyAlignment="1" applyProtection="1">
      <alignment horizontal="left" vertical="top" wrapText="1"/>
      <protection hidden="1"/>
    </xf>
    <xf numFmtId="0" fontId="8" fillId="2" borderId="34"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93" fillId="0" borderId="0" xfId="22" applyFont="1" applyProtection="1">
      <protection hidden="1"/>
    </xf>
    <xf numFmtId="0" fontId="8" fillId="0" borderId="33" xfId="0" applyFont="1" applyBorder="1" applyAlignment="1" applyProtection="1">
      <alignment horizontal="left" vertical="top" wrapText="1"/>
      <protection hidden="1"/>
    </xf>
    <xf numFmtId="0" fontId="8" fillId="0" borderId="0" xfId="0" applyFont="1" applyAlignment="1">
      <alignment horizontal="left" vertical="top"/>
    </xf>
    <xf numFmtId="0" fontId="9" fillId="0" borderId="5" xfId="0" applyFont="1" applyBorder="1" applyAlignment="1" applyProtection="1">
      <alignment horizontal="left" vertical="center"/>
      <protection hidden="1"/>
    </xf>
    <xf numFmtId="0" fontId="43" fillId="0" borderId="0" xfId="0" applyFont="1" applyAlignment="1" applyProtection="1">
      <alignment horizontal="left" vertical="center"/>
      <protection hidden="1"/>
    </xf>
    <xf numFmtId="0" fontId="8" fillId="0" borderId="25"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2" fontId="8" fillId="2" borderId="4" xfId="0" applyNumberFormat="1" applyFont="1" applyFill="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24" fillId="2" borderId="27" xfId="0" applyFont="1" applyFill="1" applyBorder="1" applyAlignment="1" applyProtection="1">
      <alignment horizontal="center" vertical="center" wrapText="1"/>
      <protection locked="0"/>
    </xf>
    <xf numFmtId="0" fontId="24" fillId="0" borderId="0" xfId="0" applyFont="1" applyAlignment="1" applyProtection="1">
      <alignment vertical="center" wrapText="1"/>
      <protection hidden="1"/>
    </xf>
    <xf numFmtId="0" fontId="24" fillId="0" borderId="0" xfId="0" applyFont="1" applyProtection="1">
      <protection hidden="1"/>
    </xf>
    <xf numFmtId="0" fontId="8" fillId="2" borderId="4" xfId="29" applyFont="1" applyFill="1" applyBorder="1" applyAlignment="1" applyProtection="1">
      <alignment vertical="center" wrapText="1"/>
      <protection locked="0"/>
    </xf>
    <xf numFmtId="0" fontId="4" fillId="0" borderId="0" xfId="0" applyFont="1" applyAlignment="1" applyProtection="1">
      <alignment horizontal="justify" vertical="center" wrapText="1"/>
      <protection hidden="1"/>
    </xf>
    <xf numFmtId="0" fontId="25"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0" fontId="25" fillId="0" borderId="0" xfId="0" applyFont="1" applyAlignment="1" applyProtection="1">
      <alignment vertical="center"/>
      <protection hidden="1"/>
    </xf>
    <xf numFmtId="173" fontId="25" fillId="0" borderId="0" xfId="0" applyNumberFormat="1" applyFont="1" applyAlignment="1" applyProtection="1">
      <alignment horizontal="left" vertical="center"/>
      <protection hidden="1"/>
    </xf>
    <xf numFmtId="0" fontId="55" fillId="0" borderId="33" xfId="32" applyFont="1" applyBorder="1" applyAlignment="1" applyProtection="1">
      <alignment horizontal="center" vertical="center" textRotation="180"/>
      <protection hidden="1"/>
    </xf>
    <xf numFmtId="0" fontId="55" fillId="0" borderId="25" xfId="32" applyFont="1" applyBorder="1" applyAlignment="1" applyProtection="1">
      <alignment horizontal="center" vertical="center" textRotation="180"/>
      <protection hidden="1"/>
    </xf>
    <xf numFmtId="0" fontId="55" fillId="0" borderId="34" xfId="32" applyFont="1" applyBorder="1" applyAlignment="1" applyProtection="1">
      <alignment horizontal="center" vertical="center" textRotation="180"/>
      <protection hidden="1"/>
    </xf>
    <xf numFmtId="0" fontId="55" fillId="0" borderId="33" xfId="32" applyFont="1" applyBorder="1" applyAlignment="1" applyProtection="1">
      <alignment horizontal="center" vertical="center" textRotation="90"/>
      <protection hidden="1"/>
    </xf>
    <xf numFmtId="0" fontId="55" fillId="0" borderId="25" xfId="32" applyFont="1" applyBorder="1" applyAlignment="1" applyProtection="1">
      <alignment horizontal="center" vertical="center" textRotation="90"/>
      <protection hidden="1"/>
    </xf>
    <xf numFmtId="0" fontId="55" fillId="0" borderId="34" xfId="32" applyFont="1" applyBorder="1" applyAlignment="1" applyProtection="1">
      <alignment horizontal="center" vertical="center" textRotation="90"/>
      <protection hidden="1"/>
    </xf>
    <xf numFmtId="0" fontId="13" fillId="0" borderId="12" xfId="32" applyBorder="1"/>
    <xf numFmtId="0" fontId="13" fillId="0" borderId="0" xfId="32"/>
    <xf numFmtId="0" fontId="13" fillId="0" borderId="7" xfId="32" applyBorder="1"/>
    <xf numFmtId="0" fontId="64" fillId="0" borderId="6" xfId="32" applyFont="1" applyBorder="1" applyAlignment="1" applyProtection="1">
      <alignment horizontal="justify" vertical="center"/>
      <protection hidden="1"/>
    </xf>
    <xf numFmtId="0" fontId="64" fillId="0" borderId="30" xfId="32" applyFont="1" applyBorder="1" applyAlignment="1" applyProtection="1">
      <alignment horizontal="justify" vertical="center"/>
      <protection hidden="1"/>
    </xf>
    <xf numFmtId="0" fontId="67" fillId="0" borderId="12" xfId="32" applyFont="1" applyBorder="1" applyAlignment="1" applyProtection="1">
      <alignment horizontal="right" vertical="center"/>
      <protection hidden="1"/>
    </xf>
    <xf numFmtId="0" fontId="67" fillId="0" borderId="0" xfId="32" applyFont="1" applyAlignment="1" applyProtection="1">
      <alignment horizontal="right" vertical="center"/>
      <protection hidden="1"/>
    </xf>
    <xf numFmtId="0" fontId="66" fillId="0" borderId="12" xfId="32" applyFont="1" applyBorder="1" applyAlignment="1" applyProtection="1">
      <alignment horizontal="right" vertical="center"/>
      <protection hidden="1"/>
    </xf>
    <xf numFmtId="0" fontId="66" fillId="0" borderId="0" xfId="32" applyFont="1" applyAlignment="1" applyProtection="1">
      <alignment horizontal="right" vertical="center"/>
      <protection hidden="1"/>
    </xf>
    <xf numFmtId="0" fontId="66" fillId="0" borderId="36" xfId="32" applyFont="1" applyBorder="1" applyAlignment="1" applyProtection="1">
      <alignment horizontal="right" vertical="center"/>
      <protection hidden="1"/>
    </xf>
    <xf numFmtId="0" fontId="66" fillId="0" borderId="14" xfId="32" applyFont="1" applyBorder="1" applyAlignment="1" applyProtection="1">
      <alignment horizontal="right" vertical="center"/>
      <protection hidden="1"/>
    </xf>
    <xf numFmtId="0" fontId="64" fillId="0" borderId="6" xfId="32" applyFont="1" applyBorder="1" applyAlignment="1" applyProtection="1">
      <alignment horizontal="justify" vertical="top"/>
      <protection hidden="1"/>
    </xf>
    <xf numFmtId="0" fontId="67" fillId="0" borderId="13" xfId="32" applyFont="1" applyBorder="1" applyAlignment="1" applyProtection="1">
      <alignment horizontal="right" vertical="center"/>
      <protection hidden="1"/>
    </xf>
    <xf numFmtId="0" fontId="67" fillId="0" borderId="5" xfId="32" applyFont="1" applyBorder="1" applyAlignment="1" applyProtection="1">
      <alignment horizontal="right" vertical="center"/>
      <protection hidden="1"/>
    </xf>
    <xf numFmtId="0" fontId="23" fillId="6" borderId="3" xfId="32" applyFont="1" applyFill="1" applyBorder="1" applyAlignment="1" applyProtection="1">
      <alignment horizontal="center" vertical="center"/>
      <protection hidden="1"/>
    </xf>
    <xf numFmtId="0" fontId="61" fillId="0" borderId="0" xfId="32" applyFont="1" applyAlignment="1" applyProtection="1">
      <alignment horizontal="center" vertical="center" wrapText="1"/>
      <protection hidden="1"/>
    </xf>
    <xf numFmtId="0" fontId="63" fillId="0" borderId="0" xfId="32" applyFont="1" applyAlignment="1" applyProtection="1">
      <alignment horizontal="center" vertical="center"/>
      <protection hidden="1"/>
    </xf>
    <xf numFmtId="0" fontId="10" fillId="0" borderId="5" xfId="29" applyFont="1" applyBorder="1" applyAlignment="1" applyProtection="1">
      <alignment horizontal="center" vertical="center" wrapText="1"/>
      <protection hidden="1"/>
    </xf>
    <xf numFmtId="0" fontId="9" fillId="0" borderId="3" xfId="29" applyFont="1" applyBorder="1" applyAlignment="1" applyProtection="1">
      <alignment horizontal="center" vertical="center"/>
      <protection hidden="1"/>
    </xf>
    <xf numFmtId="0" fontId="33" fillId="7" borderId="0" xfId="29" applyFont="1" applyFill="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3" applyAlignment="1" applyProtection="1">
      <alignment horizontal="left" vertical="center"/>
      <protection hidden="1"/>
    </xf>
    <xf numFmtId="0" fontId="8" fillId="2" borderId="4" xfId="29" applyFont="1" applyFill="1" applyBorder="1" applyAlignment="1" applyProtection="1">
      <alignment horizontal="center" vertical="center" wrapText="1"/>
      <protection locked="0"/>
    </xf>
    <xf numFmtId="0" fontId="9" fillId="0" borderId="0" xfId="33"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8" fillId="0" borderId="0" xfId="33" applyAlignment="1" applyProtection="1">
      <alignment horizontal="left"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8" fillId="0" borderId="33"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protection hidden="1"/>
    </xf>
    <xf numFmtId="0" fontId="0" fillId="0" borderId="34" xfId="0" applyBorder="1" applyAlignment="1">
      <alignment horizontal="center" vertical="center"/>
    </xf>
    <xf numFmtId="0" fontId="8" fillId="0" borderId="26"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0" fillId="0" borderId="34" xfId="0" applyBorder="1" applyAlignment="1">
      <alignment horizontal="center" vertical="center" wrapText="1"/>
    </xf>
    <xf numFmtId="0" fontId="43" fillId="0" borderId="0" xfId="0" applyFont="1" applyAlignment="1" applyProtection="1">
      <alignment horizontal="center" vertical="center"/>
      <protection hidden="1"/>
    </xf>
    <xf numFmtId="0" fontId="8" fillId="0" borderId="5" xfId="0" applyFont="1" applyBorder="1" applyAlignment="1" applyProtection="1">
      <alignment horizontal="justify" vertical="center" wrapText="1"/>
      <protection hidden="1"/>
    </xf>
    <xf numFmtId="0" fontId="43" fillId="0" borderId="0" xfId="22" applyFont="1" applyAlignment="1" applyProtection="1">
      <alignment horizontal="center" vertical="center"/>
      <protection hidden="1"/>
    </xf>
    <xf numFmtId="0" fontId="9" fillId="0" borderId="33" xfId="22" applyFont="1" applyBorder="1" applyAlignment="1" applyProtection="1">
      <alignment horizontal="center" vertical="center"/>
      <protection hidden="1"/>
    </xf>
    <xf numFmtId="0" fontId="24" fillId="0" borderId="34" xfId="22" applyBorder="1" applyAlignment="1">
      <alignment horizontal="center" vertical="center"/>
    </xf>
    <xf numFmtId="0" fontId="9" fillId="0" borderId="33" xfId="22" applyFont="1" applyBorder="1" applyAlignment="1" applyProtection="1">
      <alignment horizontal="center" vertical="center" wrapText="1"/>
      <protection hidden="1"/>
    </xf>
    <xf numFmtId="0" fontId="24" fillId="0" borderId="34" xfId="22" applyBorder="1" applyAlignment="1">
      <alignment horizontal="center" vertical="center" wrapText="1"/>
    </xf>
    <xf numFmtId="0" fontId="8" fillId="0" borderId="33" xfId="22" applyFont="1" applyBorder="1" applyAlignment="1" applyProtection="1">
      <alignment horizontal="center" vertical="center" wrapText="1"/>
      <protection hidden="1"/>
    </xf>
    <xf numFmtId="0" fontId="8" fillId="0" borderId="34" xfId="22" applyFont="1" applyBorder="1" applyAlignment="1" applyProtection="1">
      <alignment horizontal="center" vertical="center" wrapText="1"/>
      <protection hidden="1"/>
    </xf>
    <xf numFmtId="0" fontId="9" fillId="0" borderId="26" xfId="22" applyFont="1" applyBorder="1" applyAlignment="1" applyProtection="1">
      <alignment horizontal="center" vertical="center" wrapText="1"/>
      <protection hidden="1"/>
    </xf>
    <xf numFmtId="0" fontId="9" fillId="0" borderId="27" xfId="22" applyFont="1" applyBorder="1" applyAlignment="1" applyProtection="1">
      <alignment horizontal="center" vertical="center" wrapText="1"/>
      <protection hidden="1"/>
    </xf>
    <xf numFmtId="0" fontId="8" fillId="0" borderId="0" xfId="22" applyFont="1" applyAlignment="1" applyProtection="1">
      <alignment horizontal="left" vertical="center" wrapText="1"/>
      <protection hidden="1"/>
    </xf>
    <xf numFmtId="0" fontId="8" fillId="0" borderId="0" xfId="22" applyFont="1" applyAlignment="1" applyProtection="1">
      <alignment horizontal="justify" vertical="center"/>
      <protection hidden="1"/>
    </xf>
    <xf numFmtId="0" fontId="8" fillId="0" borderId="26" xfId="22" applyFont="1" applyBorder="1" applyAlignment="1" applyProtection="1">
      <alignment horizontal="center" vertical="center" wrapText="1"/>
      <protection hidden="1"/>
    </xf>
    <xf numFmtId="0" fontId="8" fillId="0" borderId="27" xfId="22" applyFont="1" applyBorder="1" applyAlignment="1" applyProtection="1">
      <alignment horizontal="center" vertical="center" wrapText="1"/>
      <protection hidden="1"/>
    </xf>
    <xf numFmtId="0" fontId="8" fillId="0" borderId="5" xfId="22" applyFont="1" applyBorder="1" applyAlignment="1" applyProtection="1">
      <alignment horizontal="justify" vertical="center" wrapText="1"/>
      <protection hidden="1"/>
    </xf>
    <xf numFmtId="0" fontId="10" fillId="0" borderId="0" xfId="22" applyFont="1" applyAlignment="1" applyProtection="1">
      <alignment horizontal="center" vertical="center" wrapText="1"/>
      <protection hidden="1"/>
    </xf>
    <xf numFmtId="0" fontId="9" fillId="0" borderId="0" xfId="22" applyFont="1" applyAlignment="1" applyProtection="1">
      <alignment horizontal="center" vertical="center"/>
      <protection hidden="1"/>
    </xf>
    <xf numFmtId="0" fontId="9" fillId="0" borderId="0" xfId="22" applyFont="1" applyAlignment="1" applyProtection="1">
      <alignment horizontal="justify" vertical="center" wrapText="1"/>
      <protection hidden="1"/>
    </xf>
    <xf numFmtId="0" fontId="21" fillId="0" borderId="0" xfId="0" applyFont="1" applyAlignment="1" applyProtection="1">
      <alignment horizontal="justify" vertical="center"/>
      <protection hidden="1"/>
    </xf>
    <xf numFmtId="0" fontId="8" fillId="0" borderId="4" xfId="0" applyFont="1" applyBorder="1" applyAlignment="1" applyProtection="1">
      <alignment horizontal="center" vertical="center" wrapText="1"/>
      <protection hidden="1"/>
    </xf>
    <xf numFmtId="0" fontId="8" fillId="2" borderId="26" xfId="0" applyFont="1" applyFill="1" applyBorder="1" applyAlignment="1" applyProtection="1">
      <alignment vertical="center" wrapText="1"/>
      <protection locked="0"/>
    </xf>
    <xf numFmtId="0" fontId="8" fillId="2" borderId="27" xfId="0" applyFont="1" applyFill="1" applyBorder="1" applyAlignment="1" applyProtection="1">
      <alignment vertical="center" wrapText="1"/>
      <protection locked="0"/>
    </xf>
    <xf numFmtId="0" fontId="9" fillId="0" borderId="0" xfId="0" applyFont="1" applyAlignment="1" applyProtection="1">
      <alignment horizontal="left" vertical="center" wrapText="1"/>
      <protection hidden="1"/>
    </xf>
    <xf numFmtId="0" fontId="7" fillId="0" borderId="0" xfId="0" applyFont="1" applyAlignment="1" applyProtection="1">
      <alignment horizontal="justify" vertical="center" wrapText="1"/>
      <protection hidden="1"/>
    </xf>
    <xf numFmtId="0" fontId="23" fillId="0" borderId="0" xfId="0" applyFont="1" applyAlignment="1">
      <alignment vertical="center" wrapText="1"/>
    </xf>
    <xf numFmtId="0" fontId="8" fillId="2" borderId="4" xfId="0" applyFont="1" applyFill="1" applyBorder="1" applyAlignment="1" applyProtection="1">
      <alignment vertical="center" wrapText="1"/>
      <protection locked="0"/>
    </xf>
    <xf numFmtId="0" fontId="8" fillId="0" borderId="0" xfId="33" applyAlignment="1" applyProtection="1">
      <alignment horizontal="left" vertical="top" wrapText="1"/>
      <protection hidden="1"/>
    </xf>
    <xf numFmtId="0" fontId="9" fillId="0" borderId="0" xfId="0" applyFont="1" applyAlignment="1" applyProtection="1">
      <alignment horizontal="justify"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vertical="center"/>
      <protection hidden="1"/>
    </xf>
    <xf numFmtId="0" fontId="24" fillId="0" borderId="0" xfId="0" applyFont="1" applyAlignment="1">
      <alignment vertical="center"/>
    </xf>
    <xf numFmtId="0" fontId="8" fillId="0" borderId="0" xfId="0" applyFont="1" applyAlignment="1" applyProtection="1">
      <alignment horizontal="justify" vertical="top"/>
      <protection hidden="1"/>
    </xf>
    <xf numFmtId="0" fontId="8" fillId="0" borderId="0" xfId="33" applyAlignment="1" applyProtection="1">
      <alignment vertical="center"/>
      <protection hidden="1"/>
    </xf>
    <xf numFmtId="0" fontId="0" fillId="0" borderId="0" xfId="0" applyAlignment="1">
      <alignment vertical="center"/>
    </xf>
    <xf numFmtId="0" fontId="9" fillId="0" borderId="14" xfId="0" applyFont="1" applyBorder="1" applyAlignment="1" applyProtection="1">
      <alignment horizontal="center" vertical="center"/>
      <protection hidden="1"/>
    </xf>
    <xf numFmtId="0" fontId="4" fillId="2" borderId="26" xfId="0" applyFont="1" applyFill="1" applyBorder="1" applyAlignment="1" applyProtection="1">
      <alignment horizontal="center" vertical="top" wrapText="1"/>
      <protection locked="0"/>
    </xf>
    <xf numFmtId="0" fontId="4" fillId="2" borderId="3" xfId="0" applyFont="1" applyFill="1" applyBorder="1" applyAlignment="1" applyProtection="1">
      <alignment horizontal="center" vertical="top" wrapText="1"/>
      <protection locked="0"/>
    </xf>
    <xf numFmtId="0" fontId="4" fillId="2" borderId="27" xfId="0" applyFont="1" applyFill="1" applyBorder="1" applyAlignment="1" applyProtection="1">
      <alignment horizontal="center" vertical="top" wrapText="1"/>
      <protection locked="0"/>
    </xf>
    <xf numFmtId="0" fontId="7" fillId="0" borderId="4" xfId="0" applyFont="1" applyBorder="1" applyAlignment="1" applyProtection="1">
      <alignment horizontal="left" vertical="center" wrapText="1"/>
      <protection hidden="1"/>
    </xf>
    <xf numFmtId="0" fontId="1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8" fillId="0" borderId="0" xfId="0" applyFont="1" applyAlignment="1" applyProtection="1">
      <alignment horizontal="left" vertical="top" wrapText="1"/>
      <protection hidden="1"/>
    </xf>
    <xf numFmtId="0" fontId="8" fillId="2" borderId="4" xfId="0" applyFont="1" applyFill="1" applyBorder="1" applyAlignment="1" applyProtection="1">
      <alignment horizontal="left" vertical="top" wrapText="1"/>
      <protection locked="0"/>
    </xf>
    <xf numFmtId="0" fontId="9" fillId="13" borderId="0" xfId="0" applyFont="1" applyFill="1" applyAlignment="1" applyProtection="1">
      <alignment horizontal="center" vertical="center"/>
      <protection hidden="1"/>
    </xf>
    <xf numFmtId="0" fontId="98" fillId="0" borderId="26" xfId="0" applyFont="1" applyBorder="1" applyAlignment="1">
      <alignment horizontal="left" vertical="top" wrapText="1"/>
    </xf>
    <xf numFmtId="0" fontId="98" fillId="0" borderId="3" xfId="0" applyFont="1" applyBorder="1" applyAlignment="1">
      <alignment horizontal="left" vertical="top" wrapText="1"/>
    </xf>
    <xf numFmtId="0" fontId="98" fillId="0" borderId="27" xfId="0" applyFont="1" applyBorder="1" applyAlignment="1">
      <alignment horizontal="left" vertical="top" wrapText="1"/>
    </xf>
    <xf numFmtId="0" fontId="100" fillId="0" borderId="26" xfId="0" applyFont="1" applyBorder="1" applyAlignment="1">
      <alignment horizontal="left" vertical="top" wrapText="1"/>
    </xf>
    <xf numFmtId="0" fontId="100" fillId="0" borderId="3" xfId="0" applyFont="1" applyBorder="1" applyAlignment="1">
      <alignment horizontal="left" vertical="top" wrapText="1"/>
    </xf>
    <xf numFmtId="0" fontId="100" fillId="0" borderId="27" xfId="0" applyFont="1" applyBorder="1" applyAlignment="1">
      <alignment horizontal="left" vertical="top" wrapText="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5" xfId="0" applyFont="1" applyBorder="1" applyAlignment="1" applyProtection="1">
      <alignment horizontal="left" vertical="center" wrapText="1"/>
      <protection hidden="1"/>
    </xf>
    <xf numFmtId="0" fontId="7" fillId="0" borderId="0" xfId="0" applyFont="1" applyAlignment="1" applyProtection="1">
      <alignment horizontal="justify" vertical="center"/>
      <protection hidden="1"/>
    </xf>
    <xf numFmtId="0" fontId="4" fillId="0" borderId="24" xfId="22" applyFont="1" applyBorder="1" applyAlignment="1" applyProtection="1">
      <alignment horizontal="justify" vertical="top" wrapText="1"/>
      <protection hidden="1"/>
    </xf>
    <xf numFmtId="0" fontId="4" fillId="0" borderId="38" xfId="22" applyFont="1" applyBorder="1" applyAlignment="1" applyProtection="1">
      <alignment horizontal="justify" vertical="top" wrapText="1"/>
      <protection hidden="1"/>
    </xf>
    <xf numFmtId="0" fontId="4" fillId="0" borderId="0" xfId="22" applyFont="1" applyAlignment="1" applyProtection="1">
      <alignment horizontal="justify" vertical="top"/>
      <protection hidden="1"/>
    </xf>
    <xf numFmtId="0" fontId="7" fillId="0" borderId="0" xfId="22" applyFont="1" applyAlignment="1" applyProtection="1">
      <alignment horizontal="justify"/>
      <protection hidden="1"/>
    </xf>
    <xf numFmtId="0" fontId="4" fillId="0" borderId="0" xfId="22" applyFont="1" applyAlignment="1" applyProtection="1">
      <alignment horizontal="justify"/>
      <protection hidden="1"/>
    </xf>
    <xf numFmtId="0" fontId="4" fillId="0" borderId="0" xfId="22" applyFont="1" applyAlignment="1" applyProtection="1">
      <alignment horizontal="justify" vertical="top" wrapText="1"/>
      <protection hidden="1"/>
    </xf>
    <xf numFmtId="0" fontId="75" fillId="0" borderId="28" xfId="22" applyFont="1" applyBorder="1" applyAlignment="1" applyProtection="1">
      <alignment horizontal="center" vertical="center"/>
      <protection hidden="1"/>
    </xf>
    <xf numFmtId="0" fontId="75" fillId="0" borderId="39" xfId="22" applyFont="1" applyBorder="1" applyAlignment="1" applyProtection="1">
      <alignment horizontal="center" vertical="center"/>
      <protection hidden="1"/>
    </xf>
    <xf numFmtId="0" fontId="75" fillId="0" borderId="17" xfId="22" applyFont="1" applyBorder="1" applyAlignment="1" applyProtection="1">
      <alignment horizontal="center" vertical="center"/>
      <protection hidden="1"/>
    </xf>
    <xf numFmtId="0" fontId="4" fillId="0" borderId="6" xfId="22" applyFont="1" applyBorder="1" applyAlignment="1" applyProtection="1">
      <alignment horizontal="justify" vertical="top" wrapText="1"/>
      <protection hidden="1"/>
    </xf>
    <xf numFmtId="0" fontId="4" fillId="0" borderId="30" xfId="22" applyFont="1" applyBorder="1" applyAlignment="1" applyProtection="1">
      <alignment horizontal="justify" vertical="top" wrapText="1"/>
      <protection hidden="1"/>
    </xf>
    <xf numFmtId="0" fontId="4" fillId="0" borderId="0" xfId="22" applyFont="1" applyAlignment="1" applyProtection="1">
      <alignment horizontal="left" vertical="top" wrapText="1" indent="5"/>
      <protection hidden="1"/>
    </xf>
    <xf numFmtId="0" fontId="4" fillId="0" borderId="5" xfId="22" applyFont="1" applyBorder="1" applyAlignment="1" applyProtection="1">
      <alignment horizontal="justify" vertical="top" wrapText="1"/>
      <protection hidden="1"/>
    </xf>
    <xf numFmtId="0" fontId="4" fillId="0" borderId="5" xfId="22" applyFont="1" applyBorder="1" applyAlignment="1" applyProtection="1">
      <alignment horizontal="left" vertical="top" wrapText="1" indent="5"/>
      <protection hidden="1"/>
    </xf>
    <xf numFmtId="0" fontId="7" fillId="0" borderId="0" xfId="22" applyFont="1" applyAlignment="1" applyProtection="1">
      <alignment horizontal="justify" vertical="top" wrapText="1"/>
      <protection hidden="1"/>
    </xf>
    <xf numFmtId="0" fontId="4" fillId="0" borderId="0" xfId="22" applyFont="1" applyAlignment="1" applyProtection="1">
      <alignment horizontal="center" vertical="top"/>
      <protection hidden="1"/>
    </xf>
    <xf numFmtId="0" fontId="3" fillId="0" borderId="0" xfId="22" applyFont="1" applyAlignment="1" applyProtection="1">
      <alignment horizontal="center" vertical="top"/>
      <protection hidden="1"/>
    </xf>
    <xf numFmtId="0" fontId="95" fillId="0" borderId="0" xfId="22" applyFont="1" applyAlignment="1" applyProtection="1">
      <alignment horizontal="center" vertical="center"/>
      <protection hidden="1"/>
    </xf>
    <xf numFmtId="0" fontId="3" fillId="8" borderId="0" xfId="22" applyFont="1" applyFill="1" applyAlignment="1" applyProtection="1">
      <alignment horizontal="center" vertical="top"/>
      <protection hidden="1"/>
    </xf>
    <xf numFmtId="0" fontId="4" fillId="0" borderId="0" xfId="22" applyFont="1" applyAlignment="1" applyProtection="1">
      <alignment horizontal="center" vertical="top" wrapText="1"/>
      <protection hidden="1"/>
    </xf>
    <xf numFmtId="0" fontId="8" fillId="0" borderId="15"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0" borderId="26"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27" xfId="0" applyFont="1" applyBorder="1" applyAlignment="1" applyProtection="1">
      <alignment horizontal="left" vertical="top" wrapText="1"/>
      <protection hidden="1"/>
    </xf>
    <xf numFmtId="0" fontId="8" fillId="0" borderId="0" xfId="0" applyFont="1" applyAlignment="1">
      <alignment horizontal="left" vertical="top" wrapText="1"/>
    </xf>
    <xf numFmtId="0" fontId="8" fillId="0" borderId="0" xfId="0" applyFont="1" applyAlignment="1" applyProtection="1">
      <alignment horizontal="justify" vertical="center" wrapText="1"/>
      <protection hidden="1"/>
    </xf>
    <xf numFmtId="0" fontId="8" fillId="0" borderId="28" xfId="0" applyFont="1" applyBorder="1" applyAlignment="1" applyProtection="1">
      <alignment horizontal="left" vertical="center"/>
      <protection hidden="1"/>
    </xf>
    <xf numFmtId="0" fontId="8" fillId="0" borderId="39" xfId="0" applyFont="1" applyBorder="1" applyAlignment="1" applyProtection="1">
      <alignment horizontal="left" vertical="center"/>
      <protection hidden="1"/>
    </xf>
    <xf numFmtId="0" fontId="8" fillId="0" borderId="17" xfId="0" applyFont="1" applyBorder="1" applyAlignment="1" applyProtection="1">
      <alignment horizontal="left" vertical="center"/>
      <protection hidden="1"/>
    </xf>
    <xf numFmtId="0" fontId="8" fillId="2" borderId="33" xfId="0" applyFont="1" applyFill="1" applyBorder="1" applyAlignment="1" applyProtection="1">
      <alignment horizontal="left" vertical="top" wrapText="1"/>
      <protection locked="0"/>
    </xf>
    <xf numFmtId="0" fontId="8" fillId="2" borderId="34"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hidden="1"/>
    </xf>
    <xf numFmtId="0" fontId="8" fillId="0" borderId="33" xfId="0" applyFont="1" applyBorder="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38"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9" fillId="0" borderId="0" xfId="0" applyFont="1" applyAlignment="1" applyProtection="1">
      <alignment horizontal="center" vertical="justify" wrapText="1"/>
      <protection hidden="1"/>
    </xf>
    <xf numFmtId="0" fontId="8" fillId="0" borderId="5" xfId="0" applyFont="1" applyBorder="1" applyAlignment="1" applyProtection="1">
      <alignment horizontal="justify" vertical="top" wrapText="1"/>
      <protection hidden="1"/>
    </xf>
    <xf numFmtId="0" fontId="8" fillId="0" borderId="35" xfId="0" applyFont="1" applyBorder="1" applyAlignment="1" applyProtection="1">
      <alignment horizontal="left" vertical="center" wrapText="1"/>
      <protection hidden="1"/>
    </xf>
    <xf numFmtId="0" fontId="8" fillId="0" borderId="24" xfId="0" applyFont="1" applyBorder="1" applyAlignment="1" applyProtection="1">
      <alignment horizontal="left" vertical="center" wrapText="1"/>
      <protection hidden="1"/>
    </xf>
    <xf numFmtId="0" fontId="8" fillId="0" borderId="35" xfId="0" applyFont="1" applyBorder="1" applyAlignment="1" applyProtection="1">
      <alignment horizontal="left" vertical="top" wrapText="1"/>
      <protection hidden="1"/>
    </xf>
    <xf numFmtId="0" fontId="8" fillId="0" borderId="24" xfId="0" applyFont="1" applyBorder="1" applyAlignment="1" applyProtection="1">
      <alignment horizontal="left" vertical="top" wrapText="1"/>
      <protection hidden="1"/>
    </xf>
    <xf numFmtId="0" fontId="8" fillId="0" borderId="38" xfId="0" applyFont="1" applyBorder="1" applyAlignment="1" applyProtection="1">
      <alignment horizontal="left" vertical="top" wrapText="1"/>
      <protection hidden="1"/>
    </xf>
    <xf numFmtId="0" fontId="8" fillId="0" borderId="33" xfId="0" applyFont="1" applyBorder="1" applyAlignment="1" applyProtection="1">
      <alignment horizontal="left" vertical="center" wrapText="1"/>
      <protection hidden="1"/>
    </xf>
    <xf numFmtId="0" fontId="8" fillId="0" borderId="13" xfId="0" applyFont="1" applyBorder="1" applyAlignment="1" applyProtection="1">
      <alignment horizontal="justify" vertical="top" wrapText="1"/>
      <protection hidden="1"/>
    </xf>
    <xf numFmtId="0" fontId="8" fillId="0" borderId="8" xfId="0" applyFont="1" applyBorder="1" applyAlignment="1" applyProtection="1">
      <alignment horizontal="justify" vertical="top" wrapText="1"/>
      <protection hidden="1"/>
    </xf>
    <xf numFmtId="0" fontId="8" fillId="2" borderId="26" xfId="0" applyFont="1" applyFill="1" applyBorder="1" applyAlignment="1" applyProtection="1">
      <alignment horizontal="center" vertical="top" wrapText="1"/>
      <protection locked="0"/>
    </xf>
    <xf numFmtId="0" fontId="8" fillId="2" borderId="27" xfId="0" applyFont="1" applyFill="1" applyBorder="1" applyAlignment="1" applyProtection="1">
      <alignment horizontal="center" vertical="top" wrapText="1"/>
      <protection locked="0"/>
    </xf>
    <xf numFmtId="0" fontId="8" fillId="2" borderId="4" xfId="0" applyFont="1" applyFill="1" applyBorder="1" applyAlignment="1" applyProtection="1">
      <alignment horizontal="right" vertical="top" wrapText="1"/>
      <protection locked="0"/>
    </xf>
    <xf numFmtId="0" fontId="8" fillId="0" borderId="3" xfId="0" applyFont="1" applyBorder="1" applyAlignment="1" applyProtection="1">
      <alignment horizontal="center" vertical="center" wrapText="1"/>
      <protection hidden="1"/>
    </xf>
    <xf numFmtId="0" fontId="0" fillId="0" borderId="4" xfId="0" applyBorder="1" applyAlignment="1">
      <alignment horizontal="center" vertical="center" wrapText="1"/>
    </xf>
    <xf numFmtId="0" fontId="8" fillId="2" borderId="4" xfId="0" applyFont="1" applyFill="1" applyBorder="1" applyAlignment="1" applyProtection="1">
      <alignment horizontal="center" vertical="top" wrapText="1"/>
      <protection locked="0"/>
    </xf>
    <xf numFmtId="0" fontId="31" fillId="2" borderId="4" xfId="0" applyFont="1" applyFill="1" applyBorder="1" applyAlignment="1" applyProtection="1">
      <alignment horizontal="left" vertical="center" wrapText="1"/>
      <protection locked="0"/>
    </xf>
    <xf numFmtId="0" fontId="8" fillId="0" borderId="4" xfId="0" applyFont="1" applyBorder="1" applyAlignment="1" applyProtection="1">
      <alignment horizontal="justify" vertical="center" wrapText="1"/>
      <protection hidden="1"/>
    </xf>
    <xf numFmtId="0" fontId="21" fillId="0" borderId="0" xfId="0" applyFont="1" applyAlignment="1" applyProtection="1">
      <alignment horizontal="justify" vertical="center" wrapText="1"/>
      <protection hidden="1"/>
    </xf>
    <xf numFmtId="0" fontId="8" fillId="2" borderId="15" xfId="0" applyFont="1" applyFill="1" applyBorder="1" applyAlignment="1" applyProtection="1">
      <alignment horizontal="left" vertical="top" wrapText="1"/>
      <protection locked="0"/>
    </xf>
    <xf numFmtId="0" fontId="21" fillId="5" borderId="5" xfId="0" applyFont="1" applyFill="1" applyBorder="1" applyAlignment="1" applyProtection="1">
      <alignment horizontal="justify" vertical="top" wrapText="1"/>
      <protection hidden="1"/>
    </xf>
    <xf numFmtId="0" fontId="8" fillId="0" borderId="4" xfId="0" applyFont="1" applyBorder="1" applyAlignment="1" applyProtection="1">
      <alignment horizontal="center" vertical="top" wrapText="1"/>
      <protection hidden="1"/>
    </xf>
    <xf numFmtId="0" fontId="8" fillId="2" borderId="16" xfId="0" applyFont="1" applyFill="1" applyBorder="1" applyAlignment="1" applyProtection="1">
      <alignment horizontal="left" vertical="top" wrapText="1"/>
      <protection locked="0"/>
    </xf>
    <xf numFmtId="0" fontId="31" fillId="0" borderId="4" xfId="0" applyFont="1" applyBorder="1" applyAlignment="1" applyProtection="1">
      <alignment horizontal="left" vertical="center"/>
      <protection hidden="1"/>
    </xf>
    <xf numFmtId="0" fontId="8" fillId="0" borderId="36" xfId="0" applyFont="1" applyBorder="1" applyAlignment="1" applyProtection="1">
      <alignment horizontal="center" vertical="center" wrapText="1"/>
      <protection hidden="1"/>
    </xf>
    <xf numFmtId="0" fontId="8" fillId="0" borderId="37" xfId="0" applyFont="1" applyBorder="1" applyAlignment="1" applyProtection="1">
      <alignment horizontal="center" vertical="center" wrapText="1"/>
      <protection hidden="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8" fillId="2" borderId="18" xfId="0" applyFont="1" applyFill="1" applyBorder="1" applyAlignment="1" applyProtection="1">
      <alignment horizontal="left" vertical="top" wrapText="1"/>
      <protection locked="0"/>
    </xf>
    <xf numFmtId="0" fontId="21" fillId="0" borderId="0" xfId="0" applyFont="1" applyAlignment="1" applyProtection="1">
      <alignment horizontal="justify" vertical="top" wrapText="1"/>
      <protection hidden="1"/>
    </xf>
    <xf numFmtId="0" fontId="8" fillId="0" borderId="36" xfId="0" applyFont="1" applyBorder="1" applyAlignment="1" applyProtection="1">
      <alignment horizontal="left" vertical="center" wrapText="1"/>
      <protection hidden="1"/>
    </xf>
    <xf numFmtId="0" fontId="8" fillId="0" borderId="37" xfId="0" applyFont="1" applyBorder="1" applyAlignment="1" applyProtection="1">
      <alignment horizontal="left" vertical="center" wrapText="1"/>
      <protection hidden="1"/>
    </xf>
    <xf numFmtId="0" fontId="9" fillId="0" borderId="0" xfId="0" applyFont="1" applyAlignment="1" applyProtection="1">
      <alignment horizontal="left" vertical="center"/>
      <protection hidden="1"/>
    </xf>
    <xf numFmtId="173" fontId="9" fillId="0" borderId="0" xfId="0" applyNumberFormat="1" applyFont="1" applyAlignment="1" applyProtection="1">
      <alignment horizontal="left" vertical="center"/>
      <protection hidden="1"/>
    </xf>
    <xf numFmtId="0" fontId="8" fillId="0" borderId="14" xfId="0" applyFont="1" applyBorder="1" applyAlignment="1" applyProtection="1">
      <alignment horizontal="center" vertical="center" wrapText="1"/>
      <protection hidden="1"/>
    </xf>
    <xf numFmtId="0" fontId="0" fillId="0" borderId="5" xfId="0" applyBorder="1" applyAlignment="1">
      <alignment horizontal="center" vertical="center" wrapText="1"/>
    </xf>
    <xf numFmtId="0" fontId="9" fillId="0" borderId="0" xfId="33" applyFont="1" applyAlignment="1" applyProtection="1">
      <alignment horizontal="left" vertical="center" wrapText="1"/>
      <protection hidden="1"/>
    </xf>
    <xf numFmtId="172" fontId="79" fillId="0" borderId="0" xfId="0" applyNumberFormat="1" applyFont="1" applyAlignment="1" applyProtection="1">
      <alignment horizontal="justify" vertical="top" wrapText="1"/>
      <protection hidden="1"/>
    </xf>
    <xf numFmtId="0" fontId="79" fillId="0" borderId="0" xfId="0" applyFont="1" applyAlignment="1" applyProtection="1">
      <alignment horizontal="justify" vertical="top"/>
      <protection hidden="1"/>
    </xf>
    <xf numFmtId="0" fontId="79" fillId="0" borderId="0" xfId="0" applyFont="1" applyAlignment="1" applyProtection="1">
      <alignment horizontal="justify" vertical="center" wrapText="1"/>
      <protection hidden="1"/>
    </xf>
    <xf numFmtId="0" fontId="79" fillId="0" borderId="6" xfId="0" applyFont="1" applyBorder="1" applyAlignment="1" applyProtection="1">
      <alignment horizontal="left" vertical="center" indent="2"/>
      <protection hidden="1"/>
    </xf>
    <xf numFmtId="0" fontId="79" fillId="2" borderId="6" xfId="0" applyFont="1" applyFill="1" applyBorder="1" applyAlignment="1" applyProtection="1">
      <alignment horizontal="left" vertical="center"/>
      <protection locked="0"/>
    </xf>
    <xf numFmtId="0" fontId="79" fillId="0" borderId="23" xfId="0" applyFont="1" applyBorder="1" applyAlignment="1" applyProtection="1">
      <alignment horizontal="left" vertical="center" indent="2"/>
      <protection hidden="1"/>
    </xf>
    <xf numFmtId="0" fontId="79" fillId="0" borderId="0" xfId="0" applyFont="1" applyAlignment="1" applyProtection="1">
      <alignment horizontal="left" vertical="center" indent="2"/>
      <protection hidden="1"/>
    </xf>
    <xf numFmtId="0" fontId="79" fillId="0" borderId="22" xfId="0" applyFont="1" applyBorder="1" applyAlignment="1" applyProtection="1">
      <alignment horizontal="left" vertical="center" indent="2"/>
      <protection hidden="1"/>
    </xf>
    <xf numFmtId="0" fontId="78" fillId="0" borderId="0" xfId="0" applyFont="1" applyAlignment="1" applyProtection="1">
      <alignment horizontal="left" vertical="center"/>
      <protection hidden="1"/>
    </xf>
    <xf numFmtId="0" fontId="79" fillId="5" borderId="4" xfId="0" applyFont="1" applyFill="1" applyBorder="1" applyAlignment="1" applyProtection="1">
      <alignment horizontal="center" vertical="center" wrapText="1"/>
      <protection hidden="1"/>
    </xf>
    <xf numFmtId="172" fontId="79" fillId="0" borderId="0" xfId="0" applyNumberFormat="1" applyFont="1" applyAlignment="1" applyProtection="1">
      <alignment horizontal="left" vertical="top" wrapText="1"/>
      <protection hidden="1"/>
    </xf>
    <xf numFmtId="0" fontId="78" fillId="5" borderId="4" xfId="0" applyFont="1" applyFill="1" applyBorder="1" applyAlignment="1" applyProtection="1">
      <alignment horizontal="center" vertical="center" wrapText="1"/>
      <protection hidden="1"/>
    </xf>
    <xf numFmtId="0" fontId="24" fillId="2" borderId="4" xfId="0" applyFont="1" applyFill="1" applyBorder="1" applyAlignment="1" applyProtection="1">
      <alignment horizontal="center" wrapText="1"/>
      <protection locked="0"/>
    </xf>
    <xf numFmtId="0" fontId="80" fillId="2" borderId="4" xfId="0" applyFont="1" applyFill="1" applyBorder="1" applyAlignment="1" applyProtection="1">
      <alignment horizontal="center" wrapText="1"/>
      <protection locked="0"/>
    </xf>
    <xf numFmtId="0" fontId="80" fillId="2" borderId="4" xfId="0" applyFont="1" applyFill="1" applyBorder="1" applyAlignment="1" applyProtection="1">
      <alignment horizontal="center" vertical="center" wrapText="1"/>
      <protection locked="0"/>
    </xf>
    <xf numFmtId="172" fontId="97" fillId="0" borderId="14" xfId="0" applyNumberFormat="1" applyFont="1" applyBorder="1" applyAlignment="1" applyProtection="1">
      <alignment horizontal="center" vertical="top" wrapText="1"/>
      <protection hidden="1"/>
    </xf>
    <xf numFmtId="0" fontId="79" fillId="0" borderId="4" xfId="0" applyFont="1" applyBorder="1" applyAlignment="1" applyProtection="1">
      <alignment horizontal="center" vertical="center"/>
      <protection hidden="1"/>
    </xf>
    <xf numFmtId="0" fontId="88" fillId="0" borderId="14" xfId="0" applyFont="1" applyBorder="1" applyAlignment="1" applyProtection="1">
      <alignment horizontal="left" vertical="top" wrapText="1" indent="1"/>
      <protection hidden="1"/>
    </xf>
    <xf numFmtId="0" fontId="79" fillId="0" borderId="0" xfId="0" applyFont="1" applyAlignment="1" applyProtection="1">
      <alignment horizontal="justify" vertical="center"/>
      <protection hidden="1"/>
    </xf>
    <xf numFmtId="0" fontId="78" fillId="0" borderId="0" xfId="0" applyFont="1" applyAlignment="1" applyProtection="1">
      <alignment horizontal="center" vertical="center"/>
      <protection hidden="1"/>
    </xf>
    <xf numFmtId="0" fontId="79" fillId="0" borderId="0" xfId="0" applyFont="1" applyAlignment="1" applyProtection="1">
      <alignment horizontal="justify" vertical="top" wrapText="1"/>
      <protection hidden="1"/>
    </xf>
    <xf numFmtId="0" fontId="79" fillId="2" borderId="0" xfId="0" applyFont="1" applyFill="1" applyAlignment="1" applyProtection="1">
      <alignment horizontal="left" vertical="center"/>
      <protection locked="0"/>
    </xf>
    <xf numFmtId="173" fontId="79" fillId="0" borderId="0" xfId="0" applyNumberFormat="1" applyFont="1" applyAlignment="1" applyProtection="1">
      <alignment horizontal="left" vertical="center"/>
      <protection hidden="1"/>
    </xf>
    <xf numFmtId="0" fontId="79" fillId="0" borderId="4" xfId="0" applyFont="1" applyBorder="1" applyAlignment="1" applyProtection="1">
      <alignment horizontal="center" vertical="center" wrapText="1"/>
      <protection hidden="1"/>
    </xf>
    <xf numFmtId="0" fontId="79" fillId="0" borderId="14" xfId="0" applyFont="1" applyBorder="1" applyAlignment="1" applyProtection="1">
      <alignment horizontal="left" vertical="center" wrapText="1"/>
      <protection hidden="1"/>
    </xf>
    <xf numFmtId="0" fontId="79" fillId="0" borderId="0" xfId="0" applyFont="1" applyAlignment="1" applyProtection="1">
      <alignment horizontal="center" vertical="center" wrapText="1"/>
      <protection hidden="1"/>
    </xf>
    <xf numFmtId="0" fontId="79" fillId="2" borderId="4" xfId="0" applyFont="1" applyFill="1" applyBorder="1" applyAlignment="1" applyProtection="1">
      <alignment horizontal="left" vertical="center" wrapText="1"/>
      <protection locked="0"/>
    </xf>
    <xf numFmtId="0" fontId="79" fillId="0" borderId="0" xfId="0" applyFont="1" applyAlignment="1" applyProtection="1">
      <alignment horizontal="left" vertical="top" wrapText="1"/>
      <protection hidden="1"/>
    </xf>
    <xf numFmtId="0" fontId="78" fillId="2" borderId="4" xfId="0" applyFont="1" applyFill="1" applyBorder="1" applyAlignment="1" applyProtection="1">
      <alignment horizontal="center" vertical="center" wrapText="1"/>
      <protection locked="0"/>
    </xf>
    <xf numFmtId="0" fontId="79" fillId="2" borderId="4" xfId="0" applyFont="1" applyFill="1" applyBorder="1" applyAlignment="1" applyProtection="1">
      <alignment horizontal="center" vertical="center" wrapText="1"/>
      <protection locked="0"/>
    </xf>
    <xf numFmtId="0" fontId="48" fillId="3" borderId="0" xfId="31" applyFont="1" applyFill="1" applyAlignment="1" applyProtection="1">
      <alignment horizontal="left" vertical="center"/>
      <protection hidden="1"/>
    </xf>
    <xf numFmtId="0" fontId="9" fillId="0" borderId="0" xfId="31" applyFont="1" applyAlignment="1" applyProtection="1">
      <alignment horizontal="justify" vertical="center" wrapText="1"/>
      <protection hidden="1"/>
    </xf>
    <xf numFmtId="0" fontId="48" fillId="3" borderId="0" xfId="31" applyFont="1" applyFill="1" applyAlignment="1" applyProtection="1">
      <alignment horizontal="left" vertical="center" wrapText="1"/>
      <protection hidden="1"/>
    </xf>
    <xf numFmtId="0" fontId="9" fillId="0" borderId="0" xfId="31" applyFont="1" applyAlignment="1" applyProtection="1">
      <alignment horizontal="left" vertical="center"/>
      <protection hidden="1"/>
    </xf>
    <xf numFmtId="0" fontId="8" fillId="0" borderId="26" xfId="31" applyFont="1" applyBorder="1" applyAlignment="1" applyProtection="1">
      <alignment horizontal="left" vertical="center" wrapText="1"/>
      <protection hidden="1"/>
    </xf>
    <xf numFmtId="0" fontId="8" fillId="0" borderId="3" xfId="31" applyFont="1" applyBorder="1" applyAlignment="1" applyProtection="1">
      <alignment horizontal="left" vertical="center" wrapText="1"/>
      <protection hidden="1"/>
    </xf>
    <xf numFmtId="0" fontId="8" fillId="0" borderId="27" xfId="31" applyFont="1" applyBorder="1" applyAlignment="1" applyProtection="1">
      <alignment horizontal="left" vertical="center" wrapText="1"/>
      <protection hidden="1"/>
    </xf>
    <xf numFmtId="0" fontId="8" fillId="0" borderId="4" xfId="31" applyFont="1" applyBorder="1" applyAlignment="1" applyProtection="1">
      <alignment horizontal="left" vertical="center" wrapText="1"/>
      <protection hidden="1"/>
    </xf>
    <xf numFmtId="0" fontId="8" fillId="2" borderId="5" xfId="31" applyFont="1" applyFill="1" applyBorder="1" applyAlignment="1" applyProtection="1">
      <alignment horizontal="center" vertical="center"/>
      <protection locked="0"/>
    </xf>
    <xf numFmtId="0" fontId="8" fillId="0" borderId="6" xfId="31" applyFont="1" applyBorder="1" applyAlignment="1" applyProtection="1">
      <alignment horizontal="left" vertical="top" wrapText="1" indent="3"/>
      <protection hidden="1"/>
    </xf>
    <xf numFmtId="0" fontId="8" fillId="0" borderId="6" xfId="31" applyFont="1" applyBorder="1" applyAlignment="1" applyProtection="1">
      <alignment horizontal="left" vertical="top" wrapText="1"/>
      <protection hidden="1"/>
    </xf>
    <xf numFmtId="2" fontId="8" fillId="0" borderId="6" xfId="31" applyNumberFormat="1" applyFont="1" applyBorder="1" applyAlignment="1" applyProtection="1">
      <alignment horizontal="left" vertical="center"/>
      <protection hidden="1"/>
    </xf>
    <xf numFmtId="4" fontId="8" fillId="2" borderId="24" xfId="31" applyNumberFormat="1" applyFont="1" applyFill="1" applyBorder="1" applyAlignment="1" applyProtection="1">
      <alignment horizontal="left" vertical="center"/>
      <protection locked="0"/>
    </xf>
    <xf numFmtId="2" fontId="8" fillId="0" borderId="23" xfId="31" applyNumberFormat="1" applyFont="1" applyBorder="1" applyAlignment="1" applyProtection="1">
      <alignment horizontal="left" vertical="center"/>
      <protection hidden="1"/>
    </xf>
    <xf numFmtId="0" fontId="53" fillId="0" borderId="14" xfId="31" applyFont="1" applyBorder="1" applyAlignment="1" applyProtection="1">
      <alignment horizontal="justify" vertical="center" wrapText="1"/>
      <protection hidden="1"/>
    </xf>
    <xf numFmtId="0" fontId="53" fillId="0" borderId="22" xfId="31" applyFont="1" applyBorder="1" applyAlignment="1" applyProtection="1">
      <alignment horizontal="justify" vertical="center" wrapText="1"/>
      <protection hidden="1"/>
    </xf>
    <xf numFmtId="0" fontId="53" fillId="0" borderId="0" xfId="31" applyFont="1" applyAlignment="1" applyProtection="1">
      <alignment horizontal="justify" vertical="center" wrapText="1"/>
      <protection hidden="1"/>
    </xf>
    <xf numFmtId="0" fontId="53" fillId="0" borderId="5" xfId="31" applyFont="1" applyBorder="1" applyAlignment="1" applyProtection="1">
      <alignment horizontal="justify" vertical="center" wrapText="1"/>
      <protection hidden="1"/>
    </xf>
    <xf numFmtId="4" fontId="8" fillId="2" borderId="6" xfId="31" applyNumberFormat="1" applyFont="1" applyFill="1" applyBorder="1" applyAlignment="1" applyProtection="1">
      <alignment horizontal="left" vertical="center"/>
      <protection locked="0"/>
    </xf>
    <xf numFmtId="0" fontId="8" fillId="10" borderId="0" xfId="31" applyFont="1" applyFill="1" applyAlignment="1" applyProtection="1">
      <alignment horizontal="center" vertical="center"/>
      <protection hidden="1"/>
    </xf>
    <xf numFmtId="0" fontId="8" fillId="11" borderId="0" xfId="31" applyFont="1" applyFill="1" applyAlignment="1" applyProtection="1">
      <alignment horizontal="center" vertical="center"/>
      <protection hidden="1"/>
    </xf>
    <xf numFmtId="0" fontId="8" fillId="0" borderId="26" xfId="31" applyFont="1" applyBorder="1" applyAlignment="1" applyProtection="1">
      <alignment horizontal="left" vertical="center"/>
      <protection hidden="1"/>
    </xf>
    <xf numFmtId="0" fontId="8" fillId="0" borderId="3" xfId="31" applyFont="1" applyBorder="1" applyAlignment="1" applyProtection="1">
      <alignment horizontal="left" vertical="center"/>
      <protection hidden="1"/>
    </xf>
    <xf numFmtId="0" fontId="8" fillId="0" borderId="27" xfId="31" applyFont="1" applyBorder="1" applyAlignment="1" applyProtection="1">
      <alignment horizontal="left" vertical="center"/>
      <protection hidden="1"/>
    </xf>
    <xf numFmtId="0" fontId="48" fillId="0" borderId="4" xfId="31" applyFont="1" applyBorder="1" applyAlignment="1" applyProtection="1">
      <alignment horizontal="left" vertical="center" wrapText="1"/>
      <protection hidden="1"/>
    </xf>
    <xf numFmtId="0" fontId="49" fillId="0" borderId="4" xfId="31" applyFont="1" applyBorder="1" applyAlignment="1" applyProtection="1">
      <alignment horizontal="left" vertical="center" wrapText="1"/>
      <protection hidden="1"/>
    </xf>
    <xf numFmtId="0" fontId="8" fillId="6" borderId="0" xfId="31" applyFont="1" applyFill="1" applyAlignment="1" applyProtection="1">
      <alignment horizontal="center" vertical="center"/>
      <protection hidden="1"/>
    </xf>
    <xf numFmtId="0" fontId="8" fillId="9" borderId="0" xfId="31" applyFont="1" applyFill="1" applyAlignment="1" applyProtection="1">
      <alignment horizontal="left" vertical="center" wrapText="1"/>
      <protection hidden="1"/>
    </xf>
    <xf numFmtId="0" fontId="8" fillId="2" borderId="22" xfId="31" applyFont="1" applyFill="1" applyBorder="1" applyAlignment="1" applyProtection="1">
      <alignment horizontal="center" vertical="center"/>
      <protection locked="0"/>
    </xf>
    <xf numFmtId="4" fontId="8" fillId="2" borderId="23" xfId="31" applyNumberFormat="1" applyFont="1" applyFill="1" applyBorder="1" applyAlignment="1" applyProtection="1">
      <alignment horizontal="justify" vertical="top" wrapText="1"/>
      <protection locked="0"/>
    </xf>
    <xf numFmtId="2" fontId="8" fillId="0" borderId="23" xfId="31" applyNumberFormat="1" applyFont="1" applyBorder="1" applyAlignment="1" applyProtection="1">
      <alignment horizontal="right" vertical="center"/>
      <protection hidden="1"/>
    </xf>
    <xf numFmtId="0" fontId="8" fillId="0" borderId="23" xfId="31" applyFont="1" applyBorder="1" applyAlignment="1" applyProtection="1">
      <alignment horizontal="left" vertical="top" wrapText="1" indent="3"/>
      <protection hidden="1"/>
    </xf>
    <xf numFmtId="0" fontId="8" fillId="0" borderId="24" xfId="31" applyFont="1" applyBorder="1" applyAlignment="1" applyProtection="1">
      <alignment horizontal="left" vertical="top" wrapText="1" indent="3"/>
      <protection hidden="1"/>
    </xf>
    <xf numFmtId="2" fontId="45" fillId="0" borderId="0" xfId="30" applyNumberFormat="1" applyFont="1" applyAlignment="1" applyProtection="1">
      <alignment horizontal="left" vertical="center"/>
      <protection hidden="1"/>
    </xf>
  </cellXfs>
  <cellStyles count="4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Formula" xfId="16" xr:uid="{00000000-0005-0000-0000-00000F000000}"/>
    <cellStyle name="Header1" xfId="17" xr:uid="{00000000-0005-0000-0000-000010000000}"/>
    <cellStyle name="Header2" xfId="18" xr:uid="{00000000-0005-0000-0000-000011000000}"/>
    <cellStyle name="Hypertextový odkaz" xfId="19" xr:uid="{00000000-0005-0000-0000-000012000000}"/>
    <cellStyle name="no dec" xfId="20" xr:uid="{00000000-0005-0000-0000-000013000000}"/>
    <cellStyle name="Normal" xfId="0" builtinId="0"/>
    <cellStyle name="Normal - Style1" xfId="21" xr:uid="{00000000-0005-0000-0000-000015000000}"/>
    <cellStyle name="Normal 2" xfId="22" xr:uid="{00000000-0005-0000-0000-000016000000}"/>
    <cellStyle name="Normal 2 2" xfId="23" xr:uid="{00000000-0005-0000-0000-000017000000}"/>
    <cellStyle name="Normal 3" xfId="24" xr:uid="{00000000-0005-0000-0000-000018000000}"/>
    <cellStyle name="Normal 3 2" xfId="25" xr:uid="{00000000-0005-0000-0000-000019000000}"/>
    <cellStyle name="Normal 4" xfId="26" xr:uid="{00000000-0005-0000-0000-00001A000000}"/>
    <cellStyle name="Normal_Annexures TW 04" xfId="27" xr:uid="{00000000-0005-0000-0000-00001B000000}"/>
    <cellStyle name="Normal_Attach 3(JV)" xfId="28" xr:uid="{00000000-0005-0000-0000-00001C000000}"/>
    <cellStyle name="Normal_Attacments TW 04" xfId="29" xr:uid="{00000000-0005-0000-0000-00001D000000}"/>
    <cellStyle name="Normal_Entertainment Form" xfId="30" xr:uid="{00000000-0005-0000-0000-00001E000000}"/>
    <cellStyle name="Normal_Price_Schedules for Insulator Package" xfId="31" xr:uid="{00000000-0005-0000-0000-00001F000000}"/>
    <cellStyle name="Normal_Price_Schedules for Insulator Package Rev-01" xfId="32" xr:uid="{00000000-0005-0000-0000-000020000000}"/>
    <cellStyle name="Normal_PRICE-SCHE Bihar-Rev-2-corrections" xfId="33" xr:uid="{00000000-0005-0000-0000-000021000000}"/>
    <cellStyle name="Normal_Sheet1" xfId="34" xr:uid="{00000000-0005-0000-0000-000022000000}"/>
    <cellStyle name="Popis" xfId="35" xr:uid="{00000000-0005-0000-0000-000023000000}"/>
    <cellStyle name="Sledovaný hypertextový odkaz" xfId="36" xr:uid="{00000000-0005-0000-0000-000024000000}"/>
    <cellStyle name="Standard_BS14" xfId="37" xr:uid="{00000000-0005-0000-0000-000025000000}"/>
    <cellStyle name="Style 1" xfId="38" xr:uid="{00000000-0005-0000-0000-000026000000}"/>
    <cellStyle name="Style 2" xfId="39" xr:uid="{00000000-0005-0000-0000-000027000000}"/>
  </cellStyles>
  <dxfs count="23">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u/>
        <color indexed="10"/>
      </font>
    </dxf>
    <dxf>
      <font>
        <strike/>
        <condense val="0"/>
        <extend val="0"/>
        <color auto="1"/>
      </font>
    </dxf>
    <dxf>
      <font>
        <strike/>
        <condense val="0"/>
        <extend val="0"/>
      </font>
    </dxf>
    <dxf>
      <font>
        <strike/>
        <condense val="0"/>
        <extend val="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font>
    </dxf>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0" lockText="1" noThreeD="1"/>
</file>

<file path=xl/ctrlProps/ctrlProp3.xml><?xml version="1.0" encoding="utf-8"?>
<formControlPr xmlns="http://schemas.microsoft.com/office/spreadsheetml/2009/9/main" objectType="CheckBox" fmlaLink="$H$21" lockText="1" noThreeD="1"/>
</file>

<file path=xl/ctrlProps/ctrlProp4.xml><?xml version="1.0" encoding="utf-8"?>
<formControlPr xmlns="http://schemas.microsoft.com/office/spreadsheetml/2009/9/main" objectType="CheckBox" fmlaLink="$H$21" lockText="1" noThreeD="1"/>
</file>

<file path=xl/ctrlProps/ctrlProp5.xml><?xml version="1.0" encoding="utf-8"?>
<formControlPr xmlns="http://schemas.microsoft.com/office/spreadsheetml/2009/9/main" objectType="Radio" checked="Checked" firstButton="1" fmlaLink="$H$57"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2" Type="http://schemas.openxmlformats.org/officeDocument/2006/relationships/hyperlink" Target="#'Attach 6 (C)'!Print_Area"/><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1.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8.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3.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1" Type="http://schemas.openxmlformats.org/officeDocument/2006/relationships/hyperlink" Target="#Cover!A1"/></Relationships>
</file>

<file path=xl/drawings/_rels/drawing25.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10</xdr:row>
      <xdr:rowOff>19050</xdr:rowOff>
    </xdr:from>
    <xdr:to>
      <xdr:col>5</xdr:col>
      <xdr:colOff>0</xdr:colOff>
      <xdr:row>11</xdr:row>
      <xdr:rowOff>11430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219075</xdr:colOff>
      <xdr:row>12</xdr:row>
      <xdr:rowOff>66675</xdr:rowOff>
    </xdr:from>
    <xdr:to>
      <xdr:col>2</xdr:col>
      <xdr:colOff>1352550</xdr:colOff>
      <xdr:row>15</xdr:row>
      <xdr:rowOff>95250</xdr:rowOff>
    </xdr:to>
    <xdr:pic>
      <xdr:nvPicPr>
        <xdr:cNvPr id="71876" name="Picture 3">
          <a:extLst>
            <a:ext uri="{FF2B5EF4-FFF2-40B4-BE49-F238E27FC236}">
              <a16:creationId xmlns:a16="http://schemas.microsoft.com/office/drawing/2014/main" id="{00000000-0008-0000-0100-0000C418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421957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2381250</xdr:colOff>
      <xdr:row>12</xdr:row>
      <xdr:rowOff>9525</xdr:rowOff>
    </xdr:from>
    <xdr:to>
      <xdr:col>4</xdr:col>
      <xdr:colOff>676275</xdr:colOff>
      <xdr:row>15</xdr:row>
      <xdr:rowOff>180975</xdr:rowOff>
    </xdr:to>
    <xdr:pic>
      <xdr:nvPicPr>
        <xdr:cNvPr id="71877" name="Picture 4">
          <a:extLst>
            <a:ext uri="{FF2B5EF4-FFF2-40B4-BE49-F238E27FC236}">
              <a16:creationId xmlns:a16="http://schemas.microsoft.com/office/drawing/2014/main" id="{00000000-0008-0000-0100-0000C51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3886200" y="4162425"/>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60342" name="Group 1">
          <a:hlinkClick xmlns:r="http://schemas.openxmlformats.org/officeDocument/2006/relationships" r:id="rId1" tooltip="Click for Next Attachment"/>
          <a:extLst>
            <a:ext uri="{FF2B5EF4-FFF2-40B4-BE49-F238E27FC236}">
              <a16:creationId xmlns:a16="http://schemas.microsoft.com/office/drawing/2014/main" id="{00000000-0008-0000-0200-0000B6EB0000}"/>
            </a:ext>
          </a:extLst>
        </xdr:cNvPr>
        <xdr:cNvGrpSpPr>
          <a:grpSpLocks/>
        </xdr:cNvGrpSpPr>
      </xdr:nvGrpSpPr>
      <xdr:grpSpPr bwMode="auto">
        <a:xfrm>
          <a:off x="7372350" y="0"/>
          <a:ext cx="1104900" cy="1133475"/>
          <a:chOff x="738" y="5"/>
          <a:chExt cx="116" cy="73"/>
        </a:xfrm>
      </xdr:grpSpPr>
      <xdr:sp macro="" textlink="">
        <xdr:nvSpPr>
          <xdr:cNvPr id="60343" name="AutoShape 2">
            <a:extLst>
              <a:ext uri="{FF2B5EF4-FFF2-40B4-BE49-F238E27FC236}">
                <a16:creationId xmlns:a16="http://schemas.microsoft.com/office/drawing/2014/main" id="{00000000-0008-0000-0200-0000B7E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72971" name="Group 3">
          <a:hlinkClick xmlns:r="http://schemas.openxmlformats.org/officeDocument/2006/relationships" r:id="rId1" tooltip="Click for Next Attachment"/>
          <a:extLst>
            <a:ext uri="{FF2B5EF4-FFF2-40B4-BE49-F238E27FC236}">
              <a16:creationId xmlns:a16="http://schemas.microsoft.com/office/drawing/2014/main" id="{00000000-0008-0000-0300-00000B1D0100}"/>
            </a:ext>
          </a:extLst>
        </xdr:cNvPr>
        <xdr:cNvGrpSpPr>
          <a:grpSpLocks/>
        </xdr:cNvGrpSpPr>
      </xdr:nvGrpSpPr>
      <xdr:grpSpPr bwMode="auto">
        <a:xfrm>
          <a:off x="7443788" y="47625"/>
          <a:ext cx="1104900" cy="714375"/>
          <a:chOff x="738" y="5"/>
          <a:chExt cx="116" cy="73"/>
        </a:xfrm>
      </xdr:grpSpPr>
      <xdr:sp macro="" textlink="">
        <xdr:nvSpPr>
          <xdr:cNvPr id="72972" name="AutoShape 1">
            <a:extLst>
              <a:ext uri="{FF2B5EF4-FFF2-40B4-BE49-F238E27FC236}">
                <a16:creationId xmlns:a16="http://schemas.microsoft.com/office/drawing/2014/main" id="{00000000-0008-0000-0300-00000C1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73995" name="Group 1">
          <a:hlinkClick xmlns:r="http://schemas.openxmlformats.org/officeDocument/2006/relationships" r:id="rId1" tooltip="Click for Next Attachment"/>
          <a:extLst>
            <a:ext uri="{FF2B5EF4-FFF2-40B4-BE49-F238E27FC236}">
              <a16:creationId xmlns:a16="http://schemas.microsoft.com/office/drawing/2014/main" id="{00000000-0008-0000-0400-00000B210100}"/>
            </a:ext>
          </a:extLst>
        </xdr:cNvPr>
        <xdr:cNvGrpSpPr>
          <a:grpSpLocks/>
        </xdr:cNvGrpSpPr>
      </xdr:nvGrpSpPr>
      <xdr:grpSpPr bwMode="auto">
        <a:xfrm>
          <a:off x="8196263" y="28575"/>
          <a:ext cx="1100137" cy="704850"/>
          <a:chOff x="738" y="5"/>
          <a:chExt cx="116" cy="73"/>
        </a:xfrm>
      </xdr:grpSpPr>
      <xdr:sp macro="" textlink="">
        <xdr:nvSpPr>
          <xdr:cNvPr id="73996" name="AutoShape 2">
            <a:extLst>
              <a:ext uri="{FF2B5EF4-FFF2-40B4-BE49-F238E27FC236}">
                <a16:creationId xmlns:a16="http://schemas.microsoft.com/office/drawing/2014/main" id="{00000000-0008-0000-0400-00000C2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75019" name="Group 1">
          <a:hlinkClick xmlns:r="http://schemas.openxmlformats.org/officeDocument/2006/relationships" r:id="rId1" tooltip="Click for Next Attachment"/>
          <a:extLst>
            <a:ext uri="{FF2B5EF4-FFF2-40B4-BE49-F238E27FC236}">
              <a16:creationId xmlns:a16="http://schemas.microsoft.com/office/drawing/2014/main" id="{00000000-0008-0000-0500-00000B250100}"/>
            </a:ext>
          </a:extLst>
        </xdr:cNvPr>
        <xdr:cNvGrpSpPr>
          <a:grpSpLocks/>
        </xdr:cNvGrpSpPr>
      </xdr:nvGrpSpPr>
      <xdr:grpSpPr bwMode="auto">
        <a:xfrm>
          <a:off x="7591425" y="38100"/>
          <a:ext cx="1104900" cy="695325"/>
          <a:chOff x="738" y="5"/>
          <a:chExt cx="116" cy="73"/>
        </a:xfrm>
      </xdr:grpSpPr>
      <xdr:sp macro="" textlink="">
        <xdr:nvSpPr>
          <xdr:cNvPr id="75020" name="AutoShape 2">
            <a:extLst>
              <a:ext uri="{FF2B5EF4-FFF2-40B4-BE49-F238E27FC236}">
                <a16:creationId xmlns:a16="http://schemas.microsoft.com/office/drawing/2014/main" id="{00000000-0008-0000-0500-00000C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hlinkClick xmlns:r="http://schemas.openxmlformats.org/officeDocument/2006/relationships" r:id="rId2" tooltip="Click for Next Attachment"/>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76043" name="Group 1">
          <a:hlinkClick xmlns:r="http://schemas.openxmlformats.org/officeDocument/2006/relationships" r:id="rId1" tooltip="Click for Next Attachment"/>
          <a:extLst>
            <a:ext uri="{FF2B5EF4-FFF2-40B4-BE49-F238E27FC236}">
              <a16:creationId xmlns:a16="http://schemas.microsoft.com/office/drawing/2014/main" id="{00000000-0008-0000-0600-00000B290100}"/>
            </a:ext>
          </a:extLst>
        </xdr:cNvPr>
        <xdr:cNvGrpSpPr>
          <a:grpSpLocks/>
        </xdr:cNvGrpSpPr>
      </xdr:nvGrpSpPr>
      <xdr:grpSpPr bwMode="auto">
        <a:xfrm>
          <a:off x="7315200" y="57150"/>
          <a:ext cx="1104900" cy="628650"/>
          <a:chOff x="738" y="5"/>
          <a:chExt cx="116" cy="73"/>
        </a:xfrm>
      </xdr:grpSpPr>
      <xdr:sp macro="" textlink="">
        <xdr:nvSpPr>
          <xdr:cNvPr id="76044" name="AutoShape 2">
            <a:extLst>
              <a:ext uri="{FF2B5EF4-FFF2-40B4-BE49-F238E27FC236}">
                <a16:creationId xmlns:a16="http://schemas.microsoft.com/office/drawing/2014/main" id="{00000000-0008-0000-0600-00000C2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77067" name="Group 1">
          <a:hlinkClick xmlns:r="http://schemas.openxmlformats.org/officeDocument/2006/relationships" r:id="rId1" tooltip="Click for Next Attachment"/>
          <a:extLst>
            <a:ext uri="{FF2B5EF4-FFF2-40B4-BE49-F238E27FC236}">
              <a16:creationId xmlns:a16="http://schemas.microsoft.com/office/drawing/2014/main" id="{00000000-0008-0000-0700-00000B2D0100}"/>
            </a:ext>
          </a:extLst>
        </xdr:cNvPr>
        <xdr:cNvGrpSpPr>
          <a:grpSpLocks/>
        </xdr:cNvGrpSpPr>
      </xdr:nvGrpSpPr>
      <xdr:grpSpPr bwMode="auto">
        <a:xfrm>
          <a:off x="7172325" y="47625"/>
          <a:ext cx="1104900" cy="704850"/>
          <a:chOff x="738" y="5"/>
          <a:chExt cx="116" cy="73"/>
        </a:xfrm>
      </xdr:grpSpPr>
      <xdr:sp macro="" textlink="">
        <xdr:nvSpPr>
          <xdr:cNvPr id="77068" name="AutoShape 2">
            <a:extLst>
              <a:ext uri="{FF2B5EF4-FFF2-40B4-BE49-F238E27FC236}">
                <a16:creationId xmlns:a16="http://schemas.microsoft.com/office/drawing/2014/main" id="{00000000-0008-0000-0700-00000C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8180" name="Group 1">
          <a:hlinkClick xmlns:r="http://schemas.openxmlformats.org/officeDocument/2006/relationships" r:id="rId1" tooltip="Click for Next Attachment"/>
          <a:extLst>
            <a:ext uri="{FF2B5EF4-FFF2-40B4-BE49-F238E27FC236}">
              <a16:creationId xmlns:a16="http://schemas.microsoft.com/office/drawing/2014/main" id="{00000000-0008-0000-0800-000064310100}"/>
            </a:ext>
          </a:extLst>
        </xdr:cNvPr>
        <xdr:cNvGrpSpPr>
          <a:grpSpLocks/>
        </xdr:cNvGrpSpPr>
      </xdr:nvGrpSpPr>
      <xdr:grpSpPr bwMode="auto">
        <a:xfrm>
          <a:off x="7241899" y="47625"/>
          <a:ext cx="1108213" cy="839857"/>
          <a:chOff x="738" y="5"/>
          <a:chExt cx="116" cy="73"/>
        </a:xfrm>
      </xdr:grpSpPr>
      <xdr:sp macro="" textlink="">
        <xdr:nvSpPr>
          <xdr:cNvPr id="78182" name="AutoShape 2">
            <a:extLst>
              <a:ext uri="{FF2B5EF4-FFF2-40B4-BE49-F238E27FC236}">
                <a16:creationId xmlns:a16="http://schemas.microsoft.com/office/drawing/2014/main" id="{00000000-0008-0000-0800-0000663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79647</xdr:colOff>
      <xdr:row>21</xdr:row>
      <xdr:rowOff>0</xdr:rowOff>
    </xdr:from>
    <xdr:to>
      <xdr:col>4</xdr:col>
      <xdr:colOff>892433</xdr:colOff>
      <xdr:row>22</xdr:row>
      <xdr:rowOff>0</xdr:rowOff>
    </xdr:to>
    <xdr:sp macro="" textlink="">
      <xdr:nvSpPr>
        <xdr:cNvPr id="9236" name="Text Box 20">
          <a:extLst>
            <a:ext uri="{FF2B5EF4-FFF2-40B4-BE49-F238E27FC236}">
              <a16:creationId xmlns:a16="http://schemas.microsoft.com/office/drawing/2014/main" id="{00000000-0008-0000-0800-000014240000}"/>
            </a:ext>
          </a:extLst>
        </xdr:cNvPr>
        <xdr:cNvSpPr txBox="1">
          <a:spLocks noChangeArrowheads="1"/>
        </xdr:cNvSpPr>
      </xdr:nvSpPr>
      <xdr:spPr bwMode="auto">
        <a:xfrm>
          <a:off x="4295775" y="5810250"/>
          <a:ext cx="2085975" cy="3048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28</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67402" name="Group 1">
          <a:hlinkClick xmlns:r="http://schemas.openxmlformats.org/officeDocument/2006/relationships" r:id="rId1" tooltip="Click for Next Attachment"/>
          <a:extLst>
            <a:ext uri="{FF2B5EF4-FFF2-40B4-BE49-F238E27FC236}">
              <a16:creationId xmlns:a16="http://schemas.microsoft.com/office/drawing/2014/main" id="{00000000-0008-0000-0900-00004A070100}"/>
            </a:ext>
          </a:extLst>
        </xdr:cNvPr>
        <xdr:cNvGrpSpPr>
          <a:grpSpLocks/>
        </xdr:cNvGrpSpPr>
      </xdr:nvGrpSpPr>
      <xdr:grpSpPr bwMode="auto">
        <a:xfrm>
          <a:off x="7250642" y="47625"/>
          <a:ext cx="1109133" cy="840317"/>
          <a:chOff x="738" y="5"/>
          <a:chExt cx="116" cy="73"/>
        </a:xfrm>
      </xdr:grpSpPr>
      <xdr:sp macro="" textlink="">
        <xdr:nvSpPr>
          <xdr:cNvPr id="67404" name="AutoShape 2">
            <a:extLst>
              <a:ext uri="{FF2B5EF4-FFF2-40B4-BE49-F238E27FC236}">
                <a16:creationId xmlns:a16="http://schemas.microsoft.com/office/drawing/2014/main" id="{00000000-0008-0000-0900-00004C0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79647</xdr:colOff>
      <xdr:row>21</xdr:row>
      <xdr:rowOff>0</xdr:rowOff>
    </xdr:from>
    <xdr:to>
      <xdr:col>4</xdr:col>
      <xdr:colOff>892476</xdr:colOff>
      <xdr:row>21</xdr:row>
      <xdr:rowOff>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1905000" y="4124325"/>
          <a:ext cx="1143000" cy="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29</xdr:row>
          <xdr:rowOff>123825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9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79204" name="Group 1">
          <a:hlinkClick xmlns:r="http://schemas.openxmlformats.org/officeDocument/2006/relationships" r:id="rId1" tooltip="Click for Next Attachment"/>
          <a:extLst>
            <a:ext uri="{FF2B5EF4-FFF2-40B4-BE49-F238E27FC236}">
              <a16:creationId xmlns:a16="http://schemas.microsoft.com/office/drawing/2014/main" id="{00000000-0008-0000-0A00-000064350100}"/>
            </a:ext>
          </a:extLst>
        </xdr:cNvPr>
        <xdr:cNvGrpSpPr>
          <a:grpSpLocks/>
        </xdr:cNvGrpSpPr>
      </xdr:nvGrpSpPr>
      <xdr:grpSpPr bwMode="auto">
        <a:xfrm>
          <a:off x="8086725" y="47625"/>
          <a:ext cx="1104900" cy="790575"/>
          <a:chOff x="738" y="5"/>
          <a:chExt cx="116" cy="73"/>
        </a:xfrm>
      </xdr:grpSpPr>
      <xdr:sp macro="" textlink="">
        <xdr:nvSpPr>
          <xdr:cNvPr id="79206" name="AutoShape 2">
            <a:extLst>
              <a:ext uri="{FF2B5EF4-FFF2-40B4-BE49-F238E27FC236}">
                <a16:creationId xmlns:a16="http://schemas.microsoft.com/office/drawing/2014/main" id="{00000000-0008-0000-0A00-00006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A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1301570</xdr:colOff>
      <xdr:row>22</xdr:row>
      <xdr:rowOff>28575</xdr:rowOff>
    </xdr:from>
    <xdr:to>
      <xdr:col>4</xdr:col>
      <xdr:colOff>2247471</xdr:colOff>
      <xdr:row>23</xdr:row>
      <xdr:rowOff>0</xdr:rowOff>
    </xdr:to>
    <xdr:sp macro="" textlink="">
      <xdr:nvSpPr>
        <xdr:cNvPr id="10255" name="Text Box 15">
          <a:extLst>
            <a:ext uri="{FF2B5EF4-FFF2-40B4-BE49-F238E27FC236}">
              <a16:creationId xmlns:a16="http://schemas.microsoft.com/office/drawing/2014/main" id="{00000000-0008-0000-0A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22</xdr:row>
          <xdr:rowOff>0</xdr:rowOff>
        </xdr:from>
        <xdr:to>
          <xdr:col>4</xdr:col>
          <xdr:colOff>2514600</xdr:colOff>
          <xdr:row>22</xdr:row>
          <xdr:rowOff>219075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94498" name="Group 1">
          <a:hlinkClick xmlns:r="http://schemas.openxmlformats.org/officeDocument/2006/relationships" r:id="rId1" tooltip="Click for Next Attachment"/>
          <a:extLst>
            <a:ext uri="{FF2B5EF4-FFF2-40B4-BE49-F238E27FC236}">
              <a16:creationId xmlns:a16="http://schemas.microsoft.com/office/drawing/2014/main" id="{00000000-0008-0000-0B00-000022710100}"/>
            </a:ext>
          </a:extLst>
        </xdr:cNvPr>
        <xdr:cNvGrpSpPr>
          <a:grpSpLocks/>
        </xdr:cNvGrpSpPr>
      </xdr:nvGrpSpPr>
      <xdr:grpSpPr bwMode="auto">
        <a:xfrm>
          <a:off x="7617619" y="47625"/>
          <a:ext cx="1102519" cy="792956"/>
          <a:chOff x="738" y="5"/>
          <a:chExt cx="116" cy="73"/>
        </a:xfrm>
      </xdr:grpSpPr>
      <xdr:sp macro="" textlink="">
        <xdr:nvSpPr>
          <xdr:cNvPr id="94500" name="AutoShape 2">
            <a:extLst>
              <a:ext uri="{FF2B5EF4-FFF2-40B4-BE49-F238E27FC236}">
                <a16:creationId xmlns:a16="http://schemas.microsoft.com/office/drawing/2014/main" id="{00000000-0008-0000-0B00-0000247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B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1311095</xdr:colOff>
      <xdr:row>22</xdr:row>
      <xdr:rowOff>28575</xdr:rowOff>
    </xdr:from>
    <xdr:to>
      <xdr:col>4</xdr:col>
      <xdr:colOff>2238088</xdr:colOff>
      <xdr:row>23</xdr:row>
      <xdr:rowOff>0</xdr:rowOff>
    </xdr:to>
    <xdr:sp macro="" textlink="">
      <xdr:nvSpPr>
        <xdr:cNvPr id="5" name="Text Box 15">
          <a:extLst>
            <a:ext uri="{FF2B5EF4-FFF2-40B4-BE49-F238E27FC236}">
              <a16:creationId xmlns:a16="http://schemas.microsoft.com/office/drawing/2014/main" id="{00000000-0008-0000-0B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22</xdr:row>
          <xdr:rowOff>0</xdr:rowOff>
        </xdr:from>
        <xdr:to>
          <xdr:col>4</xdr:col>
          <xdr:colOff>2514600</xdr:colOff>
          <xdr:row>22</xdr:row>
          <xdr:rowOff>219075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80139" name="Group 1">
          <a:hlinkClick xmlns:r="http://schemas.openxmlformats.org/officeDocument/2006/relationships" r:id="rId1" tooltip="Click for Next Attachment"/>
          <a:extLst>
            <a:ext uri="{FF2B5EF4-FFF2-40B4-BE49-F238E27FC236}">
              <a16:creationId xmlns:a16="http://schemas.microsoft.com/office/drawing/2014/main" id="{00000000-0008-0000-0C00-00000B390100}"/>
            </a:ext>
          </a:extLst>
        </xdr:cNvPr>
        <xdr:cNvGrpSpPr>
          <a:grpSpLocks/>
        </xdr:cNvGrpSpPr>
      </xdr:nvGrpSpPr>
      <xdr:grpSpPr bwMode="auto">
        <a:xfrm>
          <a:off x="7134225" y="28575"/>
          <a:ext cx="1104900" cy="695325"/>
          <a:chOff x="738" y="5"/>
          <a:chExt cx="116" cy="73"/>
        </a:xfrm>
      </xdr:grpSpPr>
      <xdr:sp macro="" textlink="">
        <xdr:nvSpPr>
          <xdr:cNvPr id="80140" name="AutoShape 2">
            <a:extLst>
              <a:ext uri="{FF2B5EF4-FFF2-40B4-BE49-F238E27FC236}">
                <a16:creationId xmlns:a16="http://schemas.microsoft.com/office/drawing/2014/main" id="{00000000-0008-0000-0C00-00000C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0483" name="Text Box 3">
            <a:extLst>
              <a:ext uri="{FF2B5EF4-FFF2-40B4-BE49-F238E27FC236}">
                <a16:creationId xmlns:a16="http://schemas.microsoft.com/office/drawing/2014/main" id="{00000000-0008-0000-0C00-0000035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5</xdr:col>
      <xdr:colOff>1171575</xdr:colOff>
      <xdr:row>2</xdr:row>
      <xdr:rowOff>219075</xdr:rowOff>
    </xdr:to>
    <xdr:grpSp>
      <xdr:nvGrpSpPr>
        <xdr:cNvPr id="81163" name="Group 1">
          <a:hlinkClick xmlns:r="http://schemas.openxmlformats.org/officeDocument/2006/relationships" r:id="rId1" tooltip="Click for Next Attachment"/>
          <a:extLst>
            <a:ext uri="{FF2B5EF4-FFF2-40B4-BE49-F238E27FC236}">
              <a16:creationId xmlns:a16="http://schemas.microsoft.com/office/drawing/2014/main" id="{00000000-0008-0000-0D00-00000B3D0100}"/>
            </a:ext>
          </a:extLst>
        </xdr:cNvPr>
        <xdr:cNvGrpSpPr>
          <a:grpSpLocks/>
        </xdr:cNvGrpSpPr>
      </xdr:nvGrpSpPr>
      <xdr:grpSpPr bwMode="auto">
        <a:xfrm>
          <a:off x="8829675" y="47625"/>
          <a:ext cx="1019175" cy="571500"/>
          <a:chOff x="738" y="5"/>
          <a:chExt cx="116" cy="73"/>
        </a:xfrm>
      </xdr:grpSpPr>
      <xdr:sp macro="" textlink="">
        <xdr:nvSpPr>
          <xdr:cNvPr id="81164" name="AutoShape 2">
            <a:extLst>
              <a:ext uri="{FF2B5EF4-FFF2-40B4-BE49-F238E27FC236}">
                <a16:creationId xmlns:a16="http://schemas.microsoft.com/office/drawing/2014/main" id="{00000000-0008-0000-0D00-00000C3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53" y="24"/>
            <a:ext cx="95" cy="38"/>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82187" name="Group 1">
          <a:hlinkClick xmlns:r="http://schemas.openxmlformats.org/officeDocument/2006/relationships" r:id="rId1" tooltip="Click for Next Attachment"/>
          <a:extLst>
            <a:ext uri="{FF2B5EF4-FFF2-40B4-BE49-F238E27FC236}">
              <a16:creationId xmlns:a16="http://schemas.microsoft.com/office/drawing/2014/main" id="{00000000-0008-0000-0E00-00000B410100}"/>
            </a:ext>
          </a:extLst>
        </xdr:cNvPr>
        <xdr:cNvGrpSpPr>
          <a:grpSpLocks/>
        </xdr:cNvGrpSpPr>
      </xdr:nvGrpSpPr>
      <xdr:grpSpPr bwMode="auto">
        <a:xfrm>
          <a:off x="7219950" y="47625"/>
          <a:ext cx="1104900" cy="923925"/>
          <a:chOff x="738" y="5"/>
          <a:chExt cx="116" cy="73"/>
        </a:xfrm>
      </xdr:grpSpPr>
      <xdr:sp macro="" textlink="">
        <xdr:nvSpPr>
          <xdr:cNvPr id="82188" name="AutoShape 2">
            <a:extLst>
              <a:ext uri="{FF2B5EF4-FFF2-40B4-BE49-F238E27FC236}">
                <a16:creationId xmlns:a16="http://schemas.microsoft.com/office/drawing/2014/main" id="{00000000-0008-0000-0E00-00000C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E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83211" name="Group 1">
          <a:hlinkClick xmlns:r="http://schemas.openxmlformats.org/officeDocument/2006/relationships" r:id="rId1" tooltip="Click for Next Attachment"/>
          <a:extLst>
            <a:ext uri="{FF2B5EF4-FFF2-40B4-BE49-F238E27FC236}">
              <a16:creationId xmlns:a16="http://schemas.microsoft.com/office/drawing/2014/main" id="{00000000-0008-0000-0F00-00000B450100}"/>
            </a:ext>
          </a:extLst>
        </xdr:cNvPr>
        <xdr:cNvGrpSpPr>
          <a:grpSpLocks/>
        </xdr:cNvGrpSpPr>
      </xdr:nvGrpSpPr>
      <xdr:grpSpPr bwMode="auto">
        <a:xfrm>
          <a:off x="7296150" y="38100"/>
          <a:ext cx="1104900" cy="695325"/>
          <a:chOff x="738" y="5"/>
          <a:chExt cx="116" cy="73"/>
        </a:xfrm>
      </xdr:grpSpPr>
      <xdr:sp macro="" textlink="">
        <xdr:nvSpPr>
          <xdr:cNvPr id="83212" name="AutoShape 2">
            <a:extLst>
              <a:ext uri="{FF2B5EF4-FFF2-40B4-BE49-F238E27FC236}">
                <a16:creationId xmlns:a16="http://schemas.microsoft.com/office/drawing/2014/main" id="{00000000-0008-0000-0F00-00000C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4235" name="Group 1">
          <a:hlinkClick xmlns:r="http://schemas.openxmlformats.org/officeDocument/2006/relationships" r:id="rId1" tooltip="Click for Next Attachment"/>
          <a:extLst>
            <a:ext uri="{FF2B5EF4-FFF2-40B4-BE49-F238E27FC236}">
              <a16:creationId xmlns:a16="http://schemas.microsoft.com/office/drawing/2014/main" id="{00000000-0008-0000-1000-00000B490100}"/>
            </a:ext>
          </a:extLst>
        </xdr:cNvPr>
        <xdr:cNvGrpSpPr>
          <a:grpSpLocks/>
        </xdr:cNvGrpSpPr>
      </xdr:nvGrpSpPr>
      <xdr:grpSpPr bwMode="auto">
        <a:xfrm>
          <a:off x="7934325" y="57150"/>
          <a:ext cx="1104900" cy="733425"/>
          <a:chOff x="738" y="5"/>
          <a:chExt cx="116" cy="73"/>
        </a:xfrm>
      </xdr:grpSpPr>
      <xdr:sp macro="" textlink="">
        <xdr:nvSpPr>
          <xdr:cNvPr id="84236" name="AutoShape 2">
            <a:extLst>
              <a:ext uri="{FF2B5EF4-FFF2-40B4-BE49-F238E27FC236}">
                <a16:creationId xmlns:a16="http://schemas.microsoft.com/office/drawing/2014/main" id="{00000000-0008-0000-1000-00000C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6</xdr:col>
      <xdr:colOff>0</xdr:colOff>
      <xdr:row>3</xdr:row>
      <xdr:rowOff>19050</xdr:rowOff>
    </xdr:to>
    <xdr:grpSp>
      <xdr:nvGrpSpPr>
        <xdr:cNvPr id="85348" name="Group 1">
          <a:hlinkClick xmlns:r="http://schemas.openxmlformats.org/officeDocument/2006/relationships" r:id="rId1" tooltip="Click for Next Attachment"/>
          <a:extLst>
            <a:ext uri="{FF2B5EF4-FFF2-40B4-BE49-F238E27FC236}">
              <a16:creationId xmlns:a16="http://schemas.microsoft.com/office/drawing/2014/main" id="{00000000-0008-0000-1100-0000644D0100}"/>
            </a:ext>
          </a:extLst>
        </xdr:cNvPr>
        <xdr:cNvGrpSpPr>
          <a:grpSpLocks/>
        </xdr:cNvGrpSpPr>
      </xdr:nvGrpSpPr>
      <xdr:grpSpPr bwMode="auto">
        <a:xfrm>
          <a:off x="8798719" y="142875"/>
          <a:ext cx="464344" cy="1197769"/>
          <a:chOff x="738" y="5"/>
          <a:chExt cx="116" cy="73"/>
        </a:xfrm>
      </xdr:grpSpPr>
      <xdr:sp macro="" textlink="">
        <xdr:nvSpPr>
          <xdr:cNvPr id="85350" name="AutoShape 2">
            <a:extLst>
              <a:ext uri="{FF2B5EF4-FFF2-40B4-BE49-F238E27FC236}">
                <a16:creationId xmlns:a16="http://schemas.microsoft.com/office/drawing/2014/main" id="{00000000-0008-0000-1100-0000664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100-0000033C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34852</xdr:colOff>
      <xdr:row>13</xdr:row>
      <xdr:rowOff>0</xdr:rowOff>
    </xdr:from>
    <xdr:to>
      <xdr:col>9</xdr:col>
      <xdr:colOff>24766</xdr:colOff>
      <xdr:row>13</xdr:row>
      <xdr:rowOff>0</xdr:rowOff>
    </xdr:to>
    <xdr:sp macro="" textlink="">
      <xdr:nvSpPr>
        <xdr:cNvPr id="7" name="Rectangle 6">
          <a:extLst>
            <a:ext uri="{FF2B5EF4-FFF2-40B4-BE49-F238E27FC236}">
              <a16:creationId xmlns:a16="http://schemas.microsoft.com/office/drawing/2014/main" id="{00000000-0008-0000-1100-000007000000}"/>
            </a:ext>
          </a:extLst>
        </xdr:cNvPr>
        <xdr:cNvSpPr/>
      </xdr:nvSpPr>
      <xdr:spPr>
        <a:xfrm>
          <a:off x="10082494" y="7014339"/>
          <a:ext cx="1805267" cy="90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86283" name="Group 1">
          <a:hlinkClick xmlns:r="http://schemas.openxmlformats.org/officeDocument/2006/relationships" r:id="rId1" tooltip="Click for Next Attachment"/>
          <a:extLst>
            <a:ext uri="{FF2B5EF4-FFF2-40B4-BE49-F238E27FC236}">
              <a16:creationId xmlns:a16="http://schemas.microsoft.com/office/drawing/2014/main" id="{00000000-0008-0000-1200-00000B510100}"/>
            </a:ext>
          </a:extLst>
        </xdr:cNvPr>
        <xdr:cNvGrpSpPr>
          <a:grpSpLocks/>
        </xdr:cNvGrpSpPr>
      </xdr:nvGrpSpPr>
      <xdr:grpSpPr bwMode="auto">
        <a:xfrm>
          <a:off x="7248525" y="47625"/>
          <a:ext cx="1104900" cy="704850"/>
          <a:chOff x="738" y="5"/>
          <a:chExt cx="116" cy="73"/>
        </a:xfrm>
      </xdr:grpSpPr>
      <xdr:sp macro="" textlink="">
        <xdr:nvSpPr>
          <xdr:cNvPr id="86284" name="AutoShape 2">
            <a:extLst>
              <a:ext uri="{FF2B5EF4-FFF2-40B4-BE49-F238E27FC236}">
                <a16:creationId xmlns:a16="http://schemas.microsoft.com/office/drawing/2014/main" id="{00000000-0008-0000-1200-00000C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87307" name="Group 1">
          <a:hlinkClick xmlns:r="http://schemas.openxmlformats.org/officeDocument/2006/relationships" r:id="rId1" tooltip="Click for Integrity Pact"/>
          <a:extLst>
            <a:ext uri="{FF2B5EF4-FFF2-40B4-BE49-F238E27FC236}">
              <a16:creationId xmlns:a16="http://schemas.microsoft.com/office/drawing/2014/main" id="{00000000-0008-0000-1300-00000B550100}"/>
            </a:ext>
          </a:extLst>
        </xdr:cNvPr>
        <xdr:cNvGrpSpPr>
          <a:grpSpLocks/>
        </xdr:cNvGrpSpPr>
      </xdr:nvGrpSpPr>
      <xdr:grpSpPr bwMode="auto">
        <a:xfrm>
          <a:off x="7248525" y="47625"/>
          <a:ext cx="1104900" cy="704850"/>
          <a:chOff x="738" y="5"/>
          <a:chExt cx="116" cy="73"/>
        </a:xfrm>
      </xdr:grpSpPr>
      <xdr:sp macro="" textlink="">
        <xdr:nvSpPr>
          <xdr:cNvPr id="87308" name="AutoShape 2">
            <a:extLst>
              <a:ext uri="{FF2B5EF4-FFF2-40B4-BE49-F238E27FC236}">
                <a16:creationId xmlns:a16="http://schemas.microsoft.com/office/drawing/2014/main" id="{00000000-0008-0000-1300-00000C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11</xdr:col>
      <xdr:colOff>180975</xdr:colOff>
      <xdr:row>2</xdr:row>
      <xdr:rowOff>161925</xdr:rowOff>
    </xdr:to>
    <xdr:grpSp>
      <xdr:nvGrpSpPr>
        <xdr:cNvPr id="88331" name="Group 1">
          <a:hlinkClick xmlns:r="http://schemas.openxmlformats.org/officeDocument/2006/relationships" r:id="rId1" tooltip="Click for Next Attachment"/>
          <a:extLst>
            <a:ext uri="{FF2B5EF4-FFF2-40B4-BE49-F238E27FC236}">
              <a16:creationId xmlns:a16="http://schemas.microsoft.com/office/drawing/2014/main" id="{00000000-0008-0000-1400-00000B590100}"/>
            </a:ext>
          </a:extLst>
        </xdr:cNvPr>
        <xdr:cNvGrpSpPr>
          <a:grpSpLocks/>
        </xdr:cNvGrpSpPr>
      </xdr:nvGrpSpPr>
      <xdr:grpSpPr bwMode="auto">
        <a:xfrm>
          <a:off x="6686550" y="209550"/>
          <a:ext cx="1104900" cy="695325"/>
          <a:chOff x="738" y="5"/>
          <a:chExt cx="116" cy="73"/>
        </a:xfrm>
      </xdr:grpSpPr>
      <xdr:sp macro="" textlink="">
        <xdr:nvSpPr>
          <xdr:cNvPr id="88332" name="AutoShape 2">
            <a:extLst>
              <a:ext uri="{FF2B5EF4-FFF2-40B4-BE49-F238E27FC236}">
                <a16:creationId xmlns:a16="http://schemas.microsoft.com/office/drawing/2014/main" id="{00000000-0008-0000-1400-00000C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89359" name="Group 2">
          <a:hlinkClick xmlns:r="http://schemas.openxmlformats.org/officeDocument/2006/relationships" r:id="rId1" tooltip="Click for Next Attachment"/>
          <a:extLst>
            <a:ext uri="{FF2B5EF4-FFF2-40B4-BE49-F238E27FC236}">
              <a16:creationId xmlns:a16="http://schemas.microsoft.com/office/drawing/2014/main" id="{00000000-0008-0000-1500-00000F5D0100}"/>
            </a:ext>
          </a:extLst>
        </xdr:cNvPr>
        <xdr:cNvGrpSpPr>
          <a:grpSpLocks/>
        </xdr:cNvGrpSpPr>
      </xdr:nvGrpSpPr>
      <xdr:grpSpPr bwMode="auto">
        <a:xfrm>
          <a:off x="7839075" y="57150"/>
          <a:ext cx="1219200" cy="847725"/>
          <a:chOff x="738" y="5"/>
          <a:chExt cx="116" cy="73"/>
        </a:xfrm>
      </xdr:grpSpPr>
      <xdr:sp macro="" textlink="">
        <xdr:nvSpPr>
          <xdr:cNvPr id="89360" name="AutoShape 3">
            <a:extLst>
              <a:ext uri="{FF2B5EF4-FFF2-40B4-BE49-F238E27FC236}">
                <a16:creationId xmlns:a16="http://schemas.microsoft.com/office/drawing/2014/main" id="{00000000-0008-0000-1500-000010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3076" name="Text Box 4">
            <a:extLst>
              <a:ext uri="{FF2B5EF4-FFF2-40B4-BE49-F238E27FC236}">
                <a16:creationId xmlns:a16="http://schemas.microsoft.com/office/drawing/2014/main" id="{00000000-0008-0000-1500-0000040C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59</xdr:row>
          <xdr:rowOff>19050</xdr:rowOff>
        </xdr:from>
        <xdr:to>
          <xdr:col>2</xdr:col>
          <xdr:colOff>752475</xdr:colOff>
          <xdr:row>59</xdr:row>
          <xdr:rowOff>228600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15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59</xdr:row>
          <xdr:rowOff>19050</xdr:rowOff>
        </xdr:from>
        <xdr:to>
          <xdr:col>3</xdr:col>
          <xdr:colOff>219075</xdr:colOff>
          <xdr:row>59</xdr:row>
          <xdr:rowOff>228600</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1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90379" name="Group 1">
          <a:hlinkClick xmlns:r="http://schemas.openxmlformats.org/officeDocument/2006/relationships" r:id="rId1" tooltip="Click for Next Attachment"/>
          <a:extLst>
            <a:ext uri="{FF2B5EF4-FFF2-40B4-BE49-F238E27FC236}">
              <a16:creationId xmlns:a16="http://schemas.microsoft.com/office/drawing/2014/main" id="{00000000-0008-0000-1600-00000B610100}"/>
            </a:ext>
          </a:extLst>
        </xdr:cNvPr>
        <xdr:cNvGrpSpPr>
          <a:grpSpLocks/>
        </xdr:cNvGrpSpPr>
      </xdr:nvGrpSpPr>
      <xdr:grpSpPr bwMode="auto">
        <a:xfrm>
          <a:off x="8459258" y="38100"/>
          <a:ext cx="1113367" cy="699558"/>
          <a:chOff x="738" y="5"/>
          <a:chExt cx="116" cy="73"/>
        </a:xfrm>
      </xdr:grpSpPr>
      <xdr:sp macro="" textlink="">
        <xdr:nvSpPr>
          <xdr:cNvPr id="90380" name="AutoShape 2">
            <a:extLst>
              <a:ext uri="{FF2B5EF4-FFF2-40B4-BE49-F238E27FC236}">
                <a16:creationId xmlns:a16="http://schemas.microsoft.com/office/drawing/2014/main" id="{00000000-0008-0000-1600-00000C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6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1403" name="Group 1">
          <a:hlinkClick xmlns:r="http://schemas.openxmlformats.org/officeDocument/2006/relationships" r:id="rId1" tooltip="Click for Next Attachment"/>
          <a:extLst>
            <a:ext uri="{FF2B5EF4-FFF2-40B4-BE49-F238E27FC236}">
              <a16:creationId xmlns:a16="http://schemas.microsoft.com/office/drawing/2014/main" id="{00000000-0008-0000-1700-00000B650100}"/>
            </a:ext>
          </a:extLst>
        </xdr:cNvPr>
        <xdr:cNvGrpSpPr>
          <a:grpSpLocks/>
        </xdr:cNvGrpSpPr>
      </xdr:nvGrpSpPr>
      <xdr:grpSpPr bwMode="auto">
        <a:xfrm>
          <a:off x="8382000" y="57150"/>
          <a:ext cx="1104900" cy="695325"/>
          <a:chOff x="738" y="5"/>
          <a:chExt cx="116" cy="73"/>
        </a:xfrm>
      </xdr:grpSpPr>
      <xdr:sp macro="" textlink="">
        <xdr:nvSpPr>
          <xdr:cNvPr id="91404" name="AutoShape 2">
            <a:extLst>
              <a:ext uri="{FF2B5EF4-FFF2-40B4-BE49-F238E27FC236}">
                <a16:creationId xmlns:a16="http://schemas.microsoft.com/office/drawing/2014/main" id="{00000000-0008-0000-1700-00000C6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17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962" name="Group 14">
          <a:hlinkClick xmlns:r="http://schemas.openxmlformats.org/officeDocument/2006/relationships" r:id="rId1" tooltip="Back to Cover"/>
          <a:extLst>
            <a:ext uri="{FF2B5EF4-FFF2-40B4-BE49-F238E27FC236}">
              <a16:creationId xmlns:a16="http://schemas.microsoft.com/office/drawing/2014/main" id="{00000000-0008-0000-1800-0000226B0100}"/>
            </a:ext>
          </a:extLst>
        </xdr:cNvPr>
        <xdr:cNvGrpSpPr>
          <a:grpSpLocks/>
        </xdr:cNvGrpSpPr>
      </xdr:nvGrpSpPr>
      <xdr:grpSpPr bwMode="auto">
        <a:xfrm>
          <a:off x="7075394" y="57150"/>
          <a:ext cx="1192866" cy="700928"/>
          <a:chOff x="711" y="6"/>
          <a:chExt cx="125" cy="73"/>
        </a:xfrm>
      </xdr:grpSpPr>
      <xdr:sp macro="" textlink="">
        <xdr:nvSpPr>
          <xdr:cNvPr id="92969" name="AutoShape 8">
            <a:extLst>
              <a:ext uri="{FF2B5EF4-FFF2-40B4-BE49-F238E27FC236}">
                <a16:creationId xmlns:a16="http://schemas.microsoft.com/office/drawing/2014/main" id="{00000000-0008-0000-1800-0000296B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33" name="Text Box 9">
            <a:extLst>
              <a:ext uri="{FF2B5EF4-FFF2-40B4-BE49-F238E27FC236}">
                <a16:creationId xmlns:a16="http://schemas.microsoft.com/office/drawing/2014/main" id="{00000000-0008-0000-1800-00000904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731248</xdr:colOff>
      <xdr:row>17</xdr:row>
      <xdr:rowOff>220196</xdr:rowOff>
    </xdr:from>
    <xdr:to>
      <xdr:col>9</xdr:col>
      <xdr:colOff>11505</xdr:colOff>
      <xdr:row>18</xdr:row>
      <xdr:rowOff>151280</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8410575" y="6972300"/>
          <a:ext cx="8001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771525</xdr:colOff>
      <xdr:row>17</xdr:row>
      <xdr:rowOff>201418</xdr:rowOff>
    </xdr:from>
    <xdr:to>
      <xdr:col>9</xdr:col>
      <xdr:colOff>806722</xdr:colOff>
      <xdr:row>18</xdr:row>
      <xdr:rowOff>392295</xdr:rowOff>
    </xdr:to>
    <xdr:sp macro="" textlink="">
      <xdr:nvSpPr>
        <xdr:cNvPr id="41818" name="TextBox 5">
          <a:extLst>
            <a:ext uri="{FF2B5EF4-FFF2-40B4-BE49-F238E27FC236}">
              <a16:creationId xmlns:a16="http://schemas.microsoft.com/office/drawing/2014/main" id="{00000000-0008-0000-1800-00005AA30000}"/>
            </a:ext>
          </a:extLst>
        </xdr:cNvPr>
        <xdr:cNvSpPr txBox="1">
          <a:spLocks noChangeArrowheads="1"/>
        </xdr:cNvSpPr>
      </xdr:nvSpPr>
      <xdr:spPr bwMode="auto">
        <a:xfrm>
          <a:off x="9201150" y="6943725"/>
          <a:ext cx="800100" cy="447675"/>
        </a:xfrm>
        <a:prstGeom prst="rect">
          <a:avLst/>
        </a:prstGeom>
        <a:noFill/>
        <a:ln>
          <a:noFill/>
        </a:ln>
      </xdr:spPr>
      <xdr:txBody>
        <a:bodyPr vertOverflow="clip" wrap="square" lIns="27432" tIns="27432" rIns="27432" bIns="0" anchor="t" upright="1"/>
        <a:lstStyle/>
        <a:p>
          <a:pPr algn="ctr" rtl="0">
            <a:defRPr sz="1000"/>
          </a:pPr>
          <a:r>
            <a:rPr lang="en-IN" sz="1100" b="0" i="0" u="sng" strike="noStrike" baseline="0">
              <a:solidFill>
                <a:srgbClr val="000000"/>
              </a:solidFill>
              <a:latin typeface="Calibri"/>
              <a:cs typeface="Calibri"/>
            </a:rPr>
            <a:t>Validity upto</a:t>
          </a:r>
        </a:p>
      </xdr:txBody>
    </xdr:sp>
    <xdr:clientData/>
  </xdr:twoCellAnchor>
  <xdr:twoCellAnchor editAs="absolute">
    <xdr:from>
      <xdr:col>5</xdr:col>
      <xdr:colOff>1961605</xdr:colOff>
      <xdr:row>17</xdr:row>
      <xdr:rowOff>201418</xdr:rowOff>
    </xdr:from>
    <xdr:to>
      <xdr:col>7</xdr:col>
      <xdr:colOff>28205</xdr:colOff>
      <xdr:row>18</xdr:row>
      <xdr:rowOff>132739</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6791324" y="6943725"/>
          <a:ext cx="9048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0</xdr:colOff>
      <xdr:row>17</xdr:row>
      <xdr:rowOff>210671</xdr:rowOff>
    </xdr:from>
    <xdr:to>
      <xdr:col>8</xdr:col>
      <xdr:colOff>40033</xdr:colOff>
      <xdr:row>18</xdr:row>
      <xdr:rowOff>155218</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7667625" y="6962775"/>
          <a:ext cx="8001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twoCellAnchor editAs="absolute">
    <xdr:from>
      <xdr:col>8</xdr:col>
      <xdr:colOff>0</xdr:colOff>
      <xdr:row>35</xdr:row>
      <xdr:rowOff>631115</xdr:rowOff>
    </xdr:from>
    <xdr:to>
      <xdr:col>9</xdr:col>
      <xdr:colOff>117637</xdr:colOff>
      <xdr:row>37</xdr:row>
      <xdr:rowOff>210625</xdr:rowOff>
    </xdr:to>
    <xdr:sp macro="" textlink="">
      <xdr:nvSpPr>
        <xdr:cNvPr id="9" name="TextBox 8">
          <a:extLst>
            <a:ext uri="{FF2B5EF4-FFF2-40B4-BE49-F238E27FC236}">
              <a16:creationId xmlns:a16="http://schemas.microsoft.com/office/drawing/2014/main" id="{00000000-0008-0000-1800-000009000000}"/>
            </a:ext>
          </a:extLst>
        </xdr:cNvPr>
        <xdr:cNvSpPr txBox="1"/>
      </xdr:nvSpPr>
      <xdr:spPr>
        <a:xfrm>
          <a:off x="8420100" y="18916650"/>
          <a:ext cx="9048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baseline="0"/>
            <a:t>MSE Bidder (Select from drop-down menu)</a:t>
          </a:r>
        </a:p>
      </xdr:txBody>
    </xdr:sp>
    <xdr:clientData/>
  </xdr:twoCellAnchor>
  <xdr:twoCellAnchor editAs="absolute">
    <xdr:from>
      <xdr:col>9</xdr:col>
      <xdr:colOff>0</xdr:colOff>
      <xdr:row>35</xdr:row>
      <xdr:rowOff>448273</xdr:rowOff>
    </xdr:from>
    <xdr:to>
      <xdr:col>10</xdr:col>
      <xdr:colOff>43257</xdr:colOff>
      <xdr:row>37</xdr:row>
      <xdr:rowOff>477565</xdr:rowOff>
    </xdr:to>
    <xdr:sp macro="" textlink="">
      <xdr:nvSpPr>
        <xdr:cNvPr id="10" name="TextBox 9">
          <a:extLst>
            <a:ext uri="{FF2B5EF4-FFF2-40B4-BE49-F238E27FC236}">
              <a16:creationId xmlns:a16="http://schemas.microsoft.com/office/drawing/2014/main" id="{00000000-0008-0000-1800-00000A000000}"/>
            </a:ext>
          </a:extLst>
        </xdr:cNvPr>
        <xdr:cNvSpPr txBox="1"/>
      </xdr:nvSpPr>
      <xdr:spPr>
        <a:xfrm>
          <a:off x="9210675" y="18735675"/>
          <a:ext cx="933450"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800"/>
            </a:lnSpc>
          </a:pPr>
          <a:endParaRPr lang="en-IN" sz="1100" u="sng"/>
        </a:p>
        <a:p>
          <a:pPr algn="ctr">
            <a:lnSpc>
              <a:spcPts val="800"/>
            </a:lnSpc>
          </a:pPr>
          <a:endParaRPr lang="en-IN" sz="1100" u="sng"/>
        </a:p>
        <a:p>
          <a:pPr algn="ctr">
            <a:lnSpc>
              <a:spcPts val="800"/>
            </a:lnSpc>
          </a:pPr>
          <a:r>
            <a:rPr lang="en-IN" sz="1100" u="sng"/>
            <a:t>Registered with designated authority</a:t>
          </a:r>
        </a:p>
        <a:p>
          <a:pPr algn="ctr">
            <a:lnSpc>
              <a:spcPts val="900"/>
            </a:lnSpc>
          </a:pPr>
          <a:endParaRPr lang="en-IN" sz="1100" u="sng"/>
        </a:p>
        <a:p>
          <a:pPr algn="ctr">
            <a:lnSpc>
              <a:spcPts val="1000"/>
            </a:lnSpc>
          </a:pPr>
          <a:endParaRPr lang="en-IN" sz="1100" u="sng"/>
        </a:p>
        <a:p>
          <a:pPr algn="ctr">
            <a:lnSpc>
              <a:spcPts val="1000"/>
            </a:lnSpc>
          </a:pPr>
          <a:r>
            <a:rPr lang="en-IN" sz="1100" u="sng"/>
            <a:t> (Type name)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93718" name="EtsImage" descr="ImageShow">
          <a:extLst>
            <a:ext uri="{FF2B5EF4-FFF2-40B4-BE49-F238E27FC236}">
              <a16:creationId xmlns:a16="http://schemas.microsoft.com/office/drawing/2014/main" id="{00000000-0008-0000-1900-0000166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93719" name="EtsLicenseeLogo" descr="ImageShow">
          <a:extLst>
            <a:ext uri="{FF2B5EF4-FFF2-40B4-BE49-F238E27FC236}">
              <a16:creationId xmlns:a16="http://schemas.microsoft.com/office/drawing/2014/main" id="{00000000-0008-0000-1900-0000176E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93720" name="Group 3">
          <a:hlinkClick xmlns:r="http://schemas.openxmlformats.org/officeDocument/2006/relationships" r:id="rId3" tooltip="Back to Cover Page"/>
          <a:extLst>
            <a:ext uri="{FF2B5EF4-FFF2-40B4-BE49-F238E27FC236}">
              <a16:creationId xmlns:a16="http://schemas.microsoft.com/office/drawing/2014/main" id="{00000000-0008-0000-1900-0000186E0100}"/>
            </a:ext>
          </a:extLst>
        </xdr:cNvPr>
        <xdr:cNvGrpSpPr>
          <a:grpSpLocks/>
        </xdr:cNvGrpSpPr>
      </xdr:nvGrpSpPr>
      <xdr:grpSpPr bwMode="auto">
        <a:xfrm>
          <a:off x="8048625" y="57150"/>
          <a:ext cx="1104900" cy="695325"/>
          <a:chOff x="762" y="5"/>
          <a:chExt cx="116" cy="73"/>
        </a:xfrm>
      </xdr:grpSpPr>
      <xdr:sp macro="" textlink="">
        <xdr:nvSpPr>
          <xdr:cNvPr id="93722" name="AutoShape 4">
            <a:extLst>
              <a:ext uri="{FF2B5EF4-FFF2-40B4-BE49-F238E27FC236}">
                <a16:creationId xmlns:a16="http://schemas.microsoft.com/office/drawing/2014/main" id="{00000000-0008-0000-1900-00001A6E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19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375466</xdr:colOff>
      <xdr:row>4</xdr:row>
      <xdr:rowOff>0</xdr:rowOff>
    </xdr:from>
    <xdr:to>
      <xdr:col>14</xdr:col>
      <xdr:colOff>1393</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19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RHQ%20AWARDED%20PACKAGES\OPEN%20TENDERS\e%20-%20Tendering\I-1241%20(EPS-57)%20TTR%20kit\Amend-II%20dated%2017.06.16\Revised%20Attachment%20and%20Bid%20forms%20Vol-III\10%20Attachments%20and%20Bid%20Forms%20%20TTR%20KIT%20Vol.II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RHQ%20AWARDED%20PACKAGES\OPEN%20TENDERS\e%20-%20Tendering\I-1233%20(EPS-55)%20%20Oil%20Storage%20Tank\E-documents%20I-1233\Amendment-II\09%20Rev-2%20Attachments%20and%20Bid%20Forms%20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00%20Updating%20Folder\01%20Open%20Tender\9%20Diversion%20of%20Talcher-Kolar%20HVDC%20line%20near%20Nayagarh\Final\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sheetData sheetId="1"/>
      <sheetData sheetId="2" refreshError="1">
        <row r="7">
          <cell r="A7" t="str">
            <v>Bidder’s Name and Address (Bidder [Authorised Representative])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4">
          <cell r="A4" t="str">
            <v xml:space="preserve">Rs. Zero Only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5A"/>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sheetData sheetId="1"/>
      <sheetData sheetId="2">
        <row r="7">
          <cell r="E7" t="str">
            <v>To:</v>
          </cell>
        </row>
        <row r="8">
          <cell r="A8"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refreshError="1"/>
      <sheetData sheetId="1" refreshError="1"/>
      <sheetData sheetId="2" refreshError="1">
        <row r="3">
          <cell r="A3" t="str">
            <v>Diversion/Modification of Existing 400KV Talcher-Meramundali D/C Line, 400KV Rengali-Indravati S/C Line &amp; HVDC Earth Electrode Line due to crossing of proposed New Railway Lines of East Coast Railway.</v>
          </cell>
        </row>
        <row r="24">
          <cell r="B24" t="str">
            <v/>
          </cell>
          <cell r="E24" t="str">
            <v/>
          </cell>
        </row>
        <row r="25">
          <cell r="B25" t="str">
            <v/>
          </cell>
          <cell r="E25"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12" Type="http://schemas.openxmlformats.org/officeDocument/2006/relationships/drawing" Target="../drawings/drawing4.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5" Type="http://schemas.openxmlformats.org/officeDocument/2006/relationships/printerSettings" Target="../printerSettings/printerSettings46.bin"/><Relationship Id="rId10" Type="http://schemas.openxmlformats.org/officeDocument/2006/relationships/printerSettings" Target="../printerSettings/printerSettings51.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drawing" Target="../drawings/drawing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12" Type="http://schemas.openxmlformats.org/officeDocument/2006/relationships/drawing" Target="../drawings/drawing6.xml"/><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0" Type="http://schemas.openxmlformats.org/officeDocument/2006/relationships/printerSettings" Target="../printerSettings/printerSettings73.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12" Type="http://schemas.openxmlformats.org/officeDocument/2006/relationships/drawing" Target="../drawings/drawing7.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5" Type="http://schemas.openxmlformats.org/officeDocument/2006/relationships/printerSettings" Target="../printerSettings/printerSettings79.bin"/><Relationship Id="rId10" Type="http://schemas.openxmlformats.org/officeDocument/2006/relationships/printerSettings" Target="../printerSettings/printerSettings84.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vmlDrawing" Target="../drawings/vmlDrawing1.vml"/><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12" Type="http://schemas.openxmlformats.org/officeDocument/2006/relationships/drawing" Target="../drawings/drawing8.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7.bin"/><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5.bin"/><Relationship Id="rId13" Type="http://schemas.openxmlformats.org/officeDocument/2006/relationships/vmlDrawing" Target="../drawings/vmlDrawing3.vml"/><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12" Type="http://schemas.openxmlformats.org/officeDocument/2006/relationships/drawing" Target="../drawings/drawing10.xml"/><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5" Type="http://schemas.openxmlformats.org/officeDocument/2006/relationships/printerSettings" Target="../printerSettings/printerSettings102.bin"/><Relationship Id="rId10" Type="http://schemas.openxmlformats.org/officeDocument/2006/relationships/printerSettings" Target="../printerSettings/printerSettings107.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09.bin"/><Relationship Id="rId4" Type="http://schemas.openxmlformats.org/officeDocument/2006/relationships/ctrlProp" Target="../ctrlProps/ctrlProp4.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7.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11" Type="http://schemas.openxmlformats.org/officeDocument/2006/relationships/drawing" Target="../drawings/drawing12.xml"/><Relationship Id="rId5" Type="http://schemas.openxmlformats.org/officeDocument/2006/relationships/printerSettings" Target="../printerSettings/printerSettings114.bin"/><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7.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 Id="rId9"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35.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drawing" Target="../drawings/drawing14.xml"/><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0" Type="http://schemas.openxmlformats.org/officeDocument/2006/relationships/printerSettings" Target="../printerSettings/printerSettings137.bin"/><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46.bin"/><Relationship Id="rId3" Type="http://schemas.openxmlformats.org/officeDocument/2006/relationships/printerSettings" Target="../printerSettings/printerSettings141.bin"/><Relationship Id="rId7" Type="http://schemas.openxmlformats.org/officeDocument/2006/relationships/printerSettings" Target="../printerSettings/printerSettings145.bin"/><Relationship Id="rId12" Type="http://schemas.openxmlformats.org/officeDocument/2006/relationships/drawing" Target="../drawings/drawing15.xm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11" Type="http://schemas.openxmlformats.org/officeDocument/2006/relationships/printerSettings" Target="../printerSettings/printerSettings149.bin"/><Relationship Id="rId5" Type="http://schemas.openxmlformats.org/officeDocument/2006/relationships/printerSettings" Target="../printerSettings/printerSettings143.bin"/><Relationship Id="rId10" Type="http://schemas.openxmlformats.org/officeDocument/2006/relationships/printerSettings" Target="../printerSettings/printerSettings148.bin"/><Relationship Id="rId4" Type="http://schemas.openxmlformats.org/officeDocument/2006/relationships/printerSettings" Target="../printerSettings/printerSettings142.bin"/><Relationship Id="rId9" Type="http://schemas.openxmlformats.org/officeDocument/2006/relationships/printerSettings" Target="../printerSettings/printerSettings14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57.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drawing" Target="../drawings/drawing16.xml"/><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drawing" Target="../drawings/drawing17.xml"/><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0" Type="http://schemas.openxmlformats.org/officeDocument/2006/relationships/printerSettings" Target="../printerSettings/printerSettings170.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79.bin"/><Relationship Id="rId3" Type="http://schemas.openxmlformats.org/officeDocument/2006/relationships/printerSettings" Target="../printerSettings/printerSettings174.bin"/><Relationship Id="rId7" Type="http://schemas.openxmlformats.org/officeDocument/2006/relationships/printerSettings" Target="../printerSettings/printerSettings178.bin"/><Relationship Id="rId12" Type="http://schemas.openxmlformats.org/officeDocument/2006/relationships/drawing" Target="../drawings/drawing18.xml"/><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76.bin"/><Relationship Id="rId10" Type="http://schemas.openxmlformats.org/officeDocument/2006/relationships/printerSettings" Target="../printerSettings/printerSettings181.bin"/><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90.bin"/><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 Id="rId9"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8.bin"/><Relationship Id="rId3" Type="http://schemas.openxmlformats.org/officeDocument/2006/relationships/printerSettings" Target="../printerSettings/printerSettings193.bin"/><Relationship Id="rId7" Type="http://schemas.openxmlformats.org/officeDocument/2006/relationships/printerSettings" Target="../printerSettings/printerSettings197.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5" Type="http://schemas.openxmlformats.org/officeDocument/2006/relationships/printerSettings" Target="../printerSettings/printerSettings195.bin"/><Relationship Id="rId4" Type="http://schemas.openxmlformats.org/officeDocument/2006/relationships/printerSettings" Target="../printerSettings/printerSettings194.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06.bin"/><Relationship Id="rId13" Type="http://schemas.openxmlformats.org/officeDocument/2006/relationships/vmlDrawing" Target="../drawings/vmlDrawing5.vml"/><Relationship Id="rId3" Type="http://schemas.openxmlformats.org/officeDocument/2006/relationships/printerSettings" Target="../printerSettings/printerSettings201.bin"/><Relationship Id="rId7" Type="http://schemas.openxmlformats.org/officeDocument/2006/relationships/printerSettings" Target="../printerSettings/printerSettings205.bin"/><Relationship Id="rId12" Type="http://schemas.openxmlformats.org/officeDocument/2006/relationships/drawing" Target="../drawings/drawing21.xml"/><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11" Type="http://schemas.openxmlformats.org/officeDocument/2006/relationships/printerSettings" Target="../printerSettings/printerSettings209.bin"/><Relationship Id="rId5" Type="http://schemas.openxmlformats.org/officeDocument/2006/relationships/printerSettings" Target="../printerSettings/printerSettings203.bin"/><Relationship Id="rId15" Type="http://schemas.openxmlformats.org/officeDocument/2006/relationships/ctrlProp" Target="../ctrlProps/ctrlProp6.xml"/><Relationship Id="rId10" Type="http://schemas.openxmlformats.org/officeDocument/2006/relationships/printerSettings" Target="../printerSettings/printerSettings208.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 Id="rId14" Type="http://schemas.openxmlformats.org/officeDocument/2006/relationships/ctrlProp" Target="../ctrlProps/ctrlProp5.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17.bin"/><Relationship Id="rId3" Type="http://schemas.openxmlformats.org/officeDocument/2006/relationships/printerSettings" Target="../printerSettings/printerSettings212.bin"/><Relationship Id="rId7" Type="http://schemas.openxmlformats.org/officeDocument/2006/relationships/printerSettings" Target="../printerSettings/printerSettings216.bin"/><Relationship Id="rId12" Type="http://schemas.openxmlformats.org/officeDocument/2006/relationships/drawing" Target="../drawings/drawing22.xml"/><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11" Type="http://schemas.openxmlformats.org/officeDocument/2006/relationships/printerSettings" Target="../printerSettings/printerSettings220.bin"/><Relationship Id="rId5" Type="http://schemas.openxmlformats.org/officeDocument/2006/relationships/printerSettings" Target="../printerSettings/printerSettings214.bin"/><Relationship Id="rId10" Type="http://schemas.openxmlformats.org/officeDocument/2006/relationships/printerSettings" Target="../printerSettings/printerSettings219.bin"/><Relationship Id="rId4" Type="http://schemas.openxmlformats.org/officeDocument/2006/relationships/printerSettings" Target="../printerSettings/printerSettings213.bin"/><Relationship Id="rId9" Type="http://schemas.openxmlformats.org/officeDocument/2006/relationships/printerSettings" Target="../printerSettings/printerSettings21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28.bin"/><Relationship Id="rId3" Type="http://schemas.openxmlformats.org/officeDocument/2006/relationships/printerSettings" Target="../printerSettings/printerSettings223.bin"/><Relationship Id="rId7" Type="http://schemas.openxmlformats.org/officeDocument/2006/relationships/printerSettings" Target="../printerSettings/printerSettings227.bin"/><Relationship Id="rId12" Type="http://schemas.openxmlformats.org/officeDocument/2006/relationships/drawing" Target="../drawings/drawing23.xml"/><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1.bin"/><Relationship Id="rId5" Type="http://schemas.openxmlformats.org/officeDocument/2006/relationships/printerSettings" Target="../printerSettings/printerSettings225.bin"/><Relationship Id="rId10" Type="http://schemas.openxmlformats.org/officeDocument/2006/relationships/printerSettings" Target="../printerSettings/printerSettings230.bin"/><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39.bin"/><Relationship Id="rId3" Type="http://schemas.openxmlformats.org/officeDocument/2006/relationships/printerSettings" Target="../printerSettings/printerSettings234.bin"/><Relationship Id="rId7" Type="http://schemas.openxmlformats.org/officeDocument/2006/relationships/printerSettings" Target="../printerSettings/printerSettings238.bin"/><Relationship Id="rId12" Type="http://schemas.openxmlformats.org/officeDocument/2006/relationships/drawing" Target="../drawings/drawing24.xml"/><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11" Type="http://schemas.openxmlformats.org/officeDocument/2006/relationships/printerSettings" Target="../printerSettings/printerSettings242.bin"/><Relationship Id="rId5" Type="http://schemas.openxmlformats.org/officeDocument/2006/relationships/printerSettings" Target="../printerSettings/printerSettings236.bin"/><Relationship Id="rId10" Type="http://schemas.openxmlformats.org/officeDocument/2006/relationships/printerSettings" Target="../printerSettings/printerSettings241.bin"/><Relationship Id="rId4" Type="http://schemas.openxmlformats.org/officeDocument/2006/relationships/printerSettings" Target="../printerSettings/printerSettings235.bin"/><Relationship Id="rId9" Type="http://schemas.openxmlformats.org/officeDocument/2006/relationships/printerSettings" Target="../printerSettings/printerSettings240.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50.bin"/><Relationship Id="rId3" Type="http://schemas.openxmlformats.org/officeDocument/2006/relationships/printerSettings" Target="../printerSettings/printerSettings245.bin"/><Relationship Id="rId7" Type="http://schemas.openxmlformats.org/officeDocument/2006/relationships/printerSettings" Target="../printerSettings/printerSettings249.bin"/><Relationship Id="rId2" Type="http://schemas.openxmlformats.org/officeDocument/2006/relationships/printerSettings" Target="../printerSettings/printerSettings244.bin"/><Relationship Id="rId1" Type="http://schemas.openxmlformats.org/officeDocument/2006/relationships/printerSettings" Target="../printerSettings/printerSettings243.bin"/><Relationship Id="rId6" Type="http://schemas.openxmlformats.org/officeDocument/2006/relationships/printerSettings" Target="../printerSettings/printerSettings248.bin"/><Relationship Id="rId11" Type="http://schemas.openxmlformats.org/officeDocument/2006/relationships/drawing" Target="../drawings/drawing25.xml"/><Relationship Id="rId5" Type="http://schemas.openxmlformats.org/officeDocument/2006/relationships/printerSettings" Target="../printerSettings/printerSettings247.bin"/><Relationship Id="rId10" Type="http://schemas.openxmlformats.org/officeDocument/2006/relationships/printerSettings" Target="../printerSettings/printerSettings252.bin"/><Relationship Id="rId4" Type="http://schemas.openxmlformats.org/officeDocument/2006/relationships/printerSettings" Target="../printerSettings/printerSettings246.bin"/><Relationship Id="rId9" Type="http://schemas.openxmlformats.org/officeDocument/2006/relationships/printerSettings" Target="../printerSettings/printerSettings251.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60.bin"/><Relationship Id="rId3" Type="http://schemas.openxmlformats.org/officeDocument/2006/relationships/printerSettings" Target="../printerSettings/printerSettings255.bin"/><Relationship Id="rId7" Type="http://schemas.openxmlformats.org/officeDocument/2006/relationships/printerSettings" Target="../printerSettings/printerSettings259.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5" Type="http://schemas.openxmlformats.org/officeDocument/2006/relationships/printerSettings" Target="../printerSettings/printerSettings257.bin"/><Relationship Id="rId10" Type="http://schemas.openxmlformats.org/officeDocument/2006/relationships/printerSettings" Target="../printerSettings/printerSettings262.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workbookViewId="0">
      <selection activeCell="B6" sqref="B6"/>
    </sheetView>
  </sheetViews>
  <sheetFormatPr defaultRowHeight="15.75"/>
  <cols>
    <col min="1" max="1" width="27.5703125" style="59" customWidth="1"/>
    <col min="2" max="2" width="14.85546875" style="59" customWidth="1"/>
    <col min="3" max="3" width="13.140625" style="59" customWidth="1"/>
    <col min="4" max="8" width="9.140625" style="59"/>
    <col min="9" max="16384" width="9.140625" style="27"/>
  </cols>
  <sheetData>
    <row r="1" spans="1:8" ht="110.25" customHeight="1">
      <c r="A1" s="120" t="s">
        <v>511</v>
      </c>
      <c r="B1" s="474" t="s">
        <v>681</v>
      </c>
      <c r="C1" s="475"/>
      <c r="D1" s="475"/>
      <c r="E1" s="475"/>
      <c r="F1" s="475"/>
      <c r="G1" s="475"/>
      <c r="H1" s="475"/>
    </row>
    <row r="2" spans="1:8" ht="30.75" customHeight="1">
      <c r="A2" s="120" t="s">
        <v>603</v>
      </c>
      <c r="B2" s="318"/>
    </row>
    <row r="3" spans="1:8" ht="30.75" customHeight="1">
      <c r="A3" s="120" t="s">
        <v>510</v>
      </c>
      <c r="B3" s="476" t="s">
        <v>682</v>
      </c>
      <c r="C3" s="477"/>
      <c r="D3" s="477"/>
      <c r="E3" s="477"/>
      <c r="F3" s="477"/>
      <c r="G3" s="477"/>
      <c r="H3" s="477"/>
    </row>
    <row r="4" spans="1:8">
      <c r="B4" s="478"/>
      <c r="C4" s="478"/>
    </row>
    <row r="5" spans="1:8" ht="16.5">
      <c r="A5" s="120" t="s">
        <v>286</v>
      </c>
      <c r="B5" s="219">
        <v>5</v>
      </c>
      <c r="C5" s="381" t="s">
        <v>654</v>
      </c>
    </row>
    <row r="7" spans="1:8" ht="16.5">
      <c r="A7" s="210"/>
    </row>
  </sheetData>
  <sheetProtection algorithmName="SHA-512" hashValue="3CniIWWOfwvqemsfe5HK+03zO/A52PFtCNUiEuTcW6XSV+94OOFsbAY7rSa/14H5z2Ei2cGkkX3sN57ZHwtdAQ==" saltValue="Yl7JbmJR3PWj0ibK68pneA==" spinCount="100000" sheet="1" selectLockedCells="1"/>
  <customSheetViews>
    <customSheetView guid="{F68380CD-DF58-4BFA-A4C7-4B5C98AD7B16}" state="hidden" showRuler="0">
      <selection activeCell="B13" sqref="B13"/>
      <pageMargins left="0.75" right="0.75" top="1" bottom="1" header="0.5" footer="0.5"/>
      <pageSetup orientation="portrait" r:id="rId1"/>
      <headerFooter alignWithMargins="0"/>
    </customSheetView>
    <customSheetView guid="{2FDEDC7A-220A-4BDB-8FCD-0C556B60E1DF}" showRuler="0">
      <selection activeCell="B13" sqref="B13"/>
      <pageMargins left="0.75" right="0.75" top="1" bottom="1" header="0.5" footer="0.5"/>
      <pageSetup orientation="portrait" r:id="rId2"/>
      <headerFooter alignWithMargins="0"/>
    </customSheetView>
    <customSheetView guid="{8E7B022F-1113-4BA2-B2BA-8EDBE02A2557}" state="hidden" showRuler="0">
      <pageMargins left="0.75" right="0.75" top="1" bottom="1" header="0.5" footer="0.5"/>
      <pageSetup orientation="portrait" r:id="rId3"/>
      <headerFooter alignWithMargins="0"/>
    </customSheetView>
    <customSheetView guid="{A3F641DF-CF1D-48E3-AFDC-E52726A449CB}" state="hidden" showRuler="0">
      <pageMargins left="0.75" right="0.75" top="1" bottom="1" header="0.5" footer="0.5"/>
      <pageSetup orientation="portrait" r:id="rId4"/>
      <headerFooter alignWithMargins="0"/>
    </customSheetView>
    <customSheetView guid="{ECEBABD0-566A-41C4-AA9A-38EA30EFEDA8}" state="hidden" showRuler="0">
      <pageMargins left="0.75" right="0.75" top="1" bottom="1" header="0.5" footer="0.5"/>
      <pageSetup orientation="portrait" r:id="rId5"/>
      <headerFooter alignWithMargins="0"/>
    </customSheetView>
    <customSheetView guid="{CD4CA1A8-824A-452F-BDBA-32A47C1B3013}" state="hidden" showRuler="0">
      <selection activeCell="J2" sqref="J2"/>
      <pageMargins left="0.75" right="0.75" top="1" bottom="1" header="0.5" footer="0.5"/>
      <pageSetup orientation="portrait" r:id="rId6"/>
      <headerFooter alignWithMargins="0"/>
    </customSheetView>
    <customSheetView guid="{237D8718-39ED-4FFE-B3B2-D1192F8D2E87}" showRuler="0">
      <selection activeCell="B13" sqref="B13"/>
      <pageMargins left="0.75" right="0.75" top="1" bottom="1" header="0.5" footer="0.5"/>
      <pageSetup orientation="portrait" r:id="rId7"/>
      <headerFooter alignWithMargins="0"/>
    </customSheetView>
    <customSheetView guid="{6A6F11F6-4979-4331-B451-38654332CB39}" state="hidden" showRuler="0">
      <selection activeCell="B1" sqref="B1:H1"/>
      <pageMargins left="0.5" right="0.5" top="1" bottom="1" header="0.5" footer="0.5"/>
      <pageSetup orientation="portrait" r:id="rId8"/>
      <headerFooter alignWithMargins="0"/>
    </customSheetView>
    <customSheetView guid="{C75B92C6-DDA6-4B48-9868-112DE431C284}" showPageBreaks="1" state="hidden" showRuler="0">
      <selection activeCell="F4" sqref="F4"/>
      <pageMargins left="0.5" right="0.5" top="1" bottom="1" header="0.5" footer="0.5"/>
      <pageSetup orientation="portrait" r:id="rId9"/>
      <headerFooter alignWithMargins="0"/>
    </customSheetView>
    <customSheetView guid="{827228A5-964E-465A-A946-EF2238A19E11}" state="hidden" showRuler="0">
      <selection activeCell="B2" sqref="B2"/>
      <pageMargins left="0.5" right="0.5" top="1" bottom="1" header="0.5" footer="0.5"/>
      <pageSetup orientation="portrait" r:id="rId10"/>
      <headerFooter alignWithMargins="0"/>
    </customSheetView>
  </customSheetViews>
  <mergeCells count="3">
    <mergeCell ref="B1:H1"/>
    <mergeCell ref="B3:H3"/>
    <mergeCell ref="B4:C4"/>
  </mergeCells>
  <phoneticPr fontId="6" type="noConversion"/>
  <pageMargins left="0.5" right="0.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9"/>
  <sheetViews>
    <sheetView showGridLines="0" tabSelected="1" zoomScale="110" zoomScaleNormal="110" workbookViewId="0">
      <selection activeCell="A27" sqref="A27"/>
    </sheetView>
  </sheetViews>
  <sheetFormatPr defaultRowHeight="13.5"/>
  <cols>
    <col min="1" max="1" width="9.85546875" style="95" customWidth="1"/>
    <col min="2" max="2" width="12.7109375" style="95" customWidth="1"/>
    <col min="3" max="4" width="44.140625" style="95" customWidth="1"/>
    <col min="5" max="5" width="12.85546875" style="95" customWidth="1"/>
    <col min="6" max="6" width="9.85546875" style="101" customWidth="1"/>
    <col min="7" max="9" width="9.140625" style="101"/>
    <col min="10" max="16384" width="9.140625" style="98"/>
  </cols>
  <sheetData>
    <row r="1" spans="1:10" ht="20.100000000000001" customHeight="1">
      <c r="A1" s="479" t="s">
        <v>182</v>
      </c>
      <c r="B1" s="499" t="s">
        <v>296</v>
      </c>
      <c r="C1" s="499"/>
      <c r="D1" s="499"/>
      <c r="E1" s="499"/>
      <c r="F1" s="482"/>
      <c r="G1" s="96"/>
      <c r="H1" s="96"/>
      <c r="I1" s="96"/>
      <c r="J1" s="97"/>
    </row>
    <row r="2" spans="1:10" ht="58.5" customHeight="1">
      <c r="A2" s="480"/>
      <c r="B2" s="500" t="str">
        <f>Basic!B1</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C2" s="500"/>
      <c r="D2" s="500"/>
      <c r="E2" s="500"/>
      <c r="F2" s="483"/>
      <c r="G2" s="96"/>
      <c r="H2" s="96"/>
      <c r="I2" s="96"/>
      <c r="J2" s="97"/>
    </row>
    <row r="3" spans="1:10" ht="20.100000000000001" customHeight="1">
      <c r="A3" s="480"/>
      <c r="B3" s="501" t="str">
        <f>"Specification No.: " &amp; Basic!B3</f>
        <v>Specification No.: SR-I/C&amp;M/WC-3823-D/2024/Rfx-5002003807</v>
      </c>
      <c r="C3" s="501"/>
      <c r="D3" s="501"/>
      <c r="E3" s="501"/>
      <c r="F3" s="483"/>
      <c r="G3" s="96"/>
      <c r="H3" s="96"/>
      <c r="I3" s="96"/>
      <c r="J3" s="97"/>
    </row>
    <row r="4" spans="1:10" s="107" customFormat="1" ht="20.100000000000001" customHeight="1">
      <c r="A4" s="480"/>
      <c r="B4" s="292">
        <v>1</v>
      </c>
      <c r="C4" s="488" t="s">
        <v>297</v>
      </c>
      <c r="D4" s="488"/>
      <c r="E4" s="488"/>
      <c r="F4" s="483"/>
      <c r="G4" s="105"/>
      <c r="H4" s="105"/>
      <c r="I4" s="104"/>
      <c r="J4" s="106"/>
    </row>
    <row r="5" spans="1:10" s="107" customFormat="1" ht="29.25" customHeight="1">
      <c r="A5" s="480"/>
      <c r="B5" s="292">
        <v>2</v>
      </c>
      <c r="C5" s="488" t="s">
        <v>570</v>
      </c>
      <c r="D5" s="488"/>
      <c r="E5" s="488"/>
      <c r="F5" s="483"/>
      <c r="G5" s="104"/>
      <c r="H5" s="104"/>
      <c r="I5" s="104"/>
      <c r="J5" s="106"/>
    </row>
    <row r="6" spans="1:10" s="107" customFormat="1" ht="20.100000000000001" customHeight="1">
      <c r="A6" s="480"/>
      <c r="B6" s="293">
        <v>3</v>
      </c>
      <c r="C6" s="496" t="s">
        <v>60</v>
      </c>
      <c r="D6" s="496"/>
      <c r="E6" s="496"/>
      <c r="F6" s="483"/>
      <c r="G6" s="104"/>
      <c r="H6" s="104"/>
      <c r="I6" s="104"/>
      <c r="J6" s="106"/>
    </row>
    <row r="7" spans="1:10" s="107" customFormat="1" ht="26.25" customHeight="1">
      <c r="A7" s="480"/>
      <c r="B7" s="293">
        <v>4</v>
      </c>
      <c r="C7" s="488" t="s">
        <v>334</v>
      </c>
      <c r="D7" s="488"/>
      <c r="E7" s="488"/>
      <c r="F7" s="483"/>
      <c r="G7" s="104"/>
      <c r="H7" s="104"/>
      <c r="I7" s="104"/>
      <c r="J7" s="106"/>
    </row>
    <row r="8" spans="1:10" s="107" customFormat="1" ht="51.75" customHeight="1">
      <c r="A8" s="480"/>
      <c r="B8" s="293">
        <v>5</v>
      </c>
      <c r="C8" s="488" t="s">
        <v>61</v>
      </c>
      <c r="D8" s="488"/>
      <c r="E8" s="489"/>
      <c r="F8" s="483"/>
      <c r="G8" s="104"/>
      <c r="H8" s="104"/>
      <c r="I8" s="104"/>
      <c r="J8" s="106"/>
    </row>
    <row r="9" spans="1:10" s="107" customFormat="1" ht="39" customHeight="1">
      <c r="A9" s="480"/>
      <c r="B9" s="294">
        <v>6</v>
      </c>
      <c r="C9" s="488" t="s">
        <v>571</v>
      </c>
      <c r="D9" s="488"/>
      <c r="E9" s="488"/>
      <c r="F9" s="483"/>
      <c r="G9" s="104"/>
      <c r="H9" s="104"/>
      <c r="I9" s="104"/>
      <c r="J9" s="106"/>
    </row>
    <row r="10" spans="1:10" ht="28.5" customHeight="1">
      <c r="A10" s="480"/>
      <c r="F10" s="483"/>
      <c r="G10" s="96"/>
      <c r="H10" s="96"/>
      <c r="I10" s="96"/>
      <c r="J10" s="97"/>
    </row>
    <row r="11" spans="1:10" ht="23.25" customHeight="1">
      <c r="A11" s="480"/>
      <c r="B11" s="485"/>
      <c r="C11" s="486"/>
      <c r="D11" s="486"/>
      <c r="E11" s="487"/>
      <c r="F11" s="483"/>
      <c r="G11" s="96"/>
      <c r="H11" s="96"/>
      <c r="I11" s="96"/>
      <c r="J11" s="97"/>
    </row>
    <row r="12" spans="1:10" ht="8.1" customHeight="1">
      <c r="A12" s="480"/>
      <c r="B12" s="100"/>
      <c r="C12" s="100"/>
      <c r="D12" s="100"/>
      <c r="E12" s="100"/>
      <c r="F12" s="483"/>
      <c r="G12" s="96"/>
      <c r="H12" s="96"/>
      <c r="I12" s="96"/>
      <c r="J12" s="97"/>
    </row>
    <row r="13" spans="1:10" ht="20.100000000000001" customHeight="1">
      <c r="A13" s="480"/>
      <c r="B13" s="494" t="s">
        <v>292</v>
      </c>
      <c r="C13" s="495"/>
      <c r="D13" s="495"/>
      <c r="E13" s="223"/>
      <c r="F13" s="483"/>
    </row>
    <row r="14" spans="1:10" ht="15.95" customHeight="1">
      <c r="A14" s="480"/>
      <c r="B14" s="490" t="s">
        <v>293</v>
      </c>
      <c r="C14" s="491"/>
      <c r="D14" s="491"/>
      <c r="F14" s="483"/>
      <c r="G14" s="96"/>
      <c r="H14" s="96"/>
      <c r="I14" s="96"/>
      <c r="J14" s="97"/>
    </row>
    <row r="15" spans="1:10" ht="20.100000000000001" customHeight="1">
      <c r="A15" s="480"/>
      <c r="B15" s="492" t="s">
        <v>294</v>
      </c>
      <c r="C15" s="493"/>
      <c r="D15" s="493"/>
      <c r="E15" s="223"/>
      <c r="F15" s="483"/>
      <c r="G15" s="102"/>
      <c r="H15" s="102"/>
      <c r="I15" s="102"/>
      <c r="J15" s="102"/>
    </row>
    <row r="16" spans="1:10" ht="15.95" customHeight="1">
      <c r="A16" s="481"/>
      <c r="B16" s="497" t="s">
        <v>295</v>
      </c>
      <c r="C16" s="498"/>
      <c r="D16" s="498"/>
      <c r="E16" s="224"/>
      <c r="F16" s="484"/>
      <c r="G16" s="102"/>
      <c r="H16" s="102"/>
      <c r="I16" s="102"/>
      <c r="J16" s="102"/>
    </row>
    <row r="17" spans="1:10" ht="15.75">
      <c r="A17" s="99"/>
      <c r="B17" s="103"/>
      <c r="C17" s="103"/>
      <c r="D17" s="103"/>
      <c r="E17" s="103"/>
      <c r="F17" s="96"/>
      <c r="G17" s="96"/>
      <c r="H17" s="96"/>
      <c r="I17" s="96"/>
      <c r="J17" s="97"/>
    </row>
    <row r="18" spans="1:10" ht="15.75">
      <c r="A18" s="99"/>
      <c r="B18" s="99"/>
      <c r="C18" s="99"/>
      <c r="D18" s="99"/>
      <c r="E18" s="99"/>
      <c r="F18" s="96"/>
      <c r="G18" s="96"/>
      <c r="H18" s="96"/>
      <c r="I18" s="96"/>
      <c r="J18" s="97"/>
    </row>
    <row r="19" spans="1:10" ht="15.75">
      <c r="A19" s="99"/>
      <c r="B19" s="99"/>
      <c r="C19" s="99"/>
      <c r="D19" s="99"/>
      <c r="E19" s="99"/>
      <c r="F19" s="96"/>
      <c r="G19" s="96"/>
      <c r="H19" s="96"/>
      <c r="I19" s="96"/>
      <c r="J19" s="97"/>
    </row>
  </sheetData>
  <sheetProtection password="EB64" sheet="1" formatColumns="0" formatRows="0" selectLockedCells="1"/>
  <customSheetViews>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6">
    <mergeCell ref="A1:A16"/>
    <mergeCell ref="F1:F16"/>
    <mergeCell ref="B11:E11"/>
    <mergeCell ref="C7:E7"/>
    <mergeCell ref="C8:E8"/>
    <mergeCell ref="C9:E9"/>
    <mergeCell ref="B14:D14"/>
    <mergeCell ref="B15:D15"/>
    <mergeCell ref="B13:D13"/>
    <mergeCell ref="C6:E6"/>
    <mergeCell ref="B16:D16"/>
    <mergeCell ref="B1:E1"/>
    <mergeCell ref="B2:E2"/>
    <mergeCell ref="B3:E3"/>
    <mergeCell ref="C4:E4"/>
    <mergeCell ref="C5:E5"/>
  </mergeCells>
  <phoneticPr fontId="26" type="noConversion"/>
  <printOptions horizontalCentered="1"/>
  <pageMargins left="0.15748031496063" right="0.23622047244094499" top="0.78" bottom="0.98425196850393704" header="0.35433070866141703" footer="0.511811023622047"/>
  <pageSetup paperSize="9" orientation="landscape" r:id="rId11"/>
  <headerFooter alignWithMargins="0"/>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3"/>
  <sheetViews>
    <sheetView showGridLines="0" view="pageBreakPreview" topLeftCell="B1" zoomScaleNormal="100" zoomScaleSheetLayoutView="100" workbookViewId="0">
      <selection activeCell="D18" sqref="D18"/>
    </sheetView>
  </sheetViews>
  <sheetFormatPr defaultRowHeight="16.5"/>
  <cols>
    <col min="1" max="1" width="9.140625" style="248" hidden="1" customWidth="1"/>
    <col min="2" max="2" width="33" style="247" customWidth="1"/>
    <col min="3" max="3" width="11.7109375" style="247" customWidth="1"/>
    <col min="4" max="4" width="54" style="247" customWidth="1"/>
    <col min="5" max="5" width="11.85546875" style="247" customWidth="1"/>
    <col min="6" max="25" width="11.85546875" style="258" customWidth="1"/>
    <col min="26" max="26" width="9.140625" style="248"/>
    <col min="27" max="27" width="24" style="248" customWidth="1"/>
    <col min="28" max="28" width="10.85546875" style="248" customWidth="1"/>
    <col min="29" max="16384" width="9.140625" style="248"/>
  </cols>
  <sheetData>
    <row r="1" spans="2:29" s="244" customFormat="1" ht="84" customHeight="1">
      <c r="B1" s="502" t="str">
        <f>Basic!B1</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C1" s="502"/>
      <c r="D1" s="502"/>
      <c r="E1" s="241"/>
      <c r="F1" s="242"/>
      <c r="G1" s="243"/>
      <c r="H1" s="243"/>
      <c r="I1" s="243"/>
      <c r="J1" s="243"/>
      <c r="K1" s="243"/>
      <c r="L1" s="243"/>
      <c r="M1" s="243"/>
      <c r="N1" s="243"/>
      <c r="O1" s="243"/>
      <c r="P1" s="243"/>
      <c r="Q1" s="243"/>
      <c r="R1" s="243"/>
      <c r="S1" s="243"/>
      <c r="T1" s="243"/>
      <c r="U1" s="243"/>
      <c r="V1" s="243"/>
      <c r="W1" s="243"/>
      <c r="X1" s="243"/>
      <c r="Y1" s="243"/>
      <c r="AB1" s="245"/>
      <c r="AC1" s="245"/>
    </row>
    <row r="2" spans="2:29" ht="20.100000000000001" customHeight="1">
      <c r="B2" s="503" t="str">
        <f>Basic!B3</f>
        <v>SR-I/C&amp;M/WC-3823-D/2024/Rfx-5002003807</v>
      </c>
      <c r="C2" s="503"/>
      <c r="D2" s="503"/>
      <c r="E2" s="246"/>
      <c r="F2" s="247"/>
      <c r="G2" s="247"/>
      <c r="H2" s="247"/>
      <c r="I2" s="247"/>
      <c r="J2" s="247"/>
      <c r="K2" s="247"/>
      <c r="L2" s="247"/>
      <c r="M2" s="247"/>
      <c r="N2" s="247"/>
      <c r="O2" s="247"/>
      <c r="P2" s="247"/>
      <c r="Q2" s="247"/>
      <c r="R2" s="247"/>
      <c r="S2" s="247"/>
      <c r="T2" s="247"/>
      <c r="U2" s="247"/>
      <c r="V2" s="247"/>
      <c r="W2" s="247"/>
      <c r="X2" s="247"/>
      <c r="Y2" s="247"/>
      <c r="AA2" s="322" t="s">
        <v>166</v>
      </c>
      <c r="AB2" s="249">
        <v>1</v>
      </c>
      <c r="AC2" s="250"/>
    </row>
    <row r="3" spans="2:29" ht="12" customHeight="1">
      <c r="B3" s="251"/>
      <c r="C3" s="251"/>
      <c r="D3" s="251"/>
      <c r="E3" s="251"/>
      <c r="F3" s="247"/>
      <c r="G3" s="247"/>
      <c r="H3" s="247"/>
      <c r="I3" s="247"/>
      <c r="J3" s="247"/>
      <c r="K3" s="247"/>
      <c r="L3" s="247"/>
      <c r="M3" s="247"/>
      <c r="N3" s="247"/>
      <c r="O3" s="247"/>
      <c r="P3" s="247"/>
      <c r="Q3" s="247"/>
      <c r="R3" s="247"/>
      <c r="S3" s="247"/>
      <c r="T3" s="247"/>
      <c r="U3" s="247"/>
      <c r="V3" s="247"/>
      <c r="W3" s="247"/>
      <c r="X3" s="247"/>
      <c r="Y3" s="247"/>
      <c r="AA3" s="322" t="s">
        <v>167</v>
      </c>
      <c r="AB3" s="249">
        <v>2</v>
      </c>
      <c r="AC3" s="250"/>
    </row>
    <row r="4" spans="2:29" ht="20.100000000000001" customHeight="1">
      <c r="B4" s="504" t="s">
        <v>336</v>
      </c>
      <c r="C4" s="504"/>
      <c r="D4" s="504"/>
      <c r="E4" s="251"/>
      <c r="F4" s="247"/>
      <c r="G4" s="247"/>
      <c r="H4" s="247"/>
      <c r="I4" s="247"/>
      <c r="J4" s="247"/>
      <c r="K4" s="247"/>
      <c r="L4" s="247"/>
      <c r="M4" s="247"/>
      <c r="N4" s="247"/>
      <c r="O4" s="247"/>
      <c r="P4" s="247"/>
      <c r="Q4" s="247"/>
      <c r="R4" s="247"/>
      <c r="S4" s="247"/>
      <c r="T4" s="247"/>
      <c r="U4" s="247"/>
      <c r="V4" s="247"/>
      <c r="W4" s="247"/>
      <c r="X4" s="247"/>
      <c r="Y4" s="247"/>
      <c r="AA4" s="322" t="s">
        <v>168</v>
      </c>
      <c r="AB4" s="249"/>
      <c r="AC4" s="250"/>
    </row>
    <row r="5" spans="2:29" ht="12" customHeight="1">
      <c r="B5" s="252"/>
      <c r="C5" s="252"/>
      <c r="F5" s="247"/>
      <c r="G5" s="247"/>
      <c r="H5" s="247"/>
      <c r="I5" s="247"/>
      <c r="J5" s="247"/>
      <c r="K5" s="247"/>
      <c r="L5" s="247"/>
      <c r="M5" s="247"/>
      <c r="N5" s="247"/>
      <c r="O5" s="247"/>
      <c r="P5" s="247"/>
      <c r="Q5" s="247"/>
      <c r="R5" s="247"/>
      <c r="S5" s="247"/>
      <c r="T5" s="247"/>
      <c r="U5" s="247"/>
      <c r="V5" s="247"/>
      <c r="W5" s="247"/>
      <c r="X5" s="247"/>
      <c r="Y5" s="247"/>
      <c r="AA5" s="322" t="s">
        <v>169</v>
      </c>
      <c r="AB5" s="250"/>
      <c r="AC5" s="250"/>
    </row>
    <row r="6" spans="2:29" s="244" customFormat="1" ht="43.5" customHeight="1">
      <c r="B6" s="253" t="s">
        <v>145</v>
      </c>
      <c r="C6" s="254"/>
      <c r="D6" s="75"/>
      <c r="F6" s="255"/>
      <c r="G6" s="255"/>
      <c r="H6" s="255"/>
      <c r="I6" s="255"/>
      <c r="J6" s="255"/>
      <c r="K6" s="255"/>
      <c r="L6" s="255"/>
      <c r="M6" s="255"/>
      <c r="N6" s="255"/>
      <c r="O6" s="255"/>
      <c r="P6" s="255"/>
      <c r="Q6" s="255"/>
      <c r="R6" s="255"/>
      <c r="S6" s="255"/>
      <c r="U6" s="255"/>
      <c r="V6" s="255"/>
      <c r="W6" s="255"/>
      <c r="X6" s="255"/>
      <c r="Y6" s="255"/>
      <c r="AA6" s="256" t="e">
        <f xml:space="preserve"> IF(D6= "Sole Bidder", 0,#REF!)</f>
        <v>#REF!</v>
      </c>
      <c r="AB6" s="245"/>
      <c r="AC6" s="245"/>
    </row>
    <row r="7" spans="2:29" ht="19.5" customHeight="1">
      <c r="B7" s="257"/>
      <c r="C7" s="257"/>
      <c r="D7" s="255"/>
    </row>
    <row r="8" spans="2:29">
      <c r="B8" s="259" t="s">
        <v>676</v>
      </c>
      <c r="C8" s="260"/>
      <c r="D8" s="289"/>
    </row>
    <row r="9" spans="2:29">
      <c r="B9" s="261" t="s">
        <v>146</v>
      </c>
      <c r="C9" s="262"/>
      <c r="D9" s="473"/>
    </row>
    <row r="10" spans="2:29">
      <c r="B10" s="263"/>
      <c r="C10" s="264"/>
      <c r="D10" s="473"/>
    </row>
    <row r="11" spans="2:29">
      <c r="B11" s="265"/>
      <c r="C11" s="266"/>
      <c r="D11" s="473"/>
    </row>
    <row r="12" spans="2:29" ht="20.100000000000001" customHeight="1">
      <c r="D12" s="257"/>
    </row>
    <row r="13" spans="2:29" hidden="1">
      <c r="B13" s="259" t="str">
        <f>IF(D6="Orignal Equipment Manufacturer","",IF(D6="Licensee of a Manufacturer","Name of Manufacturer [Licenser]","Name of Manufacturer"))</f>
        <v>Name of Manufacturer</v>
      </c>
      <c r="C13" s="260"/>
      <c r="D13" s="289"/>
    </row>
    <row r="14" spans="2:29" hidden="1">
      <c r="B14" s="261" t="s">
        <v>10</v>
      </c>
      <c r="C14" s="262"/>
      <c r="D14" s="289"/>
    </row>
    <row r="15" spans="2:29" hidden="1">
      <c r="B15" s="263"/>
      <c r="C15" s="264"/>
      <c r="D15" s="289"/>
    </row>
    <row r="16" spans="2:29" hidden="1">
      <c r="B16" s="265"/>
      <c r="C16" s="266"/>
      <c r="D16" s="289"/>
    </row>
    <row r="17" spans="2:28" ht="20.100000000000001" customHeight="1">
      <c r="D17" s="257"/>
      <c r="AB17" s="282"/>
    </row>
    <row r="18" spans="2:28">
      <c r="B18" s="267" t="s">
        <v>337</v>
      </c>
      <c r="C18" s="268"/>
      <c r="D18" s="289"/>
      <c r="AB18" s="282"/>
    </row>
    <row r="19" spans="2:28">
      <c r="B19" s="267" t="s">
        <v>338</v>
      </c>
      <c r="C19" s="268"/>
      <c r="D19" s="289"/>
    </row>
    <row r="20" spans="2:28" ht="21" customHeight="1">
      <c r="B20" s="269"/>
      <c r="C20" s="269"/>
      <c r="D20" s="269"/>
    </row>
    <row r="21" spans="2:28" ht="21" customHeight="1">
      <c r="B21" s="267" t="s">
        <v>11</v>
      </c>
      <c r="C21" s="268"/>
      <c r="D21" s="382"/>
      <c r="E21" s="258"/>
    </row>
    <row r="22" spans="2:28" ht="21" customHeight="1">
      <c r="B22" s="267" t="s">
        <v>12</v>
      </c>
      <c r="C22" s="268"/>
      <c r="D22" s="289"/>
      <c r="E22" s="258"/>
    </row>
    <row r="23" spans="2:28">
      <c r="E23" s="258"/>
    </row>
  </sheetData>
  <sheetProtection algorithmName="SHA-512" hashValue="7Y+2Y1UKRV2TiwSSt/gUuUZWNMwu0KzAkkkayynReI4Gq36YaoFNtr3eEEunxdVEXNUSQZ3ixHYpVKu8rNJTGw==" saltValue="oZMyB8wnIzYnLcwTJxX14w==" spinCount="100000" sheet="1" selectLockedCells="1"/>
  <customSheetViews>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1"/>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2"/>
      <headerFooter alignWithMargins="0"/>
    </customSheetView>
    <customSheetView guid="{CD4CA1A8-824A-452F-BDBA-32A47C1B3013}" showGridLines="0" hiddenColumns="1" topLeftCell="B1">
      <selection activeCell="D9" sqref="D9"/>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5"/>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6"/>
      <headerFooter alignWithMargins="0"/>
    </customSheetView>
    <customSheetView guid="{827228A5-964E-465A-A946-EF2238A19E11}" showGridLines="0" printArea="1" hiddenColumns="1" showRuler="0" topLeftCell="B7">
      <selection activeCell="D21" sqref="D21"/>
      <pageMargins left="0.75" right="0.75" top="0.69" bottom="0.7" header="0.4" footer="0.37"/>
      <pageSetup orientation="portrait" r:id="rId7"/>
      <headerFooter alignWithMargins="0"/>
    </customSheetView>
  </customSheetViews>
  <mergeCells count="3">
    <mergeCell ref="B1:D1"/>
    <mergeCell ref="B2:D2"/>
    <mergeCell ref="B4:D4"/>
  </mergeCells>
  <phoneticPr fontId="76" type="noConversion"/>
  <conditionalFormatting sqref="B13:C16">
    <cfRule type="expression" dxfId="22" priority="1" stopIfTrue="1">
      <formula>$D$6= "Individual Firm"</formula>
    </cfRule>
  </conditionalFormatting>
  <conditionalFormatting sqref="D7">
    <cfRule type="expression" dxfId="21" priority="2" stopIfTrue="1">
      <formula>$AA$6=0</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"Individual Firm"</formula1>
    </dataValidation>
  </dataValidations>
  <pageMargins left="0.75" right="0.75" top="0.69" bottom="0.7" header="0.4" footer="0.37"/>
  <pageSetup orientation="portrait" r:id="rId8"/>
  <headerFooter alignWithMargins="0"/>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80" zoomScaleNormal="90" zoomScaleSheetLayoutView="80" workbookViewId="0">
      <selection activeCell="E26" sqref="E26"/>
    </sheetView>
  </sheetViews>
  <sheetFormatPr defaultRowHeight="16.5"/>
  <cols>
    <col min="1" max="1" width="12.140625" style="31" customWidth="1"/>
    <col min="2" max="2" width="15.7109375" style="31" customWidth="1"/>
    <col min="3" max="3" width="11.42578125" style="31" customWidth="1"/>
    <col min="4" max="4" width="28.7109375" style="31" customWidth="1"/>
    <col min="5" max="5" width="40.85546875" style="31" customWidth="1"/>
    <col min="6" max="6" width="12.85546875" style="31" customWidth="1"/>
    <col min="7" max="25" width="9.7109375" style="31" customWidth="1"/>
    <col min="26" max="26" width="18" style="129" customWidth="1"/>
    <col min="27" max="28" width="9.140625" style="26"/>
    <col min="29" max="16384" width="9.140625" style="27"/>
  </cols>
  <sheetData>
    <row r="1" spans="1:46">
      <c r="A1" s="23" t="str">
        <f>Basic!A3&amp;Basic!B3</f>
        <v>Specification No. :SR-I/C&amp;M/WC-3823-D/2024/Rfx-5002003807</v>
      </c>
      <c r="B1" s="24"/>
      <c r="C1" s="24"/>
      <c r="D1" s="24"/>
      <c r="E1" s="25" t="str">
        <f>"Attachment-3(JV) " &amp; AT1</f>
        <v>Attachment-3(JV) 0</v>
      </c>
      <c r="F1" s="61"/>
      <c r="G1" s="61"/>
      <c r="H1" s="61"/>
      <c r="I1" s="61"/>
      <c r="J1" s="61"/>
      <c r="K1" s="61"/>
      <c r="L1" s="61"/>
      <c r="M1" s="61"/>
      <c r="N1" s="61"/>
      <c r="O1" s="61"/>
      <c r="P1" s="61"/>
      <c r="Q1" s="61"/>
      <c r="R1" s="61"/>
      <c r="S1" s="61"/>
      <c r="T1" s="61"/>
      <c r="U1" s="61"/>
      <c r="V1" s="61"/>
      <c r="W1" s="61"/>
      <c r="X1" s="61"/>
      <c r="Y1" s="61"/>
      <c r="Z1" s="131" t="e">
        <f>#REF!</f>
        <v>#REF!</v>
      </c>
      <c r="AT1" s="132">
        <f>Basic!B2</f>
        <v>0</v>
      </c>
    </row>
    <row r="2" spans="1:46">
      <c r="Z2" s="131" t="e">
        <f>#REF!</f>
        <v>#REF!</v>
      </c>
    </row>
    <row r="3" spans="1:46" ht="48" customHeight="1">
      <c r="A3" s="505" t="str">
        <f>Basic!B1</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05"/>
      <c r="C3" s="505"/>
      <c r="D3" s="505"/>
      <c r="E3" s="505"/>
      <c r="F3" s="62"/>
      <c r="G3" s="62"/>
      <c r="H3" s="62"/>
      <c r="I3" s="62"/>
      <c r="J3" s="62"/>
      <c r="K3" s="62"/>
      <c r="L3" s="62"/>
      <c r="M3" s="62"/>
      <c r="N3" s="62"/>
      <c r="O3" s="62"/>
      <c r="P3" s="62"/>
      <c r="Q3" s="62"/>
      <c r="R3" s="62"/>
      <c r="S3" s="62"/>
      <c r="T3" s="62"/>
      <c r="U3" s="62"/>
      <c r="V3" s="62"/>
      <c r="W3" s="62"/>
      <c r="X3" s="62"/>
      <c r="Y3" s="62"/>
      <c r="Z3" s="133"/>
      <c r="AA3" s="29"/>
      <c r="AB3" s="28"/>
    </row>
    <row r="4" spans="1:46" ht="20.100000000000001" customHeight="1">
      <c r="A4" s="30"/>
      <c r="AB4" s="32"/>
      <c r="AC4" s="12"/>
    </row>
    <row r="5" spans="1:46" ht="20.100000000000001" customHeight="1">
      <c r="A5" s="506" t="s">
        <v>541</v>
      </c>
      <c r="B5" s="506"/>
      <c r="C5" s="506"/>
      <c r="D5" s="506"/>
      <c r="E5" s="506"/>
      <c r="F5" s="30"/>
      <c r="G5" s="30"/>
      <c r="H5" s="30"/>
      <c r="I5" s="30"/>
      <c r="J5" s="30"/>
      <c r="K5" s="30"/>
      <c r="L5" s="30"/>
      <c r="M5" s="30"/>
      <c r="N5" s="30"/>
      <c r="O5" s="30"/>
      <c r="P5" s="30"/>
      <c r="Q5" s="30"/>
      <c r="R5" s="30"/>
      <c r="S5" s="30"/>
      <c r="T5" s="30"/>
      <c r="U5" s="30"/>
      <c r="V5" s="30"/>
      <c r="W5" s="30"/>
      <c r="X5" s="30"/>
      <c r="Y5" s="30"/>
      <c r="Z5" s="134"/>
      <c r="AB5" s="32"/>
      <c r="AC5" s="12"/>
    </row>
    <row r="6" spans="1:46" ht="20.100000000000001" customHeight="1">
      <c r="A6" s="34"/>
      <c r="AB6" s="32"/>
      <c r="AC6" s="12"/>
    </row>
    <row r="7" spans="1:46" ht="20.100000000000001" customHeight="1">
      <c r="A7" s="35" t="str">
        <f>"Bidder’s Name and Address (" &amp; MID('Names of Bidder'!B8,9, 35) &amp; ") :"</f>
        <v>Bidder’s Name and Address (the Bidder) :</v>
      </c>
      <c r="E7" s="16" t="s">
        <v>547</v>
      </c>
      <c r="F7" s="16"/>
      <c r="G7" s="16"/>
      <c r="H7" s="16"/>
      <c r="I7" s="16"/>
      <c r="J7" s="16"/>
      <c r="K7" s="16"/>
      <c r="L7" s="16"/>
      <c r="M7" s="16"/>
      <c r="N7" s="16"/>
      <c r="O7" s="16"/>
      <c r="P7" s="16"/>
      <c r="Q7" s="16"/>
      <c r="R7" s="16"/>
      <c r="S7" s="16"/>
      <c r="T7" s="16"/>
      <c r="U7" s="16"/>
      <c r="V7" s="16"/>
      <c r="W7" s="16"/>
      <c r="X7" s="16"/>
      <c r="Y7" s="16"/>
      <c r="AB7" s="32"/>
      <c r="AC7" s="12"/>
    </row>
    <row r="8" spans="1:46" ht="36" customHeight="1">
      <c r="A8" s="511" t="str">
        <f>IF('Names of Bidder'!D6= "JV (Joint Venture)", "JV of " &amp; Z8, "")</f>
        <v/>
      </c>
      <c r="B8" s="511"/>
      <c r="C8" s="511"/>
      <c r="D8" s="511"/>
      <c r="E8" s="40" t="s">
        <v>655</v>
      </c>
      <c r="F8" s="16"/>
      <c r="G8" s="16"/>
      <c r="I8" s="16"/>
      <c r="J8" s="16"/>
      <c r="K8" s="16"/>
      <c r="L8" s="16"/>
      <c r="M8" s="16"/>
      <c r="N8" s="16"/>
      <c r="O8" s="16"/>
      <c r="P8" s="16"/>
      <c r="Q8" s="16"/>
      <c r="R8" s="16"/>
      <c r="S8" s="16"/>
      <c r="T8" s="16"/>
      <c r="U8" s="16"/>
      <c r="V8" s="16"/>
      <c r="W8" s="16"/>
      <c r="X8" s="16"/>
      <c r="Y8" s="16"/>
      <c r="Z8" s="135" t="e">
        <f>IF(#REF!=1,#REF!&amp;" &amp; "&amp;#REF!,IF(#REF!="2 or More",#REF!&amp;" , "&amp;#REF!&amp;" &amp; "&amp;#REF!,""))</f>
        <v>#REF!</v>
      </c>
      <c r="AB8" s="32"/>
      <c r="AC8" s="12"/>
    </row>
    <row r="9" spans="1:46" ht="20.100000000000001" customHeight="1">
      <c r="A9" s="14" t="s">
        <v>548</v>
      </c>
      <c r="B9" s="508" t="str">
        <f>IF('Names of Bidder'!D8=0, "",'Names of Bidder'!D8)</f>
        <v/>
      </c>
      <c r="C9" s="508"/>
      <c r="D9" s="508"/>
      <c r="E9" s="40" t="s">
        <v>550</v>
      </c>
      <c r="F9" s="13"/>
      <c r="G9" s="13"/>
      <c r="H9" s="13"/>
      <c r="I9" s="13"/>
      <c r="J9" s="13"/>
      <c r="K9" s="13"/>
      <c r="L9" s="13"/>
      <c r="M9" s="13"/>
      <c r="N9" s="13"/>
      <c r="O9" s="13"/>
      <c r="P9" s="13"/>
      <c r="Q9" s="13"/>
      <c r="R9" s="13"/>
      <c r="S9" s="13"/>
      <c r="T9" s="13"/>
      <c r="U9" s="13"/>
      <c r="V9" s="13"/>
      <c r="W9" s="13"/>
      <c r="X9" s="13"/>
      <c r="Y9" s="13"/>
      <c r="AB9" s="32"/>
      <c r="AC9" s="12"/>
    </row>
    <row r="10" spans="1:46" ht="20.100000000000001" customHeight="1">
      <c r="A10" s="14" t="s">
        <v>549</v>
      </c>
      <c r="B10" s="508" t="str">
        <f>IF('Names of Bidder'!D9=0, "",'Names of Bidder'!D9)</f>
        <v/>
      </c>
      <c r="C10" s="508"/>
      <c r="D10" s="508"/>
      <c r="E10" s="40" t="s">
        <v>584</v>
      </c>
      <c r="F10" s="13"/>
      <c r="G10" s="13"/>
      <c r="H10" s="13"/>
      <c r="I10" s="13"/>
      <c r="J10" s="13"/>
      <c r="K10" s="13"/>
      <c r="L10" s="13"/>
      <c r="M10" s="13"/>
      <c r="N10" s="13"/>
      <c r="O10" s="13"/>
      <c r="P10" s="13"/>
      <c r="Q10" s="13"/>
      <c r="R10" s="13"/>
      <c r="S10" s="13"/>
      <c r="T10" s="13"/>
      <c r="U10" s="13"/>
      <c r="V10" s="13"/>
      <c r="W10" s="13"/>
      <c r="X10" s="13"/>
      <c r="Y10" s="13"/>
      <c r="AB10" s="32"/>
      <c r="AC10" s="12"/>
    </row>
    <row r="11" spans="1:46" ht="20.100000000000001" customHeight="1">
      <c r="B11" s="508" t="str">
        <f>IF('Names of Bidder'!D10=0, "",'Names of Bidder'!D10)</f>
        <v/>
      </c>
      <c r="C11" s="508"/>
      <c r="D11" s="508"/>
      <c r="E11" s="40" t="s">
        <v>585</v>
      </c>
      <c r="F11" s="13"/>
      <c r="G11" s="13"/>
      <c r="H11" s="13"/>
      <c r="I11" s="13"/>
      <c r="J11" s="13"/>
      <c r="K11" s="13"/>
      <c r="L11" s="13"/>
      <c r="M11" s="13"/>
      <c r="N11" s="13"/>
      <c r="O11" s="13"/>
      <c r="P11" s="13"/>
      <c r="Q11" s="13"/>
      <c r="R11" s="13"/>
      <c r="S11" s="13"/>
      <c r="T11" s="13"/>
      <c r="U11" s="13"/>
      <c r="V11" s="13"/>
      <c r="W11" s="13"/>
      <c r="X11" s="13"/>
      <c r="Y11" s="13"/>
    </row>
    <row r="12" spans="1:46" ht="20.100000000000001" customHeight="1">
      <c r="A12" s="34"/>
      <c r="B12" s="508" t="str">
        <f>IF('Names of Bidder'!D11=0, "",'Names of Bidder'!D11)</f>
        <v/>
      </c>
      <c r="C12" s="508"/>
      <c r="D12" s="508"/>
      <c r="E12" s="40" t="s">
        <v>586</v>
      </c>
      <c r="F12" s="13"/>
      <c r="G12" s="13"/>
      <c r="H12" s="13"/>
      <c r="I12" s="13"/>
      <c r="J12" s="13"/>
      <c r="K12" s="13"/>
      <c r="L12" s="13"/>
      <c r="M12" s="13"/>
      <c r="N12" s="13"/>
      <c r="O12" s="13"/>
      <c r="P12" s="13"/>
      <c r="Q12" s="13"/>
      <c r="R12" s="13"/>
      <c r="S12" s="13"/>
      <c r="T12" s="13"/>
      <c r="U12" s="13"/>
      <c r="V12" s="13"/>
      <c r="W12" s="13"/>
      <c r="X12" s="13"/>
      <c r="Y12" s="13"/>
    </row>
    <row r="13" spans="1:46" ht="14.25" customHeight="1">
      <c r="A13" s="34"/>
      <c r="B13" s="117"/>
      <c r="C13" s="117"/>
      <c r="D13" s="117"/>
      <c r="E13" s="27"/>
      <c r="F13" s="13"/>
      <c r="G13" s="13"/>
      <c r="H13" s="13"/>
      <c r="I13" s="13"/>
      <c r="J13" s="13"/>
      <c r="K13" s="13"/>
      <c r="L13" s="13"/>
      <c r="M13" s="13"/>
      <c r="N13" s="13"/>
      <c r="O13" s="13"/>
      <c r="P13" s="13"/>
      <c r="Q13" s="13"/>
      <c r="R13" s="13"/>
      <c r="S13" s="13"/>
      <c r="T13" s="13"/>
      <c r="U13" s="13"/>
      <c r="V13" s="13"/>
      <c r="W13" s="13"/>
      <c r="X13" s="13"/>
      <c r="Y13" s="13"/>
    </row>
    <row r="14" spans="1:46" ht="20.100000000000001" customHeight="1">
      <c r="A14" s="506" t="str">
        <f>IF('Names of Bidder'!D6="Individual Firm", "This Attachment is Not Applicable", "")</f>
        <v/>
      </c>
      <c r="B14" s="506"/>
      <c r="C14" s="506"/>
      <c r="D14" s="506"/>
      <c r="E14" s="506"/>
      <c r="F14" s="13"/>
      <c r="G14" s="13"/>
      <c r="H14" s="13"/>
      <c r="I14" s="13"/>
      <c r="J14" s="13"/>
      <c r="K14" s="13"/>
      <c r="L14" s="13"/>
      <c r="M14" s="13"/>
      <c r="N14" s="13"/>
      <c r="O14" s="13"/>
      <c r="P14" s="13"/>
      <c r="Q14" s="13"/>
      <c r="R14" s="13"/>
      <c r="S14" s="13"/>
      <c r="T14" s="13"/>
      <c r="U14" s="13"/>
      <c r="V14" s="13"/>
      <c r="W14" s="13"/>
      <c r="X14" s="13"/>
      <c r="Y14" s="13"/>
    </row>
    <row r="15" spans="1:46" ht="20.100000000000001" customHeight="1">
      <c r="A15" s="35" t="s">
        <v>339</v>
      </c>
      <c r="B15" s="117"/>
      <c r="C15" s="117"/>
      <c r="D15" s="117"/>
      <c r="E15" s="13"/>
      <c r="F15" s="13"/>
      <c r="G15" s="13"/>
      <c r="H15" s="13"/>
      <c r="I15" s="13"/>
      <c r="J15" s="13"/>
      <c r="K15" s="13"/>
      <c r="L15" s="13"/>
      <c r="M15" s="13"/>
      <c r="N15" s="13"/>
      <c r="O15" s="13"/>
      <c r="P15" s="13"/>
      <c r="Q15" s="13"/>
      <c r="R15" s="13"/>
      <c r="S15" s="13"/>
      <c r="T15" s="13"/>
      <c r="U15" s="13"/>
      <c r="V15" s="13"/>
      <c r="W15" s="13"/>
      <c r="X15" s="13"/>
      <c r="Y15" s="13"/>
    </row>
    <row r="16" spans="1:46" ht="20.100000000000001" customHeight="1">
      <c r="A16" s="35"/>
      <c r="B16" s="510"/>
      <c r="C16" s="510"/>
      <c r="D16" s="510"/>
      <c r="E16" s="119"/>
      <c r="F16" s="13"/>
      <c r="G16" s="13"/>
      <c r="H16" s="13"/>
      <c r="I16" s="13"/>
      <c r="J16" s="13"/>
      <c r="K16" s="13"/>
      <c r="L16" s="13"/>
      <c r="M16" s="13"/>
      <c r="N16" s="13"/>
      <c r="O16" s="13"/>
      <c r="P16" s="13"/>
      <c r="Q16" s="13"/>
      <c r="R16" s="13"/>
      <c r="S16" s="13"/>
      <c r="T16" s="13"/>
      <c r="U16" s="13"/>
      <c r="V16" s="13"/>
      <c r="W16" s="13"/>
      <c r="X16" s="13"/>
      <c r="Y16" s="13"/>
    </row>
    <row r="17" spans="1:28" ht="20.100000000000001" customHeight="1">
      <c r="A17" s="14" t="s">
        <v>548</v>
      </c>
      <c r="B17" s="509"/>
      <c r="C17" s="509"/>
      <c r="D17" s="509"/>
      <c r="E17" s="509"/>
      <c r="F17" s="13"/>
      <c r="G17" s="13"/>
      <c r="H17" s="13"/>
      <c r="I17" s="13"/>
      <c r="J17" s="13"/>
      <c r="K17" s="13"/>
      <c r="L17" s="13"/>
      <c r="M17" s="13"/>
      <c r="N17" s="13"/>
      <c r="O17" s="13"/>
      <c r="P17" s="13"/>
      <c r="Q17" s="13"/>
      <c r="R17" s="13"/>
      <c r="S17" s="13"/>
      <c r="T17" s="13"/>
      <c r="U17" s="13"/>
      <c r="V17" s="13"/>
      <c r="W17" s="13"/>
      <c r="X17" s="13"/>
      <c r="Y17" s="13"/>
    </row>
    <row r="18" spans="1:28" ht="20.100000000000001" customHeight="1">
      <c r="A18" s="14" t="s">
        <v>549</v>
      </c>
      <c r="B18" s="509"/>
      <c r="C18" s="509"/>
      <c r="D18" s="509"/>
      <c r="E18" s="509"/>
      <c r="F18" s="13"/>
      <c r="G18" s="13"/>
      <c r="H18" s="13"/>
      <c r="I18" s="13"/>
      <c r="J18" s="13"/>
      <c r="K18" s="13"/>
      <c r="L18" s="13"/>
      <c r="M18" s="13"/>
      <c r="N18" s="13"/>
      <c r="O18" s="13"/>
      <c r="P18" s="13"/>
      <c r="Q18" s="13"/>
      <c r="R18" s="13"/>
      <c r="S18" s="13"/>
      <c r="T18" s="13"/>
      <c r="U18" s="13"/>
      <c r="V18" s="13"/>
      <c r="W18" s="13"/>
      <c r="X18" s="13"/>
      <c r="Y18" s="13"/>
    </row>
    <row r="19" spans="1:28" ht="20.100000000000001" customHeight="1">
      <c r="A19" s="34"/>
      <c r="B19" s="509"/>
      <c r="C19" s="509"/>
      <c r="D19" s="509"/>
      <c r="E19" s="509"/>
      <c r="AA19" s="13"/>
    </row>
    <row r="20" spans="1:28" ht="20.100000000000001" customHeight="1">
      <c r="A20" s="34"/>
      <c r="B20" s="509"/>
      <c r="C20" s="509"/>
      <c r="D20" s="509"/>
      <c r="E20" s="509"/>
      <c r="AA20" s="13"/>
    </row>
    <row r="21" spans="1:28" ht="20.100000000000001" customHeight="1">
      <c r="A21" s="31" t="s">
        <v>542</v>
      </c>
    </row>
    <row r="22" spans="1:28" ht="84" customHeight="1">
      <c r="A22" s="507" t="s">
        <v>543</v>
      </c>
      <c r="B22" s="507"/>
      <c r="C22" s="507"/>
      <c r="D22" s="507"/>
      <c r="E22" s="507"/>
      <c r="F22" s="34"/>
      <c r="G22" s="34"/>
      <c r="H22" s="34"/>
      <c r="I22" s="34"/>
      <c r="J22" s="34"/>
      <c r="K22" s="34"/>
      <c r="L22" s="34"/>
      <c r="M22" s="34"/>
      <c r="N22" s="34"/>
      <c r="O22" s="34"/>
      <c r="P22" s="34"/>
      <c r="Q22" s="34"/>
      <c r="R22" s="34"/>
      <c r="S22" s="34"/>
      <c r="T22" s="34"/>
      <c r="U22" s="34"/>
      <c r="V22" s="34"/>
      <c r="W22" s="34"/>
      <c r="X22" s="34"/>
      <c r="Y22" s="34"/>
      <c r="Z22" s="136"/>
      <c r="AA22" s="36"/>
      <c r="AB22" s="36"/>
    </row>
    <row r="23" spans="1:28" ht="33" customHeight="1">
      <c r="D23" s="39" t="s">
        <v>184</v>
      </c>
    </row>
    <row r="24" spans="1:28" ht="33" customHeight="1">
      <c r="A24" s="38" t="s">
        <v>179</v>
      </c>
      <c r="B24" s="60" t="str">
        <f>IF('Names of Bidder'!D21=0, "", 'Names of Bidder'!D21)</f>
        <v/>
      </c>
      <c r="C24" s="35"/>
      <c r="D24" s="39" t="s">
        <v>177</v>
      </c>
      <c r="E24" s="41" t="str">
        <f>IF('Names of Bidder'!D18=0, "", 'Names of Bidder'!D18)</f>
        <v/>
      </c>
      <c r="F24" s="35"/>
      <c r="G24" s="35"/>
      <c r="H24" s="35"/>
      <c r="I24" s="35"/>
      <c r="J24" s="35"/>
      <c r="K24" s="35"/>
      <c r="L24" s="35"/>
      <c r="M24" s="35"/>
      <c r="N24" s="35"/>
      <c r="O24" s="35"/>
      <c r="P24" s="35"/>
      <c r="Q24" s="35"/>
      <c r="R24" s="35"/>
      <c r="S24" s="35"/>
      <c r="T24" s="35"/>
      <c r="U24" s="35"/>
      <c r="V24" s="35"/>
      <c r="W24" s="35"/>
      <c r="X24" s="35"/>
      <c r="Y24" s="35"/>
      <c r="AA24" s="26">
        <f>Basic!B4</f>
        <v>0</v>
      </c>
    </row>
    <row r="25" spans="1:28" ht="33" customHeight="1">
      <c r="A25" s="38" t="s">
        <v>180</v>
      </c>
      <c r="B25" s="41" t="str">
        <f>IF('Names of Bidder'!D22=0, "", 'Names of Bidder'!D22)</f>
        <v/>
      </c>
      <c r="C25" s="35"/>
      <c r="D25" s="39" t="s">
        <v>178</v>
      </c>
      <c r="E25" s="41" t="str">
        <f>IF('Names of Bidder'!D19=0, "", 'Names of Bidder'!D19)</f>
        <v/>
      </c>
      <c r="F25" s="41"/>
      <c r="G25" s="41"/>
      <c r="H25" s="41"/>
      <c r="I25" s="41"/>
      <c r="J25" s="41"/>
      <c r="K25" s="41"/>
      <c r="L25" s="41"/>
      <c r="M25" s="41"/>
      <c r="N25" s="41"/>
      <c r="O25" s="41"/>
      <c r="P25" s="41"/>
      <c r="Q25" s="41"/>
      <c r="R25" s="41"/>
      <c r="S25" s="41"/>
      <c r="T25" s="41"/>
      <c r="U25" s="41"/>
      <c r="V25" s="41"/>
      <c r="W25" s="41"/>
      <c r="X25" s="41"/>
      <c r="Y25" s="41"/>
      <c r="AA25" s="26">
        <f>Basic!B5</f>
        <v>5</v>
      </c>
    </row>
    <row r="26" spans="1:28" ht="33" customHeight="1">
      <c r="C26" s="35"/>
      <c r="D26" s="39" t="s">
        <v>185</v>
      </c>
      <c r="F26" s="41"/>
      <c r="G26" s="41"/>
      <c r="H26" s="41"/>
      <c r="I26" s="41"/>
      <c r="J26" s="41"/>
      <c r="K26" s="41"/>
      <c r="L26" s="41"/>
      <c r="M26" s="41"/>
      <c r="N26" s="41"/>
      <c r="O26" s="41"/>
      <c r="P26" s="41"/>
      <c r="Q26" s="41"/>
      <c r="R26" s="41"/>
      <c r="S26" s="41"/>
      <c r="T26" s="41"/>
      <c r="U26" s="41"/>
      <c r="V26" s="41"/>
      <c r="W26" s="41"/>
      <c r="X26" s="41"/>
      <c r="Y26" s="41"/>
    </row>
    <row r="27" spans="1:28" ht="33" customHeight="1">
      <c r="A27" s="35"/>
      <c r="C27" s="35"/>
      <c r="E27" s="35"/>
      <c r="F27" s="35"/>
      <c r="G27" s="35"/>
      <c r="H27" s="35"/>
      <c r="I27" s="35"/>
      <c r="J27" s="35"/>
      <c r="K27" s="35"/>
      <c r="L27" s="35"/>
      <c r="M27" s="35"/>
      <c r="N27" s="35"/>
      <c r="O27" s="35"/>
      <c r="P27" s="35"/>
      <c r="Q27" s="35"/>
      <c r="R27" s="35"/>
      <c r="S27" s="35"/>
      <c r="T27" s="35"/>
      <c r="U27" s="35"/>
      <c r="V27" s="35"/>
      <c r="W27" s="35"/>
      <c r="X27" s="35"/>
      <c r="Y27" s="35"/>
    </row>
    <row r="28" spans="1:28" ht="20.100000000000001" customHeight="1"/>
    <row r="29" spans="1:28" ht="20.100000000000001" customHeight="1">
      <c r="A29" s="40"/>
    </row>
    <row r="30" spans="1:28" ht="20.100000000000001" customHeight="1"/>
    <row r="31" spans="1:28" ht="20.100000000000001" customHeight="1"/>
    <row r="32" spans="1:2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E820" sheet="1" selectLockedCells="1" selectUnlockedCells="1"/>
  <customSheetViews>
    <customSheetView guid="{F68380CD-DF58-4BFA-A4C7-4B5C98AD7B16}" showGridLines="0" state="hidden">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4"/>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3:E3"/>
    <mergeCell ref="A5:E5"/>
    <mergeCell ref="A22:E22"/>
    <mergeCell ref="B9:D9"/>
    <mergeCell ref="B10:D10"/>
    <mergeCell ref="B11:D11"/>
    <mergeCell ref="B12:D12"/>
    <mergeCell ref="A14:E14"/>
    <mergeCell ref="B20:E20"/>
    <mergeCell ref="B16:D16"/>
    <mergeCell ref="A8:D8"/>
    <mergeCell ref="B17:E17"/>
    <mergeCell ref="B18:E18"/>
    <mergeCell ref="B19:E19"/>
  </mergeCells>
  <phoneticPr fontId="6" type="noConversion"/>
  <conditionalFormatting sqref="A22:E22">
    <cfRule type="expression" dxfId="20" priority="2" stopIfTrue="1">
      <formula>$Z$1="Sole Bidder"</formula>
    </cfRule>
  </conditionalFormatting>
  <conditionalFormatting sqref="B15:E16 A15:A19">
    <cfRule type="expression" dxfId="19" priority="1" stopIfTrue="1">
      <formula>$Z$2=0</formula>
    </cfRule>
  </conditionalFormatting>
  <pageMargins left="0.75" right="0.63" top="0.57999999999999996" bottom="0.6" header="0.34" footer="0.35"/>
  <pageSetup scale="93" orientation="portrait" r:id="rId11"/>
  <headerFooter alignWithMargins="0">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sheetPr>
  <dimension ref="A1:I38"/>
  <sheetViews>
    <sheetView showGridLines="0" view="pageBreakPreview" zoomScale="80" zoomScaleNormal="90" zoomScaleSheetLayoutView="80" workbookViewId="0">
      <selection activeCell="A3" sqref="A3:E3"/>
    </sheetView>
  </sheetViews>
  <sheetFormatPr defaultRowHeight="16.5"/>
  <cols>
    <col min="1" max="1" width="12.140625" style="31" customWidth="1"/>
    <col min="2" max="2" width="20.5703125" style="31" customWidth="1"/>
    <col min="3" max="3" width="11.42578125" style="31" customWidth="1"/>
    <col min="4" max="4" width="37.7109375" style="31" customWidth="1"/>
    <col min="5" max="5" width="39.28515625" style="31" customWidth="1"/>
    <col min="6" max="8" width="9.140625" style="26"/>
    <col min="9" max="16384" width="9.140625" style="27"/>
  </cols>
  <sheetData>
    <row r="1" spans="1:9">
      <c r="A1" s="23" t="str">
        <f>'Attach 3(JV)'!A1</f>
        <v>Specification No. :SR-I/C&amp;M/WC-3823-D/2024/Rfx-5002003807</v>
      </c>
      <c r="B1" s="24"/>
      <c r="C1" s="24"/>
      <c r="D1" s="24"/>
      <c r="E1" s="25" t="str">
        <f>"Attachment-3(QR) "</f>
        <v xml:space="preserve">Attachment-3(QR) </v>
      </c>
    </row>
    <row r="3" spans="1:9" ht="63"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05"/>
      <c r="C3" s="505"/>
      <c r="D3" s="505"/>
      <c r="E3" s="505"/>
      <c r="F3" s="28"/>
      <c r="G3" s="29"/>
      <c r="H3" s="28"/>
    </row>
    <row r="4" spans="1:9" ht="20.100000000000001" customHeight="1">
      <c r="A4" s="30"/>
      <c r="H4" s="32"/>
      <c r="I4" s="12"/>
    </row>
    <row r="5" spans="1:9" ht="20.100000000000001" customHeight="1">
      <c r="A5" s="506" t="s">
        <v>551</v>
      </c>
      <c r="B5" s="506"/>
      <c r="C5" s="506"/>
      <c r="D5" s="506"/>
      <c r="E5" s="506"/>
      <c r="F5" s="33"/>
      <c r="H5" s="32"/>
      <c r="I5" s="12"/>
    </row>
    <row r="6" spans="1:9" ht="20.100000000000001" customHeight="1">
      <c r="A6" s="34"/>
      <c r="H6" s="32"/>
      <c r="I6" s="12"/>
    </row>
    <row r="7" spans="1:9" ht="31.5" customHeight="1">
      <c r="A7" s="35" t="str">
        <f>'Attach 3(JV)'!A7</f>
        <v>Bidder’s Name and Address (the Bidder) :</v>
      </c>
      <c r="E7" s="16" t="str">
        <f>'Attach 3(JV)'!E7</f>
        <v>To:</v>
      </c>
      <c r="H7" s="32"/>
      <c r="I7" s="12"/>
    </row>
    <row r="8" spans="1:9" ht="27" customHeight="1">
      <c r="A8" s="511" t="str">
        <f>'Attach 3(JV)'!A8</f>
        <v/>
      </c>
      <c r="B8" s="511"/>
      <c r="C8" s="511"/>
      <c r="D8" s="511"/>
      <c r="E8" s="40" t="s">
        <v>655</v>
      </c>
      <c r="H8" s="32"/>
      <c r="I8" s="12"/>
    </row>
    <row r="9" spans="1:9">
      <c r="A9" s="14" t="s">
        <v>548</v>
      </c>
      <c r="B9" s="512" t="str">
        <f>'Attach 3(JV)'!B9</f>
        <v/>
      </c>
      <c r="C9" s="512"/>
      <c r="D9" s="512"/>
      <c r="E9" s="40" t="s">
        <v>550</v>
      </c>
      <c r="H9" s="32"/>
      <c r="I9" s="12"/>
    </row>
    <row r="10" spans="1:9">
      <c r="A10" s="14" t="s">
        <v>549</v>
      </c>
      <c r="B10" s="512" t="str">
        <f>'Attach 3(JV)'!B10</f>
        <v/>
      </c>
      <c r="C10" s="512"/>
      <c r="D10" s="512"/>
      <c r="E10" s="40" t="s">
        <v>677</v>
      </c>
      <c r="H10" s="32"/>
      <c r="I10" s="12"/>
    </row>
    <row r="11" spans="1:9">
      <c r="B11" s="512" t="str">
        <f>'Attach 3(JV)'!B11</f>
        <v/>
      </c>
      <c r="C11" s="512"/>
      <c r="D11" s="512"/>
      <c r="E11" s="40" t="s">
        <v>678</v>
      </c>
    </row>
    <row r="12" spans="1:9">
      <c r="A12" s="34"/>
      <c r="B12" s="512" t="str">
        <f>'Attach 3(JV)'!B12</f>
        <v/>
      </c>
      <c r="C12" s="512"/>
      <c r="D12" s="512"/>
      <c r="E12" s="40" t="s">
        <v>679</v>
      </c>
    </row>
    <row r="13" spans="1:9" ht="20.100000000000001" customHeight="1">
      <c r="A13" s="31" t="s">
        <v>542</v>
      </c>
    </row>
    <row r="14" spans="1:9" ht="20.100000000000001" customHeight="1">
      <c r="A14" s="34"/>
    </row>
    <row r="15" spans="1:9" ht="27.75" customHeight="1">
      <c r="A15" s="507" t="s">
        <v>656</v>
      </c>
      <c r="B15" s="507"/>
      <c r="C15" s="507"/>
      <c r="D15" s="507"/>
      <c r="E15" s="507"/>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33" customHeight="1">
      <c r="D21" s="39"/>
    </row>
    <row r="22" spans="1:5" ht="33" customHeight="1">
      <c r="A22" s="38" t="s">
        <v>179</v>
      </c>
      <c r="B22" s="60" t="str">
        <f>'Attach 3(JV)'!B24</f>
        <v/>
      </c>
      <c r="C22" s="35"/>
      <c r="D22" s="39" t="s">
        <v>177</v>
      </c>
      <c r="E22" s="41" t="str">
        <f>'Attach 3(JV)'!E24</f>
        <v/>
      </c>
    </row>
    <row r="23" spans="1:5" ht="33" customHeight="1">
      <c r="A23" s="38" t="s">
        <v>180</v>
      </c>
      <c r="B23" s="41" t="str">
        <f>'Attach 3(JV)'!B25</f>
        <v/>
      </c>
      <c r="C23" s="35"/>
      <c r="D23" s="39" t="s">
        <v>178</v>
      </c>
      <c r="E23" s="41" t="str">
        <f>'Attach 3(JV)'!E25</f>
        <v/>
      </c>
    </row>
    <row r="24" spans="1:5" ht="33" customHeight="1">
      <c r="C24" s="35"/>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sM9lHEREJFxx0OFFkG3SOVJC4rHGUP/wywX5863kWkH7ynxm4lkIlJATtX7m7GcrqFnaJ2LFjeKtuMFkMdRF6w==" saltValue="Rlij33iM0sbBzdKiSbGkFw==" spinCount="100000" sheet="1" selectLockedCells="1"/>
  <customSheetViews>
    <customSheetView guid="{F68380CD-DF58-4BFA-A4C7-4B5C98AD7B16}" showGridLines="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showRuler="0" topLeftCell="A7">
      <selection activeCell="E8" sqref="E8:E12"/>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scale="80" orientation="portrait" r:id="rId11"/>
  <headerFooter alignWithMargins="0">
    <oddFooter>&amp;R&amp;"Book Antiqua,Bold"&amp;8 Page &amp;P of &amp;N</oddFooter>
  </headerFooter>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90" zoomScaleSheetLayoutView="100" workbookViewId="0">
      <selection activeCell="F18" sqref="F18"/>
    </sheetView>
  </sheetViews>
  <sheetFormatPr defaultRowHeight="16.5"/>
  <cols>
    <col min="1" max="1" width="12.140625" style="31" customWidth="1"/>
    <col min="2" max="2" width="20.5703125" style="31" customWidth="1"/>
    <col min="3" max="3" width="11.42578125" style="31" customWidth="1"/>
    <col min="4" max="4" width="23.85546875" style="31" customWidth="1"/>
    <col min="5" max="5" width="39.28515625" style="31" customWidth="1"/>
    <col min="6" max="7" width="24.28515625" style="137" customWidth="1"/>
    <col min="8" max="9" width="9.140625" style="132"/>
    <col min="10" max="16384" width="9.140625" style="27"/>
  </cols>
  <sheetData>
    <row r="1" spans="1:8">
      <c r="A1" s="23" t="str">
        <f>'Attach 3(JV)'!A1</f>
        <v>Specification No. :SR-I/C&amp;M/WC-3823-D/2024/Rfx-5002003807</v>
      </c>
      <c r="B1" s="24"/>
      <c r="C1" s="24"/>
      <c r="D1" s="24"/>
      <c r="E1" s="25" t="str">
        <f>"Attachment-4 "</f>
        <v xml:space="preserve">Attachment-4 </v>
      </c>
    </row>
    <row r="3" spans="1:8" ht="83.25"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05"/>
      <c r="C3" s="505"/>
      <c r="D3" s="505"/>
      <c r="E3" s="505"/>
      <c r="F3" s="138"/>
      <c r="G3" s="138"/>
    </row>
    <row r="4" spans="1:8" ht="20.100000000000001" customHeight="1">
      <c r="A4" s="30"/>
      <c r="H4" s="142"/>
    </row>
    <row r="5" spans="1:8" ht="20.100000000000001" customHeight="1">
      <c r="A5" s="506" t="s">
        <v>552</v>
      </c>
      <c r="B5" s="506"/>
      <c r="C5" s="506"/>
      <c r="D5" s="506"/>
      <c r="E5" s="506"/>
      <c r="F5" s="139"/>
      <c r="G5" s="139"/>
      <c r="H5" s="142"/>
    </row>
    <row r="6" spans="1:8" ht="20.100000000000001" customHeight="1">
      <c r="A6" s="34"/>
      <c r="H6" s="142"/>
    </row>
    <row r="7" spans="1:8" ht="20.100000000000001" customHeight="1">
      <c r="A7" s="35" t="str">
        <f>'Attach 3(JV)'!A7</f>
        <v>Bidder’s Name and Address (the Bidder) :</v>
      </c>
      <c r="E7" s="16" t="str">
        <f>'Attach 3(JV)'!E7</f>
        <v>To:</v>
      </c>
      <c r="H7" s="142"/>
    </row>
    <row r="8" spans="1:8" ht="36" customHeight="1">
      <c r="A8" s="511" t="str">
        <f>'Attach 3(JV)'!A8</f>
        <v/>
      </c>
      <c r="B8" s="511"/>
      <c r="C8" s="511"/>
      <c r="D8" s="511"/>
      <c r="E8" s="40" t="str">
        <f>'Attach 3(QR)'!E8</f>
        <v>Sr.GM(C&amp;M)</v>
      </c>
      <c r="H8" s="142"/>
    </row>
    <row r="9" spans="1:8">
      <c r="A9" s="14" t="s">
        <v>548</v>
      </c>
      <c r="B9" s="512" t="str">
        <f>'Attach 3(JV)'!B9</f>
        <v/>
      </c>
      <c r="C9" s="512"/>
      <c r="D9" s="512"/>
      <c r="E9" s="40" t="str">
        <f>'Attach 3(QR)'!E9</f>
        <v>Power Grid Corporation of India Ltd.,</v>
      </c>
      <c r="H9" s="142"/>
    </row>
    <row r="10" spans="1:8">
      <c r="A10" s="14" t="s">
        <v>549</v>
      </c>
      <c r="B10" s="512" t="str">
        <f>'Attach 3(JV)'!B10</f>
        <v/>
      </c>
      <c r="C10" s="512"/>
      <c r="D10" s="512"/>
      <c r="E10" s="40" t="str">
        <f>'Attach 3(QR)'!E10</f>
        <v>SRTS-1</v>
      </c>
      <c r="H10" s="142"/>
    </row>
    <row r="11" spans="1:8">
      <c r="B11" s="512" t="str">
        <f>'Attach 3(JV)'!B11</f>
        <v/>
      </c>
      <c r="C11" s="512"/>
      <c r="D11" s="512"/>
      <c r="E11" s="40" t="str">
        <f>'Attach 3(QR)'!E11</f>
        <v>No: 6-6-8/32 &amp; 395E, Kavadiguda Main Road</v>
      </c>
    </row>
    <row r="12" spans="1:8">
      <c r="A12" s="34"/>
      <c r="B12" s="512" t="str">
        <f>'Attach 3(JV)'!B12</f>
        <v/>
      </c>
      <c r="C12" s="512"/>
      <c r="D12" s="512"/>
      <c r="E12" s="40" t="str">
        <f>'Attach 3(QR)'!E12</f>
        <v>Secunderabad, Telangana – 500 080</v>
      </c>
    </row>
    <row r="13" spans="1:8" ht="20.100000000000001" customHeight="1">
      <c r="A13" s="34"/>
      <c r="B13" s="117"/>
      <c r="C13" s="117"/>
      <c r="D13" s="117"/>
      <c r="E13" s="27"/>
      <c r="F13" s="140"/>
      <c r="G13" s="140"/>
    </row>
    <row r="14" spans="1:8" ht="20.100000000000001" customHeight="1">
      <c r="A14" s="34"/>
      <c r="B14" s="117"/>
      <c r="C14" s="117"/>
      <c r="D14" s="117"/>
    </row>
    <row r="15" spans="1:8" ht="20.100000000000001" customHeight="1">
      <c r="A15" s="31" t="s">
        <v>542</v>
      </c>
    </row>
    <row r="16" spans="1:8" ht="20.100000000000001" customHeight="1">
      <c r="A16" s="34"/>
    </row>
    <row r="17" spans="1:9" ht="50.1" customHeight="1">
      <c r="A17" s="513"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513"/>
      <c r="C17" s="513"/>
      <c r="D17" s="513"/>
      <c r="E17" s="513"/>
      <c r="F17" s="141" t="s">
        <v>348</v>
      </c>
      <c r="G17" s="141" t="s">
        <v>349</v>
      </c>
    </row>
    <row r="18" spans="1:9" ht="45" customHeight="1">
      <c r="A18" s="474"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474"/>
      <c r="C18" s="474"/>
      <c r="D18" s="474"/>
      <c r="E18" s="474"/>
      <c r="F18" s="149"/>
      <c r="G18" s="149"/>
      <c r="H18" s="129" t="str">
        <f t="shared" ref="H18:I25" si="0">IF(F18 = "", "", F18&amp; ", ")</f>
        <v/>
      </c>
      <c r="I18" s="129" t="str">
        <f t="shared" si="0"/>
        <v/>
      </c>
    </row>
    <row r="19" spans="1:9" ht="33" customHeight="1">
      <c r="A19" s="144"/>
      <c r="B19" s="144"/>
      <c r="C19" s="144"/>
      <c r="D19" s="144"/>
      <c r="E19" s="144"/>
      <c r="F19" s="149"/>
      <c r="G19" s="149"/>
      <c r="H19" s="129" t="str">
        <f t="shared" si="0"/>
        <v/>
      </c>
      <c r="I19" s="129" t="str">
        <f t="shared" si="0"/>
        <v/>
      </c>
    </row>
    <row r="20" spans="1:9" ht="33" customHeight="1">
      <c r="A20" s="144"/>
      <c r="B20" s="144"/>
      <c r="C20" s="144"/>
      <c r="D20" s="39"/>
      <c r="E20" s="144"/>
      <c r="F20" s="149"/>
      <c r="G20" s="149"/>
      <c r="H20" s="129" t="str">
        <f t="shared" si="0"/>
        <v/>
      </c>
      <c r="I20" s="129" t="str">
        <f t="shared" si="0"/>
        <v/>
      </c>
    </row>
    <row r="21" spans="1:9" ht="33" customHeight="1">
      <c r="A21" s="38" t="s">
        <v>179</v>
      </c>
      <c r="B21" s="60" t="str">
        <f>'Attach 3(JV)'!B24</f>
        <v/>
      </c>
      <c r="D21" s="39" t="s">
        <v>177</v>
      </c>
      <c r="E21" s="41" t="str">
        <f>'Attach 3(JV)'!E24</f>
        <v/>
      </c>
      <c r="F21" s="149"/>
      <c r="G21" s="149"/>
      <c r="H21" s="129" t="str">
        <f t="shared" si="0"/>
        <v/>
      </c>
      <c r="I21" s="129" t="str">
        <f t="shared" si="0"/>
        <v/>
      </c>
    </row>
    <row r="22" spans="1:9" ht="33" customHeight="1">
      <c r="A22" s="38" t="s">
        <v>180</v>
      </c>
      <c r="B22" s="41" t="str">
        <f>'Attach 3(JV)'!B25</f>
        <v/>
      </c>
      <c r="D22" s="39" t="s">
        <v>178</v>
      </c>
      <c r="E22" s="41" t="str">
        <f>'Attach 3(JV)'!E25</f>
        <v/>
      </c>
      <c r="F22" s="149"/>
      <c r="G22" s="149"/>
      <c r="H22" s="129" t="str">
        <f t="shared" si="0"/>
        <v/>
      </c>
      <c r="I22" s="129" t="str">
        <f t="shared" si="0"/>
        <v/>
      </c>
    </row>
    <row r="23" spans="1:9" ht="33" customHeight="1">
      <c r="D23" s="39"/>
      <c r="F23" s="149"/>
      <c r="G23" s="149"/>
      <c r="H23" s="129" t="str">
        <f t="shared" si="0"/>
        <v/>
      </c>
      <c r="I23" s="129" t="str">
        <f t="shared" si="0"/>
        <v/>
      </c>
    </row>
    <row r="24" spans="1:9" ht="33" customHeight="1">
      <c r="D24" s="39"/>
      <c r="F24" s="149"/>
      <c r="G24" s="149"/>
      <c r="H24" s="129" t="str">
        <f t="shared" si="0"/>
        <v/>
      </c>
      <c r="I24" s="129" t="str">
        <f t="shared" si="0"/>
        <v/>
      </c>
    </row>
    <row r="25" spans="1:9" ht="33" customHeight="1">
      <c r="A25" s="27"/>
      <c r="B25" s="27"/>
      <c r="C25" s="27"/>
      <c r="D25" s="27"/>
      <c r="E25" s="27"/>
      <c r="F25" s="149"/>
      <c r="G25" s="149"/>
      <c r="H25" s="129" t="str">
        <f t="shared" si="0"/>
        <v/>
      </c>
      <c r="I25" s="129" t="str">
        <f t="shared" si="0"/>
        <v/>
      </c>
    </row>
    <row r="26" spans="1:9" ht="33" customHeight="1">
      <c r="A26" s="27"/>
      <c r="B26" s="27"/>
      <c r="C26" s="27"/>
      <c r="D26" s="27"/>
      <c r="E26" s="27"/>
      <c r="F26" s="143" t="str">
        <f>IF((8-COUNTBLANK(F18:F25)) &lt;2, "country.", "countries.")</f>
        <v>country.</v>
      </c>
      <c r="G26" s="143" t="str">
        <f>IF((8-COUNTBLANK(G18:G25)) &lt;2, "country.", "countries.")</f>
        <v>country.</v>
      </c>
      <c r="H26" s="129" t="str">
        <f>IF(COUNTBLANK(F18:F25) =8, "[Enter the name of country where from equipments &amp; material shall be supplied]",CONCATENATE(H18,H19,H20,H21,H22,H23,H24,H25))</f>
        <v>[Enter the name of country where from equipments &amp; material shall be supplied]</v>
      </c>
      <c r="I26" s="129" t="str">
        <f>IF(COUNTBLANK(G18:G25) =8, "[Enter the name of country where from equipments &amp; material shall be supplied]",CONCATENATE(I18,I19,I20,I21,I22,I23,I24,I25))</f>
        <v>[Enter the name of country where from equipments &amp; material shall be supplied]</v>
      </c>
    </row>
    <row r="27" spans="1:9" ht="33" customHeight="1">
      <c r="A27" s="27"/>
      <c r="B27" s="27"/>
      <c r="C27" s="27"/>
      <c r="D27" s="27"/>
      <c r="E27" s="27"/>
    </row>
    <row r="28" spans="1:9" ht="33" customHeight="1">
      <c r="A28" s="27"/>
      <c r="B28" s="27"/>
      <c r="C28" s="27"/>
      <c r="D28" s="27"/>
      <c r="E28" s="27"/>
    </row>
    <row r="29" spans="1:9" ht="33" customHeight="1">
      <c r="A29" s="27"/>
      <c r="B29" s="27"/>
      <c r="C29" s="27"/>
      <c r="D29" s="27"/>
      <c r="E29" s="27"/>
    </row>
    <row r="30" spans="1:9" ht="20.100000000000001" customHeight="1"/>
    <row r="31" spans="1:9" ht="20.100000000000001" customHeight="1">
      <c r="A31" s="40"/>
    </row>
    <row r="32" spans="1:9" ht="20.100000000000001" customHeight="1"/>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row r="41" spans="1:1" ht="20.100000000000001" customHeight="1"/>
    <row r="42" spans="1:1" ht="20.100000000000001" customHeight="1"/>
  </sheetData>
  <sheetProtection algorithmName="SHA-512" hashValue="m3HRHWzayowMehwItu2Hw11d/vMKfDXK4MRXYK1L21PpbFhxOpRxAnNOe9B5rYLsznZiQDZIeKUfJjDq/TnNPQ==" saltValue="NFHrjovU1WMRhdrhS7XPoQ==" spinCount="100000" sheet="1" selectLockedCells="1"/>
  <customSheetViews>
    <customSheetView guid="{F68380CD-DF58-4BFA-A4C7-4B5C98AD7B16}" showGridLines="0" zeroValues="0">
      <selection activeCell="F20" sqref="F2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zeroValues="0">
      <selection activeCell="F20" sqref="F2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4"/>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zeroValues="0">
      <selection activeCell="F20" sqref="F2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zeroValues="0" topLeftCell="A1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zeroValues="0" printArea="1" topLeftCell="A13">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zeroValues="0" showRuler="0" topLeftCell="A10">
      <selection activeCell="G21" sqref="G21"/>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scale="80" orientation="portrait" r:id="rId11"/>
  <headerFooter alignWithMargins="0">
    <oddFooter>&amp;R&amp;"Book Antiqua,Bold"&amp;8 Page &amp;P of &amp;N</oddFooter>
  </headerFooter>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I44"/>
  <sheetViews>
    <sheetView showGridLines="0" showZeros="0" zoomScaleNormal="100" workbookViewId="0">
      <selection activeCell="E2" sqref="E2"/>
    </sheetView>
  </sheetViews>
  <sheetFormatPr defaultRowHeight="16.5"/>
  <cols>
    <col min="1" max="1" width="12.140625" style="31" customWidth="1"/>
    <col min="2" max="2" width="23.7109375" style="31" customWidth="1"/>
    <col min="3" max="3" width="33" style="31" customWidth="1"/>
    <col min="4" max="4" width="12.28515625" style="31" customWidth="1"/>
    <col min="5" max="5" width="26.7109375" style="31" customWidth="1"/>
    <col min="6" max="8" width="9.140625" style="26"/>
    <col min="9" max="16384" width="9.140625" style="27"/>
  </cols>
  <sheetData>
    <row r="1" spans="1:9">
      <c r="A1" s="23" t="str">
        <f>'Attach 3(JV)'!A1</f>
        <v>Specification No. :SR-I/C&amp;M/WC-3823-D/2024/Rfx-5002003807</v>
      </c>
      <c r="B1" s="24"/>
      <c r="C1" s="24"/>
      <c r="D1" s="24"/>
      <c r="E1" s="43" t="str">
        <f>"Attachment-4(A) "</f>
        <v xml:space="preserve">Attachment-4(A) </v>
      </c>
    </row>
    <row r="2" spans="1:9" ht="11.1" customHeight="1"/>
    <row r="3" spans="1:9" ht="48"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05"/>
      <c r="C3" s="505"/>
      <c r="D3" s="505"/>
      <c r="E3" s="505"/>
      <c r="F3" s="28"/>
      <c r="G3" s="29"/>
      <c r="H3" s="28"/>
    </row>
    <row r="4" spans="1:9" ht="11.1" customHeight="1">
      <c r="A4" s="30"/>
      <c r="H4" s="32"/>
      <c r="I4" s="12"/>
    </row>
    <row r="5" spans="1:9" ht="20.100000000000001" customHeight="1">
      <c r="A5" s="506" t="s">
        <v>553</v>
      </c>
      <c r="B5" s="506"/>
      <c r="C5" s="506"/>
      <c r="D5" s="506"/>
      <c r="E5" s="506"/>
      <c r="F5" s="33"/>
      <c r="H5" s="32"/>
      <c r="I5" s="12"/>
    </row>
    <row r="6" spans="1:9" ht="11.1" customHeight="1">
      <c r="A6" s="34"/>
      <c r="H6" s="32"/>
      <c r="I6" s="12"/>
    </row>
    <row r="7" spans="1:9" ht="20.100000000000001" customHeight="1">
      <c r="A7" s="35" t="str">
        <f>'Attach 3(JV)'!A7</f>
        <v>Bidder’s Name and Address (the Bidder) :</v>
      </c>
      <c r="D7" s="16" t="str">
        <f>'Attach 3(JV)'!E7</f>
        <v>To:</v>
      </c>
      <c r="H7" s="32"/>
      <c r="I7" s="12"/>
    </row>
    <row r="8" spans="1:9" s="148" customFormat="1" ht="36" customHeight="1">
      <c r="A8" s="511" t="str">
        <f>'Attach 3(JV)'!A8</f>
        <v/>
      </c>
      <c r="B8" s="511"/>
      <c r="C8" s="511"/>
      <c r="D8" s="13" t="str">
        <f>'Attach 3(JV)'!E8</f>
        <v>Sr.GM(C&amp;M)</v>
      </c>
      <c r="E8" s="34"/>
      <c r="F8" s="146"/>
      <c r="G8" s="146"/>
      <c r="H8" s="147"/>
      <c r="I8" s="145"/>
    </row>
    <row r="9" spans="1:9" ht="20.100000000000001" customHeight="1">
      <c r="A9" s="14" t="s">
        <v>548</v>
      </c>
      <c r="B9" s="508" t="str">
        <f>'Attach 3(JV)'!B9</f>
        <v/>
      </c>
      <c r="C9" s="508"/>
      <c r="D9" s="13" t="str">
        <f>'Attach 3(JV)'!E9</f>
        <v>Power Grid Corporation of India Ltd.,</v>
      </c>
      <c r="H9" s="32"/>
      <c r="I9" s="12"/>
    </row>
    <row r="10" spans="1:9" ht="20.100000000000001" customHeight="1">
      <c r="A10" s="14" t="s">
        <v>549</v>
      </c>
      <c r="B10" s="508" t="str">
        <f>'Attach 3(JV)'!B10</f>
        <v/>
      </c>
      <c r="C10" s="508"/>
      <c r="D10" s="13" t="str">
        <f>'Attach 3(JV)'!E10</f>
        <v>Odisha Projects</v>
      </c>
      <c r="H10" s="32"/>
      <c r="I10" s="12"/>
    </row>
    <row r="11" spans="1:9" ht="20.100000000000001" customHeight="1">
      <c r="B11" s="508" t="str">
        <f>'Attach 3(JV)'!B11</f>
        <v/>
      </c>
      <c r="C11" s="508"/>
      <c r="D11" s="13" t="str">
        <f>'Attach 3(JV)'!E11</f>
        <v>Plot No-4,Unit-41,Niladri Vihar</v>
      </c>
    </row>
    <row r="12" spans="1:9" ht="15" customHeight="1">
      <c r="A12" s="34"/>
      <c r="B12" s="508" t="str">
        <f>'Attach 3(JV)'!B12</f>
        <v/>
      </c>
      <c r="C12" s="508"/>
      <c r="D12" s="13"/>
    </row>
    <row r="13" spans="1:9" ht="20.100000000000001" customHeight="1">
      <c r="A13" s="31" t="s">
        <v>542</v>
      </c>
    </row>
    <row r="14" spans="1:9" ht="72" customHeight="1">
      <c r="A14" s="514" t="s">
        <v>554</v>
      </c>
      <c r="B14" s="514"/>
      <c r="C14" s="514"/>
      <c r="D14" s="514"/>
      <c r="E14" s="514"/>
    </row>
    <row r="15" spans="1:9" ht="20.100000000000001" customHeight="1">
      <c r="A15" s="125" t="s">
        <v>556</v>
      </c>
      <c r="B15" s="67"/>
      <c r="C15" s="67"/>
      <c r="D15" s="67"/>
      <c r="E15" s="126"/>
    </row>
    <row r="16" spans="1:9" ht="20.100000000000001" customHeight="1">
      <c r="A16" s="125" t="s">
        <v>557</v>
      </c>
      <c r="B16" s="67"/>
      <c r="C16" s="67"/>
      <c r="D16" s="67"/>
      <c r="E16" s="126"/>
    </row>
    <row r="17" spans="1:9" ht="20.100000000000001" customHeight="1">
      <c r="A17" s="125" t="s">
        <v>558</v>
      </c>
      <c r="B17" s="68"/>
      <c r="C17" s="68"/>
      <c r="D17" s="68"/>
      <c r="E17" s="127"/>
    </row>
    <row r="18" spans="1:9" ht="20.100000000000001" customHeight="1">
      <c r="A18" s="125" t="s">
        <v>559</v>
      </c>
      <c r="B18" s="69"/>
      <c r="C18" s="69"/>
      <c r="D18" s="69"/>
      <c r="E18" s="128"/>
    </row>
    <row r="19" spans="1:9" ht="19.5" customHeight="1">
      <c r="A19" s="125" t="s">
        <v>242</v>
      </c>
      <c r="B19" s="69"/>
      <c r="C19" s="69"/>
      <c r="D19" s="69"/>
      <c r="E19" s="128"/>
    </row>
    <row r="20" spans="1:9" ht="62.25" customHeight="1">
      <c r="A20" s="514" t="s">
        <v>555</v>
      </c>
      <c r="B20" s="514"/>
      <c r="C20" s="514"/>
      <c r="D20" s="514"/>
      <c r="E20" s="514"/>
    </row>
    <row r="21" spans="1:9" s="26" customFormat="1" ht="20.100000000000001" customHeight="1">
      <c r="A21" s="121" t="s">
        <v>560</v>
      </c>
      <c r="B21" s="121" t="s">
        <v>561</v>
      </c>
      <c r="C21" s="121" t="s">
        <v>562</v>
      </c>
      <c r="D21" s="121" t="s">
        <v>544</v>
      </c>
      <c r="E21" s="121" t="s">
        <v>545</v>
      </c>
      <c r="I21" s="27"/>
    </row>
    <row r="22" spans="1:9" ht="20.100000000000001" customHeight="1">
      <c r="A22" s="122">
        <v>1</v>
      </c>
      <c r="B22" s="70"/>
      <c r="C22" s="70"/>
      <c r="D22" s="70"/>
      <c r="E22" s="70"/>
    </row>
    <row r="23" spans="1:9" ht="20.100000000000001" customHeight="1">
      <c r="A23" s="123">
        <v>2</v>
      </c>
      <c r="B23" s="71"/>
      <c r="C23" s="71"/>
      <c r="D23" s="71"/>
      <c r="E23" s="71"/>
    </row>
    <row r="24" spans="1:9" ht="20.100000000000001" customHeight="1">
      <c r="A24" s="123">
        <v>3</v>
      </c>
      <c r="B24" s="71"/>
      <c r="C24" s="71"/>
      <c r="D24" s="71"/>
      <c r="E24" s="71"/>
    </row>
    <row r="25" spans="1:9" ht="20.100000000000001" customHeight="1">
      <c r="A25" s="123">
        <v>4</v>
      </c>
      <c r="B25" s="72"/>
      <c r="C25" s="72"/>
      <c r="D25" s="71"/>
      <c r="E25" s="72"/>
    </row>
    <row r="26" spans="1:9" ht="20.100000000000001" customHeight="1">
      <c r="A26" s="124">
        <v>5</v>
      </c>
      <c r="B26" s="73"/>
      <c r="C26" s="73"/>
      <c r="D26" s="73"/>
      <c r="E26" s="73"/>
    </row>
    <row r="27" spans="1:9" ht="15.95" customHeight="1"/>
    <row r="28" spans="1:9" ht="23.1" customHeight="1">
      <c r="C28" s="39" t="s">
        <v>184</v>
      </c>
    </row>
    <row r="29" spans="1:9" ht="23.1" customHeight="1">
      <c r="A29" s="38" t="s">
        <v>179</v>
      </c>
      <c r="B29" s="60" t="str">
        <f>'Attach 3(JV)'!B24</f>
        <v/>
      </c>
      <c r="C29" s="39" t="s">
        <v>177</v>
      </c>
      <c r="D29" s="41" t="str">
        <f>'Attach 3(JV)'!E24</f>
        <v/>
      </c>
    </row>
    <row r="30" spans="1:9" ht="23.1" customHeight="1">
      <c r="A30" s="38" t="s">
        <v>180</v>
      </c>
      <c r="B30" s="41" t="str">
        <f>'Attach 3(JV)'!B25</f>
        <v/>
      </c>
      <c r="C30" s="39" t="s">
        <v>178</v>
      </c>
      <c r="D30" s="41" t="str">
        <f>'Attach 3(JV)'!E25</f>
        <v/>
      </c>
    </row>
    <row r="31" spans="1:9" ht="23.1" customHeight="1">
      <c r="C31" s="39" t="s">
        <v>185</v>
      </c>
      <c r="D31" s="39"/>
    </row>
    <row r="32" spans="1:9" ht="20.100000000000001" customHeight="1"/>
    <row r="33" spans="1:1" ht="20.100000000000001" customHeight="1">
      <c r="A33" s="40"/>
    </row>
    <row r="34" spans="1:1" ht="20.100000000000001" customHeight="1"/>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c r="A40" s="40"/>
    </row>
    <row r="41" spans="1:1" ht="20.100000000000001" customHeight="1"/>
    <row r="42" spans="1:1" ht="20.100000000000001" customHeight="1"/>
    <row r="43" spans="1:1" ht="20.100000000000001" customHeight="1"/>
    <row r="44" spans="1:1" ht="20.100000000000001" customHeight="1"/>
  </sheetData>
  <sheetProtection selectLockedCells="1"/>
  <customSheetViews>
    <customSheetView guid="{F68380CD-DF58-4BFA-A4C7-4B5C98AD7B16}" showGridLines="0" zeroValues="0" state="hidden">
      <selection activeCell="B15" sqref="B15"/>
      <pageMargins left="0.75" right="0.63" top="0.57999999999999996" bottom="0.4" header="0.34" footer="0.2"/>
      <pageSetup orientation="portrait" r:id="rId1"/>
      <headerFooter alignWithMargins="0">
        <oddFooter>&amp;R&amp;"Book Antiqua,Bold"&amp;8 Page &amp;P of &amp;N</oddFooter>
      </headerFooter>
    </customSheetView>
    <customSheetView guid="{2FDEDC7A-220A-4BDB-8FCD-0C556B60E1DF}" showGridLines="0" zeroValues="0" state="hidden">
      <selection activeCell="B15" sqref="B15"/>
      <pageMargins left="0.75" right="0.63" top="0.57999999999999996" bottom="0.4" header="0.34" footer="0.2"/>
      <pageSetup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4"/>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6"/>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7"/>
      <headerFooter alignWithMargins="0">
        <oddFooter>&amp;R&amp;"Book Antiqua,Bold"&amp;8 Page &amp;P of &amp;N</oddFooter>
      </headerFooter>
    </customSheetView>
    <customSheetView guid="{6A6F11F6-4979-4331-B451-38654332CB39}" showGridLines="0" zeroValues="0" state="hidden">
      <selection activeCell="B15" sqref="B15"/>
      <pageMargins left="0.75" right="0.63" top="0.57999999999999996" bottom="0.4" header="0.34" footer="0.2"/>
      <pageSetup orientation="portrait" r:id="rId8"/>
      <headerFooter alignWithMargins="0">
        <oddFooter>&amp;R&amp;"Book Antiqua,Bold"&amp;8 Page &amp;P of &amp;N</oddFooter>
      </headerFooter>
    </customSheetView>
    <customSheetView guid="{C75B92C6-DDA6-4B48-9868-112DE431C284}" showPageBreaks="1" showGridLines="0" zeroValues="0" printArea="1" state="hidden">
      <selection activeCell="B15" sqref="B15"/>
      <pageMargins left="0.75" right="0.63" top="0.57999999999999996" bottom="0.4" header="0.34" footer="0.2"/>
      <pageSetup orientation="portrait" r:id="rId9"/>
      <headerFooter alignWithMargins="0">
        <oddFooter>&amp;R&amp;"Book Antiqua,Bold"&amp;8 Page &amp;P of &amp;N</oddFooter>
      </headerFooter>
    </customSheetView>
    <customSheetView guid="{827228A5-964E-465A-A946-EF2238A19E11}" showGridLines="0" zeroValues="0" state="hidden" showRuler="0">
      <selection activeCell="B15" sqref="B15"/>
      <pageMargins left="0.75" right="0.63" top="0.57999999999999996" bottom="0.4" header="0.34" footer="0.2"/>
      <pageSetup orientation="portrait" r:id="rId10"/>
      <headerFooter alignWithMargins="0">
        <oddFooter>&amp;R&amp;"Book Antiqua,Bold"&amp;8 Page &amp;P of &amp;N</oddFooter>
      </headerFooter>
    </customSheetView>
  </customSheetViews>
  <mergeCells count="9">
    <mergeCell ref="A3:E3"/>
    <mergeCell ref="A5:E5"/>
    <mergeCell ref="A14:E14"/>
    <mergeCell ref="A20:E20"/>
    <mergeCell ref="B9:C9"/>
    <mergeCell ref="B10:C10"/>
    <mergeCell ref="B11:C11"/>
    <mergeCell ref="B12:C12"/>
    <mergeCell ref="A8:C8"/>
  </mergeCells>
  <phoneticPr fontId="6" type="noConversion"/>
  <pageMargins left="0.75" right="0.63" top="0.57999999999999996" bottom="0.4" header="0.34" footer="0.2"/>
  <pageSetup orientation="portrait" r:id="rId11"/>
  <headerFooter alignWithMargins="0">
    <oddFooter>&amp;R&amp;"Book Antiqua,Bold"&amp;8 Page &amp;P of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workbookViewId="0">
      <selection activeCell="D21" sqref="D21"/>
    </sheetView>
  </sheetViews>
  <sheetFormatPr defaultRowHeight="16.5"/>
  <cols>
    <col min="1" max="1" width="12.140625" style="31" customWidth="1"/>
    <col min="2" max="2" width="20.5703125" style="31" customWidth="1"/>
    <col min="3" max="3" width="11.42578125" style="31" customWidth="1"/>
    <col min="4" max="4" width="22.7109375" style="31" customWidth="1"/>
    <col min="5" max="5" width="39.28515625" style="31" customWidth="1"/>
    <col min="6" max="8" width="9.140625" style="26"/>
    <col min="9" max="16384" width="9.140625" style="27"/>
  </cols>
  <sheetData>
    <row r="1" spans="1:9">
      <c r="A1" s="23" t="str">
        <f>'Attach 3(JV)'!A1</f>
        <v>Specification No. :SR-I/C&amp;M/WC-3823-D/2024/Rfx-5002003807</v>
      </c>
      <c r="B1" s="24"/>
      <c r="C1" s="24"/>
      <c r="D1" s="24"/>
      <c r="E1" s="25" t="str">
        <f>"Attachment-4(B) "&amp; 'Attach 3(JV)'!AT1</f>
        <v>Attachment-4(B) 0</v>
      </c>
    </row>
    <row r="3" spans="1:9" ht="48"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05"/>
      <c r="C3" s="505"/>
      <c r="D3" s="505"/>
      <c r="E3" s="505"/>
      <c r="F3" s="28"/>
      <c r="G3" s="29"/>
      <c r="H3" s="28"/>
    </row>
    <row r="4" spans="1:9" ht="20.100000000000001" customHeight="1">
      <c r="A4" s="30"/>
      <c r="H4" s="32"/>
      <c r="I4" s="12"/>
    </row>
    <row r="5" spans="1:9" ht="20.100000000000001" customHeight="1">
      <c r="A5" s="506" t="s">
        <v>553</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13" t="str">
        <f>'Attach 3(JV)'!E8</f>
        <v>Sr.GM(C&amp;M)</v>
      </c>
      <c r="H8" s="32"/>
      <c r="I8" s="12"/>
    </row>
    <row r="9" spans="1:9" ht="20.100000000000001" customHeight="1">
      <c r="A9" s="14" t="s">
        <v>548</v>
      </c>
      <c r="B9" s="508" t="str">
        <f>'Attach 3(JV)'!B9</f>
        <v/>
      </c>
      <c r="C9" s="508"/>
      <c r="D9" s="508"/>
      <c r="E9" s="13" t="str">
        <f>'Attach 3(JV)'!E9</f>
        <v>Power Grid Corporation of India Ltd.,</v>
      </c>
      <c r="H9" s="32"/>
      <c r="I9" s="12"/>
    </row>
    <row r="10" spans="1:9" ht="20.100000000000001" customHeight="1">
      <c r="A10" s="14" t="s">
        <v>549</v>
      </c>
      <c r="B10" s="508" t="str">
        <f>'Attach 3(JV)'!B10</f>
        <v/>
      </c>
      <c r="C10" s="508"/>
      <c r="D10" s="508"/>
      <c r="E10" s="13" t="str">
        <f>'Attach 3(JV)'!E10</f>
        <v>Odisha Projects</v>
      </c>
      <c r="H10" s="32"/>
      <c r="I10" s="12"/>
    </row>
    <row r="11" spans="1:9" ht="20.100000000000001" customHeight="1">
      <c r="B11" s="508" t="str">
        <f>'Attach 3(JV)'!B11</f>
        <v/>
      </c>
      <c r="C11" s="508"/>
      <c r="D11" s="508"/>
      <c r="E11" s="13" t="str">
        <f>'Attach 3(JV)'!E11</f>
        <v>Plot No-4,Unit-41,Niladri Vihar</v>
      </c>
    </row>
    <row r="12" spans="1:9" ht="20.100000000000001" customHeight="1">
      <c r="A12" s="34"/>
      <c r="B12" s="508" t="str">
        <f>'Attach 3(JV)'!B12</f>
        <v/>
      </c>
      <c r="C12" s="508"/>
      <c r="D12" s="508"/>
      <c r="E12" s="13"/>
    </row>
    <row r="13" spans="1:9" ht="20.100000000000001" customHeight="1">
      <c r="A13" s="31" t="s">
        <v>542</v>
      </c>
    </row>
    <row r="14" spans="1:9" ht="20.100000000000001" customHeight="1">
      <c r="A14" s="34"/>
    </row>
    <row r="15" spans="1:9" ht="87.75" customHeight="1">
      <c r="A15" s="514" t="s">
        <v>563</v>
      </c>
      <c r="B15" s="514"/>
      <c r="C15" s="514"/>
      <c r="D15" s="514"/>
      <c r="E15" s="514"/>
    </row>
    <row r="16" spans="1:9" ht="30" customHeight="1">
      <c r="A16" s="66" t="s">
        <v>556</v>
      </c>
      <c r="B16" s="67"/>
      <c r="C16" s="67"/>
      <c r="D16" s="67"/>
      <c r="E16" s="67"/>
    </row>
    <row r="17" spans="1:5" ht="30" customHeight="1">
      <c r="A17" s="66" t="s">
        <v>557</v>
      </c>
      <c r="B17" s="67"/>
      <c r="C17" s="67"/>
      <c r="D17" s="67"/>
      <c r="E17" s="67"/>
    </row>
    <row r="18" spans="1:5" ht="30" customHeight="1">
      <c r="A18" s="66" t="s">
        <v>558</v>
      </c>
      <c r="B18" s="68"/>
      <c r="C18" s="68"/>
      <c r="D18" s="68"/>
      <c r="E18" s="68"/>
    </row>
    <row r="19" spans="1:5" ht="30" customHeight="1">
      <c r="A19" s="44" t="s">
        <v>559</v>
      </c>
      <c r="B19" s="68"/>
      <c r="C19" s="68"/>
      <c r="D19" s="68"/>
      <c r="E19" s="68"/>
    </row>
    <row r="20" spans="1:5" ht="30" customHeight="1">
      <c r="A20" s="44" t="s">
        <v>242</v>
      </c>
      <c r="B20" s="68"/>
      <c r="C20" s="68"/>
      <c r="D20" s="68"/>
      <c r="E20" s="68"/>
    </row>
    <row r="21" spans="1:5" ht="30" customHeight="1">
      <c r="A21" s="44" t="s">
        <v>245</v>
      </c>
      <c r="B21" s="69"/>
      <c r="C21" s="69"/>
      <c r="D21" s="69"/>
      <c r="E21" s="69"/>
    </row>
    <row r="22" spans="1:5" ht="16.5" customHeight="1">
      <c r="A22" s="118"/>
    </row>
    <row r="23" spans="1:5" ht="27.95" customHeight="1">
      <c r="D23" s="39" t="s">
        <v>184</v>
      </c>
    </row>
    <row r="24" spans="1:5" ht="27.95" customHeight="1">
      <c r="A24" s="38" t="s">
        <v>179</v>
      </c>
      <c r="B24" s="60" t="str">
        <f>'Attach 3(JV)'!B24</f>
        <v/>
      </c>
      <c r="D24" s="39" t="s">
        <v>177</v>
      </c>
      <c r="E24" s="41" t="str">
        <f>'Attach 3(JV)'!E24</f>
        <v/>
      </c>
    </row>
    <row r="25" spans="1:5" ht="27.95" customHeight="1">
      <c r="A25" s="38" t="s">
        <v>180</v>
      </c>
      <c r="B25" s="41" t="str">
        <f>'Attach 3(JV)'!B25</f>
        <v/>
      </c>
      <c r="D25" s="39" t="s">
        <v>178</v>
      </c>
      <c r="E25" s="41" t="str">
        <f>'Attach 3(JV)'!E25</f>
        <v/>
      </c>
    </row>
    <row r="26" spans="1:5" ht="27.95" customHeight="1">
      <c r="D26" s="39" t="s">
        <v>185</v>
      </c>
    </row>
    <row r="27" spans="1:5" ht="33" customHeight="1"/>
    <row r="28" spans="1:5" ht="33"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c r="A35" s="40"/>
    </row>
  </sheetData>
  <sheetProtection selectLockedCells="1"/>
  <customSheetViews>
    <customSheetView guid="{F68380CD-DF58-4BFA-A4C7-4B5C98AD7B16}" showGridLines="0" state="hidden">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4"/>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72"/>
  <sheetViews>
    <sheetView showGridLines="0" view="pageBreakPreview" zoomScale="115" zoomScaleNormal="100" zoomScaleSheetLayoutView="115" workbookViewId="0">
      <selection activeCell="C41" sqref="C41"/>
    </sheetView>
  </sheetViews>
  <sheetFormatPr defaultRowHeight="16.5"/>
  <cols>
    <col min="1" max="1" width="12.140625" style="31" customWidth="1"/>
    <col min="2" max="2" width="30.7109375" style="31" customWidth="1"/>
    <col min="3" max="3" width="25.5703125" style="31" customWidth="1"/>
    <col min="4" max="4" width="18.85546875" style="31" customWidth="1"/>
    <col min="5" max="5" width="20" style="31" customWidth="1"/>
    <col min="6" max="7" width="9.140625" style="26"/>
    <col min="8" max="8" width="9.140625" style="26" hidden="1" customWidth="1"/>
    <col min="9" max="16384" width="9.140625" style="27"/>
  </cols>
  <sheetData>
    <row r="1" spans="1:9">
      <c r="A1" s="23" t="str">
        <f>'Attach 3(JV)'!A1</f>
        <v>Specification No. :SR-I/C&amp;M/WC-3823-D/2024/Rfx-5002003807</v>
      </c>
      <c r="B1" s="24"/>
      <c r="C1" s="24"/>
      <c r="D1" s="24"/>
      <c r="E1" s="25" t="str">
        <f>"Attachment-5 "</f>
        <v xml:space="preserve">Attachment-5 </v>
      </c>
    </row>
    <row r="2" spans="1:9" ht="8.1" customHeight="1"/>
    <row r="3" spans="1:9" ht="76.5"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05"/>
      <c r="C3" s="505"/>
      <c r="D3" s="505"/>
      <c r="E3" s="505"/>
      <c r="F3" s="28"/>
      <c r="G3" s="29"/>
      <c r="H3" s="28"/>
    </row>
    <row r="4" spans="1:9" ht="8.1" customHeight="1">
      <c r="A4" s="30"/>
      <c r="H4" s="32"/>
      <c r="I4" s="12"/>
    </row>
    <row r="5" spans="1:9" ht="20.100000000000001" customHeight="1">
      <c r="A5" s="506" t="s">
        <v>564</v>
      </c>
      <c r="B5" s="506"/>
      <c r="C5" s="506"/>
      <c r="D5" s="506"/>
      <c r="E5" s="506"/>
      <c r="F5" s="33"/>
      <c r="H5" s="32"/>
      <c r="I5" s="12"/>
    </row>
    <row r="6" spans="1:9" ht="8.1" customHeight="1">
      <c r="A6" s="34"/>
      <c r="H6" s="32"/>
      <c r="I6" s="12"/>
    </row>
    <row r="7" spans="1:9" ht="20.100000000000001" customHeight="1">
      <c r="A7" s="35" t="str">
        <f>'Attach 3(JV)'!A7</f>
        <v>Bidder’s Name and Address (the Bidder) :</v>
      </c>
      <c r="B7" s="34"/>
      <c r="C7" s="34"/>
      <c r="D7" s="16" t="str">
        <f>'Attach 3(JV)'!E7</f>
        <v>To:</v>
      </c>
      <c r="H7" s="32"/>
      <c r="I7" s="12"/>
    </row>
    <row r="8" spans="1:9" ht="36" customHeight="1">
      <c r="A8" s="511" t="str">
        <f>'Attach 3(JV)'!A8</f>
        <v/>
      </c>
      <c r="B8" s="511"/>
      <c r="C8" s="511"/>
      <c r="D8" s="40" t="str">
        <f>'Attach 4'!E8</f>
        <v>Sr.GM(C&amp;M)</v>
      </c>
      <c r="H8" s="32"/>
      <c r="I8" s="12"/>
    </row>
    <row r="9" spans="1:9">
      <c r="A9" s="14" t="s">
        <v>548</v>
      </c>
      <c r="B9" s="512" t="str">
        <f>'Attach 3(JV)'!B9</f>
        <v/>
      </c>
      <c r="C9" s="512"/>
      <c r="D9" s="40" t="str">
        <f>'Attach 4'!E9</f>
        <v>Power Grid Corporation of India Ltd.,</v>
      </c>
      <c r="H9" s="32"/>
      <c r="I9" s="12"/>
    </row>
    <row r="10" spans="1:9">
      <c r="A10" s="14" t="s">
        <v>549</v>
      </c>
      <c r="B10" s="512" t="str">
        <f>'Attach 3(JV)'!B10</f>
        <v/>
      </c>
      <c r="C10" s="512"/>
      <c r="D10" s="40" t="str">
        <f>'Attach 4'!E10</f>
        <v>SRTS-1</v>
      </c>
      <c r="H10" s="32"/>
      <c r="I10" s="12"/>
    </row>
    <row r="11" spans="1:9">
      <c r="B11" s="512" t="str">
        <f>'Attach 3(JV)'!B11</f>
        <v/>
      </c>
      <c r="C11" s="512"/>
      <c r="D11" s="40" t="str">
        <f>'Attach 4'!E11</f>
        <v>No: 6-6-8/32 &amp; 395E, Kavadiguda Main Road</v>
      </c>
    </row>
    <row r="12" spans="1:9">
      <c r="A12" s="34"/>
      <c r="B12" s="512" t="str">
        <f>'Attach 3(JV)'!B12</f>
        <v/>
      </c>
      <c r="C12" s="512"/>
      <c r="D12" s="40" t="str">
        <f>'Attach 4'!E12</f>
        <v>Secunderabad, Telangana – 500 080</v>
      </c>
    </row>
    <row r="13" spans="1:9" ht="20.100000000000001" customHeight="1">
      <c r="A13" s="31" t="s">
        <v>542</v>
      </c>
    </row>
    <row r="14" spans="1:9" ht="45.75" customHeight="1">
      <c r="A14" s="507" t="s">
        <v>13</v>
      </c>
      <c r="B14" s="507"/>
      <c r="C14" s="507"/>
      <c r="D14" s="507"/>
      <c r="E14" s="507"/>
      <c r="F14" s="36"/>
      <c r="G14" s="36"/>
      <c r="H14" s="36"/>
    </row>
    <row r="15" spans="1:9" ht="32.1" customHeight="1">
      <c r="A15" s="515" t="s">
        <v>546</v>
      </c>
      <c r="B15" s="515" t="s">
        <v>562</v>
      </c>
      <c r="C15" s="515" t="s">
        <v>565</v>
      </c>
      <c r="D15" s="521" t="s">
        <v>566</v>
      </c>
      <c r="E15" s="522"/>
      <c r="F15" s="36"/>
      <c r="G15" s="36"/>
      <c r="H15" s="36"/>
    </row>
    <row r="16" spans="1:9" ht="19.5" customHeight="1">
      <c r="A16" s="516"/>
      <c r="B16" s="516"/>
      <c r="C16" s="516"/>
      <c r="D16" s="47" t="s">
        <v>0</v>
      </c>
      <c r="E16" s="47" t="s">
        <v>1</v>
      </c>
      <c r="F16" s="36"/>
      <c r="G16" s="36"/>
      <c r="H16" s="36"/>
    </row>
    <row r="17" spans="1:8" ht="21.75" customHeight="1">
      <c r="A17" s="111">
        <v>1</v>
      </c>
      <c r="B17" s="112"/>
      <c r="C17" s="112"/>
      <c r="D17" s="112"/>
      <c r="E17" s="112"/>
      <c r="F17" s="36"/>
      <c r="G17" s="36"/>
      <c r="H17" s="36"/>
    </row>
    <row r="18" spans="1:8" ht="21.95" customHeight="1">
      <c r="A18" s="113">
        <v>2</v>
      </c>
      <c r="B18" s="108"/>
      <c r="C18" s="108"/>
      <c r="D18" s="108"/>
      <c r="E18" s="108"/>
      <c r="F18" s="36"/>
      <c r="G18" s="36"/>
      <c r="H18" s="36"/>
    </row>
    <row r="19" spans="1:8" ht="21.95" customHeight="1">
      <c r="A19" s="113">
        <v>3</v>
      </c>
      <c r="B19" s="108"/>
      <c r="C19" s="108"/>
      <c r="D19" s="108"/>
      <c r="E19" s="108"/>
      <c r="F19" s="36"/>
      <c r="G19" s="36"/>
      <c r="H19" s="36"/>
    </row>
    <row r="20" spans="1:8" ht="21.95" customHeight="1">
      <c r="A20" s="113">
        <v>4</v>
      </c>
      <c r="B20" s="108"/>
      <c r="C20" s="108"/>
      <c r="D20" s="108"/>
      <c r="E20" s="108"/>
      <c r="F20" s="237"/>
      <c r="G20" s="237"/>
      <c r="H20" s="239" t="b">
        <v>0</v>
      </c>
    </row>
    <row r="21" spans="1:8" ht="21.95" customHeight="1">
      <c r="A21" s="114">
        <v>5</v>
      </c>
      <c r="B21" s="109"/>
      <c r="C21" s="109"/>
      <c r="D21" s="109"/>
      <c r="E21" s="109"/>
      <c r="F21" s="237"/>
      <c r="G21" s="237"/>
      <c r="H21" s="238"/>
    </row>
    <row r="22" spans="1:8" ht="18" customHeight="1">
      <c r="A22" s="235"/>
      <c r="B22" s="236"/>
      <c r="C22" s="236"/>
      <c r="D22" s="236"/>
      <c r="E22" s="236"/>
      <c r="F22" s="221"/>
      <c r="G22" s="221"/>
      <c r="H22" s="222"/>
    </row>
    <row r="23" spans="1:8" ht="54.75" hidden="1" customHeight="1">
      <c r="A23" s="526" t="s">
        <v>247</v>
      </c>
      <c r="B23" s="526"/>
      <c r="C23" s="526"/>
      <c r="D23" s="526"/>
      <c r="E23" s="526"/>
      <c r="F23" s="221"/>
      <c r="G23" s="221"/>
      <c r="H23" s="222"/>
    </row>
    <row r="24" spans="1:8" ht="32.1" hidden="1" customHeight="1">
      <c r="A24" s="515" t="s">
        <v>546</v>
      </c>
      <c r="B24" s="515" t="s">
        <v>562</v>
      </c>
      <c r="C24" s="515" t="s">
        <v>265</v>
      </c>
      <c r="D24" s="521" t="s">
        <v>266</v>
      </c>
      <c r="E24" s="522"/>
      <c r="F24" s="36"/>
      <c r="G24" s="36"/>
      <c r="H24" s="36"/>
    </row>
    <row r="25" spans="1:8" ht="22.5" hidden="1" customHeight="1">
      <c r="A25" s="516"/>
      <c r="B25" s="516"/>
      <c r="C25" s="516"/>
      <c r="D25" s="47" t="s">
        <v>267</v>
      </c>
      <c r="E25" s="47" t="s">
        <v>268</v>
      </c>
      <c r="F25" s="36"/>
      <c r="G25" s="36"/>
      <c r="H25" s="36"/>
    </row>
    <row r="26" spans="1:8" ht="21.95" hidden="1" customHeight="1">
      <c r="A26" s="220">
        <v>1</v>
      </c>
      <c r="B26" s="153"/>
      <c r="C26" s="153"/>
      <c r="D26" s="153"/>
      <c r="E26" s="153"/>
      <c r="F26" s="36"/>
      <c r="G26" s="36"/>
      <c r="H26" s="36"/>
    </row>
    <row r="27" spans="1:8" ht="21.95" hidden="1" customHeight="1">
      <c r="A27" s="220">
        <v>2</v>
      </c>
      <c r="B27" s="153"/>
      <c r="C27" s="153"/>
      <c r="D27" s="153"/>
      <c r="E27" s="153"/>
    </row>
    <row r="28" spans="1:8" ht="21.95" hidden="1" customHeight="1">
      <c r="A28" s="114">
        <v>3</v>
      </c>
      <c r="B28" s="109"/>
      <c r="C28" s="109"/>
      <c r="D28" s="109"/>
      <c r="E28" s="109"/>
    </row>
    <row r="29" spans="1:8" ht="15.95" customHeight="1">
      <c r="A29" s="154"/>
      <c r="B29" s="154"/>
      <c r="C29" s="154"/>
      <c r="D29" s="154"/>
      <c r="E29" s="154"/>
      <c r="F29" s="36"/>
      <c r="G29" s="36"/>
      <c r="H29" s="36"/>
    </row>
    <row r="30" spans="1:8" ht="15.95" customHeight="1">
      <c r="C30" s="39"/>
      <c r="F30" s="36"/>
      <c r="G30" s="36"/>
      <c r="H30" s="36"/>
    </row>
    <row r="31" spans="1:8" ht="15.95" customHeight="1">
      <c r="A31" s="38" t="s">
        <v>179</v>
      </c>
      <c r="B31" s="60" t="str">
        <f>'Attach 3(JV)'!B24</f>
        <v/>
      </c>
      <c r="C31" s="39" t="s">
        <v>177</v>
      </c>
      <c r="D31" s="41" t="str">
        <f>'Attach 3(JV)'!E24</f>
        <v/>
      </c>
    </row>
    <row r="32" spans="1:8" ht="15.95" customHeight="1">
      <c r="A32" s="38" t="s">
        <v>180</v>
      </c>
      <c r="B32" s="41" t="str">
        <f>'Attach 3(JV)'!B25</f>
        <v/>
      </c>
      <c r="C32" s="39" t="s">
        <v>178</v>
      </c>
      <c r="D32" s="41" t="str">
        <f>'Attach 3(JV)'!E25</f>
        <v/>
      </c>
    </row>
    <row r="33" spans="1:5" ht="15.75" customHeight="1">
      <c r="A33" s="27"/>
      <c r="B33" s="27"/>
      <c r="C33" s="39"/>
      <c r="D33" s="27"/>
      <c r="E33" s="27"/>
    </row>
    <row r="34" spans="1:5" ht="19.5" customHeight="1">
      <c r="A34" s="23" t="str">
        <f>A1</f>
        <v>Specification No. :SR-I/C&amp;M/WC-3823-D/2024/Rfx-5002003807</v>
      </c>
      <c r="B34" s="24"/>
      <c r="C34" s="24"/>
      <c r="D34" s="24"/>
      <c r="E34" s="43" t="str">
        <f>E1</f>
        <v xml:space="preserve">Attachment-5 </v>
      </c>
    </row>
    <row r="35" spans="1:5" ht="18" customHeight="1">
      <c r="A35" s="40"/>
    </row>
    <row r="36" spans="1:5" ht="30" customHeight="1">
      <c r="A36" s="525" t="s">
        <v>564</v>
      </c>
      <c r="B36" s="525"/>
      <c r="C36" s="525"/>
      <c r="D36" s="525"/>
      <c r="E36" s="525"/>
    </row>
    <row r="37" spans="1:5" ht="18" customHeight="1"/>
    <row r="38" spans="1:5" ht="36" customHeight="1">
      <c r="A38" s="519" t="s">
        <v>546</v>
      </c>
      <c r="B38" s="523" t="s">
        <v>562</v>
      </c>
      <c r="C38" s="515" t="s">
        <v>565</v>
      </c>
      <c r="D38" s="517" t="s">
        <v>566</v>
      </c>
      <c r="E38" s="518"/>
    </row>
    <row r="39" spans="1:5" ht="18" customHeight="1">
      <c r="A39" s="520"/>
      <c r="B39" s="524"/>
      <c r="C39" s="516"/>
      <c r="D39" s="47" t="s">
        <v>0</v>
      </c>
      <c r="E39" s="47" t="s">
        <v>1</v>
      </c>
    </row>
    <row r="40" spans="1:5" ht="18" customHeight="1">
      <c r="A40" s="152"/>
      <c r="B40" s="155"/>
      <c r="C40" s="152"/>
      <c r="D40" s="152"/>
      <c r="E40" s="152"/>
    </row>
    <row r="41" spans="1:5" ht="18" customHeight="1">
      <c r="A41" s="150"/>
      <c r="B41" s="156"/>
      <c r="C41" s="150"/>
      <c r="D41" s="150"/>
      <c r="E41" s="150"/>
    </row>
    <row r="42" spans="1:5" ht="18" customHeight="1">
      <c r="A42" s="150"/>
      <c r="B42" s="156"/>
      <c r="C42" s="150"/>
      <c r="D42" s="150"/>
      <c r="E42" s="150"/>
    </row>
    <row r="43" spans="1:5" ht="18" customHeight="1">
      <c r="A43" s="150"/>
      <c r="B43" s="156"/>
      <c r="C43" s="150"/>
      <c r="D43" s="150"/>
      <c r="E43" s="150"/>
    </row>
    <row r="44" spans="1:5" ht="18" customHeight="1">
      <c r="A44" s="150"/>
      <c r="B44" s="156"/>
      <c r="C44" s="150"/>
      <c r="D44" s="150"/>
      <c r="E44" s="150"/>
    </row>
    <row r="45" spans="1:5" ht="18" customHeight="1">
      <c r="A45" s="150"/>
      <c r="B45" s="156"/>
      <c r="C45" s="150"/>
      <c r="D45" s="150"/>
      <c r="E45" s="150"/>
    </row>
    <row r="46" spans="1:5" ht="18" customHeight="1">
      <c r="A46" s="150"/>
      <c r="B46" s="156"/>
      <c r="C46" s="150"/>
      <c r="D46" s="150"/>
      <c r="E46" s="150"/>
    </row>
    <row r="47" spans="1:5" ht="18" customHeight="1">
      <c r="A47" s="150"/>
      <c r="B47" s="156"/>
      <c r="C47" s="150"/>
      <c r="D47" s="150"/>
      <c r="E47" s="150"/>
    </row>
    <row r="48" spans="1:5" ht="18" customHeight="1">
      <c r="A48" s="150"/>
      <c r="B48" s="156"/>
      <c r="C48" s="150"/>
      <c r="D48" s="150"/>
      <c r="E48" s="150"/>
    </row>
    <row r="49" spans="1:5" ht="18" customHeight="1">
      <c r="A49" s="150"/>
      <c r="B49" s="156"/>
      <c r="C49" s="150"/>
      <c r="D49" s="150"/>
      <c r="E49" s="150"/>
    </row>
    <row r="50" spans="1:5" ht="18" customHeight="1">
      <c r="A50" s="150"/>
      <c r="B50" s="156"/>
      <c r="C50" s="150"/>
      <c r="D50" s="150"/>
      <c r="E50" s="150"/>
    </row>
    <row r="51" spans="1:5" ht="18" customHeight="1">
      <c r="A51" s="150"/>
      <c r="B51" s="156"/>
      <c r="C51" s="150"/>
      <c r="D51" s="150"/>
      <c r="E51" s="150"/>
    </row>
    <row r="52" spans="1:5" ht="18" customHeight="1">
      <c r="A52" s="150"/>
      <c r="B52" s="156"/>
      <c r="C52" s="150"/>
      <c r="D52" s="150"/>
      <c r="E52" s="150"/>
    </row>
    <row r="53" spans="1:5" ht="18" customHeight="1">
      <c r="A53" s="150"/>
      <c r="B53" s="156"/>
      <c r="C53" s="150"/>
      <c r="D53" s="150"/>
      <c r="E53" s="150"/>
    </row>
    <row r="54" spans="1:5" ht="18" customHeight="1">
      <c r="A54" s="150"/>
      <c r="B54" s="156"/>
      <c r="C54" s="150"/>
      <c r="D54" s="150"/>
      <c r="E54" s="150"/>
    </row>
    <row r="55" spans="1:5" ht="18" customHeight="1">
      <c r="A55" s="150"/>
      <c r="B55" s="156"/>
      <c r="C55" s="150"/>
      <c r="D55" s="150"/>
      <c r="E55" s="150"/>
    </row>
    <row r="56" spans="1:5" ht="18" customHeight="1">
      <c r="A56" s="150"/>
      <c r="B56" s="156"/>
      <c r="C56" s="150"/>
      <c r="D56" s="150"/>
      <c r="E56" s="150"/>
    </row>
    <row r="57" spans="1:5" ht="18" customHeight="1">
      <c r="A57" s="150"/>
      <c r="B57" s="156"/>
      <c r="C57" s="150"/>
      <c r="D57" s="150"/>
      <c r="E57" s="150"/>
    </row>
    <row r="58" spans="1:5" ht="18" customHeight="1">
      <c r="A58" s="150"/>
      <c r="B58" s="156"/>
      <c r="C58" s="150"/>
      <c r="D58" s="150"/>
      <c r="E58" s="150"/>
    </row>
    <row r="59" spans="1:5" ht="18" customHeight="1">
      <c r="A59" s="150"/>
      <c r="B59" s="156"/>
      <c r="C59" s="150"/>
      <c r="D59" s="150"/>
      <c r="E59" s="150"/>
    </row>
    <row r="60" spans="1:5" ht="18" customHeight="1">
      <c r="A60" s="150"/>
      <c r="B60" s="156"/>
      <c r="C60" s="150"/>
      <c r="D60" s="150"/>
      <c r="E60" s="150"/>
    </row>
    <row r="61" spans="1:5" ht="18" customHeight="1">
      <c r="A61" s="150"/>
      <c r="B61" s="156"/>
      <c r="C61" s="150"/>
      <c r="D61" s="150"/>
      <c r="E61" s="150"/>
    </row>
    <row r="62" spans="1:5" ht="18" customHeight="1">
      <c r="A62" s="150"/>
      <c r="B62" s="156"/>
      <c r="C62" s="150"/>
      <c r="D62" s="150"/>
      <c r="E62" s="150"/>
    </row>
    <row r="63" spans="1:5" ht="18" customHeight="1">
      <c r="A63" s="150"/>
      <c r="B63" s="156"/>
      <c r="C63" s="150"/>
      <c r="D63" s="150"/>
      <c r="E63" s="150"/>
    </row>
    <row r="64" spans="1:5" ht="18" customHeight="1">
      <c r="A64" s="150"/>
      <c r="B64" s="156"/>
      <c r="C64" s="150"/>
      <c r="D64" s="150"/>
      <c r="E64" s="150"/>
    </row>
    <row r="65" spans="1:5" ht="18" customHeight="1">
      <c r="A65" s="150"/>
      <c r="B65" s="156"/>
      <c r="C65" s="150"/>
      <c r="D65" s="150"/>
      <c r="E65" s="150"/>
    </row>
    <row r="66" spans="1:5" ht="18" customHeight="1">
      <c r="A66" s="151"/>
      <c r="B66" s="157"/>
      <c r="C66" s="151"/>
      <c r="D66" s="151"/>
      <c r="E66" s="151"/>
    </row>
    <row r="67" spans="1:5" ht="18" customHeight="1"/>
    <row r="68" spans="1:5" ht="24" customHeight="1">
      <c r="C68" s="39"/>
    </row>
    <row r="69" spans="1:5" ht="24" customHeight="1">
      <c r="A69" s="38" t="s">
        <v>179</v>
      </c>
      <c r="B69" s="60" t="str">
        <f>B31</f>
        <v/>
      </c>
      <c r="C69" s="39" t="s">
        <v>177</v>
      </c>
      <c r="D69" s="41" t="str">
        <f>D31</f>
        <v/>
      </c>
    </row>
    <row r="70" spans="1:5" ht="24" customHeight="1">
      <c r="A70" s="38" t="s">
        <v>180</v>
      </c>
      <c r="B70" s="60" t="str">
        <f>B32</f>
        <v/>
      </c>
      <c r="C70" s="39" t="s">
        <v>178</v>
      </c>
      <c r="D70" s="41" t="str">
        <f>D32</f>
        <v/>
      </c>
    </row>
    <row r="71" spans="1:5" ht="24" customHeight="1">
      <c r="A71" s="38"/>
      <c r="B71" s="60"/>
      <c r="C71" s="39"/>
      <c r="D71" s="41"/>
    </row>
    <row r="72" spans="1:5" ht="33" customHeight="1">
      <c r="D72" s="39"/>
    </row>
  </sheetData>
  <sheetProtection algorithmName="SHA-512" hashValue="mtZlANVFqykorwxkHLKp74EW5ByOrsYNUkEEy7Q/TLaLafw8RuDyNaQ+TQYtkCIOfJEcEXAE6dQvKrp0KcOEzA==" saltValue="lTdRUAAeEdcDmME9zunLGw==" spinCount="100000" sheet="1" selectLockedCells="1"/>
  <customSheetViews>
    <customSheetView guid="{F68380CD-DF58-4BFA-A4C7-4B5C98AD7B16}" showGridLines="0" hiddenRows="1" hiddenColumns="1">
      <selection activeCell="D17" sqref="D17"/>
      <rowBreaks count="1" manualBreakCount="1">
        <brk id="33" max="4" man="1"/>
      </rowBreaks>
      <pageMargins left="0.75" right="0.46" top="0.4" bottom="0.47" header="0.26" footer="0.28999999999999998"/>
      <pageSetup scale="96" orientation="portrait" r:id="rId1"/>
      <headerFooter alignWithMargins="0">
        <oddFooter xml:space="preserve">&amp;R&amp;"Book Antiqua,Bold"&amp;8 Page &amp;P </oddFooter>
      </headerFooter>
    </customSheetView>
    <customSheetView guid="{2FDEDC7A-220A-4BDB-8FCD-0C556B60E1DF}" showGridLines="0" hiddenRows="1" hiddenColumns="1">
      <selection activeCell="D17" sqref="D17"/>
      <rowBreaks count="1" manualBreakCount="1">
        <brk id="33" max="4" man="1"/>
      </rowBreaks>
      <pageMargins left="0.75" right="0.46" top="0.4" bottom="0.47" header="0.26" footer="0.28999999999999998"/>
      <pageSetup scale="96" orientation="portrait" r:id="rId2"/>
      <headerFooter alignWithMargins="0">
        <oddFooter xml:space="preserve">&amp;R&amp;"Book Antiqua,Bold"&amp;8 Page &amp;P </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4"/>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6"/>
      <headerFooter alignWithMargins="0">
        <oddFooter xml:space="preserve">&amp;R&amp;"Book Antiqua,Bold"&amp;8 Page &amp;P </oddFooter>
      </headerFooter>
    </customSheetView>
    <customSheetView guid="{237D8718-39ED-4FFE-B3B2-D1192F8D2E87}" showGridLines="0" hiddenRows="1" hiddenColumns="1">
      <selection activeCell="D17" sqref="D17"/>
      <rowBreaks count="1" manualBreakCount="1">
        <brk id="33" max="4" man="1"/>
      </rowBreaks>
      <pageMargins left="0.75" right="0.46" top="0.4" bottom="0.47" header="0.26" footer="0.28999999999999998"/>
      <pageSetup scale="96" orientation="portrait" r:id="rId7"/>
      <headerFooter alignWithMargins="0">
        <oddFooter xml:space="preserve">&amp;R&amp;"Book Antiqua,Bold"&amp;8 Page &amp;P </oddFooter>
      </headerFooter>
    </customSheetView>
    <customSheetView guid="{6A6F11F6-4979-4331-B451-38654332CB39}" showPageBreaks="1" showGridLines="0" printArea="1" hiddenRows="1" hiddenColumns="1" view="pageBreakPreview" topLeftCell="A16">
      <selection activeCell="G20" sqref="G20"/>
      <rowBreaks count="1" manualBreakCount="1">
        <brk id="33" max="4" man="1"/>
      </rowBreaks>
      <pageMargins left="0.75" right="0.46" top="0.4" bottom="0.47" header="0.26" footer="0.28999999999999998"/>
      <pageSetup scale="96" orientation="portrait" r:id="rId8"/>
      <headerFooter alignWithMargins="0">
        <oddFooter xml:space="preserve">&amp;R&amp;"Book Antiqua,Bold"&amp;8 Page &amp;P </oddFooter>
      </headerFooter>
    </customSheetView>
    <customSheetView guid="{C75B92C6-DDA6-4B48-9868-112DE431C284}" showPageBreaks="1" showGridLines="0" printArea="1" hiddenRows="1" hiddenColumns="1" topLeftCell="A7">
      <selection activeCell="C18" sqref="C18"/>
      <rowBreaks count="1" manualBreakCount="1">
        <brk id="33" max="4" man="1"/>
      </rowBreaks>
      <pageMargins left="0.75" right="0.46" top="0.4" bottom="0.47" header="0.26" footer="0.28999999999999998"/>
      <pageSetup scale="96" orientation="portrait" r:id="rId9"/>
      <headerFooter alignWithMargins="0">
        <oddFooter xml:space="preserve">&amp;R&amp;"Book Antiqua,Bold"&amp;8 Page &amp;P </oddFooter>
      </headerFooter>
    </customSheetView>
    <customSheetView guid="{827228A5-964E-465A-A946-EF2238A19E11}" showGridLines="0" hiddenRows="1" hiddenColumns="1" showRuler="0" topLeftCell="A13">
      <selection activeCell="C20" sqref="C20"/>
      <rowBreaks count="1" manualBreakCount="1">
        <brk id="33" max="4" man="1"/>
      </rowBreaks>
      <pageMargins left="0.75" right="0.46" top="0.4" bottom="0.47" header="0.26" footer="0.28999999999999998"/>
      <pageSetup scale="96" orientation="portrait" r:id="rId10"/>
      <headerFooter alignWithMargins="0">
        <oddFooter xml:space="preserve">&amp;R&amp;"Book Antiqua,Bold"&amp;8 Page &amp;P </oddFooter>
      </headerFooter>
    </customSheetView>
  </customSheetViews>
  <mergeCells count="22">
    <mergeCell ref="B12:C12"/>
    <mergeCell ref="B11:C11"/>
    <mergeCell ref="B24:B25"/>
    <mergeCell ref="B15:B16"/>
    <mergeCell ref="C24:C25"/>
    <mergeCell ref="A3:E3"/>
    <mergeCell ref="A5:E5"/>
    <mergeCell ref="B9:C9"/>
    <mergeCell ref="B10:C10"/>
    <mergeCell ref="A8:C8"/>
    <mergeCell ref="C38:C39"/>
    <mergeCell ref="D38:E38"/>
    <mergeCell ref="A24:A25"/>
    <mergeCell ref="A14:E14"/>
    <mergeCell ref="A38:A39"/>
    <mergeCell ref="D15:E15"/>
    <mergeCell ref="B38:B39"/>
    <mergeCell ref="D24:E24"/>
    <mergeCell ref="C15:C16"/>
    <mergeCell ref="A36:E36"/>
    <mergeCell ref="A23:E23"/>
    <mergeCell ref="A15:A16"/>
  </mergeCells>
  <phoneticPr fontId="6" type="noConversion"/>
  <conditionalFormatting sqref="A34:B38 D34:E38 C34:C37 A40:E71">
    <cfRule type="expression" dxfId="18" priority="6" stopIfTrue="1">
      <formula>$H$20=FALSE</formula>
    </cfRule>
  </conditionalFormatting>
  <conditionalFormatting sqref="A38:E39">
    <cfRule type="expression" dxfId="17" priority="4" stopIfTrue="1">
      <formula>"$H$20=FALSE"</formula>
    </cfRule>
  </conditionalFormatting>
  <conditionalFormatting sqref="A72:E72">
    <cfRule type="expression" dxfId="16" priority="5" stopIfTrue="1">
      <formula>$H$20="No"</formula>
    </cfRule>
  </conditionalFormatting>
  <conditionalFormatting sqref="A38:XFD39">
    <cfRule type="expression" dxfId="15" priority="3" stopIfTrue="1">
      <formula>$H$20=FALSE</formula>
    </cfRule>
  </conditionalFormatting>
  <pageMargins left="0.75" right="0.46" top="0.4" bottom="0.47" header="0.26" footer="0.28999999999999998"/>
  <pageSetup scale="96" orientation="portrait" r:id="rId11"/>
  <headerFooter alignWithMargins="0">
    <oddFooter xml:space="preserve">&amp;R&amp;"Book Antiqua,Bold"&amp;8 Page &amp;P </oddFooter>
  </headerFooter>
  <rowBreaks count="1" manualBreakCount="1">
    <brk id="33"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9235" r:id="rId14" name="Check Box 19">
              <controlPr defaultSize="0" print="0" autoFill="0" autoLine="0" autoPict="0">
                <anchor moveWithCells="1">
                  <from>
                    <xdr:col>4</xdr:col>
                    <xdr:colOff>914400</xdr:colOff>
                    <xdr:row>20</xdr:row>
                    <xdr:rowOff>257175</xdr:rowOff>
                  </from>
                  <to>
                    <xdr:col>4</xdr:col>
                    <xdr:colOff>1219200</xdr:colOff>
                    <xdr:row>28</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tabColor indexed="11"/>
  </sheetPr>
  <dimension ref="A1:I72"/>
  <sheetViews>
    <sheetView showGridLines="0" view="pageBreakPreview" zoomScale="90" zoomScaleNormal="100" zoomScaleSheetLayoutView="90" workbookViewId="0">
      <selection activeCell="B52" sqref="B40:B52"/>
    </sheetView>
  </sheetViews>
  <sheetFormatPr defaultRowHeight="16.5"/>
  <cols>
    <col min="1" max="1" width="12.140625" style="324" customWidth="1"/>
    <col min="2" max="2" width="30.7109375" style="324" customWidth="1"/>
    <col min="3" max="3" width="25.5703125" style="324" customWidth="1"/>
    <col min="4" max="4" width="18.85546875" style="324" customWidth="1"/>
    <col min="5" max="5" width="20" style="324" customWidth="1"/>
    <col min="6" max="7" width="9.140625" style="323"/>
    <col min="8" max="8" width="9.140625" style="323" hidden="1" customWidth="1"/>
    <col min="9" max="16384" width="9.140625" style="297"/>
  </cols>
  <sheetData>
    <row r="1" spans="1:9">
      <c r="A1" s="339" t="str">
        <f>'Attach 3(JV)'!A1</f>
        <v>Specification No. :SR-I/C&amp;M/WC-3823-D/2024/Rfx-5002003807</v>
      </c>
      <c r="B1" s="338"/>
      <c r="C1" s="338"/>
      <c r="D1" s="338"/>
      <c r="E1" s="364" t="str">
        <f>"Attachment-5A "</f>
        <v xml:space="preserve">Attachment-5A </v>
      </c>
    </row>
    <row r="2" spans="1:9" ht="8.1" customHeight="1"/>
    <row r="3" spans="1:9" ht="78.75" customHeight="1">
      <c r="A3" s="541"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41"/>
      <c r="C3" s="541"/>
      <c r="D3" s="541"/>
      <c r="E3" s="541"/>
      <c r="F3" s="362"/>
      <c r="G3" s="363"/>
      <c r="H3" s="362"/>
    </row>
    <row r="4" spans="1:9" ht="8.1" customHeight="1">
      <c r="A4" s="361"/>
      <c r="H4" s="32"/>
      <c r="I4" s="12"/>
    </row>
    <row r="5" spans="1:9" ht="20.100000000000001" customHeight="1">
      <c r="A5" s="542" t="s">
        <v>579</v>
      </c>
      <c r="B5" s="542"/>
      <c r="C5" s="542"/>
      <c r="D5" s="542"/>
      <c r="E5" s="542"/>
      <c r="F5" s="360"/>
      <c r="H5" s="32"/>
      <c r="I5" s="12"/>
    </row>
    <row r="6" spans="1:9" ht="8.1" customHeight="1">
      <c r="A6" s="358"/>
      <c r="H6" s="32"/>
      <c r="I6" s="12"/>
    </row>
    <row r="7" spans="1:9" ht="20.100000000000001" customHeight="1">
      <c r="A7" s="359" t="str">
        <f>'[1]Attach 3(JV)'!A7</f>
        <v>Bidder’s Name and Address (Bidder [Authorised Representative]) :</v>
      </c>
      <c r="B7" s="358"/>
      <c r="C7" s="358"/>
      <c r="D7" s="16" t="str">
        <f>'[2]Attach 3(JV)'!E7</f>
        <v>To:</v>
      </c>
      <c r="H7" s="32"/>
      <c r="I7" s="12"/>
    </row>
    <row r="8" spans="1:9" ht="36" customHeight="1">
      <c r="A8" s="543" t="str">
        <f>'[2]Attach 3(JV)'!A8</f>
        <v/>
      </c>
      <c r="B8" s="543"/>
      <c r="C8" s="543"/>
      <c r="D8" s="40" t="str">
        <f>'Attach 4'!E8</f>
        <v>Sr.GM(C&amp;M)</v>
      </c>
      <c r="E8" s="31"/>
      <c r="H8" s="32"/>
      <c r="I8" s="12"/>
    </row>
    <row r="9" spans="1:9">
      <c r="A9" s="14" t="s">
        <v>548</v>
      </c>
      <c r="B9" s="512" t="str">
        <f>'Attach 3(JV)'!B9</f>
        <v/>
      </c>
      <c r="C9" s="512"/>
      <c r="D9" s="40" t="str">
        <f>'Attach 4'!E9</f>
        <v>Power Grid Corporation of India Ltd.,</v>
      </c>
      <c r="E9" s="31"/>
      <c r="H9" s="32"/>
      <c r="I9" s="12"/>
    </row>
    <row r="10" spans="1:9">
      <c r="A10" s="14" t="s">
        <v>549</v>
      </c>
      <c r="B10" s="512" t="str">
        <f>'Attach 3(JV)'!B10</f>
        <v/>
      </c>
      <c r="C10" s="512"/>
      <c r="D10" s="40" t="str">
        <f>'Attach 4'!E10</f>
        <v>SRTS-1</v>
      </c>
      <c r="E10" s="31"/>
      <c r="H10" s="32"/>
      <c r="I10" s="12"/>
    </row>
    <row r="11" spans="1:9">
      <c r="B11" s="512" t="str">
        <f>'Attach 3(JV)'!B11</f>
        <v/>
      </c>
      <c r="C11" s="512"/>
      <c r="D11" s="40" t="str">
        <f>'Attach 4'!E11</f>
        <v>No: 6-6-8/32 &amp; 395E, Kavadiguda Main Road</v>
      </c>
      <c r="E11" s="31"/>
    </row>
    <row r="12" spans="1:9">
      <c r="A12" s="358"/>
      <c r="B12" s="512" t="str">
        <f>'Attach 3(JV)'!B12</f>
        <v/>
      </c>
      <c r="C12" s="512"/>
      <c r="D12" s="40" t="str">
        <f>'Attach 4'!E12</f>
        <v>Secunderabad, Telangana – 500 080</v>
      </c>
      <c r="E12" s="31"/>
    </row>
    <row r="13" spans="1:9" ht="20.100000000000001" customHeight="1">
      <c r="A13" s="324" t="s">
        <v>542</v>
      </c>
    </row>
    <row r="14" spans="1:9" ht="45.75" customHeight="1">
      <c r="A14" s="537" t="s">
        <v>578</v>
      </c>
      <c r="B14" s="537"/>
      <c r="C14" s="537"/>
      <c r="D14" s="537"/>
      <c r="E14" s="537"/>
      <c r="F14" s="340"/>
      <c r="G14" s="340"/>
      <c r="H14" s="340"/>
    </row>
    <row r="15" spans="1:9" ht="32.1" customHeight="1">
      <c r="A15" s="532" t="s">
        <v>546</v>
      </c>
      <c r="B15" s="532" t="s">
        <v>562</v>
      </c>
      <c r="C15" s="532" t="s">
        <v>565</v>
      </c>
      <c r="D15" s="538" t="s">
        <v>577</v>
      </c>
      <c r="E15" s="539"/>
      <c r="F15" s="340"/>
      <c r="G15" s="340"/>
      <c r="H15" s="340"/>
    </row>
    <row r="16" spans="1:9" ht="36.75" customHeight="1">
      <c r="A16" s="533"/>
      <c r="B16" s="533"/>
      <c r="C16" s="533"/>
      <c r="D16" s="335" t="s">
        <v>0</v>
      </c>
      <c r="E16" s="357" t="s">
        <v>576</v>
      </c>
      <c r="F16" s="340"/>
      <c r="G16" s="340"/>
      <c r="H16" s="340"/>
    </row>
    <row r="17" spans="1:8" ht="21.75" customHeight="1">
      <c r="A17" s="356">
        <v>1</v>
      </c>
      <c r="B17" s="355"/>
      <c r="C17" s="355"/>
      <c r="D17" s="355"/>
      <c r="E17" s="355"/>
      <c r="F17" s="340"/>
      <c r="G17" s="340"/>
      <c r="H17" s="340"/>
    </row>
    <row r="18" spans="1:8" ht="21.95" customHeight="1">
      <c r="A18" s="354">
        <v>2</v>
      </c>
      <c r="B18" s="353"/>
      <c r="C18" s="353"/>
      <c r="D18" s="353"/>
      <c r="E18" s="353"/>
      <c r="F18" s="340"/>
      <c r="G18" s="340"/>
      <c r="H18" s="340"/>
    </row>
    <row r="19" spans="1:8" ht="21.95" customHeight="1">
      <c r="A19" s="354">
        <v>3</v>
      </c>
      <c r="B19" s="353"/>
      <c r="C19" s="353"/>
      <c r="D19" s="353"/>
      <c r="E19" s="353"/>
      <c r="F19" s="340"/>
      <c r="G19" s="340"/>
      <c r="H19" s="340"/>
    </row>
    <row r="20" spans="1:8" ht="21.95" customHeight="1">
      <c r="A20" s="354">
        <v>4</v>
      </c>
      <c r="B20" s="353"/>
      <c r="C20" s="353"/>
      <c r="D20" s="353"/>
      <c r="E20" s="353"/>
      <c r="F20" s="351"/>
      <c r="G20" s="351"/>
      <c r="H20" s="352" t="b">
        <v>0</v>
      </c>
    </row>
    <row r="21" spans="1:8" ht="21.95" customHeight="1">
      <c r="A21" s="343">
        <v>5</v>
      </c>
      <c r="B21" s="342"/>
      <c r="C21" s="342"/>
      <c r="D21" s="342"/>
      <c r="E21" s="342"/>
      <c r="F21" s="351"/>
      <c r="G21" s="351"/>
      <c r="H21" s="350"/>
    </row>
    <row r="22" spans="1:8" ht="18" hidden="1" customHeight="1">
      <c r="A22" s="349"/>
      <c r="B22" s="348"/>
      <c r="C22" s="348"/>
      <c r="D22" s="348"/>
      <c r="E22" s="348"/>
      <c r="F22" s="347"/>
      <c r="G22" s="347"/>
      <c r="H22" s="346"/>
    </row>
    <row r="23" spans="1:8" ht="54.75" hidden="1" customHeight="1">
      <c r="A23" s="540" t="s">
        <v>247</v>
      </c>
      <c r="B23" s="540"/>
      <c r="C23" s="540"/>
      <c r="D23" s="540"/>
      <c r="E23" s="540"/>
      <c r="F23" s="347"/>
      <c r="G23" s="347"/>
      <c r="H23" s="346"/>
    </row>
    <row r="24" spans="1:8" ht="32.1" hidden="1" customHeight="1">
      <c r="A24" s="532" t="s">
        <v>546</v>
      </c>
      <c r="B24" s="532" t="s">
        <v>562</v>
      </c>
      <c r="C24" s="532" t="s">
        <v>265</v>
      </c>
      <c r="D24" s="538" t="s">
        <v>266</v>
      </c>
      <c r="E24" s="539"/>
      <c r="F24" s="340"/>
      <c r="G24" s="340"/>
      <c r="H24" s="340"/>
    </row>
    <row r="25" spans="1:8" ht="22.5" hidden="1" customHeight="1">
      <c r="A25" s="533"/>
      <c r="B25" s="533"/>
      <c r="C25" s="533"/>
      <c r="D25" s="335" t="s">
        <v>267</v>
      </c>
      <c r="E25" s="335" t="s">
        <v>268</v>
      </c>
      <c r="F25" s="340"/>
      <c r="G25" s="340"/>
      <c r="H25" s="340"/>
    </row>
    <row r="26" spans="1:8" ht="21.95" hidden="1" customHeight="1">
      <c r="A26" s="345">
        <v>1</v>
      </c>
      <c r="B26" s="344"/>
      <c r="C26" s="344"/>
      <c r="D26" s="344"/>
      <c r="E26" s="344"/>
      <c r="F26" s="340"/>
      <c r="G26" s="340"/>
      <c r="H26" s="340"/>
    </row>
    <row r="27" spans="1:8" ht="21.95" hidden="1" customHeight="1">
      <c r="A27" s="345">
        <v>2</v>
      </c>
      <c r="B27" s="344"/>
      <c r="C27" s="344"/>
      <c r="D27" s="344"/>
      <c r="E27" s="344"/>
    </row>
    <row r="28" spans="1:8" ht="21.95" hidden="1" customHeight="1">
      <c r="A28" s="343">
        <v>3</v>
      </c>
      <c r="B28" s="342"/>
      <c r="C28" s="342"/>
      <c r="D28" s="342"/>
      <c r="E28" s="342"/>
    </row>
    <row r="29" spans="1:8" ht="15.95" customHeight="1">
      <c r="A29" s="341"/>
      <c r="B29" s="341"/>
      <c r="C29" s="341"/>
      <c r="D29" s="341"/>
      <c r="E29" s="341"/>
      <c r="F29" s="340"/>
      <c r="G29" s="340"/>
      <c r="H29" s="340"/>
    </row>
    <row r="30" spans="1:8" ht="83.25" customHeight="1">
      <c r="A30" s="536" t="s">
        <v>575</v>
      </c>
      <c r="B30" s="536"/>
      <c r="C30" s="536"/>
      <c r="D30" s="536"/>
      <c r="E30" s="536"/>
      <c r="F30" s="340"/>
      <c r="G30" s="340"/>
      <c r="H30" s="340"/>
    </row>
    <row r="31" spans="1:8" ht="15.95" customHeight="1">
      <c r="A31" s="328" t="s">
        <v>179</v>
      </c>
      <c r="B31" s="327" t="str">
        <f>'Attach 3(JV)'!B24</f>
        <v/>
      </c>
      <c r="C31" s="325" t="s">
        <v>177</v>
      </c>
      <c r="D31" s="326" t="str">
        <f>'Attach 3(JV)'!E24</f>
        <v/>
      </c>
    </row>
    <row r="32" spans="1:8" ht="15.95" customHeight="1">
      <c r="A32" s="328" t="s">
        <v>180</v>
      </c>
      <c r="B32" s="326" t="str">
        <f>'Attach 3(JV)'!B25</f>
        <v/>
      </c>
      <c r="C32" s="325" t="s">
        <v>178</v>
      </c>
      <c r="D32" s="326" t="str">
        <f>'Attach 3(JV)'!E25</f>
        <v/>
      </c>
    </row>
    <row r="33" spans="1:5" ht="15.75" customHeight="1">
      <c r="A33" s="297"/>
      <c r="B33" s="297"/>
      <c r="C33" s="325"/>
      <c r="D33" s="297"/>
      <c r="E33" s="297"/>
    </row>
    <row r="34" spans="1:5" ht="19.5" customHeight="1">
      <c r="A34" s="339" t="str">
        <f>A1</f>
        <v>Specification No. :SR-I/C&amp;M/WC-3823-D/2024/Rfx-5002003807</v>
      </c>
      <c r="B34" s="338"/>
      <c r="C34" s="338"/>
      <c r="D34" s="338"/>
      <c r="E34" s="337" t="str">
        <f>E1</f>
        <v xml:space="preserve">Attachment-5A </v>
      </c>
    </row>
    <row r="35" spans="1:5" ht="18" customHeight="1">
      <c r="A35" s="336"/>
    </row>
    <row r="36" spans="1:5" ht="30" customHeight="1">
      <c r="A36" s="527" t="s">
        <v>564</v>
      </c>
      <c r="B36" s="527"/>
      <c r="C36" s="527"/>
      <c r="D36" s="527"/>
      <c r="E36" s="527"/>
    </row>
    <row r="37" spans="1:5" ht="18" customHeight="1"/>
    <row r="38" spans="1:5" ht="36" customHeight="1">
      <c r="A38" s="528" t="s">
        <v>546</v>
      </c>
      <c r="B38" s="530" t="s">
        <v>562</v>
      </c>
      <c r="C38" s="532" t="s">
        <v>565</v>
      </c>
      <c r="D38" s="534" t="s">
        <v>566</v>
      </c>
      <c r="E38" s="535"/>
    </row>
    <row r="39" spans="1:5" ht="18" customHeight="1">
      <c r="A39" s="529"/>
      <c r="B39" s="531"/>
      <c r="C39" s="533"/>
      <c r="D39" s="335" t="s">
        <v>0</v>
      </c>
      <c r="E39" s="335" t="s">
        <v>1</v>
      </c>
    </row>
    <row r="40" spans="1:5" ht="18" customHeight="1">
      <c r="A40" s="333"/>
      <c r="B40" s="334"/>
      <c r="C40" s="333"/>
      <c r="D40" s="333"/>
      <c r="E40" s="333"/>
    </row>
    <row r="41" spans="1:5" ht="18" customHeight="1">
      <c r="A41" s="331"/>
      <c r="B41" s="332"/>
      <c r="C41" s="331"/>
      <c r="D41" s="331"/>
      <c r="E41" s="331"/>
    </row>
    <row r="42" spans="1:5" ht="18" customHeight="1">
      <c r="A42" s="331"/>
      <c r="B42" s="332"/>
      <c r="C42" s="331"/>
      <c r="D42" s="331"/>
      <c r="E42" s="331"/>
    </row>
    <row r="43" spans="1:5" ht="18" customHeight="1">
      <c r="A43" s="331"/>
      <c r="B43" s="332"/>
      <c r="C43" s="331"/>
      <c r="D43" s="331"/>
      <c r="E43" s="331"/>
    </row>
    <row r="44" spans="1:5" ht="18" customHeight="1">
      <c r="A44" s="331"/>
      <c r="B44" s="332"/>
      <c r="C44" s="331"/>
      <c r="D44" s="331"/>
      <c r="E44" s="331"/>
    </row>
    <row r="45" spans="1:5" ht="18" customHeight="1">
      <c r="A45" s="331"/>
      <c r="B45" s="332"/>
      <c r="C45" s="331"/>
      <c r="D45" s="331"/>
      <c r="E45" s="331"/>
    </row>
    <row r="46" spans="1:5" ht="18" customHeight="1">
      <c r="A46" s="331"/>
      <c r="B46" s="332"/>
      <c r="C46" s="331"/>
      <c r="D46" s="331"/>
      <c r="E46" s="331"/>
    </row>
    <row r="47" spans="1:5" ht="18" customHeight="1">
      <c r="A47" s="331"/>
      <c r="B47" s="332"/>
      <c r="C47" s="331"/>
      <c r="D47" s="331"/>
      <c r="E47" s="331"/>
    </row>
    <row r="48" spans="1:5" ht="18" customHeight="1">
      <c r="A48" s="331"/>
      <c r="B48" s="332"/>
      <c r="C48" s="331"/>
      <c r="D48" s="331"/>
      <c r="E48" s="331"/>
    </row>
    <row r="49" spans="1:5" ht="18" customHeight="1">
      <c r="A49" s="331"/>
      <c r="B49" s="332"/>
      <c r="C49" s="331"/>
      <c r="D49" s="331"/>
      <c r="E49" s="331"/>
    </row>
    <row r="50" spans="1:5" ht="18" customHeight="1">
      <c r="A50" s="331"/>
      <c r="B50" s="332"/>
      <c r="C50" s="331"/>
      <c r="D50" s="331"/>
      <c r="E50" s="331"/>
    </row>
    <row r="51" spans="1:5" ht="18" customHeight="1">
      <c r="A51" s="331"/>
      <c r="B51" s="332"/>
      <c r="C51" s="331"/>
      <c r="D51" s="331"/>
      <c r="E51" s="331"/>
    </row>
    <row r="52" spans="1:5" ht="18" customHeight="1">
      <c r="A52" s="331"/>
      <c r="B52" s="332"/>
      <c r="C52" s="331"/>
      <c r="D52" s="331"/>
      <c r="E52" s="331"/>
    </row>
    <row r="53" spans="1:5" ht="18" customHeight="1">
      <c r="A53" s="331"/>
      <c r="B53" s="332"/>
      <c r="C53" s="331"/>
      <c r="D53" s="331"/>
      <c r="E53" s="331"/>
    </row>
    <row r="54" spans="1:5" ht="18" customHeight="1">
      <c r="A54" s="331"/>
      <c r="B54" s="332"/>
      <c r="C54" s="331"/>
      <c r="D54" s="331"/>
      <c r="E54" s="331"/>
    </row>
    <row r="55" spans="1:5" ht="18" customHeight="1">
      <c r="A55" s="331"/>
      <c r="B55" s="332"/>
      <c r="C55" s="331"/>
      <c r="D55" s="331"/>
      <c r="E55" s="331"/>
    </row>
    <row r="56" spans="1:5" ht="18" customHeight="1">
      <c r="A56" s="331"/>
      <c r="B56" s="332"/>
      <c r="C56" s="331"/>
      <c r="D56" s="331"/>
      <c r="E56" s="331"/>
    </row>
    <row r="57" spans="1:5" ht="18" customHeight="1">
      <c r="A57" s="331"/>
      <c r="B57" s="332"/>
      <c r="C57" s="331"/>
      <c r="D57" s="331"/>
      <c r="E57" s="331"/>
    </row>
    <row r="58" spans="1:5" ht="18" customHeight="1">
      <c r="A58" s="331"/>
      <c r="B58" s="332"/>
      <c r="C58" s="331"/>
      <c r="D58" s="331"/>
      <c r="E58" s="331"/>
    </row>
    <row r="59" spans="1:5" ht="18" customHeight="1">
      <c r="A59" s="331"/>
      <c r="B59" s="332"/>
      <c r="C59" s="331"/>
      <c r="D59" s="331"/>
      <c r="E59" s="331"/>
    </row>
    <row r="60" spans="1:5" ht="18" customHeight="1">
      <c r="A60" s="331"/>
      <c r="B60" s="332"/>
      <c r="C60" s="331"/>
      <c r="D60" s="331"/>
      <c r="E60" s="331"/>
    </row>
    <row r="61" spans="1:5" ht="18" customHeight="1">
      <c r="A61" s="331"/>
      <c r="B61" s="332"/>
      <c r="C61" s="331"/>
      <c r="D61" s="331"/>
      <c r="E61" s="331"/>
    </row>
    <row r="62" spans="1:5" ht="18" customHeight="1">
      <c r="A62" s="331"/>
      <c r="B62" s="332"/>
      <c r="C62" s="331"/>
      <c r="D62" s="331"/>
      <c r="E62" s="331"/>
    </row>
    <row r="63" spans="1:5" ht="18" customHeight="1">
      <c r="A63" s="331"/>
      <c r="B63" s="332"/>
      <c r="C63" s="331"/>
      <c r="D63" s="331"/>
      <c r="E63" s="331"/>
    </row>
    <row r="64" spans="1:5" ht="18" customHeight="1">
      <c r="A64" s="331"/>
      <c r="B64" s="332"/>
      <c r="C64" s="331"/>
      <c r="D64" s="331"/>
      <c r="E64" s="331"/>
    </row>
    <row r="65" spans="1:5" ht="18" customHeight="1">
      <c r="A65" s="331"/>
      <c r="B65" s="332"/>
      <c r="C65" s="331"/>
      <c r="D65" s="331"/>
      <c r="E65" s="331"/>
    </row>
    <row r="66" spans="1:5" ht="18" customHeight="1">
      <c r="A66" s="329"/>
      <c r="B66" s="330"/>
      <c r="C66" s="329"/>
      <c r="D66" s="329"/>
      <c r="E66" s="329"/>
    </row>
    <row r="67" spans="1:5" ht="18" customHeight="1"/>
    <row r="68" spans="1:5" ht="24" customHeight="1">
      <c r="C68" s="325"/>
    </row>
    <row r="69" spans="1:5" ht="24" customHeight="1">
      <c r="A69" s="328" t="s">
        <v>179</v>
      </c>
      <c r="B69" s="327" t="str">
        <f>B31</f>
        <v/>
      </c>
      <c r="C69" s="325" t="s">
        <v>177</v>
      </c>
      <c r="D69" s="326" t="str">
        <f>D31</f>
        <v/>
      </c>
    </row>
    <row r="70" spans="1:5" ht="24" customHeight="1">
      <c r="A70" s="328" t="s">
        <v>180</v>
      </c>
      <c r="B70" s="327" t="str">
        <f>B32</f>
        <v/>
      </c>
      <c r="C70" s="325" t="s">
        <v>178</v>
      </c>
      <c r="D70" s="326" t="str">
        <f>D32</f>
        <v/>
      </c>
    </row>
    <row r="71" spans="1:5" ht="24" customHeight="1">
      <c r="A71" s="328"/>
      <c r="B71" s="327"/>
      <c r="C71" s="325"/>
      <c r="D71" s="326"/>
    </row>
    <row r="72" spans="1:5" ht="33" customHeight="1">
      <c r="D72" s="325"/>
    </row>
  </sheetData>
  <sheetProtection algorithmName="SHA-512" hashValue="gMnLyYoZ2MI/dCA659odGvDzssiXP/AYgQYsV5FKYKZN7gcDttCtKBhXB5WkTiRmC5J0pWi57gzAFtcV7xCy3g==" saltValue="BFs6U6zDPf+AxU1nGQZLrg==" spinCount="100000" sheet="1" selectLockedCells="1"/>
  <mergeCells count="23">
    <mergeCell ref="B11:C11"/>
    <mergeCell ref="A3:E3"/>
    <mergeCell ref="A5:E5"/>
    <mergeCell ref="A8:C8"/>
    <mergeCell ref="B9:C9"/>
    <mergeCell ref="B10:C10"/>
    <mergeCell ref="A30:E30"/>
    <mergeCell ref="B12:C12"/>
    <mergeCell ref="A14:E14"/>
    <mergeCell ref="A15:A16"/>
    <mergeCell ref="B15:B16"/>
    <mergeCell ref="C15:C16"/>
    <mergeCell ref="D15:E15"/>
    <mergeCell ref="A23:E23"/>
    <mergeCell ref="A24:A25"/>
    <mergeCell ref="B24:B25"/>
    <mergeCell ref="C24:C25"/>
    <mergeCell ref="D24:E24"/>
    <mergeCell ref="A36:E36"/>
    <mergeCell ref="A38:A39"/>
    <mergeCell ref="B38:B39"/>
    <mergeCell ref="C38:C39"/>
    <mergeCell ref="D38:E38"/>
  </mergeCells>
  <conditionalFormatting sqref="A34:B38 D34:E38 C34:C37 A40:E71">
    <cfRule type="expression" dxfId="14" priority="4" stopIfTrue="1">
      <formula>$H$20=FALSE</formula>
    </cfRule>
  </conditionalFormatting>
  <conditionalFormatting sqref="A38:E39">
    <cfRule type="expression" dxfId="13" priority="2" stopIfTrue="1">
      <formula>"$H$20=FALSE"</formula>
    </cfRule>
  </conditionalFormatting>
  <conditionalFormatting sqref="A72:E72">
    <cfRule type="expression" dxfId="12" priority="3" stopIfTrue="1">
      <formula>$H$20="No"</formula>
    </cfRule>
  </conditionalFormatting>
  <conditionalFormatting sqref="A38:XFD39">
    <cfRule type="expression" dxfId="11" priority="1" stopIfTrue="1">
      <formula>$H$20=FALSE</formula>
    </cfRule>
  </conditionalFormatting>
  <pageMargins left="0.74803149606299213" right="0.47244094488188981" top="0.39370078740157483" bottom="0.47244094488188981" header="0.27559055118110237" footer="0.27559055118110237"/>
  <pageSetup scale="95" orientation="portrait" r:id="rId1"/>
  <headerFooter alignWithMargins="0">
    <oddFooter xml:space="preserve">&amp;R&amp;"Book Antiqua,Bold"&amp;8 Page &amp;P </oddFooter>
  </headerFooter>
  <rowBreaks count="1" manualBreakCount="1">
    <brk id="3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print="0" autoFill="0" autoLine="0" autoPict="0">
                <anchor moveWithCells="1">
                  <from>
                    <xdr:col>4</xdr:col>
                    <xdr:colOff>914400</xdr:colOff>
                    <xdr:row>20</xdr:row>
                    <xdr:rowOff>257175</xdr:rowOff>
                  </from>
                  <to>
                    <xdr:col>4</xdr:col>
                    <xdr:colOff>1219200</xdr:colOff>
                    <xdr:row>29</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sheetPr>
  <dimension ref="A1:Z51"/>
  <sheetViews>
    <sheetView showGridLines="0" view="pageBreakPreview" zoomScaleNormal="100" zoomScaleSheetLayoutView="100" workbookViewId="0">
      <selection activeCell="E18" sqref="E18"/>
    </sheetView>
  </sheetViews>
  <sheetFormatPr defaultRowHeight="16.5"/>
  <cols>
    <col min="1" max="1" width="12.140625" style="31" customWidth="1"/>
    <col min="2" max="2" width="20.5703125" style="31" customWidth="1"/>
    <col min="3" max="3" width="11.42578125" style="31" customWidth="1"/>
    <col min="4" max="4" width="36.28515625" style="31" customWidth="1"/>
    <col min="5" max="5" width="39.28515625" style="31" customWidth="1"/>
    <col min="6" max="7" width="9.140625" style="26"/>
    <col min="8" max="8" width="0" style="26" hidden="1" customWidth="1"/>
    <col min="9" max="16384" width="9.140625" style="27"/>
  </cols>
  <sheetData>
    <row r="1" spans="1:26">
      <c r="A1" s="23" t="str">
        <f>'Attach 3(JV)'!A1</f>
        <v>Specification No. :SR-I/C&amp;M/WC-3823-D/2024/Rfx-5002003807</v>
      </c>
      <c r="B1" s="24"/>
      <c r="C1" s="24"/>
      <c r="D1" s="24"/>
      <c r="E1" s="25" t="str">
        <f>"Attachment-6 "</f>
        <v xml:space="preserve">Attachment-6 </v>
      </c>
      <c r="Z1" s="130"/>
    </row>
    <row r="2" spans="1:26" ht="10.5" customHeight="1">
      <c r="Z2" s="130"/>
    </row>
    <row r="3" spans="1:26" ht="56.25"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05"/>
      <c r="C3" s="505"/>
      <c r="D3" s="505"/>
      <c r="E3" s="505"/>
      <c r="F3" s="28"/>
      <c r="G3" s="29"/>
      <c r="H3" s="28"/>
    </row>
    <row r="4" spans="1:26" ht="10.5" customHeight="1">
      <c r="A4" s="30"/>
      <c r="H4" s="32"/>
      <c r="I4" s="12"/>
    </row>
    <row r="5" spans="1:26" ht="20.100000000000001" customHeight="1">
      <c r="A5" s="506" t="s">
        <v>28</v>
      </c>
      <c r="B5" s="506"/>
      <c r="C5" s="506"/>
      <c r="D5" s="506"/>
      <c r="E5" s="506"/>
      <c r="F5" s="33"/>
      <c r="H5" s="32"/>
      <c r="I5" s="12"/>
    </row>
    <row r="6" spans="1:26" ht="10.5" customHeight="1">
      <c r="A6" s="34"/>
      <c r="H6" s="32"/>
      <c r="I6" s="12"/>
    </row>
    <row r="7" spans="1:26" ht="20.100000000000001" customHeight="1">
      <c r="A7" s="35" t="str">
        <f>'Attach 3(JV)'!A7</f>
        <v>Bidder’s Name and Address (the Bidder) :</v>
      </c>
      <c r="E7" s="16" t="str">
        <f>'Attach 3(JV)'!E7</f>
        <v>To:</v>
      </c>
      <c r="H7" s="32"/>
      <c r="I7" s="12"/>
    </row>
    <row r="8" spans="1:26" ht="36" customHeight="1">
      <c r="A8" s="511" t="str">
        <f>'Attach 3(JV)'!A8</f>
        <v/>
      </c>
      <c r="B8" s="511"/>
      <c r="C8" s="511"/>
      <c r="D8" s="511"/>
      <c r="E8" s="40" t="str">
        <f>'Attach 4'!E8</f>
        <v>Sr.GM(C&amp;M)</v>
      </c>
      <c r="H8" s="32"/>
      <c r="I8" s="12"/>
    </row>
    <row r="9" spans="1:26">
      <c r="A9" s="14" t="s">
        <v>548</v>
      </c>
      <c r="B9" s="512" t="str">
        <f>'Attach 3(JV)'!B9</f>
        <v/>
      </c>
      <c r="C9" s="512"/>
      <c r="D9" s="512"/>
      <c r="E9" s="40" t="str">
        <f>'Attach 4'!E9</f>
        <v>Power Grid Corporation of India Ltd.,</v>
      </c>
      <c r="H9" s="32"/>
      <c r="I9" s="12"/>
    </row>
    <row r="10" spans="1:26">
      <c r="A10" s="14" t="s">
        <v>549</v>
      </c>
      <c r="B10" s="512" t="str">
        <f>'Attach 3(JV)'!B10</f>
        <v/>
      </c>
      <c r="C10" s="512"/>
      <c r="D10" s="512"/>
      <c r="E10" s="40" t="str">
        <f>'Attach 4'!E10</f>
        <v>SRTS-1</v>
      </c>
      <c r="H10" s="32"/>
      <c r="I10" s="12"/>
    </row>
    <row r="11" spans="1:26">
      <c r="B11" s="512" t="str">
        <f>'Attach 3(JV)'!B11</f>
        <v/>
      </c>
      <c r="C11" s="512"/>
      <c r="D11" s="512"/>
      <c r="E11" s="40" t="str">
        <f>'Attach 4'!E11</f>
        <v>No: 6-6-8/32 &amp; 395E, Kavadiguda Main Road</v>
      </c>
    </row>
    <row r="12" spans="1:26">
      <c r="A12" s="34"/>
      <c r="B12" s="512" t="str">
        <f>'Attach 3(JV)'!B12</f>
        <v/>
      </c>
      <c r="C12" s="512"/>
      <c r="D12" s="512"/>
      <c r="E12" s="40" t="str">
        <f>'Attach 4'!E12</f>
        <v>Secunderabad, Telangana – 500 080</v>
      </c>
    </row>
    <row r="13" spans="1:26" ht="21" customHeight="1">
      <c r="A13" s="31" t="s">
        <v>542</v>
      </c>
    </row>
    <row r="14" spans="1:26" ht="45" customHeight="1">
      <c r="A14" s="544" t="s">
        <v>217</v>
      </c>
      <c r="B14" s="544"/>
      <c r="C14" s="544"/>
      <c r="D14" s="544"/>
      <c r="E14" s="544"/>
      <c r="F14" s="36"/>
      <c r="G14" s="36"/>
      <c r="H14" s="36"/>
    </row>
    <row r="15" spans="1:26" ht="36" customHeight="1">
      <c r="A15" s="548" t="s">
        <v>587</v>
      </c>
      <c r="B15" s="548"/>
      <c r="C15" s="548"/>
      <c r="D15" s="548"/>
      <c r="E15" s="548"/>
      <c r="F15" s="36"/>
      <c r="G15" s="36"/>
      <c r="H15" s="36"/>
    </row>
    <row r="16" spans="1:26" ht="12" customHeight="1">
      <c r="A16" s="34"/>
      <c r="B16" s="34"/>
      <c r="C16" s="34"/>
      <c r="D16" s="34"/>
      <c r="E16" s="34"/>
      <c r="F16" s="36"/>
      <c r="G16" s="36"/>
      <c r="H16" s="36"/>
    </row>
    <row r="17" spans="1:8" ht="42" customHeight="1">
      <c r="A17" s="47" t="s">
        <v>546</v>
      </c>
      <c r="B17" s="47" t="s">
        <v>218</v>
      </c>
      <c r="C17" s="545" t="s">
        <v>219</v>
      </c>
      <c r="D17" s="545"/>
      <c r="E17" s="47" t="s">
        <v>220</v>
      </c>
      <c r="F17" s="36"/>
      <c r="G17" s="36"/>
      <c r="H17" s="36"/>
    </row>
    <row r="18" spans="1:8" ht="21" customHeight="1">
      <c r="A18" s="65"/>
      <c r="B18" s="65"/>
      <c r="C18" s="546"/>
      <c r="D18" s="547"/>
      <c r="E18" s="74"/>
      <c r="F18" s="36"/>
      <c r="G18" s="36"/>
      <c r="H18" s="36"/>
    </row>
    <row r="19" spans="1:8" ht="21" customHeight="1">
      <c r="A19" s="65"/>
      <c r="B19" s="65"/>
      <c r="C19" s="546"/>
      <c r="D19" s="547"/>
      <c r="E19" s="74"/>
      <c r="F19" s="36"/>
      <c r="G19" s="36"/>
      <c r="H19" s="36"/>
    </row>
    <row r="20" spans="1:8" ht="21" customHeight="1">
      <c r="A20" s="65"/>
      <c r="B20" s="65"/>
      <c r="C20" s="551"/>
      <c r="D20" s="551"/>
      <c r="E20" s="74"/>
      <c r="F20" s="36"/>
      <c r="G20" s="36"/>
      <c r="H20" s="36"/>
    </row>
    <row r="21" spans="1:8" ht="21" customHeight="1">
      <c r="A21" s="65"/>
      <c r="B21" s="65"/>
      <c r="C21" s="551"/>
      <c r="D21" s="551"/>
      <c r="E21" s="74"/>
      <c r="F21" s="240"/>
      <c r="G21" s="240"/>
      <c r="H21" s="238" t="b">
        <v>0</v>
      </c>
    </row>
    <row r="22" spans="1:8" ht="21" customHeight="1">
      <c r="A22" s="65"/>
      <c r="B22" s="65"/>
      <c r="C22" s="551"/>
      <c r="D22" s="551"/>
      <c r="E22" s="74"/>
      <c r="F22" s="240"/>
      <c r="G22" s="240"/>
      <c r="H22" s="237"/>
    </row>
    <row r="23" spans="1:8" ht="23.25" customHeight="1">
      <c r="D23" s="34"/>
      <c r="E23" s="34"/>
      <c r="F23" s="36"/>
      <c r="G23" s="36"/>
      <c r="H23" s="36"/>
    </row>
    <row r="24" spans="1:8" s="26" customFormat="1" ht="51.75" customHeight="1">
      <c r="A24" s="514" t="s">
        <v>221</v>
      </c>
      <c r="B24" s="514"/>
      <c r="C24" s="514"/>
      <c r="D24" s="514"/>
      <c r="E24" s="514"/>
      <c r="F24" s="36"/>
      <c r="G24" s="36"/>
      <c r="H24" s="36"/>
    </row>
    <row r="25" spans="1:8" s="26" customFormat="1" ht="96.75" customHeight="1">
      <c r="A25" s="514" t="s">
        <v>30</v>
      </c>
      <c r="B25" s="514"/>
      <c r="C25" s="514"/>
      <c r="D25" s="514"/>
      <c r="E25" s="514"/>
      <c r="F25" s="36"/>
      <c r="G25" s="36"/>
      <c r="H25" s="36"/>
    </row>
    <row r="26" spans="1:8" s="26" customFormat="1" ht="37.5" customHeight="1">
      <c r="A26" s="549" t="s">
        <v>580</v>
      </c>
      <c r="B26" s="550"/>
      <c r="C26" s="550"/>
      <c r="D26" s="550"/>
      <c r="E26" s="550"/>
      <c r="F26" s="36"/>
      <c r="G26" s="36"/>
      <c r="H26" s="36"/>
    </row>
    <row r="27" spans="1:8" ht="24" customHeight="1">
      <c r="A27" s="38" t="s">
        <v>179</v>
      </c>
      <c r="B27" s="60" t="str">
        <f>'Attach 3(JV)'!B24</f>
        <v/>
      </c>
      <c r="C27" s="42"/>
      <c r="D27" s="39" t="s">
        <v>177</v>
      </c>
      <c r="E27" s="41" t="str">
        <f>'Attach 3(JV)'!E24</f>
        <v/>
      </c>
    </row>
    <row r="28" spans="1:8" ht="24" customHeight="1">
      <c r="A28" s="38" t="s">
        <v>180</v>
      </c>
      <c r="B28" s="41" t="str">
        <f>'Attach 3(JV)'!B25</f>
        <v/>
      </c>
      <c r="C28" s="42"/>
      <c r="D28" s="39" t="s">
        <v>178</v>
      </c>
      <c r="E28" s="41" t="str">
        <f>'Attach 3(JV)'!E25</f>
        <v/>
      </c>
    </row>
    <row r="29" spans="1:8" ht="24" customHeight="1">
      <c r="D29" s="39"/>
    </row>
    <row r="30" spans="1:8" ht="24" customHeight="1">
      <c r="A30" s="38" t="str">
        <f>A1</f>
        <v>Specification No. :SR-I/C&amp;M/WC-3823-D/2024/Rfx-5002003807</v>
      </c>
      <c r="B30" s="30"/>
      <c r="C30" s="30"/>
      <c r="D30" s="30"/>
      <c r="E30" s="30" t="str">
        <f>E1</f>
        <v xml:space="preserve">Attachment-6 </v>
      </c>
    </row>
    <row r="31" spans="1:8" ht="24" customHeight="1">
      <c r="A31" s="38"/>
      <c r="B31" s="30"/>
      <c r="C31" s="30"/>
      <c r="D31" s="30"/>
      <c r="E31" s="30"/>
    </row>
    <row r="32" spans="1:8" ht="20.100000000000001" customHeight="1">
      <c r="A32" s="506" t="str">
        <f>A5</f>
        <v>(Commercial Deviations)</v>
      </c>
      <c r="B32" s="506"/>
      <c r="C32" s="506"/>
      <c r="D32" s="506"/>
      <c r="E32" s="506"/>
    </row>
    <row r="33" spans="1:5" ht="20.100000000000001" customHeight="1">
      <c r="A33" s="506"/>
      <c r="B33" s="506"/>
      <c r="C33" s="506"/>
      <c r="D33" s="506"/>
      <c r="E33" s="506"/>
    </row>
    <row r="34" spans="1:5" ht="20.100000000000001" customHeight="1"/>
    <row r="35" spans="1:5" ht="42" customHeight="1">
      <c r="A35" s="47" t="s">
        <v>546</v>
      </c>
      <c r="B35" s="47" t="s">
        <v>218</v>
      </c>
      <c r="C35" s="545" t="s">
        <v>219</v>
      </c>
      <c r="D35" s="545"/>
      <c r="E35" s="47" t="s">
        <v>220</v>
      </c>
    </row>
    <row r="36" spans="1:5" ht="39.950000000000003" customHeight="1">
      <c r="A36" s="65"/>
      <c r="B36" s="65"/>
      <c r="C36" s="546"/>
      <c r="D36" s="547"/>
      <c r="E36" s="74"/>
    </row>
    <row r="37" spans="1:5" ht="39.950000000000003" customHeight="1">
      <c r="A37" s="65"/>
      <c r="B37" s="65"/>
      <c r="C37" s="546"/>
      <c r="D37" s="547"/>
      <c r="E37" s="74"/>
    </row>
    <row r="38" spans="1:5" ht="39.950000000000003" customHeight="1">
      <c r="A38" s="65"/>
      <c r="B38" s="65"/>
      <c r="C38" s="546"/>
      <c r="D38" s="547"/>
      <c r="E38" s="74"/>
    </row>
    <row r="39" spans="1:5" ht="39.950000000000003" customHeight="1">
      <c r="A39" s="65"/>
      <c r="B39" s="65"/>
      <c r="C39" s="546"/>
      <c r="D39" s="547"/>
      <c r="E39" s="74"/>
    </row>
    <row r="40" spans="1:5" ht="39.950000000000003" customHeight="1">
      <c r="A40" s="65"/>
      <c r="B40" s="65"/>
      <c r="C40" s="546"/>
      <c r="D40" s="547"/>
      <c r="E40" s="74"/>
    </row>
    <row r="41" spans="1:5" ht="39.950000000000003" customHeight="1">
      <c r="A41" s="65"/>
      <c r="B41" s="65"/>
      <c r="C41" s="546"/>
      <c r="D41" s="547"/>
      <c r="E41" s="74"/>
    </row>
    <row r="42" spans="1:5" ht="39.950000000000003" customHeight="1">
      <c r="A42" s="65"/>
      <c r="B42" s="65"/>
      <c r="C42" s="546"/>
      <c r="D42" s="547"/>
      <c r="E42" s="74"/>
    </row>
    <row r="43" spans="1:5" ht="39.950000000000003" customHeight="1">
      <c r="A43" s="65"/>
      <c r="B43" s="65"/>
      <c r="C43" s="546"/>
      <c r="D43" s="547"/>
      <c r="E43" s="74"/>
    </row>
    <row r="44" spans="1:5" ht="39.950000000000003" customHeight="1">
      <c r="A44" s="65"/>
      <c r="B44" s="65"/>
      <c r="C44" s="546"/>
      <c r="D44" s="547"/>
      <c r="E44" s="74"/>
    </row>
    <row r="45" spans="1:5" ht="39.950000000000003" customHeight="1">
      <c r="A45" s="65"/>
      <c r="B45" s="65"/>
      <c r="C45" s="546"/>
      <c r="D45" s="547"/>
      <c r="E45" s="74"/>
    </row>
    <row r="46" spans="1:5" ht="20.100000000000001" customHeight="1"/>
    <row r="47" spans="1:5" ht="25.5" customHeight="1"/>
    <row r="48" spans="1:5" ht="25.5" customHeight="1">
      <c r="A48" s="27"/>
      <c r="B48" s="27"/>
      <c r="C48" s="27"/>
      <c r="D48" s="39"/>
      <c r="E48" s="27"/>
    </row>
    <row r="49" spans="1:5" ht="25.5" customHeight="1">
      <c r="A49" s="38" t="s">
        <v>179</v>
      </c>
      <c r="B49" s="60" t="str">
        <f>B27</f>
        <v/>
      </c>
      <c r="C49" s="42"/>
      <c r="D49" s="39" t="s">
        <v>177</v>
      </c>
      <c r="E49" s="41" t="str">
        <f>E27</f>
        <v/>
      </c>
    </row>
    <row r="50" spans="1:5" ht="25.5" customHeight="1">
      <c r="A50" s="38" t="s">
        <v>180</v>
      </c>
      <c r="B50" s="60" t="str">
        <f>B28</f>
        <v/>
      </c>
      <c r="C50" s="42"/>
      <c r="D50" s="39" t="s">
        <v>178</v>
      </c>
      <c r="E50" s="41" t="str">
        <f>E28</f>
        <v/>
      </c>
    </row>
    <row r="51" spans="1:5" ht="25.5" customHeight="1">
      <c r="D51" s="39"/>
    </row>
  </sheetData>
  <sheetProtection algorithmName="SHA-512" hashValue="lLHbH+J2S3YyOeXyPYoIfnV49/4G4CxG+LANrKD0qjhNExSyLEvrjB9QGo/d60G4rF+n0or1oSikVjmp0Yy+oQ==" saltValue="IvxY5XGkZnVvG0w3tgSg0Q==" spinCount="100000" sheet="1" selectLockedCells="1"/>
  <customSheetViews>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4"/>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6"/>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7"/>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8"/>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1">
    <mergeCell ref="C36:D36"/>
    <mergeCell ref="C44:D44"/>
    <mergeCell ref="C39:D39"/>
    <mergeCell ref="C45:D45"/>
    <mergeCell ref="C41:D41"/>
    <mergeCell ref="C42:D42"/>
    <mergeCell ref="C40:D40"/>
    <mergeCell ref="C43:D43"/>
    <mergeCell ref="C35:D35"/>
    <mergeCell ref="B12:D12"/>
    <mergeCell ref="C37:D37"/>
    <mergeCell ref="C38:D38"/>
    <mergeCell ref="C17:D17"/>
    <mergeCell ref="A15:E15"/>
    <mergeCell ref="A26:E26"/>
    <mergeCell ref="A24:E24"/>
    <mergeCell ref="A25:E25"/>
    <mergeCell ref="A33:E33"/>
    <mergeCell ref="A32:E32"/>
    <mergeCell ref="C18:D18"/>
    <mergeCell ref="C21:D21"/>
    <mergeCell ref="C19:D19"/>
    <mergeCell ref="C20:D20"/>
    <mergeCell ref="C22:D22"/>
    <mergeCell ref="A8:D8"/>
    <mergeCell ref="A3:E3"/>
    <mergeCell ref="A5:E5"/>
    <mergeCell ref="A14:E14"/>
    <mergeCell ref="B9:D9"/>
    <mergeCell ref="B10:D10"/>
    <mergeCell ref="B11:D11"/>
  </mergeCells>
  <phoneticPr fontId="6" type="noConversion"/>
  <conditionalFormatting sqref="A30:E51">
    <cfRule type="expression" dxfId="10" priority="2" stopIfTrue="1">
      <formula>$H$21=FALSE</formula>
    </cfRule>
  </conditionalFormatting>
  <conditionalFormatting sqref="A52:E52">
    <cfRule type="expression" dxfId="9" priority="1" stopIfTrue="1">
      <formula>$H$21="No"</formula>
    </cfRule>
  </conditionalFormatting>
  <dataValidations count="1">
    <dataValidation type="whole" operator="greaterThanOrEqual" allowBlank="1" showInputMessage="1" showErrorMessage="1" sqref="E18:E22" xr:uid="{00000000-0002-0000-0A00-000000000000}">
      <formula1>0</formula1>
    </dataValidation>
  </dataValidations>
  <pageMargins left="0.75" right="0.63" top="0.57999999999999996" bottom="0.4" header="0.34" footer="0.2"/>
  <pageSetup scale="84" orientation="portrait" r:id="rId11"/>
  <headerFooter alignWithMargins="0">
    <oddFooter>&amp;R&amp;"Book Antiqua,Bold"&amp;8 Page &amp;P</oddFooter>
  </headerFooter>
  <rowBreaks count="1" manualBreakCount="1">
    <brk id="29"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22</xdr:row>
                    <xdr:rowOff>0</xdr:rowOff>
                  </from>
                  <to>
                    <xdr:col>4</xdr:col>
                    <xdr:colOff>2514600</xdr:colOff>
                    <xdr:row>22</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tabColor indexed="45"/>
  </sheetPr>
  <dimension ref="A1:Z51"/>
  <sheetViews>
    <sheetView showGridLines="0" view="pageBreakPreview" zoomScale="80" zoomScaleNormal="100" zoomScaleSheetLayoutView="80" workbookViewId="0">
      <selection activeCell="A18" sqref="A18"/>
    </sheetView>
  </sheetViews>
  <sheetFormatPr defaultRowHeight="16.5"/>
  <cols>
    <col min="1" max="1" width="12.140625" style="31" customWidth="1"/>
    <col min="2" max="2" width="20.5703125" style="31" customWidth="1"/>
    <col min="3" max="3" width="11.42578125" style="31" customWidth="1"/>
    <col min="4" max="4" width="29.28515625" style="31" customWidth="1"/>
    <col min="5" max="5" width="39.28515625" style="31" customWidth="1"/>
    <col min="6" max="7" width="9.140625" style="26"/>
    <col min="8" max="8" width="0" style="26" hidden="1" customWidth="1"/>
    <col min="9" max="16384" width="9.140625" style="27"/>
  </cols>
  <sheetData>
    <row r="1" spans="1:26">
      <c r="A1" s="23" t="str">
        <f>'Attach 3(JV)'!A1</f>
        <v>Specification No. :SR-I/C&amp;M/WC-3823-D/2024/Rfx-5002003807</v>
      </c>
      <c r="B1" s="24"/>
      <c r="C1" s="24"/>
      <c r="D1" s="24"/>
      <c r="E1" s="25" t="str">
        <f>"Attachment-6 "</f>
        <v xml:space="preserve">Attachment-6 </v>
      </c>
      <c r="Z1" s="130"/>
    </row>
    <row r="2" spans="1:26" ht="10.5" customHeight="1">
      <c r="Z2" s="130"/>
    </row>
    <row r="3" spans="1:26" ht="56.25"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05"/>
      <c r="C3" s="505"/>
      <c r="D3" s="505"/>
      <c r="E3" s="505"/>
      <c r="F3" s="28"/>
      <c r="G3" s="29"/>
      <c r="H3" s="28"/>
    </row>
    <row r="4" spans="1:26" ht="10.5" customHeight="1">
      <c r="A4" s="30"/>
      <c r="H4" s="32"/>
      <c r="I4" s="12"/>
    </row>
    <row r="5" spans="1:26" ht="20.100000000000001" customHeight="1">
      <c r="A5" s="506" t="s">
        <v>29</v>
      </c>
      <c r="B5" s="506"/>
      <c r="C5" s="506"/>
      <c r="D5" s="506"/>
      <c r="E5" s="506"/>
      <c r="F5" s="33"/>
      <c r="H5" s="32"/>
      <c r="I5" s="12"/>
    </row>
    <row r="6" spans="1:26" ht="10.5" customHeight="1">
      <c r="A6" s="34"/>
      <c r="H6" s="32"/>
      <c r="I6" s="12"/>
    </row>
    <row r="7" spans="1:26" ht="20.100000000000001" customHeight="1">
      <c r="A7" s="35" t="str">
        <f>'Attach 3(JV)'!A7</f>
        <v>Bidder’s Name and Address (the Bidder) :</v>
      </c>
      <c r="E7" s="16" t="str">
        <f>'Attach 3(JV)'!E7</f>
        <v>To:</v>
      </c>
      <c r="H7" s="32"/>
      <c r="I7" s="12"/>
    </row>
    <row r="8" spans="1:26" ht="36" customHeight="1">
      <c r="A8" s="511" t="str">
        <f>'Attach 3(JV)'!A8</f>
        <v/>
      </c>
      <c r="B8" s="511"/>
      <c r="C8" s="511"/>
      <c r="D8" s="511"/>
      <c r="E8" s="40" t="str">
        <f>'Attach 4'!E8</f>
        <v>Sr.GM(C&amp;M)</v>
      </c>
      <c r="H8" s="32"/>
      <c r="I8" s="12"/>
    </row>
    <row r="9" spans="1:26">
      <c r="A9" s="14" t="s">
        <v>548</v>
      </c>
      <c r="B9" s="512" t="str">
        <f>'Attach 3(JV)'!B9</f>
        <v/>
      </c>
      <c r="C9" s="512"/>
      <c r="D9" s="512"/>
      <c r="E9" s="40" t="str">
        <f>'Attach 4'!E9</f>
        <v>Power Grid Corporation of India Ltd.,</v>
      </c>
      <c r="H9" s="32"/>
      <c r="I9" s="12"/>
    </row>
    <row r="10" spans="1:26">
      <c r="A10" s="14" t="s">
        <v>549</v>
      </c>
      <c r="B10" s="512" t="str">
        <f>'Attach 3(JV)'!B10</f>
        <v/>
      </c>
      <c r="C10" s="512"/>
      <c r="D10" s="512"/>
      <c r="E10" s="40" t="str">
        <f>'Attach 4'!E10</f>
        <v>SRTS-1</v>
      </c>
      <c r="H10" s="32"/>
      <c r="I10" s="12"/>
    </row>
    <row r="11" spans="1:26">
      <c r="B11" s="512" t="str">
        <f>'Attach 3(JV)'!B11</f>
        <v/>
      </c>
      <c r="C11" s="512"/>
      <c r="D11" s="512"/>
      <c r="E11" s="40" t="str">
        <f>'Attach 4'!E11</f>
        <v>No: 6-6-8/32 &amp; 395E, Kavadiguda Main Road</v>
      </c>
    </row>
    <row r="12" spans="1:26">
      <c r="A12" s="34"/>
      <c r="B12" s="512" t="str">
        <f>'Attach 3(JV)'!B12</f>
        <v/>
      </c>
      <c r="C12" s="512"/>
      <c r="D12" s="512"/>
      <c r="E12" s="40" t="str">
        <f>'Attach 4'!E12</f>
        <v>Secunderabad, Telangana – 500 080</v>
      </c>
    </row>
    <row r="13" spans="1:26" ht="21" customHeight="1">
      <c r="A13" s="31" t="s">
        <v>542</v>
      </c>
    </row>
    <row r="14" spans="1:26" ht="45" customHeight="1">
      <c r="A14" s="544" t="s">
        <v>217</v>
      </c>
      <c r="B14" s="544"/>
      <c r="C14" s="544"/>
      <c r="D14" s="544"/>
      <c r="E14" s="544"/>
      <c r="F14" s="36"/>
      <c r="G14" s="36"/>
      <c r="H14" s="36"/>
    </row>
    <row r="15" spans="1:26" ht="39.75" customHeight="1">
      <c r="A15" s="548" t="s">
        <v>587</v>
      </c>
      <c r="B15" s="548"/>
      <c r="C15" s="548"/>
      <c r="D15" s="548"/>
      <c r="E15" s="548"/>
      <c r="F15" s="36"/>
      <c r="G15" s="36"/>
      <c r="H15" s="36"/>
    </row>
    <row r="16" spans="1:26" ht="12" customHeight="1">
      <c r="A16" s="34"/>
      <c r="B16" s="34"/>
      <c r="C16" s="34"/>
      <c r="D16" s="34"/>
      <c r="E16" s="34"/>
      <c r="F16" s="36"/>
      <c r="G16" s="36"/>
      <c r="H16" s="36"/>
    </row>
    <row r="17" spans="1:8" ht="42" customHeight="1">
      <c r="A17" s="47" t="s">
        <v>546</v>
      </c>
      <c r="B17" s="47" t="s">
        <v>218</v>
      </c>
      <c r="C17" s="545" t="s">
        <v>219</v>
      </c>
      <c r="D17" s="545"/>
      <c r="E17" s="47" t="s">
        <v>220</v>
      </c>
      <c r="F17" s="36"/>
      <c r="G17" s="36"/>
      <c r="H17" s="36"/>
    </row>
    <row r="18" spans="1:8" ht="21" customHeight="1">
      <c r="A18" s="65"/>
      <c r="B18" s="65"/>
      <c r="C18" s="546"/>
      <c r="D18" s="547"/>
      <c r="E18" s="74"/>
      <c r="F18" s="36"/>
      <c r="G18" s="36"/>
      <c r="H18" s="36"/>
    </row>
    <row r="19" spans="1:8" ht="21" customHeight="1">
      <c r="A19" s="65"/>
      <c r="B19" s="65"/>
      <c r="C19" s="546"/>
      <c r="D19" s="547"/>
      <c r="E19" s="74"/>
      <c r="F19" s="36"/>
      <c r="G19" s="36"/>
      <c r="H19" s="36"/>
    </row>
    <row r="20" spans="1:8" ht="21" customHeight="1">
      <c r="A20" s="65"/>
      <c r="B20" s="65"/>
      <c r="C20" s="551"/>
      <c r="D20" s="551"/>
      <c r="E20" s="74"/>
      <c r="F20" s="36"/>
      <c r="G20" s="36"/>
      <c r="H20" s="36"/>
    </row>
    <row r="21" spans="1:8" ht="21" customHeight="1">
      <c r="A21" s="65"/>
      <c r="B21" s="65"/>
      <c r="C21" s="551"/>
      <c r="D21" s="551"/>
      <c r="E21" s="74"/>
      <c r="F21" s="240"/>
      <c r="G21" s="240"/>
      <c r="H21" s="238" t="b">
        <v>0</v>
      </c>
    </row>
    <row r="22" spans="1:8" ht="21" customHeight="1">
      <c r="A22" s="65"/>
      <c r="B22" s="65"/>
      <c r="C22" s="551"/>
      <c r="D22" s="551"/>
      <c r="E22" s="74"/>
      <c r="F22" s="240"/>
      <c r="G22" s="240"/>
      <c r="H22" s="237"/>
    </row>
    <row r="23" spans="1:8" ht="23.25" customHeight="1">
      <c r="D23" s="34"/>
      <c r="E23" s="34"/>
      <c r="F23" s="36"/>
      <c r="G23" s="36"/>
      <c r="H23" s="36"/>
    </row>
    <row r="24" spans="1:8" s="26" customFormat="1" ht="51.75" customHeight="1">
      <c r="A24" s="514" t="s">
        <v>221</v>
      </c>
      <c r="B24" s="514"/>
      <c r="C24" s="514"/>
      <c r="D24" s="514"/>
      <c r="E24" s="514"/>
      <c r="F24" s="36"/>
      <c r="G24" s="36"/>
      <c r="H24" s="36"/>
    </row>
    <row r="25" spans="1:8" s="26" customFormat="1" ht="96.75" customHeight="1">
      <c r="A25" s="514" t="s">
        <v>31</v>
      </c>
      <c r="B25" s="514"/>
      <c r="C25" s="514"/>
      <c r="D25" s="514"/>
      <c r="E25" s="514"/>
      <c r="F25" s="36"/>
      <c r="G25" s="36"/>
      <c r="H25" s="36"/>
    </row>
    <row r="26" spans="1:8" s="26" customFormat="1" ht="45" customHeight="1">
      <c r="A26" s="549" t="s">
        <v>580</v>
      </c>
      <c r="B26" s="550"/>
      <c r="C26" s="550"/>
      <c r="D26" s="550"/>
      <c r="E26" s="550"/>
      <c r="F26" s="36"/>
      <c r="G26" s="36"/>
      <c r="H26" s="36"/>
    </row>
    <row r="27" spans="1:8" ht="24" customHeight="1">
      <c r="A27" s="38" t="s">
        <v>179</v>
      </c>
      <c r="B27" s="60" t="str">
        <f>'Attach 3(JV)'!B24</f>
        <v/>
      </c>
      <c r="C27" s="42"/>
      <c r="D27" s="39" t="s">
        <v>177</v>
      </c>
      <c r="E27" s="41" t="str">
        <f>'Attach 3(JV)'!E24</f>
        <v/>
      </c>
    </row>
    <row r="28" spans="1:8" ht="24" customHeight="1">
      <c r="A28" s="38" t="s">
        <v>180</v>
      </c>
      <c r="B28" s="41" t="str">
        <f>'Attach 3(JV)'!B25</f>
        <v/>
      </c>
      <c r="C28" s="42"/>
      <c r="D28" s="39" t="s">
        <v>178</v>
      </c>
      <c r="E28" s="41" t="str">
        <f>'Attach 3(JV)'!E25</f>
        <v/>
      </c>
    </row>
    <row r="29" spans="1:8" ht="24" customHeight="1">
      <c r="D29" s="39"/>
    </row>
    <row r="30" spans="1:8" ht="24" customHeight="1">
      <c r="A30" s="38" t="str">
        <f>A1</f>
        <v>Specification No. :SR-I/C&amp;M/WC-3823-D/2024/Rfx-5002003807</v>
      </c>
      <c r="B30" s="30"/>
      <c r="C30" s="30"/>
      <c r="D30" s="30"/>
      <c r="E30" s="30" t="str">
        <f>E1</f>
        <v xml:space="preserve">Attachment-6 </v>
      </c>
    </row>
    <row r="31" spans="1:8" ht="24" customHeight="1">
      <c r="A31" s="38"/>
      <c r="B31" s="30"/>
      <c r="C31" s="30"/>
      <c r="D31" s="30"/>
      <c r="E31" s="30"/>
    </row>
    <row r="32" spans="1:8" ht="20.100000000000001" customHeight="1">
      <c r="A32" s="506" t="str">
        <f>A5</f>
        <v>(Technical Deviations)</v>
      </c>
      <c r="B32" s="506"/>
      <c r="C32" s="506"/>
      <c r="D32" s="506"/>
      <c r="E32" s="506"/>
    </row>
    <row r="33" spans="1:5" ht="20.100000000000001" customHeight="1">
      <c r="A33" s="506"/>
      <c r="B33" s="506"/>
      <c r="C33" s="506"/>
      <c r="D33" s="506"/>
      <c r="E33" s="506"/>
    </row>
    <row r="34" spans="1:5" ht="20.100000000000001" customHeight="1"/>
    <row r="35" spans="1:5" ht="42" customHeight="1">
      <c r="A35" s="47" t="s">
        <v>546</v>
      </c>
      <c r="B35" s="47" t="s">
        <v>218</v>
      </c>
      <c r="C35" s="545" t="s">
        <v>219</v>
      </c>
      <c r="D35" s="545"/>
      <c r="E35" s="47" t="s">
        <v>220</v>
      </c>
    </row>
    <row r="36" spans="1:5" ht="39.950000000000003" customHeight="1">
      <c r="A36" s="65"/>
      <c r="B36" s="65"/>
      <c r="C36" s="546"/>
      <c r="D36" s="547"/>
      <c r="E36" s="74"/>
    </row>
    <row r="37" spans="1:5" ht="39.950000000000003" customHeight="1">
      <c r="A37" s="65"/>
      <c r="B37" s="65"/>
      <c r="C37" s="546"/>
      <c r="D37" s="547"/>
      <c r="E37" s="74"/>
    </row>
    <row r="38" spans="1:5" ht="39.950000000000003" customHeight="1">
      <c r="A38" s="65"/>
      <c r="B38" s="65"/>
      <c r="C38" s="546"/>
      <c r="D38" s="547"/>
      <c r="E38" s="74"/>
    </row>
    <row r="39" spans="1:5" ht="39.950000000000003" customHeight="1">
      <c r="A39" s="65"/>
      <c r="B39" s="65"/>
      <c r="C39" s="546"/>
      <c r="D39" s="547"/>
      <c r="E39" s="74"/>
    </row>
    <row r="40" spans="1:5" ht="39.950000000000003" customHeight="1">
      <c r="A40" s="65"/>
      <c r="B40" s="65"/>
      <c r="C40" s="546"/>
      <c r="D40" s="547"/>
      <c r="E40" s="74"/>
    </row>
    <row r="41" spans="1:5" ht="39.950000000000003" customHeight="1">
      <c r="A41" s="65"/>
      <c r="B41" s="65"/>
      <c r="C41" s="546"/>
      <c r="D41" s="547"/>
      <c r="E41" s="74"/>
    </row>
    <row r="42" spans="1:5" ht="39.950000000000003" customHeight="1">
      <c r="A42" s="65"/>
      <c r="B42" s="65"/>
      <c r="C42" s="546"/>
      <c r="D42" s="547"/>
      <c r="E42" s="74"/>
    </row>
    <row r="43" spans="1:5" ht="39.950000000000003" customHeight="1">
      <c r="A43" s="65"/>
      <c r="B43" s="65"/>
      <c r="C43" s="546"/>
      <c r="D43" s="547"/>
      <c r="E43" s="74"/>
    </row>
    <row r="44" spans="1:5" ht="39.950000000000003" customHeight="1">
      <c r="A44" s="65"/>
      <c r="B44" s="65"/>
      <c r="C44" s="546"/>
      <c r="D44" s="547"/>
      <c r="E44" s="74"/>
    </row>
    <row r="45" spans="1:5" ht="39.950000000000003" customHeight="1">
      <c r="A45" s="65"/>
      <c r="B45" s="65"/>
      <c r="C45" s="546"/>
      <c r="D45" s="547"/>
      <c r="E45" s="74"/>
    </row>
    <row r="46" spans="1:5" ht="20.100000000000001" customHeight="1"/>
    <row r="47" spans="1:5" ht="25.5" customHeight="1"/>
    <row r="48" spans="1:5" ht="25.5" customHeight="1">
      <c r="A48" s="27"/>
      <c r="B48" s="27"/>
      <c r="C48" s="27"/>
      <c r="D48" s="39"/>
      <c r="E48" s="27"/>
    </row>
    <row r="49" spans="1:5" ht="25.5" customHeight="1">
      <c r="A49" s="38" t="s">
        <v>179</v>
      </c>
      <c r="B49" s="60" t="str">
        <f>B27</f>
        <v/>
      </c>
      <c r="C49" s="42"/>
      <c r="D49" s="39" t="s">
        <v>177</v>
      </c>
      <c r="E49" s="41" t="str">
        <f>E27</f>
        <v/>
      </c>
    </row>
    <row r="50" spans="1:5" ht="25.5" customHeight="1">
      <c r="A50" s="38" t="s">
        <v>180</v>
      </c>
      <c r="B50" s="60" t="str">
        <f>B28</f>
        <v/>
      </c>
      <c r="C50" s="42"/>
      <c r="D50" s="39" t="s">
        <v>178</v>
      </c>
      <c r="E50" s="41" t="str">
        <f>E28</f>
        <v/>
      </c>
    </row>
    <row r="51" spans="1:5" ht="25.5" customHeight="1">
      <c r="D51" s="39"/>
    </row>
  </sheetData>
  <sheetProtection algorithmName="SHA-512" hashValue="4DDs8txdx/cUUVQs7fCOvtpo/Y3tY59AMNRaNdL8KRS+5tfb2DXzYLzm1HojlgYrxSWKcl4GoZ57/f5wm5KEPQ==" saltValue="/yvbnKCi38aBkur25j/whQ==" spinCount="100000" sheet="1" selectLockedCells="1"/>
  <mergeCells count="31">
    <mergeCell ref="C45:D45"/>
    <mergeCell ref="C35:D35"/>
    <mergeCell ref="C36:D36"/>
    <mergeCell ref="C37:D37"/>
    <mergeCell ref="C38:D38"/>
    <mergeCell ref="C39:D39"/>
    <mergeCell ref="C41:D41"/>
    <mergeCell ref="C42:D42"/>
    <mergeCell ref="C43:D43"/>
    <mergeCell ref="C44:D44"/>
    <mergeCell ref="C19:D19"/>
    <mergeCell ref="C20:D20"/>
    <mergeCell ref="A15:E15"/>
    <mergeCell ref="C40:D40"/>
    <mergeCell ref="C21:D21"/>
    <mergeCell ref="C22:D22"/>
    <mergeCell ref="A24:E24"/>
    <mergeCell ref="A25:E25"/>
    <mergeCell ref="A32:E32"/>
    <mergeCell ref="A33:E33"/>
    <mergeCell ref="A26:E26"/>
    <mergeCell ref="B11:D11"/>
    <mergeCell ref="B12:D12"/>
    <mergeCell ref="A14:E14"/>
    <mergeCell ref="C17:D17"/>
    <mergeCell ref="C18:D18"/>
    <mergeCell ref="A3:E3"/>
    <mergeCell ref="A5:E5"/>
    <mergeCell ref="A8:D8"/>
    <mergeCell ref="B9:D9"/>
    <mergeCell ref="B10:D10"/>
  </mergeCells>
  <phoneticPr fontId="77" type="noConversion"/>
  <conditionalFormatting sqref="A30:E51">
    <cfRule type="expression" dxfId="8" priority="2" stopIfTrue="1">
      <formula>$H$21=FALSE</formula>
    </cfRule>
  </conditionalFormatting>
  <conditionalFormatting sqref="A52:E52">
    <cfRule type="expression" dxfId="7" priority="1" stopIfTrue="1">
      <formula>$H$21="No"</formula>
    </cfRule>
  </conditionalFormatting>
  <dataValidations count="1">
    <dataValidation type="whole" operator="greaterThanOrEqual" allowBlank="1" showInputMessage="1" showErrorMessage="1" sqref="E18:E22" xr:uid="{00000000-0002-0000-0B00-000000000000}">
      <formula1>0</formula1>
    </dataValidation>
  </dataValidations>
  <pageMargins left="0.75" right="0.63" top="0.57999999999999996" bottom="0.4" header="0.34" footer="0.2"/>
  <pageSetup scale="83" orientation="portrait" r:id="rId1"/>
  <headerFooter alignWithMargins="0">
    <oddFooter>&amp;R&amp;"Book Antiqua,Bold"&amp;8 Page &amp;P</oddFooter>
  </headerFooter>
  <rowBreaks count="1" manualBreakCount="1">
    <brk id="2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22</xdr:row>
                    <xdr:rowOff>0</xdr:rowOff>
                  </from>
                  <to>
                    <xdr:col>4</xdr:col>
                    <xdr:colOff>2514600</xdr:colOff>
                    <xdr:row>22</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E17" sqref="E17"/>
    </sheetView>
  </sheetViews>
  <sheetFormatPr defaultRowHeight="16.5"/>
  <cols>
    <col min="1" max="1" width="12.140625" style="31" customWidth="1"/>
    <col min="2" max="2" width="20.5703125" style="31" customWidth="1"/>
    <col min="3" max="3" width="11.42578125" style="31" customWidth="1"/>
    <col min="4" max="4" width="21.7109375" style="31" customWidth="1"/>
    <col min="5" max="5" width="39.28515625" style="31" customWidth="1"/>
    <col min="6" max="8" width="9.140625" style="26"/>
    <col min="9" max="16384" width="9.140625" style="27"/>
  </cols>
  <sheetData>
    <row r="1" spans="1:9">
      <c r="A1" s="23" t="str">
        <f>'Attach 3(JV)'!A1</f>
        <v>Specification No. :SR-I/C&amp;M/WC-3823-D/2024/Rfx-5002003807</v>
      </c>
      <c r="B1" s="24"/>
      <c r="C1" s="24"/>
      <c r="D1" s="24"/>
      <c r="E1" s="25" t="str">
        <f>"Attachment-7 "</f>
        <v xml:space="preserve">Attachment-7 </v>
      </c>
    </row>
    <row r="3" spans="1:9" ht="72"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05"/>
      <c r="C3" s="505"/>
      <c r="D3" s="505"/>
      <c r="E3" s="505"/>
      <c r="F3" s="28"/>
      <c r="G3" s="29"/>
      <c r="H3" s="28"/>
    </row>
    <row r="4" spans="1:9" ht="20.100000000000001" customHeight="1">
      <c r="A4" s="30"/>
      <c r="H4" s="32"/>
      <c r="I4" s="12"/>
    </row>
    <row r="5" spans="1:9" ht="20.100000000000001" customHeight="1">
      <c r="A5" s="506" t="s">
        <v>350</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H8" s="32"/>
      <c r="I8" s="12"/>
    </row>
    <row r="9" spans="1:9">
      <c r="A9" s="14" t="s">
        <v>548</v>
      </c>
      <c r="B9" s="512" t="str">
        <f>'Attach 3(JV)'!B9</f>
        <v/>
      </c>
      <c r="C9" s="512"/>
      <c r="D9" s="512"/>
      <c r="E9" s="40" t="str">
        <f>'Attach 4'!E9</f>
        <v>Power Grid Corporation of India Ltd.,</v>
      </c>
      <c r="H9" s="32"/>
      <c r="I9" s="12"/>
    </row>
    <row r="10" spans="1:9">
      <c r="A10" s="14" t="s">
        <v>549</v>
      </c>
      <c r="B10" s="552" t="str">
        <f>'Attach 3(JV)'!B10</f>
        <v/>
      </c>
      <c r="C10" s="552"/>
      <c r="D10" s="552"/>
      <c r="E10" s="40" t="str">
        <f>'Attach 4'!E10</f>
        <v>SRTS-1</v>
      </c>
      <c r="H10" s="32"/>
      <c r="I10" s="12"/>
    </row>
    <row r="11" spans="1:9">
      <c r="B11" s="552" t="str">
        <f>'Attach 3(JV)'!B11</f>
        <v/>
      </c>
      <c r="C11" s="552"/>
      <c r="D11" s="552"/>
      <c r="E11" s="40" t="str">
        <f>'Attach 4'!E11</f>
        <v>No: 6-6-8/32 &amp; 395E, Kavadiguda Main Road</v>
      </c>
    </row>
    <row r="12" spans="1:9">
      <c r="A12" s="34"/>
      <c r="B12" s="552" t="str">
        <f>'Attach 3(JV)'!B12</f>
        <v/>
      </c>
      <c r="C12" s="552"/>
      <c r="D12" s="552"/>
      <c r="E12" s="40" t="str">
        <f>'Attach 4'!E12</f>
        <v>Secunderabad, Telangana – 500 080</v>
      </c>
    </row>
    <row r="13" spans="1:9" ht="20.100000000000001" customHeight="1"/>
    <row r="14" spans="1:9" ht="20.100000000000001" customHeight="1">
      <c r="A14" s="34"/>
    </row>
    <row r="15" spans="1:9" ht="27.75" customHeight="1">
      <c r="A15" s="506" t="s">
        <v>351</v>
      </c>
      <c r="B15" s="506"/>
      <c r="C15" s="506"/>
      <c r="D15" s="506"/>
      <c r="E15" s="506"/>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20.100000000000001" customHeight="1">
      <c r="D21" s="39"/>
    </row>
    <row r="22" spans="1:5" ht="33" customHeight="1">
      <c r="A22" s="38" t="s">
        <v>179</v>
      </c>
      <c r="B22" s="60" t="str">
        <f>'Attach 3(JV)'!B24</f>
        <v/>
      </c>
      <c r="C22" s="35"/>
      <c r="D22" s="39" t="s">
        <v>177</v>
      </c>
      <c r="E22" s="41" t="str">
        <f>'Attach 3(JV)'!E24</f>
        <v/>
      </c>
    </row>
    <row r="23" spans="1:5" ht="33" customHeight="1">
      <c r="A23" s="38" t="s">
        <v>180</v>
      </c>
      <c r="B23" s="41" t="str">
        <f>'Attach 3(JV)'!B25</f>
        <v/>
      </c>
      <c r="C23" s="35"/>
      <c r="D23" s="39" t="s">
        <v>178</v>
      </c>
      <c r="E23" s="41" t="str">
        <f>'Attach 3(JV)'!E25</f>
        <v/>
      </c>
    </row>
    <row r="24" spans="1:5" ht="33" customHeight="1">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lCtWXvKLOh+PPlpmfEWmg9aFLRBCEOhdjI2qvKCECMRa6fMenomMQsZ0jZLrbh/0dyoWmd1CjhBsnwyQmkGigg==" saltValue="tNkZciGcXCcT3tU6ggXL4g==" spinCount="100000" sheet="1" selectLockedCells="1"/>
  <customSheetViews>
    <customSheetView guid="{F68380CD-DF58-4BFA-A4C7-4B5C98AD7B16}" showGridLines="0">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4"/>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60" showPageBreaks="1" showGridLines="0" printArea="1" view="pageBreakPreview">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237D8718-39ED-4FFE-B3B2-D1192F8D2E87}" showGridLines="0">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6A6F11F6-4979-4331-B451-38654332CB39}" showGridLines="0" topLeftCell="A22">
      <selection activeCell="G20" sqref="G20"/>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C75B92C6-DDA6-4B48-9868-112DE431C284}" showPageBreaks="1" showGridLines="0" printArea="1">
      <selection activeCell="G20" sqref="G20"/>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827228A5-964E-465A-A946-EF2238A19E11}" showGridLines="0" showRuler="0" topLeftCell="A16">
      <selection activeCell="E8" sqref="E8:E12"/>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indexed="44"/>
  </sheetPr>
  <dimension ref="A1:J38"/>
  <sheetViews>
    <sheetView showGridLines="0" view="pageBreakPreview" zoomScaleNormal="100" zoomScaleSheetLayoutView="100" workbookViewId="0">
      <selection activeCell="F12" sqref="F12"/>
    </sheetView>
  </sheetViews>
  <sheetFormatPr defaultRowHeight="16.5"/>
  <cols>
    <col min="1" max="1" width="18.5703125" style="31" customWidth="1"/>
    <col min="2" max="2" width="20.5703125" style="31" customWidth="1"/>
    <col min="3" max="3" width="11.42578125" style="31" customWidth="1"/>
    <col min="4" max="4" width="22.5703125" style="31" customWidth="1"/>
    <col min="5" max="5" width="57" style="31" customWidth="1"/>
    <col min="6" max="6" width="22.140625" style="26" customWidth="1"/>
    <col min="7" max="7" width="26.28515625" style="26" customWidth="1"/>
    <col min="8" max="8" width="19.140625" style="26" customWidth="1"/>
    <col min="9" max="9" width="24.28515625" style="27" hidden="1" customWidth="1"/>
    <col min="10" max="10" width="25.85546875" style="27" hidden="1" customWidth="1"/>
    <col min="11" max="21" width="0" style="27" hidden="1" customWidth="1"/>
    <col min="22" max="16384" width="9.140625" style="27"/>
  </cols>
  <sheetData>
    <row r="1" spans="1:10">
      <c r="A1" s="23" t="str">
        <f>'Attach 3(JV)'!A1</f>
        <v>Specification No. :SR-I/C&amp;M/WC-3823-D/2024/Rfx-5002003807</v>
      </c>
      <c r="B1" s="24"/>
      <c r="C1" s="24"/>
      <c r="D1" s="24"/>
      <c r="E1" s="25" t="str">
        <f>"Attachment-8 "</f>
        <v xml:space="preserve">Attachment-8 </v>
      </c>
    </row>
    <row r="2" spans="1:10" ht="15" customHeight="1"/>
    <row r="3" spans="1:10" ht="67.5"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05"/>
      <c r="C3" s="505"/>
      <c r="D3" s="505"/>
      <c r="E3" s="505"/>
      <c r="F3" s="28"/>
      <c r="G3" s="29"/>
      <c r="H3" s="28"/>
    </row>
    <row r="4" spans="1:10" ht="15" customHeight="1">
      <c r="A4" s="30"/>
      <c r="H4" s="32"/>
      <c r="I4" s="12"/>
    </row>
    <row r="5" spans="1:10" ht="20.100000000000001" customHeight="1">
      <c r="A5" s="506" t="s">
        <v>14</v>
      </c>
      <c r="B5" s="506"/>
      <c r="C5" s="506"/>
      <c r="D5" s="506"/>
      <c r="E5" s="506"/>
      <c r="F5" s="33"/>
      <c r="H5" s="32"/>
      <c r="I5" s="12"/>
    </row>
    <row r="6" spans="1:10" ht="20.100000000000001" customHeight="1">
      <c r="A6" s="34"/>
      <c r="H6" s="32"/>
      <c r="I6" s="12"/>
    </row>
    <row r="7" spans="1:10" ht="20.100000000000001" customHeight="1">
      <c r="A7" s="31" t="str">
        <f>'Attach 3(JV)'!E7</f>
        <v>To:</v>
      </c>
      <c r="E7" s="16"/>
      <c r="H7" s="32"/>
      <c r="I7" s="12"/>
    </row>
    <row r="8" spans="1:10" ht="21" customHeight="1">
      <c r="A8" s="555" t="str">
        <f>'Attach 3(QR)'!E8</f>
        <v>Sr.GM(C&amp;M)</v>
      </c>
      <c r="B8" s="556"/>
      <c r="C8" s="556"/>
      <c r="D8" s="556"/>
      <c r="E8" s="13"/>
      <c r="H8" s="32"/>
      <c r="I8" s="12"/>
    </row>
    <row r="9" spans="1:10" ht="20.100000000000001" customHeight="1">
      <c r="A9" s="558" t="str">
        <f>'Attach 3(QR)'!E9</f>
        <v>Power Grid Corporation of India Ltd.,</v>
      </c>
      <c r="B9" s="556"/>
      <c r="C9" s="556"/>
      <c r="D9" s="556"/>
      <c r="E9" s="13"/>
      <c r="H9" s="32"/>
      <c r="I9" s="12"/>
    </row>
    <row r="10" spans="1:10" ht="20.100000000000001" customHeight="1">
      <c r="A10" s="558" t="str">
        <f>'Attach 3(QR)'!E10</f>
        <v>SRTS-1</v>
      </c>
      <c r="B10" s="556"/>
      <c r="C10" s="556"/>
      <c r="D10" s="556"/>
      <c r="E10" s="13"/>
      <c r="H10" s="32"/>
      <c r="I10" s="12"/>
    </row>
    <row r="11" spans="1:10" ht="20.100000000000001" customHeight="1">
      <c r="A11" s="555" t="str">
        <f>'Attach 3(QR)'!E11</f>
        <v>No: 6-6-8/32 &amp; 395E, Kavadiguda Main Road</v>
      </c>
      <c r="B11" s="559"/>
      <c r="C11" s="559"/>
      <c r="D11" s="559"/>
      <c r="E11" s="13"/>
      <c r="F11" s="272" t="s">
        <v>15</v>
      </c>
      <c r="G11" s="272" t="s">
        <v>16</v>
      </c>
      <c r="H11" s="272" t="s">
        <v>17</v>
      </c>
      <c r="I11" s="273" t="s">
        <v>18</v>
      </c>
      <c r="J11" s="273" t="s">
        <v>19</v>
      </c>
    </row>
    <row r="12" spans="1:10" ht="20.100000000000001" customHeight="1">
      <c r="A12" s="555" t="str">
        <f>'Attach 3(QR)'!E12</f>
        <v>Secunderabad, Telangana – 500 080</v>
      </c>
      <c r="B12" s="559"/>
      <c r="C12" s="559"/>
      <c r="D12" s="559"/>
      <c r="E12" s="13"/>
      <c r="F12" s="279"/>
      <c r="G12" s="279" t="s">
        <v>52</v>
      </c>
      <c r="H12" s="279" t="s">
        <v>53</v>
      </c>
      <c r="I12" s="273" t="str">
        <f>'Attach 3(JV)'!B9</f>
        <v/>
      </c>
      <c r="J12" s="273"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row>
    <row r="13" spans="1:10" ht="15" customHeight="1">
      <c r="A13" s="34"/>
      <c r="B13" s="117"/>
      <c r="C13" s="117"/>
      <c r="D13" s="117"/>
      <c r="F13" s="271"/>
      <c r="G13" s="271"/>
      <c r="H13" s="279"/>
      <c r="I13" s="273" t="str">
        <f>'Attach 3(JV)'!B10</f>
        <v/>
      </c>
      <c r="J13" s="273"/>
    </row>
    <row r="14" spans="1:10" ht="20.100000000000001" customHeight="1">
      <c r="A14" s="31" t="s">
        <v>542</v>
      </c>
      <c r="F14" s="271"/>
      <c r="G14" s="271"/>
      <c r="H14" s="279"/>
      <c r="I14" s="273" t="str">
        <f>'Attach 3(JV)'!B11</f>
        <v/>
      </c>
      <c r="J14" s="273"/>
    </row>
    <row r="15" spans="1:10" ht="15" customHeight="1">
      <c r="A15" s="34"/>
      <c r="F15" s="271"/>
      <c r="G15" s="271"/>
      <c r="H15" s="279"/>
      <c r="I15" s="273" t="str">
        <f>'Attach 3(JV)'!B12</f>
        <v/>
      </c>
      <c r="J15" s="273"/>
    </row>
    <row r="16" spans="1:10" ht="126.75" customHeight="1">
      <c r="A16" s="557" t="str">
        <f>" " &amp;G17&amp;""&amp;G18&amp;""&amp;G19&amp;""</f>
        <v xml:space="preserve"> WE       who are established and reputable manufacturers of   …(insert name and/or description of the goods) …. having production facilities at    ..(insert address of factory) .., , ,  do hereby authorize  , , , (hereinafter, the “Bidder”) to submit a bid, and subsequently negotiate and sign the Contract with you against IFB for  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  including the above plant &amp; equipment or other goods produced by us.</v>
      </c>
      <c r="B16" s="557"/>
      <c r="C16" s="557"/>
      <c r="D16" s="557"/>
      <c r="E16" s="557"/>
      <c r="F16" s="36"/>
      <c r="G16" s="36"/>
      <c r="H16" s="36"/>
      <c r="I16" s="27">
        <f>'Attach 3(JV)'!B13</f>
        <v>0</v>
      </c>
    </row>
    <row r="17" spans="1:8" ht="9" customHeight="1">
      <c r="A17" s="507"/>
      <c r="B17" s="507"/>
      <c r="C17" s="507"/>
      <c r="D17" s="507"/>
      <c r="E17" s="507"/>
      <c r="F17" s="36"/>
      <c r="G17" s="274" t="str">
        <f>"WE   "&amp;F12&amp;"    who are established and reputable manufacturers of   "&amp;G12&amp; ". having production facilities at"</f>
        <v>WE       who are established and reputable manufacturers of   …(insert name and/or description of the goods) …. having production facilities at</v>
      </c>
      <c r="H17" s="274" t="s">
        <v>20</v>
      </c>
    </row>
    <row r="18" spans="1:8" ht="111.75" customHeight="1">
      <c r="A18" s="557"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557"/>
      <c r="C18" s="557"/>
      <c r="D18" s="557"/>
      <c r="E18" s="557"/>
      <c r="F18" s="36"/>
      <c r="G18" s="274" t="str">
        <f>"    "&amp;H12&amp;", "&amp;H13&amp;", "&amp;H14&amp;", "&amp;H15&amp;" do hereby authorize  "&amp;I12&amp;", "&amp;I13&amp;", "&amp;I14&amp;", "&amp;I15&amp; "(hereinafter, the “Bidder”) "</f>
        <v xml:space="preserve">    ..(insert address of factory) .., , ,  do hereby authorize  , , , (hereinafter, the “Bidder”) </v>
      </c>
      <c r="H18" s="274"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row>
    <row r="19" spans="1:8" s="50" customFormat="1" ht="26.25" customHeight="1">
      <c r="A19" s="553" t="str">
        <f>"For and on behalf of the "&amp;F12&amp;""</f>
        <v xml:space="preserve">For and on behalf of the </v>
      </c>
      <c r="B19" s="553"/>
      <c r="C19" s="553"/>
      <c r="D19" s="553"/>
      <c r="E19" s="553"/>
      <c r="F19" s="120"/>
      <c r="G19" s="275" t="str">
        <f>"to submit a bid, and subsequently negotiate and sign the Contract with you against IFB for  " &amp;J12&amp;"  including the above plant &amp; equipment or other goods produced by us."</f>
        <v>to submit a bid, and subsequently negotiate and sign the Contract with you against IFB for  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  including the above plant &amp; equipment or other goods produced by us.</v>
      </c>
      <c r="H19" s="275" t="s">
        <v>21</v>
      </c>
    </row>
    <row r="20" spans="1:8" s="50" customFormat="1" ht="26.25" customHeight="1">
      <c r="A20" s="37" t="s">
        <v>184</v>
      </c>
      <c r="B20" s="37"/>
      <c r="C20" s="37"/>
      <c r="D20" s="37"/>
      <c r="E20" s="37"/>
      <c r="F20" s="120"/>
      <c r="G20" s="275"/>
      <c r="H20" s="120"/>
    </row>
    <row r="21" spans="1:8" s="50" customFormat="1" ht="26.25" customHeight="1">
      <c r="A21" s="37" t="s">
        <v>22</v>
      </c>
      <c r="B21" s="60" t="str">
        <f>'Attach 3(JV)'!B24</f>
        <v/>
      </c>
      <c r="C21" s="37"/>
      <c r="D21" s="37"/>
      <c r="E21" s="37"/>
      <c r="F21" s="120"/>
      <c r="G21" s="275"/>
      <c r="H21" s="120"/>
    </row>
    <row r="22" spans="1:8" s="50" customFormat="1" ht="26.25" customHeight="1">
      <c r="A22" s="49" t="s">
        <v>23</v>
      </c>
      <c r="B22" s="276"/>
      <c r="C22" s="277"/>
      <c r="D22" s="37"/>
      <c r="E22" s="37"/>
      <c r="F22" s="120"/>
      <c r="G22" s="275"/>
      <c r="H22" s="120"/>
    </row>
    <row r="23" spans="1:8" ht="33" customHeight="1">
      <c r="D23" s="39" t="s">
        <v>184</v>
      </c>
    </row>
    <row r="24" spans="1:8" ht="33" customHeight="1">
      <c r="A24" s="38" t="s">
        <v>179</v>
      </c>
      <c r="B24" s="60" t="str">
        <f>'Attach 3(JV)'!B24</f>
        <v/>
      </c>
      <c r="D24" s="39" t="s">
        <v>177</v>
      </c>
      <c r="E24" s="41" t="str">
        <f>'Attach 3(JV)'!E24</f>
        <v/>
      </c>
    </row>
    <row r="25" spans="1:8" ht="33" customHeight="1">
      <c r="A25" s="38" t="s">
        <v>180</v>
      </c>
      <c r="B25" s="41" t="str">
        <f>'Attach 3(JV)'!B25</f>
        <v/>
      </c>
      <c r="D25" s="39" t="s">
        <v>178</v>
      </c>
      <c r="E25" s="41" t="str">
        <f>'Attach 3(JV)'!E25</f>
        <v/>
      </c>
    </row>
    <row r="26" spans="1:8" ht="33" customHeight="1">
      <c r="D26" s="39" t="s">
        <v>185</v>
      </c>
      <c r="E26" s="42"/>
    </row>
    <row r="27" spans="1:8" ht="20.100000000000001" customHeight="1">
      <c r="A27" s="40"/>
    </row>
    <row r="28" spans="1:8" ht="51" customHeight="1">
      <c r="A28" s="278" t="s">
        <v>24</v>
      </c>
      <c r="B28" s="554" t="s">
        <v>25</v>
      </c>
      <c r="C28" s="554"/>
      <c r="D28" s="554"/>
      <c r="E28" s="554"/>
    </row>
    <row r="29" spans="1:8" ht="40.5" customHeight="1">
      <c r="A29" s="278">
        <v>2</v>
      </c>
      <c r="B29" s="554" t="s">
        <v>26</v>
      </c>
      <c r="C29" s="554"/>
      <c r="D29" s="554"/>
      <c r="E29" s="554"/>
    </row>
    <row r="30" spans="1:8" ht="20.100000000000001" hidden="1" customHeight="1">
      <c r="A30" s="40"/>
    </row>
    <row r="31" spans="1:8" ht="20.100000000000001" hidden="1" customHeight="1"/>
    <row r="32" spans="1:8" ht="20.100000000000001" hidden="1" customHeight="1">
      <c r="A32" s="40"/>
    </row>
    <row r="33" spans="1:1" ht="20.100000000000001" hidden="1" customHeight="1"/>
    <row r="34" spans="1:1" ht="20.100000000000001" hidden="1" customHeight="1">
      <c r="A34" s="40"/>
    </row>
    <row r="35" spans="1:1" ht="20.100000000000001" hidden="1" customHeight="1"/>
    <row r="36" spans="1:1" ht="20.100000000000001" customHeight="1"/>
    <row r="37" spans="1:1" ht="20.100000000000001" customHeight="1"/>
    <row r="38" spans="1:1" ht="20.100000000000001" customHeight="1"/>
  </sheetData>
  <sheetProtection algorithmName="SHA-512" hashValue="Gai+9A+yd8hrTwk8bSzSmD28i9TAheEBNp10vk2K3KbWhJbkRiNpR0rOj0qpayDTr/qR0MWbVDDmEX+RbQGy5g==" saltValue="zJEiGo3dJ2F8Og9Xv85rtw==" spinCount="100000" sheet="1" selectLockedCells="1"/>
  <customSheetViews>
    <customSheetView guid="{F68380CD-DF58-4BFA-A4C7-4B5C98AD7B16}"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1"/>
      <headerFooter alignWithMargins="0">
        <oddFooter>&amp;R&amp;"Book Antiqua,Bold"&amp;8 Page &amp;P of &amp;N</oddFooter>
      </headerFooter>
    </customSheetView>
    <customSheetView guid="{2FDEDC7A-220A-4BDB-8FCD-0C556B60E1DF}"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2"/>
      <headerFooter alignWithMargins="0">
        <oddFooter>&amp;R&amp;"Book Antiqua,Bold"&amp;8 Page &amp;P of &amp;N</oddFooter>
      </headerFooter>
    </customSheetView>
    <customSheetView guid="{CD4CA1A8-824A-452F-BDBA-32A47C1B3013}"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3"/>
      <headerFooter alignWithMargins="0">
        <oddFooter>&amp;R&amp;"Book Antiqua,Bold"&amp;8 Page &amp;P of &amp;N</oddFooter>
      </headerFooter>
    </customSheetView>
    <customSheetView guid="{237D8718-39ED-4FFE-B3B2-D1192F8D2E87}"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4"/>
      <headerFooter alignWithMargins="0">
        <oddFooter>&amp;R&amp;"Book Antiqua,Bold"&amp;8 Page &amp;P of &amp;N</oddFooter>
      </headerFooter>
    </customSheetView>
    <customSheetView guid="{6A6F11F6-4979-4331-B451-38654332CB39}"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5"/>
      <headerFooter alignWithMargins="0">
        <oddFooter>&amp;R&amp;"Book Antiqua,Bold"&amp;8 Page &amp;P of &amp;N</oddFooter>
      </headerFooter>
    </customSheetView>
    <customSheetView guid="{C75B92C6-DDA6-4B48-9868-112DE431C284}" scale="60" showPageBreaks="1" showGridLines="0" printArea="1" hiddenRows="1" hiddenColumns="1" state="hidden">
      <selection activeCell="H25" sqref="H25"/>
      <pageMargins left="0.74803149606299213" right="0.62992125984251968" top="0.59055118110236227" bottom="0.59055118110236227" header="0.35433070866141736" footer="0.35433070866141736"/>
      <pageSetup scale="75" orientation="portrait" r:id="rId6"/>
      <headerFooter alignWithMargins="0">
        <oddFooter>&amp;R&amp;"Book Antiqua,Bold"&amp;8 Page &amp;P of &amp;N</oddFooter>
      </headerFooter>
    </customSheetView>
    <customSheetView guid="{827228A5-964E-465A-A946-EF2238A19E11}" scale="60" showGridLines="0" hiddenRows="1" hiddenColumns="1" state="hidden" showRuler="0">
      <selection activeCell="H25" sqref="H25"/>
      <pageMargins left="0.74803149606299213" right="0.62992125984251968" top="0.59055118110236227" bottom="0.59055118110236227" header="0.35433070866141736" footer="0.35433070866141736"/>
      <pageSetup scale="75" orientation="portrait" r:id="rId7"/>
      <headerFooter alignWithMargins="0">
        <oddFooter>&amp;R&amp;"Book Antiqua,Bold"&amp;8 Page &amp;P of &amp;N</oddFooter>
      </headerFooter>
    </customSheetView>
  </customSheetViews>
  <mergeCells count="13">
    <mergeCell ref="A19:E19"/>
    <mergeCell ref="B28:E28"/>
    <mergeCell ref="B29:E29"/>
    <mergeCell ref="A3:E3"/>
    <mergeCell ref="A5:E5"/>
    <mergeCell ref="A8:D8"/>
    <mergeCell ref="A18:E18"/>
    <mergeCell ref="A16:E16"/>
    <mergeCell ref="A17:E17"/>
    <mergeCell ref="A9:D9"/>
    <mergeCell ref="A10:D10"/>
    <mergeCell ref="A12:D12"/>
    <mergeCell ref="A11:D11"/>
  </mergeCells>
  <phoneticPr fontId="76" type="noConversion"/>
  <pageMargins left="0.74803149606299213" right="0.62992125984251968" top="0.59055118110236227" bottom="0.59055118110236227" header="0.35433070866141736" footer="0.35433070866141736"/>
  <pageSetup scale="75" orientation="portrait" r:id="rId8"/>
  <headerFooter alignWithMargins="0">
    <oddFooter>&amp;R&amp;"Book Antiqua,Bold"&amp;8 Page &amp;P of &amp;N</oddFooter>
  </headerFooter>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9" tint="0.39997558519241921"/>
  </sheetPr>
  <dimension ref="A1:I41"/>
  <sheetViews>
    <sheetView showGridLines="0" view="pageBreakPreview" zoomScaleNormal="100" zoomScaleSheetLayoutView="100" workbookViewId="0">
      <selection activeCell="B19" sqref="B19:D19"/>
    </sheetView>
  </sheetViews>
  <sheetFormatPr defaultRowHeight="16.5"/>
  <cols>
    <col min="1" max="1" width="12.140625" style="31" customWidth="1"/>
    <col min="2" max="2" width="20.5703125" style="31" customWidth="1"/>
    <col min="3" max="3" width="11.42578125" style="31" customWidth="1"/>
    <col min="4" max="4" width="22.5703125" style="31" customWidth="1"/>
    <col min="5" max="5" width="39.28515625" style="31" customWidth="1"/>
    <col min="6" max="8" width="9.140625" style="26"/>
    <col min="9" max="16384" width="9.140625" style="27"/>
  </cols>
  <sheetData>
    <row r="1" spans="1:9">
      <c r="A1" s="23" t="str">
        <f>'Attach 3(JV)'!A1</f>
        <v>Specification No. :SR-I/C&amp;M/WC-3823-D/2024/Rfx-5002003807</v>
      </c>
      <c r="B1" s="24"/>
      <c r="C1" s="24"/>
      <c r="D1" s="24"/>
      <c r="E1" s="25" t="str">
        <f>"Attachment-9 "</f>
        <v xml:space="preserve">Attachment-9 </v>
      </c>
    </row>
    <row r="2" spans="1:9" ht="15" customHeight="1"/>
    <row r="3" spans="1:9" ht="78"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05"/>
      <c r="C3" s="505"/>
      <c r="D3" s="505"/>
      <c r="E3" s="505"/>
      <c r="F3" s="28"/>
      <c r="G3" s="29"/>
      <c r="H3" s="28"/>
    </row>
    <row r="4" spans="1:9" ht="15" customHeight="1">
      <c r="A4" s="30"/>
      <c r="H4" s="32"/>
      <c r="I4" s="12"/>
    </row>
    <row r="5" spans="1:9" ht="20.100000000000001" customHeight="1">
      <c r="A5" s="506" t="s">
        <v>2</v>
      </c>
      <c r="B5" s="506"/>
      <c r="C5" s="506"/>
      <c r="D5" s="506"/>
      <c r="E5" s="506"/>
      <c r="F5" s="33"/>
      <c r="H5" s="32"/>
      <c r="I5" s="12"/>
    </row>
    <row r="6" spans="1:9" ht="20.100000000000001" customHeight="1">
      <c r="A6" s="34"/>
      <c r="F6" s="33"/>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H8" s="32"/>
      <c r="I8" s="12"/>
    </row>
    <row r="9" spans="1:9">
      <c r="A9" s="14" t="s">
        <v>548</v>
      </c>
      <c r="B9" s="512" t="str">
        <f>'Attach 3(JV)'!B9</f>
        <v/>
      </c>
      <c r="C9" s="512"/>
      <c r="D9" s="512"/>
      <c r="E9" s="40" t="str">
        <f>'Attach 4'!E9</f>
        <v>Power Grid Corporation of India Ltd.,</v>
      </c>
      <c r="H9" s="32"/>
      <c r="I9" s="12"/>
    </row>
    <row r="10" spans="1:9">
      <c r="A10" s="14" t="s">
        <v>549</v>
      </c>
      <c r="B10" s="512" t="str">
        <f>'Attach 3(JV)'!B10</f>
        <v/>
      </c>
      <c r="C10" s="512"/>
      <c r="D10" s="512"/>
      <c r="E10" s="40" t="str">
        <f>'Attach 4'!E10</f>
        <v>SRTS-1</v>
      </c>
      <c r="H10" s="32"/>
      <c r="I10" s="12"/>
    </row>
    <row r="11" spans="1:9">
      <c r="B11" s="512" t="str">
        <f>'Attach 3(JV)'!B11</f>
        <v/>
      </c>
      <c r="C11" s="512"/>
      <c r="D11" s="512"/>
      <c r="E11" s="40" t="str">
        <f>'Attach 4'!E11</f>
        <v>No: 6-6-8/32 &amp; 395E, Kavadiguda Main Road</v>
      </c>
    </row>
    <row r="12" spans="1:9">
      <c r="A12" s="34"/>
      <c r="B12" s="512" t="str">
        <f>'Attach 3(JV)'!B12</f>
        <v/>
      </c>
      <c r="C12" s="512"/>
      <c r="D12" s="512"/>
      <c r="E12" s="40" t="str">
        <f>'Attach 4'!E12</f>
        <v>Secunderabad, Telangana – 500 080</v>
      </c>
    </row>
    <row r="13" spans="1:9" ht="15" customHeight="1">
      <c r="A13" s="34"/>
      <c r="B13" s="117"/>
      <c r="C13" s="117"/>
      <c r="D13" s="117"/>
    </row>
    <row r="14" spans="1:9" ht="20.100000000000001" customHeight="1">
      <c r="A14" s="31" t="s">
        <v>542</v>
      </c>
    </row>
    <row r="15" spans="1:9" ht="15" customHeight="1">
      <c r="A15" s="34"/>
    </row>
    <row r="16" spans="1:9" ht="90.75" customHeight="1">
      <c r="A16" s="507" t="str">
        <f>"We hereby declare that the following Delivery Schedule shall be followed by us for the subject Package i.e., " &amp; 'Attach 3(JV)'!A3 &amp; " for the period commencing from the effective date of Contract to us :"</f>
        <v>We hereby declare that the following Delivery Schedule shall be followed by us for the subject Package i.e., 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 for the period commencing from the effective date of Contract to us :</v>
      </c>
      <c r="B16" s="507"/>
      <c r="C16" s="507"/>
      <c r="D16" s="507"/>
      <c r="E16" s="507"/>
      <c r="F16" s="36"/>
      <c r="G16" s="36"/>
      <c r="H16" s="36"/>
    </row>
    <row r="17" spans="1:8" ht="20.100000000000001" customHeight="1">
      <c r="A17" s="34"/>
      <c r="B17" s="34"/>
      <c r="C17" s="34"/>
      <c r="D17" s="34"/>
      <c r="E17" s="34"/>
      <c r="F17" s="36"/>
      <c r="G17" s="36"/>
      <c r="H17" s="36"/>
    </row>
    <row r="18" spans="1:8" ht="39" customHeight="1">
      <c r="A18" s="115" t="s">
        <v>546</v>
      </c>
      <c r="B18" s="564" t="s">
        <v>4</v>
      </c>
      <c r="C18" s="564"/>
      <c r="D18" s="564"/>
      <c r="E18" s="115" t="s">
        <v>3</v>
      </c>
      <c r="F18" s="36"/>
      <c r="G18" s="36"/>
      <c r="H18" s="36"/>
    </row>
    <row r="19" spans="1:8" ht="20.100000000000001" customHeight="1">
      <c r="A19" s="45">
        <v>1</v>
      </c>
      <c r="B19" s="561"/>
      <c r="C19" s="562"/>
      <c r="D19" s="563"/>
      <c r="E19" s="116"/>
      <c r="F19" s="36"/>
      <c r="G19" s="36"/>
      <c r="H19" s="36"/>
    </row>
    <row r="20" spans="1:8" ht="20.100000000000001" customHeight="1">
      <c r="A20" s="45">
        <v>2</v>
      </c>
      <c r="B20" s="561"/>
      <c r="C20" s="562"/>
      <c r="D20" s="563"/>
      <c r="E20" s="116"/>
      <c r="F20" s="36"/>
      <c r="G20" s="36"/>
      <c r="H20" s="36"/>
    </row>
    <row r="21" spans="1:8" ht="20.100000000000001" customHeight="1">
      <c r="A21" s="45">
        <v>3</v>
      </c>
      <c r="B21" s="561"/>
      <c r="C21" s="562"/>
      <c r="D21" s="563"/>
      <c r="E21" s="116"/>
      <c r="F21" s="36"/>
      <c r="G21" s="36"/>
      <c r="H21" s="36"/>
    </row>
    <row r="22" spans="1:8" ht="20.100000000000001" customHeight="1">
      <c r="A22" s="45">
        <v>4</v>
      </c>
      <c r="B22" s="561"/>
      <c r="C22" s="562"/>
      <c r="D22" s="563"/>
      <c r="E22" s="116"/>
      <c r="F22" s="36"/>
      <c r="G22" s="36"/>
      <c r="H22" s="36"/>
    </row>
    <row r="23" spans="1:8" ht="20.100000000000001" customHeight="1">
      <c r="A23" s="45">
        <v>5</v>
      </c>
      <c r="B23" s="561"/>
      <c r="C23" s="562"/>
      <c r="D23" s="563"/>
      <c r="E23" s="116"/>
      <c r="F23" s="36"/>
      <c r="G23" s="36"/>
      <c r="H23" s="36"/>
    </row>
    <row r="24" spans="1:8" ht="20.100000000000001" customHeight="1">
      <c r="A24" s="45">
        <v>6</v>
      </c>
      <c r="B24" s="561"/>
      <c r="C24" s="562"/>
      <c r="D24" s="563"/>
      <c r="E24" s="116"/>
      <c r="F24" s="36"/>
      <c r="G24" s="36"/>
      <c r="H24" s="36"/>
    </row>
    <row r="25" spans="1:8" ht="37.5" customHeight="1">
      <c r="A25" s="45">
        <v>7</v>
      </c>
      <c r="B25" s="561"/>
      <c r="C25" s="562"/>
      <c r="D25" s="563"/>
      <c r="E25" s="116"/>
      <c r="F25" s="36"/>
      <c r="G25" s="36"/>
      <c r="H25" s="36"/>
    </row>
    <row r="26" spans="1:8" ht="33" customHeight="1">
      <c r="A26" s="560" t="str">
        <f>IF(E25&gt;18, "You are exceeding the completion schedule of " &amp; Basic!B5 &amp; " months as specified in the bidding documents", "")</f>
        <v/>
      </c>
      <c r="B26" s="560"/>
      <c r="C26" s="560"/>
      <c r="D26" s="560"/>
      <c r="E26" s="560"/>
    </row>
    <row r="27" spans="1:8" ht="33" customHeight="1">
      <c r="D27" s="39"/>
    </row>
    <row r="28" spans="1:8" ht="33" customHeight="1">
      <c r="A28" s="38" t="s">
        <v>179</v>
      </c>
      <c r="B28" s="60" t="str">
        <f>'Attach 3(JV)'!B24</f>
        <v/>
      </c>
      <c r="D28" s="39" t="s">
        <v>177</v>
      </c>
      <c r="E28" s="41" t="str">
        <f>'Attach 3(JV)'!E24</f>
        <v/>
      </c>
    </row>
    <row r="29" spans="1:8" ht="33" customHeight="1">
      <c r="A29" s="38" t="s">
        <v>180</v>
      </c>
      <c r="B29" s="41" t="str">
        <f>'Attach 3(JV)'!B25</f>
        <v/>
      </c>
      <c r="D29" s="39" t="s">
        <v>178</v>
      </c>
      <c r="E29" s="41" t="str">
        <f>'Attach 3(JV)'!E25</f>
        <v/>
      </c>
    </row>
    <row r="30" spans="1:8" ht="33" customHeight="1">
      <c r="D30" s="39"/>
      <c r="E30" s="42"/>
    </row>
    <row r="31" spans="1:8" ht="20.100000000000001" customHeight="1">
      <c r="A31" s="40"/>
    </row>
    <row r="32" spans="1:8"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c r="A37" s="40"/>
    </row>
    <row r="38" spans="1:1" ht="20.100000000000001" customHeight="1"/>
    <row r="39" spans="1:1" ht="20.100000000000001" customHeight="1"/>
    <row r="40" spans="1:1" ht="20.100000000000001" customHeight="1"/>
    <row r="41" spans="1:1" ht="20.100000000000001" customHeight="1"/>
  </sheetData>
  <sheetProtection algorithmName="SHA-512" hashValue="cte99ESeHsA+qaTKr4gjYZ5SkN9qlt7OVKdP+PKdXLl4ocogbeWwU4LCbpZxFEOfdPlznWrFCdyEyfIo0BCv6Q==" saltValue="VYExUTAL51xlj9FN9XGOpg==" spinCount="100000" sheet="1" selectLockedCells="1"/>
  <customSheetViews>
    <customSheetView guid="{F68380CD-DF58-4BFA-A4C7-4B5C98AD7B16}"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4"/>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237D8718-39ED-4FFE-B3B2-D1192F8D2E87}"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6A6F11F6-4979-4331-B451-38654332CB39}" showGridLines="0" topLeftCell="A22">
      <selection activeCell="G20" sqref="G20"/>
      <rowBreaks count="1" manualBreakCount="1">
        <brk id="30" max="4" man="1"/>
      </rowBreaks>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C75B92C6-DDA6-4B48-9868-112DE431C284}" showPageBreaks="1" showGridLines="0" printArea="1" topLeftCell="A13">
      <selection activeCell="E23" sqref="E23"/>
      <rowBreaks count="1" manualBreakCount="1">
        <brk id="30" max="4" man="1"/>
      </rowBreaks>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827228A5-964E-465A-A946-EF2238A19E11}" showGridLines="0" printArea="1" showRuler="0" topLeftCell="A16">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s>
  <mergeCells count="17">
    <mergeCell ref="A3:E3"/>
    <mergeCell ref="A5:E5"/>
    <mergeCell ref="A16:E16"/>
    <mergeCell ref="B9:D9"/>
    <mergeCell ref="B10:D10"/>
    <mergeCell ref="B11:D11"/>
    <mergeCell ref="B12:D12"/>
    <mergeCell ref="A8:D8"/>
    <mergeCell ref="A26:E26"/>
    <mergeCell ref="B24:D24"/>
    <mergeCell ref="B21:D21"/>
    <mergeCell ref="B18:D18"/>
    <mergeCell ref="B19:D19"/>
    <mergeCell ref="B22:D22"/>
    <mergeCell ref="B23:D23"/>
    <mergeCell ref="B20:D20"/>
    <mergeCell ref="B25:D25"/>
  </mergeCells>
  <phoneticPr fontId="6" type="noConversion"/>
  <pageMargins left="0.74803149606299213" right="0.62992125984251968" top="0.59055118110236227" bottom="0.59055118110236227" header="0.35433070866141736" footer="0.35433070866141736"/>
  <pageSetup scale="90" orientation="portrait" r:id="rId11"/>
  <headerFooter alignWithMargins="0">
    <oddFooter>&amp;R&amp;"Book Antiqua,Bold"&amp;8 Page &amp;P of &amp;N</oddFooter>
  </headerFooter>
  <rowBreaks count="1" manualBreakCount="1">
    <brk id="30" max="4" man="1"/>
  </rowBreaks>
  <drawing r:id="rId1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sheetPr>
  <dimension ref="A1:I36"/>
  <sheetViews>
    <sheetView showGridLines="0" view="pageBreakPreview" zoomScaleNormal="100" zoomScaleSheetLayoutView="100" workbookViewId="0">
      <selection activeCell="E8" sqref="E8"/>
    </sheetView>
  </sheetViews>
  <sheetFormatPr defaultRowHeight="16.5"/>
  <cols>
    <col min="1" max="1" width="12.140625" style="5" customWidth="1"/>
    <col min="2" max="2" width="20.5703125" style="5" customWidth="1"/>
    <col min="3" max="3" width="11.42578125" style="5" customWidth="1"/>
    <col min="4" max="4" width="24.140625" style="5" customWidth="1"/>
    <col min="5" max="5" width="39.28515625" style="5" customWidth="1"/>
    <col min="6" max="8" width="9.140625" style="1" customWidth="1"/>
  </cols>
  <sheetData>
    <row r="1" spans="1:9">
      <c r="A1" s="23" t="str">
        <f>'Attach 3(JV)'!A1</f>
        <v>Specification No. :SR-I/C&amp;M/WC-3823-D/2024/Rfx-5002003807</v>
      </c>
      <c r="B1" s="18"/>
      <c r="C1" s="18"/>
      <c r="D1" s="18"/>
      <c r="E1" s="19" t="str">
        <f>"Attachment-10 "</f>
        <v xml:space="preserve">Attachment-10 </v>
      </c>
    </row>
    <row r="3" spans="1:9" ht="72.75" customHeight="1">
      <c r="A3" s="56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65"/>
      <c r="C3" s="565"/>
      <c r="D3" s="565"/>
      <c r="E3" s="565"/>
      <c r="F3" s="3"/>
      <c r="G3" s="10"/>
      <c r="H3" s="3"/>
    </row>
    <row r="4" spans="1:9" ht="20.100000000000001" customHeight="1">
      <c r="A4" s="6"/>
      <c r="H4" s="11"/>
      <c r="I4" s="12"/>
    </row>
    <row r="5" spans="1:9" ht="20.100000000000001" customHeight="1">
      <c r="A5" s="566" t="s">
        <v>5</v>
      </c>
      <c r="B5" s="566"/>
      <c r="C5" s="566"/>
      <c r="D5" s="566"/>
      <c r="E5" s="566"/>
      <c r="F5" s="4"/>
      <c r="H5" s="11"/>
      <c r="I5" s="12"/>
    </row>
    <row r="6" spans="1:9" ht="20.100000000000001" customHeight="1">
      <c r="A6" s="7"/>
      <c r="H6" s="11"/>
      <c r="I6" s="12"/>
    </row>
    <row r="7" spans="1:9" ht="20.100000000000001" customHeight="1">
      <c r="A7" s="15" t="str">
        <f>'Attach 3(JV)'!A7</f>
        <v>Bidder’s Name and Address (the Bidder) :</v>
      </c>
      <c r="E7" s="16" t="str">
        <f>'Attach 3(JV)'!E7</f>
        <v>To:</v>
      </c>
      <c r="H7" s="11"/>
      <c r="I7" s="12"/>
    </row>
    <row r="8" spans="1:9" ht="36" customHeight="1">
      <c r="A8" s="568" t="str">
        <f>'Attach 3(JV)'!A8</f>
        <v/>
      </c>
      <c r="B8" s="568"/>
      <c r="C8" s="568"/>
      <c r="D8" s="568"/>
      <c r="E8" s="40" t="str">
        <f>'Attach 3(QR)'!E8</f>
        <v>Sr.GM(C&amp;M)</v>
      </c>
      <c r="H8" s="11"/>
      <c r="I8" s="12"/>
    </row>
    <row r="9" spans="1:9">
      <c r="A9" s="14" t="s">
        <v>548</v>
      </c>
      <c r="B9" s="512" t="str">
        <f>'Attach 3(JV)'!B9</f>
        <v/>
      </c>
      <c r="C9" s="512"/>
      <c r="D9" s="512"/>
      <c r="E9" s="40" t="str">
        <f>'Attach 3(QR)'!E9</f>
        <v>Power Grid Corporation of India Ltd.,</v>
      </c>
      <c r="H9" s="11"/>
      <c r="I9" s="12"/>
    </row>
    <row r="10" spans="1:9">
      <c r="A10" s="14" t="s">
        <v>549</v>
      </c>
      <c r="B10" s="512" t="str">
        <f>'Attach 3(JV)'!B10</f>
        <v/>
      </c>
      <c r="C10" s="512"/>
      <c r="D10" s="512"/>
      <c r="E10" s="40" t="str">
        <f>'Attach 3(QR)'!E10</f>
        <v>SRTS-1</v>
      </c>
      <c r="H10" s="11"/>
      <c r="I10" s="12"/>
    </row>
    <row r="11" spans="1:9">
      <c r="B11" s="512" t="str">
        <f>'Attach 3(JV)'!B11</f>
        <v/>
      </c>
      <c r="C11" s="512"/>
      <c r="D11" s="512"/>
      <c r="E11" s="40" t="str">
        <f>'Attach 3(QR)'!E11</f>
        <v>No: 6-6-8/32 &amp; 395E, Kavadiguda Main Road</v>
      </c>
    </row>
    <row r="12" spans="1:9">
      <c r="A12" s="7"/>
      <c r="B12" s="512" t="str">
        <f>'Attach 3(JV)'!B12</f>
        <v/>
      </c>
      <c r="C12" s="512"/>
      <c r="D12" s="512"/>
      <c r="E12" s="40" t="str">
        <f>'Attach 3(QR)'!E12</f>
        <v>Secunderabad, Telangana – 500 080</v>
      </c>
    </row>
    <row r="13" spans="1:9" ht="20.100000000000001" customHeight="1">
      <c r="A13" s="7"/>
      <c r="B13" s="158"/>
      <c r="C13" s="158"/>
      <c r="D13" s="158"/>
      <c r="G13" s="13"/>
    </row>
    <row r="14" spans="1:9" ht="20.100000000000001" customHeight="1">
      <c r="A14" s="5" t="s">
        <v>542</v>
      </c>
    </row>
    <row r="15" spans="1:9" ht="20.100000000000001" customHeight="1">
      <c r="A15" s="7"/>
    </row>
    <row r="16" spans="1:9" ht="57" customHeight="1">
      <c r="A16" s="567" t="s">
        <v>567</v>
      </c>
      <c r="B16" s="567"/>
      <c r="C16" s="567"/>
      <c r="D16" s="567"/>
      <c r="E16" s="567"/>
      <c r="F16" s="2"/>
      <c r="G16" s="2"/>
      <c r="H16" s="2"/>
    </row>
    <row r="17" spans="1:5" ht="20.100000000000001" customHeight="1">
      <c r="A17" s="8"/>
    </row>
    <row r="18" spans="1:5" ht="20.100000000000001" customHeight="1">
      <c r="A18" s="8"/>
    </row>
    <row r="19" spans="1:5" ht="20.100000000000001" customHeight="1"/>
    <row r="20" spans="1:5" ht="33" customHeight="1">
      <c r="D20" s="22"/>
    </row>
    <row r="21" spans="1:5" ht="33" customHeight="1">
      <c r="A21" s="20" t="s">
        <v>179</v>
      </c>
      <c r="B21" s="213" t="str">
        <f>'Attach 3(JV)'!B24</f>
        <v/>
      </c>
      <c r="C21" s="17"/>
      <c r="D21" s="22" t="s">
        <v>177</v>
      </c>
      <c r="E21" s="21" t="str">
        <f>'Attach 3(JV)'!E24</f>
        <v/>
      </c>
    </row>
    <row r="22" spans="1:5" ht="33" customHeight="1">
      <c r="A22" s="20" t="s">
        <v>180</v>
      </c>
      <c r="B22" s="21" t="str">
        <f>'Attach 3(JV)'!B25</f>
        <v/>
      </c>
      <c r="C22" s="17"/>
      <c r="D22" s="22" t="s">
        <v>178</v>
      </c>
      <c r="E22" s="21" t="str">
        <f>'Attach 3(JV)'!E25</f>
        <v/>
      </c>
    </row>
    <row r="23" spans="1:5" ht="33" customHeight="1">
      <c r="B23" s="17"/>
      <c r="C23" s="17"/>
      <c r="D23" s="22"/>
      <c r="E23" s="17"/>
    </row>
    <row r="24" spans="1:5" ht="20.100000000000001" customHeight="1"/>
    <row r="25" spans="1:5" ht="20.100000000000001" customHeight="1">
      <c r="A25" s="9"/>
    </row>
    <row r="26" spans="1:5" ht="20.100000000000001" customHeight="1"/>
    <row r="27" spans="1:5" ht="20.100000000000001" customHeight="1"/>
    <row r="28" spans="1:5" ht="20.100000000000001" customHeight="1">
      <c r="A28" s="9"/>
    </row>
    <row r="29" spans="1:5" ht="20.100000000000001" customHeight="1"/>
    <row r="30" spans="1:5" ht="20.100000000000001" customHeight="1">
      <c r="A30" s="9"/>
    </row>
    <row r="31" spans="1:5" ht="20.100000000000001" customHeight="1"/>
    <row r="32" spans="1:5" ht="20.100000000000001" customHeight="1">
      <c r="A32" s="9"/>
    </row>
    <row r="33" ht="20.100000000000001" customHeight="1"/>
    <row r="34" ht="20.100000000000001" customHeight="1"/>
    <row r="35" ht="20.100000000000001" customHeight="1"/>
    <row r="36" ht="20.100000000000001" customHeight="1"/>
  </sheetData>
  <sheetProtection algorithmName="SHA-512" hashValue="LdwdSLV82GSVDYB5M9zHvy0ghBI/AkDQh7Fg+DGW3N/uLmobDMSnGJtgO8RFTwkuHKiwh1sCEaZecsK5rb+G1Q==" saltValue="or9j3cXRMrgJHy7mP5qOuQ==" spinCount="100000" sheet="1" selectLockedCells="1"/>
  <customSheetViews>
    <customSheetView guid="{F68380CD-DF58-4BFA-A4C7-4B5C98AD7B16}" showGridLin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8"/>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9"/>
      <headerFooter alignWithMargins="0">
        <oddFooter>&amp;R&amp;"Book Antiqua,Bold"&amp;8 Page &amp;P of &amp;N</oddFooter>
      </headerFooter>
    </customSheetView>
    <customSheetView guid="{827228A5-964E-465A-A946-EF2238A19E11}" showGridLines="0" showRuler="0" topLeftCell="A7">
      <selection activeCell="A16" sqref="A16:E16"/>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4" orientation="portrait" r:id="rId11"/>
  <headerFooter alignWithMargins="0">
    <oddFooter>&amp;R&amp;"Book Antiqua,Bold"&amp;8 Page &amp;P of &amp;N</oddFooter>
  </headerFooter>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sheetPr>
  <dimension ref="A1:Z31"/>
  <sheetViews>
    <sheetView showGridLines="0" view="pageBreakPreview" zoomScaleNormal="100" zoomScaleSheetLayoutView="100" workbookViewId="0">
      <selection activeCell="B18" sqref="B18:C18"/>
    </sheetView>
  </sheetViews>
  <sheetFormatPr defaultRowHeight="16.5"/>
  <cols>
    <col min="1" max="1" width="12.140625" style="31" customWidth="1"/>
    <col min="2" max="2" width="37.85546875" style="31" customWidth="1"/>
    <col min="3" max="3" width="24.85546875" style="31" customWidth="1"/>
    <col min="4" max="4" width="21.85546875" style="31" customWidth="1"/>
    <col min="5" max="5" width="20" style="31" customWidth="1"/>
    <col min="6" max="8" width="9.140625" style="26"/>
    <col min="9" max="16384" width="9.140625" style="27"/>
  </cols>
  <sheetData>
    <row r="1" spans="1:26">
      <c r="A1" s="23" t="str">
        <f>'Attach 3(JV)'!A1</f>
        <v>Specification No. :SR-I/C&amp;M/WC-3823-D/2024/Rfx-5002003807</v>
      </c>
      <c r="B1" s="24"/>
      <c r="C1" s="24"/>
      <c r="D1" s="24"/>
      <c r="E1" s="25" t="str">
        <f>"Attachment-11 "</f>
        <v xml:space="preserve">Attachment-11 </v>
      </c>
    </row>
    <row r="2" spans="1:26" ht="19.5" customHeight="1">
      <c r="Z2" s="130" t="e">
        <f>'Attach 3(JV)'!Z2</f>
        <v>#REF!</v>
      </c>
    </row>
    <row r="3" spans="1:26" ht="61.5" customHeight="1">
      <c r="A3" s="505" t="str">
        <f>'Attach 3(QR)'!A3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05"/>
      <c r="C3" s="505"/>
      <c r="D3" s="505"/>
      <c r="E3" s="505"/>
      <c r="F3" s="28"/>
      <c r="G3" s="29"/>
      <c r="H3" s="28"/>
    </row>
    <row r="4" spans="1:26" ht="19.5" customHeight="1">
      <c r="A4" s="30"/>
      <c r="H4" s="32"/>
      <c r="I4" s="12"/>
    </row>
    <row r="5" spans="1:26" ht="19.5" customHeight="1">
      <c r="A5" s="506" t="s">
        <v>6</v>
      </c>
      <c r="B5" s="506"/>
      <c r="C5" s="506"/>
      <c r="D5" s="506"/>
      <c r="E5" s="506"/>
      <c r="F5" s="33"/>
      <c r="H5" s="32"/>
      <c r="I5" s="12"/>
    </row>
    <row r="6" spans="1:26" ht="19.5" customHeight="1">
      <c r="A6" s="34"/>
      <c r="H6" s="32"/>
      <c r="I6" s="12"/>
    </row>
    <row r="7" spans="1:26" ht="19.5" customHeight="1">
      <c r="A7" s="35" t="str">
        <f>'Attach 3(JV)'!A7</f>
        <v>Bidder’s Name and Address (the Bidder) :</v>
      </c>
      <c r="B7" s="34"/>
      <c r="C7" s="34"/>
      <c r="D7" s="16" t="str">
        <f>'Attach 3(JV)'!E7</f>
        <v>To:</v>
      </c>
      <c r="H7" s="32"/>
      <c r="I7" s="12"/>
    </row>
    <row r="8" spans="1:26" ht="36" customHeight="1">
      <c r="A8" s="511" t="str">
        <f>'Attach 3(JV)'!A8</f>
        <v/>
      </c>
      <c r="B8" s="511"/>
      <c r="C8" s="511"/>
      <c r="D8" s="40" t="str">
        <f>'Attach 4'!E8</f>
        <v>Sr.GM(C&amp;M)</v>
      </c>
      <c r="H8" s="32"/>
      <c r="I8" s="12"/>
    </row>
    <row r="9" spans="1:26">
      <c r="A9" s="14" t="s">
        <v>548</v>
      </c>
      <c r="B9" s="512" t="str">
        <f>'Attach 3(JV)'!B9</f>
        <v/>
      </c>
      <c r="C9" s="512"/>
      <c r="D9" s="40" t="str">
        <f>'Attach 4'!E9</f>
        <v>Power Grid Corporation of India Ltd.,</v>
      </c>
      <c r="H9" s="32"/>
      <c r="I9" s="12"/>
    </row>
    <row r="10" spans="1:26">
      <c r="A10" s="14" t="s">
        <v>549</v>
      </c>
      <c r="B10" s="512" t="str">
        <f>'Attach 3(JV)'!B10</f>
        <v/>
      </c>
      <c r="C10" s="512"/>
      <c r="D10" s="40" t="str">
        <f>'Attach 4'!E10</f>
        <v>SRTS-1</v>
      </c>
      <c r="H10" s="32"/>
      <c r="I10" s="12"/>
    </row>
    <row r="11" spans="1:26">
      <c r="B11" s="512" t="str">
        <f>'Attach 3(JV)'!B11</f>
        <v/>
      </c>
      <c r="C11" s="512"/>
      <c r="D11" s="40" t="str">
        <f>'Attach 4'!E11</f>
        <v>No: 6-6-8/32 &amp; 395E, Kavadiguda Main Road</v>
      </c>
    </row>
    <row r="12" spans="1:26">
      <c r="A12" s="34"/>
      <c r="B12" s="512" t="str">
        <f>'Attach 3(JV)'!B12</f>
        <v/>
      </c>
      <c r="C12" s="512"/>
      <c r="D12" s="40" t="str">
        <f>'Attach 4'!E12</f>
        <v>Secunderabad, Telangana – 500 080</v>
      </c>
    </row>
    <row r="13" spans="1:26" ht="19.5" customHeight="1">
      <c r="A13" s="31" t="s">
        <v>542</v>
      </c>
    </row>
    <row r="14" spans="1:26" ht="115.5" customHeight="1">
      <c r="A14" s="569" t="s">
        <v>588</v>
      </c>
      <c r="B14" s="569"/>
      <c r="C14" s="569"/>
      <c r="D14" s="569"/>
      <c r="E14" s="569"/>
    </row>
    <row r="15" spans="1:26" ht="33.75" customHeight="1">
      <c r="A15" s="507" t="s">
        <v>7</v>
      </c>
      <c r="B15" s="507"/>
      <c r="C15" s="507"/>
      <c r="D15" s="507"/>
      <c r="E15" s="507"/>
      <c r="F15" s="36"/>
      <c r="G15" s="36"/>
      <c r="H15" s="36"/>
    </row>
    <row r="16" spans="1:26" ht="19.5" customHeight="1">
      <c r="A16" s="34"/>
      <c r="B16" s="34"/>
      <c r="C16" s="34"/>
      <c r="D16" s="34"/>
      <c r="E16" s="34"/>
      <c r="F16" s="36"/>
      <c r="G16" s="36"/>
      <c r="H16" s="36"/>
    </row>
    <row r="17" spans="1:8" s="26" customFormat="1" ht="72" customHeight="1">
      <c r="A17" s="47" t="s">
        <v>546</v>
      </c>
      <c r="B17" s="545" t="s">
        <v>276</v>
      </c>
      <c r="C17" s="545"/>
      <c r="D17" s="47" t="s">
        <v>277</v>
      </c>
      <c r="E17" s="47" t="s">
        <v>278</v>
      </c>
      <c r="G17" s="36"/>
      <c r="H17" s="36"/>
    </row>
    <row r="18" spans="1:8" ht="26.1" customHeight="1">
      <c r="A18" s="82">
        <v>1</v>
      </c>
      <c r="B18" s="570"/>
      <c r="C18" s="570"/>
      <c r="D18" s="92"/>
      <c r="E18" s="92"/>
      <c r="F18" s="36"/>
      <c r="G18" s="36"/>
      <c r="H18" s="36"/>
    </row>
    <row r="19" spans="1:8" ht="26.1" customHeight="1">
      <c r="A19" s="82">
        <v>2</v>
      </c>
      <c r="B19" s="570"/>
      <c r="C19" s="570"/>
      <c r="D19" s="92"/>
      <c r="E19" s="92"/>
      <c r="F19" s="36"/>
      <c r="G19" s="36"/>
      <c r="H19" s="36"/>
    </row>
    <row r="20" spans="1:8" ht="26.1" customHeight="1">
      <c r="A20" s="82">
        <v>3</v>
      </c>
      <c r="B20" s="570"/>
      <c r="C20" s="570"/>
      <c r="D20" s="92"/>
      <c r="E20" s="92"/>
      <c r="F20" s="36"/>
      <c r="G20" s="36"/>
      <c r="H20" s="36"/>
    </row>
    <row r="21" spans="1:8" ht="26.1" customHeight="1">
      <c r="A21" s="82">
        <v>4</v>
      </c>
      <c r="B21" s="570"/>
      <c r="C21" s="570"/>
      <c r="D21" s="92"/>
      <c r="E21" s="92"/>
      <c r="F21" s="36"/>
      <c r="G21" s="36"/>
      <c r="H21" s="36"/>
    </row>
    <row r="22" spans="1:8" ht="26.1" customHeight="1">
      <c r="A22" s="82">
        <v>5</v>
      </c>
      <c r="B22" s="570"/>
      <c r="C22" s="570"/>
      <c r="D22" s="92"/>
      <c r="E22" s="92"/>
      <c r="F22" s="36"/>
      <c r="G22" s="36"/>
      <c r="H22" s="36"/>
    </row>
    <row r="23" spans="1:8" ht="26.1" customHeight="1">
      <c r="A23" s="82">
        <v>6</v>
      </c>
      <c r="B23" s="570"/>
      <c r="C23" s="570"/>
      <c r="D23" s="92"/>
      <c r="E23" s="92"/>
      <c r="F23" s="36"/>
      <c r="G23" s="36"/>
      <c r="H23" s="36"/>
    </row>
    <row r="24" spans="1:8" ht="26.1" customHeight="1">
      <c r="A24" s="34"/>
      <c r="B24" s="34"/>
      <c r="C24" s="34"/>
      <c r="D24" s="34"/>
      <c r="E24" s="34"/>
      <c r="F24" s="36"/>
      <c r="G24" s="36"/>
      <c r="H24" s="36"/>
    </row>
    <row r="25" spans="1:8" ht="26.1" customHeight="1">
      <c r="C25" s="39"/>
    </row>
    <row r="26" spans="1:8" ht="26.1" customHeight="1">
      <c r="A26" s="38" t="s">
        <v>179</v>
      </c>
      <c r="B26" s="60" t="str">
        <f>'Attach 3(JV)'!B24</f>
        <v/>
      </c>
      <c r="C26" s="39" t="s">
        <v>177</v>
      </c>
      <c r="D26" s="41" t="str">
        <f>'Attach 3(JV)'!E24</f>
        <v/>
      </c>
    </row>
    <row r="27" spans="1:8" ht="26.1" customHeight="1">
      <c r="A27" s="38" t="s">
        <v>180</v>
      </c>
      <c r="B27" s="41" t="str">
        <f>'Attach 3(JV)'!B25</f>
        <v/>
      </c>
      <c r="C27" s="39" t="s">
        <v>178</v>
      </c>
      <c r="D27" s="41" t="str">
        <f>'Attach 3(JV)'!E25</f>
        <v/>
      </c>
    </row>
    <row r="28" spans="1:8" ht="26.1" customHeight="1">
      <c r="B28" s="42"/>
      <c r="C28" s="39"/>
      <c r="D28" s="39"/>
      <c r="E28" s="42"/>
    </row>
    <row r="29" spans="1:8" ht="26.1" customHeight="1">
      <c r="B29" s="42"/>
      <c r="C29" s="39"/>
      <c r="D29" s="39"/>
      <c r="E29" s="42"/>
    </row>
    <row r="30" spans="1:8" ht="26.1" customHeight="1">
      <c r="B30" s="42"/>
      <c r="C30" s="39"/>
      <c r="D30" s="39"/>
      <c r="E30" s="42"/>
    </row>
    <row r="31" spans="1:8" ht="37.5" customHeight="1">
      <c r="A31" s="58"/>
      <c r="B31" s="58"/>
      <c r="C31" s="58"/>
      <c r="D31" s="58"/>
      <c r="E31" s="58"/>
    </row>
  </sheetData>
  <sheetProtection algorithmName="SHA-512" hashValue="jXQ5wGobSDNOI2I7YWJrIUprtj+RJXqM4KFWbPV8+HCXIpJrYA55qbTMK6Ge+R01ixc42FfFJZ9NGSPbkJZmZA==" saltValue="F0ATyX8h3HtAAG7VLlhvOQ==" spinCount="100000" sheet="1" selectLockedCells="1"/>
  <customSheetViews>
    <customSheetView guid="{F68380CD-DF58-4BFA-A4C7-4B5C98AD7B16}" showGridLines="0" topLeftCell="B1">
      <selection activeCell="B19" sqref="B19:C19"/>
      <rowBreaks count="1" manualBreakCount="1">
        <brk id="30" max="4" man="1"/>
      </rowBreaks>
      <pageMargins left="0.75" right="0.63" top="0.57999999999999996" bottom="0.6" header="0.34" footer="0.35"/>
      <pageSetup scale="86" orientation="portrait" r:id="rId1"/>
      <headerFooter alignWithMargins="0">
        <oddFooter>&amp;R&amp;"Book Antiqua,Bold"&amp;8 Page &amp;P of &amp;N</oddFooter>
      </headerFooter>
    </customSheetView>
    <customSheetView guid="{2FDEDC7A-220A-4BDB-8FCD-0C556B60E1DF}" showGridLines="0" topLeftCell="B1">
      <selection activeCell="B19" sqref="B19:C19"/>
      <rowBreaks count="1" manualBreakCount="1">
        <brk id="30" max="4" man="1"/>
      </rowBreaks>
      <pageMargins left="0.75" right="0.63" top="0.57999999999999996" bottom="0.6" header="0.34" footer="0.35"/>
      <pageSetup scale="86"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4"/>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6"/>
      <headerFooter alignWithMargins="0">
        <oddFooter>&amp;R&amp;"Book Antiqua,Bold"&amp;8 Page &amp;P of &amp;N</oddFooter>
      </headerFooter>
    </customSheetView>
    <customSheetView guid="{237D8718-39ED-4FFE-B3B2-D1192F8D2E87}" showGridLines="0" topLeftCell="B1">
      <selection activeCell="B19" sqref="B19:C19"/>
      <rowBreaks count="1" manualBreakCount="1">
        <brk id="30" max="4" man="1"/>
      </rowBreaks>
      <pageMargins left="0.75" right="0.63" top="0.57999999999999996" bottom="0.6" header="0.34" footer="0.35"/>
      <pageSetup scale="86" orientation="portrait" r:id="rId7"/>
      <headerFooter alignWithMargins="0">
        <oddFooter>&amp;R&amp;"Book Antiqua,Bold"&amp;8 Page &amp;P of &amp;N</oddFooter>
      </headerFooter>
    </customSheetView>
    <customSheetView guid="{6A6F11F6-4979-4331-B451-38654332CB39}" showGridLines="0" topLeftCell="A16">
      <selection activeCell="G20" sqref="G20"/>
      <rowBreaks count="1" manualBreakCount="1">
        <brk id="30" max="4" man="1"/>
      </rowBreaks>
      <pageMargins left="0.75" right="0.63" top="0.57999999999999996" bottom="0.6" header="0.34" footer="0.35"/>
      <pageSetup scale="86"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D20" sqref="D20"/>
      <rowBreaks count="1" manualBreakCount="1">
        <brk id="30" max="4" man="1"/>
      </rowBreaks>
      <pageMargins left="0.75" right="0.63" top="0.57999999999999996" bottom="0.6" header="0.34" footer="0.35"/>
      <pageSetup scale="86" orientation="portrait" r:id="rId9"/>
      <headerFooter alignWithMargins="0">
        <oddFooter>&amp;R&amp;"Book Antiqua,Bold"&amp;8 Page &amp;P of &amp;N</oddFooter>
      </headerFooter>
    </customSheetView>
    <customSheetView guid="{827228A5-964E-465A-A946-EF2238A19E11}" showGridLines="0" showRuler="0">
      <selection activeCell="B18" sqref="B18:C18"/>
      <rowBreaks count="1" manualBreakCount="1">
        <brk id="30" max="4" man="1"/>
      </rowBreaks>
      <pageMargins left="0.75" right="0.63" top="0.57999999999999996" bottom="0.6" header="0.34" footer="0.35"/>
      <pageSetup scale="86" orientation="portrait" r:id="rId10"/>
      <headerFooter alignWithMargins="0">
        <oddFooter>&amp;R&amp;"Book Antiqua,Bold"&amp;8 Page &amp;P of &amp;N</oddFooter>
      </headerFooter>
    </customSheetView>
  </customSheetViews>
  <mergeCells count="16">
    <mergeCell ref="B23:C23"/>
    <mergeCell ref="B18:C18"/>
    <mergeCell ref="B19:C19"/>
    <mergeCell ref="B20:C20"/>
    <mergeCell ref="B21:C21"/>
    <mergeCell ref="B22:C22"/>
    <mergeCell ref="A8:C8"/>
    <mergeCell ref="A3:E3"/>
    <mergeCell ref="A5:E5"/>
    <mergeCell ref="A15:E15"/>
    <mergeCell ref="B17:C17"/>
    <mergeCell ref="B9:C9"/>
    <mergeCell ref="B10:C10"/>
    <mergeCell ref="B11:C11"/>
    <mergeCell ref="B12:C12"/>
    <mergeCell ref="A14:E14"/>
  </mergeCells>
  <phoneticPr fontId="6" type="noConversion"/>
  <pageMargins left="0.75" right="0.63" top="0.57999999999999996" bottom="0.6" header="0.34" footer="0.35"/>
  <pageSetup scale="86" orientation="portrait" r:id="rId11"/>
  <headerFooter alignWithMargins="0">
    <oddFooter>&amp;R&amp;"Book Antiqua,Bold"&amp;8 Page &amp;P of &amp;N</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53"/>
  </sheetPr>
  <dimension ref="A1:K51"/>
  <sheetViews>
    <sheetView showGridLines="0" view="pageBreakPreview" zoomScale="80" zoomScaleNormal="85" zoomScaleSheetLayoutView="80" workbookViewId="0">
      <selection activeCell="E19" sqref="E19"/>
    </sheetView>
  </sheetViews>
  <sheetFormatPr defaultRowHeight="16.5"/>
  <cols>
    <col min="1" max="1" width="17.5703125" style="31" customWidth="1"/>
    <col min="2" max="2" width="29.85546875" style="31" customWidth="1"/>
    <col min="3" max="3" width="25.7109375" style="31" customWidth="1"/>
    <col min="4" max="4" width="32.85546875" style="31" customWidth="1"/>
    <col min="5" max="5" width="23.85546875" style="31" customWidth="1"/>
    <col min="6" max="6" width="9.140625" style="26"/>
    <col min="7" max="8" width="9.140625" style="27"/>
    <col min="9" max="9" width="14.28515625" style="27" customWidth="1"/>
    <col min="10" max="16384" width="9.140625" style="27"/>
  </cols>
  <sheetData>
    <row r="1" spans="1:6">
      <c r="A1" s="23" t="str">
        <f>'Attach 3(JV)'!A1</f>
        <v>Specification No. :SR-I/C&amp;M/WC-3823-D/2024/Rfx-5002003807</v>
      </c>
      <c r="B1" s="24"/>
      <c r="C1" s="24"/>
      <c r="D1" s="24"/>
      <c r="E1" s="43" t="str">
        <f>"Attachment-12 "</f>
        <v xml:space="preserve">Attachment-12 </v>
      </c>
    </row>
    <row r="3" spans="1:6" ht="70.5"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05"/>
      <c r="C3" s="505"/>
      <c r="D3" s="505"/>
      <c r="E3" s="505"/>
      <c r="F3" s="28"/>
    </row>
    <row r="4" spans="1:6" ht="20.100000000000001" customHeight="1">
      <c r="A4" s="30"/>
      <c r="F4" s="32"/>
    </row>
    <row r="5" spans="1:6" ht="20.100000000000001" customHeight="1">
      <c r="A5" s="571" t="s">
        <v>680</v>
      </c>
      <c r="B5" s="571"/>
      <c r="C5" s="571"/>
      <c r="D5" s="571"/>
      <c r="E5" s="571"/>
      <c r="F5" s="32"/>
    </row>
    <row r="6" spans="1:6" ht="20.100000000000001" customHeight="1">
      <c r="A6" s="34"/>
      <c r="F6" s="32"/>
    </row>
    <row r="7" spans="1:6" ht="20.100000000000001" customHeight="1">
      <c r="A7" s="35" t="str">
        <f>'Attach 3(JV)'!A7</f>
        <v>Bidder’s Name and Address (the Bidder) :</v>
      </c>
      <c r="D7" s="159" t="str">
        <f>'Attach 3(JV)'!E7</f>
        <v>To:</v>
      </c>
      <c r="F7" s="32"/>
    </row>
    <row r="8" spans="1:6" ht="36" customHeight="1">
      <c r="A8" s="511" t="str">
        <f>'Attach 3(JV)'!A8</f>
        <v/>
      </c>
      <c r="B8" s="511"/>
      <c r="C8" s="511"/>
      <c r="D8" s="40" t="str">
        <f>'Attach 4'!E8</f>
        <v>Sr.GM(C&amp;M)</v>
      </c>
      <c r="E8" s="40"/>
      <c r="F8" s="32"/>
    </row>
    <row r="9" spans="1:6">
      <c r="A9" s="14" t="s">
        <v>548</v>
      </c>
      <c r="B9" s="512" t="str">
        <f>'Attach 3(JV)'!B9</f>
        <v/>
      </c>
      <c r="C9" s="512"/>
      <c r="D9" s="40" t="str">
        <f>'Attach 4'!E9</f>
        <v>Power Grid Corporation of India Ltd.,</v>
      </c>
      <c r="E9" s="40"/>
      <c r="F9" s="32"/>
    </row>
    <row r="10" spans="1:6">
      <c r="A10" s="14" t="s">
        <v>549</v>
      </c>
      <c r="B10" s="512" t="str">
        <f>'Attach 3(JV)'!B10</f>
        <v/>
      </c>
      <c r="C10" s="512"/>
      <c r="D10" s="40" t="str">
        <f>'Attach 4'!E10</f>
        <v>SRTS-1</v>
      </c>
      <c r="E10" s="40"/>
      <c r="F10" s="32"/>
    </row>
    <row r="11" spans="1:6">
      <c r="B11" s="512" t="str">
        <f>'Attach 3(JV)'!B11</f>
        <v/>
      </c>
      <c r="C11" s="512"/>
      <c r="D11" s="40" t="str">
        <f>'Attach 4'!E11</f>
        <v>No: 6-6-8/32 &amp; 395E, Kavadiguda Main Road</v>
      </c>
      <c r="E11" s="40"/>
    </row>
    <row r="12" spans="1:6">
      <c r="A12" s="34"/>
      <c r="B12" s="295" t="str">
        <f>'Attach 3(JV)'!B12</f>
        <v/>
      </c>
      <c r="C12" s="295"/>
      <c r="D12" s="40" t="str">
        <f>'Attach 4'!E12</f>
        <v>Secunderabad, Telangana – 500 080</v>
      </c>
      <c r="E12" s="40"/>
    </row>
    <row r="13" spans="1:6" ht="9.9499999999999993" customHeight="1">
      <c r="A13" s="34"/>
      <c r="B13" s="117"/>
      <c r="C13" s="117"/>
    </row>
    <row r="14" spans="1:6" ht="20.100000000000001" customHeight="1">
      <c r="A14" s="31" t="s">
        <v>542</v>
      </c>
    </row>
    <row r="15" spans="1:6" ht="9.9499999999999993" customHeight="1">
      <c r="A15" s="34"/>
    </row>
    <row r="16" spans="1:6" ht="82.5" customHeight="1">
      <c r="A16" s="507" t="s">
        <v>657</v>
      </c>
      <c r="B16" s="507"/>
      <c r="C16" s="507"/>
      <c r="D16" s="507"/>
      <c r="E16" s="507"/>
      <c r="F16" s="36"/>
    </row>
    <row r="17" spans="1:5" ht="20.100000000000001" customHeight="1">
      <c r="A17" s="34"/>
    </row>
    <row r="18" spans="1:5" ht="69" customHeight="1">
      <c r="A18" s="283" t="s">
        <v>546</v>
      </c>
      <c r="B18" s="284" t="s">
        <v>8</v>
      </c>
      <c r="C18" s="283" t="s">
        <v>9</v>
      </c>
      <c r="D18" s="283" t="s">
        <v>27</v>
      </c>
      <c r="E18" s="283" t="s">
        <v>59</v>
      </c>
    </row>
    <row r="19" spans="1:5" ht="21" customHeight="1">
      <c r="A19" s="285"/>
      <c r="B19" s="286"/>
      <c r="C19" s="285"/>
      <c r="D19" s="285"/>
      <c r="E19" s="287"/>
    </row>
    <row r="20" spans="1:5" ht="20.100000000000001" customHeight="1">
      <c r="A20" s="317">
        <v>1</v>
      </c>
      <c r="B20" s="317">
        <v>2</v>
      </c>
      <c r="C20" s="46">
        <v>3</v>
      </c>
      <c r="D20" s="46">
        <v>4</v>
      </c>
      <c r="E20" s="46">
        <v>5</v>
      </c>
    </row>
    <row r="21" spans="1:5" ht="20.100000000000001" customHeight="1">
      <c r="A21" s="365" t="s">
        <v>153</v>
      </c>
      <c r="B21" s="366" t="s">
        <v>593</v>
      </c>
      <c r="C21" s="367"/>
      <c r="D21" s="368"/>
      <c r="E21" s="369"/>
    </row>
    <row r="22" spans="1:5" ht="53.25" customHeight="1">
      <c r="A22" s="370" t="s">
        <v>660</v>
      </c>
      <c r="B22" s="371" t="s">
        <v>594</v>
      </c>
      <c r="C22" s="468"/>
      <c r="D22" s="372" t="s">
        <v>595</v>
      </c>
      <c r="E22" s="373"/>
    </row>
    <row r="23" spans="1:5" ht="36" customHeight="1">
      <c r="A23" s="370" t="s">
        <v>661</v>
      </c>
      <c r="B23" s="371" t="s">
        <v>596</v>
      </c>
      <c r="C23" s="468"/>
      <c r="D23" s="372" t="s">
        <v>597</v>
      </c>
      <c r="E23" s="373"/>
    </row>
    <row r="24" spans="1:5" ht="143.25" customHeight="1">
      <c r="A24" s="370" t="s">
        <v>662</v>
      </c>
      <c r="B24" s="374" t="s">
        <v>599</v>
      </c>
      <c r="C24" s="468"/>
      <c r="D24" s="375" t="s">
        <v>658</v>
      </c>
      <c r="E24" s="373"/>
    </row>
    <row r="25" spans="1:5" ht="36" customHeight="1">
      <c r="A25" s="572" t="s">
        <v>659</v>
      </c>
      <c r="B25" s="573"/>
      <c r="C25" s="573"/>
      <c r="D25" s="573"/>
      <c r="E25" s="574"/>
    </row>
    <row r="26" spans="1:5" ht="25.5" customHeight="1">
      <c r="A26" s="365" t="s">
        <v>154</v>
      </c>
      <c r="B26" s="376" t="s">
        <v>600</v>
      </c>
      <c r="C26" s="367"/>
      <c r="D26" s="368"/>
      <c r="E26" s="369"/>
    </row>
    <row r="27" spans="1:5" ht="103.5" customHeight="1">
      <c r="A27" s="370" t="s">
        <v>660</v>
      </c>
      <c r="B27" s="377" t="s">
        <v>601</v>
      </c>
      <c r="C27" s="469">
        <v>0.65</v>
      </c>
      <c r="D27" s="378" t="s">
        <v>602</v>
      </c>
      <c r="E27" s="379"/>
    </row>
    <row r="28" spans="1:5" ht="103.5" customHeight="1">
      <c r="A28" s="370" t="s">
        <v>661</v>
      </c>
      <c r="B28" s="377" t="s">
        <v>663</v>
      </c>
      <c r="C28" s="470" t="s">
        <v>664</v>
      </c>
      <c r="D28" s="378"/>
      <c r="E28" s="380"/>
    </row>
    <row r="29" spans="1:5" ht="182.25" customHeight="1">
      <c r="A29" s="370"/>
      <c r="B29" s="377" t="str">
        <f>IF($C$28="Option A",INDEX(D49:F49,,MATCH($C$28,D48:F48,0)),INDEX(G49:I49,,MATCH($C$28,G48:I48,0)))</f>
        <v>High Carbon Steel Rods, Co-efficient b =</v>
      </c>
      <c r="C29" s="377">
        <f>IF($C$28="Option A",INDEX(E49:G49,,MATCH($C$28,E48:G48,0)),INDEX(H49:J49,,MATCH($C$28,H48:J48,0)))</f>
        <v>0.13</v>
      </c>
      <c r="D29" s="377" t="str">
        <f>IF($C$28="Option A",INDEX(F49:H49,,MATCH($C$28,F48:H48,0)),INDEX(I49:K49,,MATCH($C$28,I48:K48,0)))</f>
        <v>IEEMA/Nationally recognized published Price Index for High Carbon Steel, acceptable to the Purchaser</v>
      </c>
      <c r="E29" s="380"/>
    </row>
    <row r="30" spans="1:5" ht="87" customHeight="1">
      <c r="A30" s="370"/>
      <c r="B30" s="377" t="str">
        <f>IF($C$28="Option A",INDEX(D51:F51,,MATCH($C$28,D50:F50,0)),INDEX(G51:I51,,MATCH($C$28,G50:I50,0)))</f>
        <v>High Grade Electrolytic Zinc, Co-efficient c =</v>
      </c>
      <c r="C30" s="377">
        <f>IF($C$28="Option A",INDEX(E51:G51,,MATCH($C$28,E50:G50,0)),INDEX(H51:J51,,MATCH($C$28,H50:J50,0)))</f>
        <v>0.02</v>
      </c>
      <c r="D30" s="377" t="str">
        <f>IF($C$28="Option A",INDEX(F51:H51,,MATCH($C$28,F50:H50,0)),INDEX(I51:K51,,MATCH($C$28,I50:K50,0)))</f>
        <v>IEEMA/Nationally recognized published Price Index for High Grade Electrolytic Zinc acceptable to the Purchaser.</v>
      </c>
      <c r="E30" s="380"/>
    </row>
    <row r="31" spans="1:5" ht="137.25" customHeight="1">
      <c r="A31" s="370" t="s">
        <v>598</v>
      </c>
      <c r="B31" s="371" t="s">
        <v>599</v>
      </c>
      <c r="C31" s="377">
        <v>0.05</v>
      </c>
      <c r="D31" s="378" t="s">
        <v>673</v>
      </c>
      <c r="E31" s="379"/>
    </row>
    <row r="32" spans="1:5" ht="29.25" customHeight="1">
      <c r="A32" s="575" t="s">
        <v>674</v>
      </c>
      <c r="B32" s="576"/>
      <c r="C32" s="576"/>
      <c r="D32" s="576"/>
      <c r="E32" s="577"/>
    </row>
    <row r="33" spans="1:11" ht="16.5" customHeight="1">
      <c r="A33" s="578" t="s">
        <v>675</v>
      </c>
      <c r="B33" s="578"/>
      <c r="C33" s="578"/>
      <c r="D33" s="578"/>
      <c r="E33" s="578"/>
    </row>
    <row r="34" spans="1:11" ht="39.75" customHeight="1">
      <c r="A34" s="579"/>
      <c r="B34" s="579"/>
      <c r="C34" s="579"/>
      <c r="D34" s="579"/>
      <c r="E34" s="579"/>
    </row>
    <row r="35" spans="1:11" ht="16.5" customHeight="1">
      <c r="A35" s="579"/>
      <c r="B35" s="579"/>
      <c r="C35" s="579"/>
      <c r="D35" s="579"/>
      <c r="E35" s="579"/>
    </row>
    <row r="36" spans="1:11" ht="154.5" customHeight="1">
      <c r="A36" s="580"/>
      <c r="B36" s="580"/>
      <c r="C36" s="580"/>
      <c r="D36" s="580"/>
      <c r="E36" s="580"/>
    </row>
    <row r="37" spans="1:11">
      <c r="A37" s="560"/>
      <c r="B37" s="560"/>
      <c r="C37" s="560"/>
      <c r="D37" s="560"/>
    </row>
    <row r="38" spans="1:11">
      <c r="A38" s="506"/>
      <c r="B38" s="506"/>
      <c r="C38" s="506"/>
      <c r="D38" s="506"/>
    </row>
    <row r="39" spans="1:11">
      <c r="A39" s="30"/>
      <c r="B39" s="30"/>
      <c r="C39" s="30"/>
      <c r="D39" s="30"/>
    </row>
    <row r="40" spans="1:11">
      <c r="A40" s="38" t="s">
        <v>179</v>
      </c>
      <c r="B40" s="214" t="str">
        <f>'[3]Attach 3(JV)'!B24</f>
        <v/>
      </c>
      <c r="C40" s="38" t="s">
        <v>177</v>
      </c>
      <c r="D40" s="38" t="str">
        <f>'[3]Attach 3(JV)'!E24</f>
        <v/>
      </c>
    </row>
    <row r="41" spans="1:11">
      <c r="A41" s="38" t="s">
        <v>180</v>
      </c>
      <c r="B41" s="38" t="str">
        <f>'[3]Attach 3(JV)'!B25</f>
        <v/>
      </c>
      <c r="C41" s="38" t="s">
        <v>319</v>
      </c>
      <c r="D41" s="35" t="str">
        <f>'[3]Attach 3(JV)'!E25</f>
        <v/>
      </c>
    </row>
    <row r="48" spans="1:11">
      <c r="D48" s="31" t="s">
        <v>664</v>
      </c>
      <c r="E48" s="31" t="s">
        <v>664</v>
      </c>
      <c r="F48" s="31" t="s">
        <v>664</v>
      </c>
      <c r="G48" s="472" t="s">
        <v>669</v>
      </c>
      <c r="H48" s="472" t="s">
        <v>669</v>
      </c>
      <c r="I48" s="472" t="s">
        <v>669</v>
      </c>
      <c r="J48" s="472"/>
      <c r="K48" s="472"/>
    </row>
    <row r="49" spans="4:11" ht="283.5">
      <c r="D49" s="89" t="s">
        <v>665</v>
      </c>
      <c r="E49" s="31">
        <v>0.13</v>
      </c>
      <c r="F49" s="471" t="s">
        <v>667</v>
      </c>
      <c r="G49" s="89" t="s">
        <v>670</v>
      </c>
      <c r="H49" s="31">
        <v>0.15</v>
      </c>
      <c r="I49" s="471" t="s">
        <v>671</v>
      </c>
      <c r="J49" s="31"/>
      <c r="K49" s="471"/>
    </row>
    <row r="50" spans="4:11">
      <c r="D50" s="31" t="s">
        <v>664</v>
      </c>
      <c r="E50" s="31" t="s">
        <v>664</v>
      </c>
      <c r="F50" s="31" t="s">
        <v>664</v>
      </c>
      <c r="G50" s="472" t="s">
        <v>669</v>
      </c>
      <c r="H50" s="472" t="s">
        <v>669</v>
      </c>
      <c r="I50" s="472" t="s">
        <v>669</v>
      </c>
      <c r="J50" s="472"/>
      <c r="K50" s="471"/>
    </row>
    <row r="51" spans="4:11" ht="216">
      <c r="D51" s="89" t="s">
        <v>666</v>
      </c>
      <c r="E51" s="31">
        <v>0.02</v>
      </c>
      <c r="F51" s="471" t="s">
        <v>668</v>
      </c>
      <c r="G51" s="89" t="s">
        <v>672</v>
      </c>
      <c r="H51" s="31" t="s">
        <v>672</v>
      </c>
      <c r="I51" s="471" t="s">
        <v>672</v>
      </c>
      <c r="J51" s="472"/>
    </row>
  </sheetData>
  <sheetProtection algorithmName="SHA-512" hashValue="eYjdd6W/kra/FLg+R/5KIfMYbGOVbnFuq89tA99WHt8ucXCMOst9pQGUg8F/LxQ3Hm10H+ykhHAFzSYIob/qdQ==" saltValue="bdD+d4unUamROThGxbrV1Q==" spinCount="100000" sheet="1" selectLockedCells="1"/>
  <customSheetViews>
    <customSheetView guid="{F68380CD-DF58-4BFA-A4C7-4B5C98AD7B16}" showGridLines="0" hiddenColumns="1">
      <selection activeCell="C22" sqref="C22"/>
      <pageMargins left="1" right="0.25" top="0.36" bottom="0.48" header="0.28000000000000003" footer="0.23"/>
      <pageSetup scale="73" orientation="portrait" r:id="rId1"/>
      <headerFooter alignWithMargins="0">
        <oddFooter>&amp;R&amp;"Book Antiqua,Bold"&amp;8 Page &amp;P of &amp;N</oddFooter>
      </headerFooter>
    </customSheetView>
    <customSheetView guid="{2FDEDC7A-220A-4BDB-8FCD-0C556B60E1DF}" showGridLines="0" hiddenColumns="1">
      <selection activeCell="C22" sqref="C22"/>
      <pageMargins left="1" right="0.25" top="0.36" bottom="0.48" header="0.28000000000000003" footer="0.23"/>
      <pageSetup scale="73"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4"/>
      <headerFooter alignWithMargins="0">
        <oddFooter>&amp;L&amp;8Tower Package-P238-TW04, TL associated with Phase-I Generation Project in Orissa (Part-C)&amp;R&amp;"Book Antiqua,Bold"&amp;8Attachment-12 TW04  /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C22" sqref="C22"/>
      <pageMargins left="1" right="0.25" top="0.36" bottom="0.48" header="0.28000000000000003" footer="0.23"/>
      <pageSetup scale="73" orientation="portrait" r:id="rId6"/>
      <headerFooter alignWithMargins="0">
        <oddFooter>&amp;R&amp;"Book Antiqua,Bold"&amp;8 Page &amp;P of &amp;N</oddFooter>
      </headerFooter>
    </customSheetView>
    <customSheetView guid="{237D8718-39ED-4FFE-B3B2-D1192F8D2E87}" showGridLines="0" hiddenColumns="1">
      <selection activeCell="C22" sqref="C22"/>
      <pageMargins left="1" right="0.25" top="0.36" bottom="0.48" header="0.28000000000000003" footer="0.23"/>
      <pageSetup scale="73" orientation="portrait" r:id="rId7"/>
      <headerFooter alignWithMargins="0">
        <oddFooter>&amp;R&amp;"Book Antiqua,Bold"&amp;8 Page &amp;P of &amp;N</oddFooter>
      </headerFooter>
    </customSheetView>
    <customSheetView guid="{6A6F11F6-4979-4331-B451-38654332CB39}" showGridLines="0" hiddenColumns="1" topLeftCell="A25">
      <selection activeCell="G20" sqref="G20"/>
      <pageMargins left="1" right="0.25" top="0.36" bottom="0.48" header="0.28000000000000003" footer="0.23"/>
      <pageSetup scale="73" orientation="portrait" r:id="rId8"/>
      <headerFooter alignWithMargins="0">
        <oddFooter>&amp;R&amp;"Book Antiqua,Bold"&amp;8 Page &amp;P of &amp;N</oddFooter>
      </headerFooter>
    </customSheetView>
    <customSheetView guid="{C75B92C6-DDA6-4B48-9868-112DE431C284}" showPageBreaks="1" showGridLines="0" printArea="1" hiddenColumns="1" topLeftCell="A37">
      <selection activeCell="E34" sqref="E34"/>
      <pageMargins left="1" right="0.25" top="0.36" bottom="0.48" header="0.28000000000000003" footer="0.23"/>
      <pageSetup scale="73" orientation="portrait" r:id="rId9"/>
      <headerFooter alignWithMargins="0">
        <oddFooter>&amp;R&amp;"Book Antiqua,Bold"&amp;8 Page &amp;P of &amp;N</oddFooter>
      </headerFooter>
    </customSheetView>
    <customSheetView guid="{827228A5-964E-465A-A946-EF2238A19E11}" showGridLines="0" hiddenRows="1" hiddenColumns="1" showRuler="0" topLeftCell="A7">
      <selection activeCell="A39" sqref="A39:D40"/>
      <pageMargins left="1" right="0.25" top="0.36" bottom="0.48" header="0.28000000000000003" footer="0.23"/>
      <pageSetup scale="73" orientation="portrait" r:id="rId10"/>
      <headerFooter alignWithMargins="0">
        <oddFooter>&amp;R&amp;"Book Antiqua,Bold"&amp;8 Page &amp;P of &amp;N</oddFooter>
      </headerFooter>
    </customSheetView>
  </customSheetViews>
  <mergeCells count="11">
    <mergeCell ref="A37:D38"/>
    <mergeCell ref="A3:E3"/>
    <mergeCell ref="A5:E5"/>
    <mergeCell ref="A16:E16"/>
    <mergeCell ref="B9:C9"/>
    <mergeCell ref="B10:C10"/>
    <mergeCell ref="B11:C11"/>
    <mergeCell ref="A8:C8"/>
    <mergeCell ref="A25:E25"/>
    <mergeCell ref="A32:E32"/>
    <mergeCell ref="A33:E36"/>
  </mergeCells>
  <phoneticPr fontId="6" type="noConversion"/>
  <dataValidations count="4">
    <dataValidation type="list" allowBlank="1" showInputMessage="1" showErrorMessage="1" error="Enter between 0.51 and 0.57only" sqref="C22" xr:uid="{00000000-0002-0000-1100-000001000000}">
      <formula1>"0.51,0.52,0.53,0.54,0.55,0.56,0.57"</formula1>
    </dataValidation>
    <dataValidation type="list" allowBlank="1" showInputMessage="1" showErrorMessage="1" error="Enter between 0.08 and 0.10 only" sqref="C23" xr:uid="{00000000-0002-0000-1100-000002000000}">
      <formula1>"0.08,0.09,0.10"</formula1>
    </dataValidation>
    <dataValidation type="list" allowBlank="1" showInputMessage="1" showErrorMessage="1" error="Enter between 0.08 and 0.10 only" sqref="C24" xr:uid="{00000000-0002-0000-1100-000003000000}">
      <formula1>"0.20,0.21,0.22,0.23,0.24"</formula1>
    </dataValidation>
    <dataValidation type="list" allowBlank="1" showInputMessage="1" showErrorMessage="1" sqref="C28" xr:uid="{00000000-0002-0000-1100-000004000000}">
      <formula1>"Option A, Option B"</formula1>
    </dataValidation>
  </dataValidations>
  <pageMargins left="1" right="0.25" top="0.36" bottom="0.48" header="0.28000000000000003" footer="0.23"/>
  <pageSetup scale="73" orientation="portrait" r:id="rId11"/>
  <headerFooter alignWithMargins="0">
    <oddFooter>&amp;R&amp;"Book Antiqua,Bold"&amp;8 Page &amp;P of &amp;N</oddFooter>
  </headerFooter>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sheetPr>
  <dimension ref="A1:I39"/>
  <sheetViews>
    <sheetView showGridLines="0" view="pageBreakPreview" zoomScaleNormal="100" zoomScaleSheetLayoutView="100" workbookViewId="0">
      <selection activeCell="F15" sqref="F15"/>
    </sheetView>
  </sheetViews>
  <sheetFormatPr defaultRowHeight="16.5"/>
  <cols>
    <col min="1" max="1" width="12.140625" style="31" customWidth="1"/>
    <col min="2" max="2" width="20.5703125" style="31" customWidth="1"/>
    <col min="3" max="3" width="11.42578125" style="31" customWidth="1"/>
    <col min="4" max="4" width="23" style="31" customWidth="1"/>
    <col min="5" max="5" width="39.28515625" style="31" customWidth="1"/>
    <col min="6" max="8" width="9.140625" style="26"/>
    <col min="9" max="16384" width="9.140625" style="27"/>
  </cols>
  <sheetData>
    <row r="1" spans="1:9">
      <c r="A1" s="23" t="str">
        <f>'Attach 3(JV)'!A1</f>
        <v>Specification No. :SR-I/C&amp;M/WC-3823-D/2024/Rfx-5002003807</v>
      </c>
      <c r="B1" s="24"/>
      <c r="C1" s="24"/>
      <c r="D1" s="24"/>
      <c r="E1" s="25" t="str">
        <f>"Attachment-13 "</f>
        <v xml:space="preserve">Attachment-13 </v>
      </c>
    </row>
    <row r="3" spans="1:9" ht="75.75"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05"/>
      <c r="C3" s="505"/>
      <c r="D3" s="505"/>
      <c r="E3" s="505"/>
      <c r="F3" s="28"/>
      <c r="G3" s="29"/>
      <c r="H3" s="28"/>
    </row>
    <row r="4" spans="1:9" ht="20.100000000000001" customHeight="1">
      <c r="A4" s="30"/>
      <c r="H4" s="32"/>
      <c r="I4" s="12"/>
    </row>
    <row r="5" spans="1:9" ht="20.100000000000001" customHeight="1">
      <c r="A5" s="506" t="s">
        <v>173</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F8" s="40"/>
      <c r="H8" s="32"/>
      <c r="I8" s="12"/>
    </row>
    <row r="9" spans="1:9">
      <c r="A9" s="14" t="s">
        <v>548</v>
      </c>
      <c r="B9" s="512" t="str">
        <f>'Attach 3(JV)'!B9</f>
        <v/>
      </c>
      <c r="C9" s="512"/>
      <c r="D9" s="512"/>
      <c r="E9" s="40" t="str">
        <f>'Attach 4'!E9</f>
        <v>Power Grid Corporation of India Ltd.,</v>
      </c>
      <c r="F9" s="40"/>
      <c r="H9" s="32"/>
      <c r="I9" s="12"/>
    </row>
    <row r="10" spans="1:9">
      <c r="A10" s="14" t="s">
        <v>549</v>
      </c>
      <c r="B10" s="512" t="str">
        <f>'Attach 3(JV)'!B10</f>
        <v/>
      </c>
      <c r="C10" s="512"/>
      <c r="D10" s="512"/>
      <c r="E10" s="40" t="str">
        <f>'Attach 4'!E10</f>
        <v>SRTS-1</v>
      </c>
      <c r="F10" s="40"/>
      <c r="H10" s="32"/>
      <c r="I10" s="12"/>
    </row>
    <row r="11" spans="1:9">
      <c r="B11" s="512" t="str">
        <f>'Attach 3(JV)'!B11</f>
        <v/>
      </c>
      <c r="C11" s="512"/>
      <c r="D11" s="512"/>
      <c r="E11" s="40" t="str">
        <f>'Attach 4'!E11</f>
        <v>No: 6-6-8/32 &amp; 395E, Kavadiguda Main Road</v>
      </c>
      <c r="F11" s="40"/>
    </row>
    <row r="12" spans="1:9">
      <c r="A12" s="34"/>
      <c r="B12" s="512" t="str">
        <f>'Attach 3(JV)'!B12</f>
        <v/>
      </c>
      <c r="C12" s="512"/>
      <c r="D12" s="512"/>
      <c r="E12" s="40" t="str">
        <f>'Attach 4'!E12</f>
        <v>Secunderabad, Telangana – 500 080</v>
      </c>
      <c r="F12" s="40"/>
    </row>
    <row r="13" spans="1:9" ht="20.100000000000001" customHeight="1">
      <c r="A13" s="34"/>
      <c r="B13" s="117"/>
      <c r="C13" s="117"/>
      <c r="D13" s="117"/>
      <c r="E13" s="27"/>
    </row>
    <row r="14" spans="1:9" ht="20.100000000000001" customHeight="1">
      <c r="A14" s="31" t="s">
        <v>542</v>
      </c>
    </row>
    <row r="15" spans="1:9" ht="20.100000000000001" customHeight="1">
      <c r="A15" s="34"/>
    </row>
    <row r="16" spans="1:9" ht="45" customHeight="1">
      <c r="A16" s="507" t="s">
        <v>174</v>
      </c>
      <c r="B16" s="507"/>
      <c r="C16" s="507"/>
      <c r="D16" s="507"/>
      <c r="E16" s="507"/>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4BqP+MiqR01UMWEZ8lKgVIkPvlZfFaWYMohPzGYw4TDokPrJWDmVdhrNTnb+34YwQTiRLaE1eRebTfwttZRRxg==" saltValue="msYimZ8G0kO3j4ajGLmf5w==" spinCount="100000" sheet="1" selectLockedCells="1"/>
  <customSheetViews>
    <customSheetView guid="{F68380CD-DF58-4BFA-A4C7-4B5C98AD7B16}" showGridLines="0">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4"/>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showRuler="0" topLeftCell="A10">
      <selection activeCell="E8" sqref="E8:E12"/>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5" orientation="portrait" r:id="rId11"/>
  <headerFooter alignWithMargins="0">
    <oddFooter>&amp;R&amp;"Book Antiqua,Bold"&amp;8 Page &amp;P of &amp;N</oddFooter>
  </headerFooter>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FFFF00"/>
  </sheetPr>
  <dimension ref="A1:I39"/>
  <sheetViews>
    <sheetView showGridLines="0" topLeftCell="A5" zoomScaleNormal="100" zoomScaleSheetLayoutView="100" workbookViewId="0">
      <selection activeCell="G8" sqref="G8"/>
    </sheetView>
  </sheetViews>
  <sheetFormatPr defaultRowHeight="16.5"/>
  <cols>
    <col min="1" max="1" width="12.140625" style="31" customWidth="1"/>
    <col min="2" max="2" width="20.5703125" style="31" customWidth="1"/>
    <col min="3" max="3" width="11.42578125" style="31" customWidth="1"/>
    <col min="4" max="4" width="23" style="31" customWidth="1"/>
    <col min="5" max="5" width="39.28515625" style="31" customWidth="1"/>
    <col min="6" max="8" width="9.140625" style="26"/>
    <col min="9" max="16384" width="9.140625" style="27"/>
  </cols>
  <sheetData>
    <row r="1" spans="1:9">
      <c r="A1" s="23" t="str">
        <f>'Attach 3(JV)'!A1</f>
        <v>Specification No. :SR-I/C&amp;M/WC-3823-D/2024/Rfx-5002003807</v>
      </c>
      <c r="B1" s="24"/>
      <c r="C1" s="24"/>
      <c r="D1" s="24"/>
      <c r="E1" s="25" t="str">
        <f>"Attachment-14 " &amp; 'Attach 3(JV)'!AT1</f>
        <v>Attachment-14 0</v>
      </c>
    </row>
    <row r="3" spans="1:9" ht="48"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05"/>
      <c r="C3" s="505"/>
      <c r="D3" s="505"/>
      <c r="E3" s="505"/>
      <c r="F3" s="28"/>
      <c r="G3" s="29"/>
      <c r="H3" s="28"/>
    </row>
    <row r="4" spans="1:9" ht="20.100000000000001" customHeight="1">
      <c r="A4" s="30"/>
      <c r="H4" s="32"/>
      <c r="I4" s="12"/>
    </row>
    <row r="5" spans="1:9" ht="20.100000000000001" customHeight="1">
      <c r="A5" s="506" t="s">
        <v>54</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
        <v>156</v>
      </c>
      <c r="H8" s="32"/>
      <c r="I8" s="12"/>
    </row>
    <row r="9" spans="1:9">
      <c r="A9" s="14" t="s">
        <v>548</v>
      </c>
      <c r="B9" s="512" t="str">
        <f>'Attach 3(JV)'!B9</f>
        <v/>
      </c>
      <c r="C9" s="512"/>
      <c r="D9" s="512"/>
      <c r="E9" s="40" t="s">
        <v>550</v>
      </c>
      <c r="H9" s="32"/>
      <c r="I9" s="12"/>
    </row>
    <row r="10" spans="1:9">
      <c r="A10" s="14" t="s">
        <v>549</v>
      </c>
      <c r="B10" s="512" t="str">
        <f>'Attach 3(JV)'!B10</f>
        <v/>
      </c>
      <c r="C10" s="512"/>
      <c r="D10" s="512"/>
      <c r="E10" s="40" t="s">
        <v>157</v>
      </c>
      <c r="H10" s="32"/>
      <c r="I10" s="12"/>
    </row>
    <row r="11" spans="1:9">
      <c r="B11" s="512" t="str">
        <f>'Attach 3(JV)'!B11</f>
        <v/>
      </c>
      <c r="C11" s="512"/>
      <c r="D11" s="512"/>
      <c r="E11" s="40" t="s">
        <v>158</v>
      </c>
    </row>
    <row r="12" spans="1:9">
      <c r="A12" s="34"/>
      <c r="B12" s="512" t="str">
        <f>'Attach 3(JV)'!B12</f>
        <v/>
      </c>
      <c r="C12" s="512"/>
      <c r="D12" s="512"/>
      <c r="E12" s="40" t="s">
        <v>159</v>
      </c>
    </row>
    <row r="13" spans="1:9" ht="54" customHeight="1">
      <c r="A13" s="319"/>
      <c r="B13" s="320"/>
      <c r="C13" s="320"/>
      <c r="D13" s="320"/>
      <c r="E13" s="321"/>
    </row>
    <row r="14" spans="1:9" ht="20.100000000000001" hidden="1" customHeight="1">
      <c r="A14" s="120" t="s">
        <v>542</v>
      </c>
      <c r="B14" s="120"/>
      <c r="C14" s="120"/>
      <c r="D14" s="120"/>
      <c r="E14" s="120"/>
    </row>
    <row r="15" spans="1:9" ht="20.100000000000001" hidden="1" customHeight="1">
      <c r="A15" s="319"/>
      <c r="B15" s="120"/>
      <c r="C15" s="120"/>
      <c r="D15" s="120"/>
      <c r="E15" s="120"/>
    </row>
    <row r="16" spans="1:9" ht="45" hidden="1" customHeight="1">
      <c r="A16" s="581" t="s">
        <v>55</v>
      </c>
      <c r="B16" s="581"/>
      <c r="C16" s="581"/>
      <c r="D16" s="581"/>
      <c r="E16" s="581"/>
      <c r="F16" s="36"/>
      <c r="G16" s="36"/>
      <c r="H16" s="36"/>
    </row>
    <row r="17" spans="1:5" ht="20.100000000000001" customHeight="1">
      <c r="A17" s="319"/>
      <c r="B17" s="120"/>
      <c r="C17" s="120"/>
      <c r="D17" s="120" t="s">
        <v>540</v>
      </c>
      <c r="E17" s="120"/>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F68380CD-DF58-4BFA-A4C7-4B5C98AD7B16}" showGridLines="0">
      <selection activeCell="A3" sqref="A3:E3"/>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2"/>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5"/>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6"/>
      <headerFooter alignWithMargins="0">
        <oddFooter>&amp;R&amp;"Book Antiqua,Bold"&amp;8 Page &amp;P of &amp;N</oddFooter>
      </headerFooter>
    </customSheetView>
    <customSheetView guid="{827228A5-964E-465A-A946-EF2238A19E11}" showGridLines="0" hiddenRows="1" showRuler="0" topLeftCell="A13">
      <selection activeCell="A13" sqref="A13:E17"/>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76" type="noConversion"/>
  <pageMargins left="0.75" right="0.63" top="0.57999999999999996" bottom="0.6" header="0.34" footer="0.35"/>
  <pageSetup scale="95" orientation="portrait" r:id="rId8"/>
  <headerFooter alignWithMargins="0">
    <oddFooter>&amp;R&amp;"Book Antiqua,Bold"&amp;8 Page &amp;P of &amp;N</oddFooter>
  </headerFooter>
  <drawing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indexed="14"/>
  </sheetPr>
  <dimension ref="A1:J238"/>
  <sheetViews>
    <sheetView view="pageBreakPreview" topLeftCell="A61" zoomScaleNormal="100" zoomScaleSheetLayoutView="100" workbookViewId="0">
      <selection activeCell="A55" sqref="A55:I55"/>
    </sheetView>
  </sheetViews>
  <sheetFormatPr defaultRowHeight="13.5"/>
  <cols>
    <col min="1" max="1" width="10" style="297" customWidth="1"/>
    <col min="2" max="2" width="10.7109375" style="297" customWidth="1"/>
    <col min="3" max="3" width="10.85546875" style="297" customWidth="1"/>
    <col min="4" max="9" width="10.7109375" style="297" customWidth="1"/>
    <col min="10" max="16384" width="9.140625" style="297"/>
  </cols>
  <sheetData>
    <row r="1" spans="1:9" ht="27" customHeight="1">
      <c r="A1" s="588" t="s">
        <v>135</v>
      </c>
      <c r="B1" s="589"/>
      <c r="C1" s="589"/>
      <c r="D1" s="589"/>
      <c r="E1" s="589"/>
      <c r="F1" s="589"/>
      <c r="G1" s="589"/>
      <c r="H1" s="589"/>
      <c r="I1" s="590"/>
    </row>
    <row r="2" spans="1:9" ht="31.5" customHeight="1">
      <c r="A2" s="314" t="s">
        <v>136</v>
      </c>
      <c r="B2" s="591" t="s">
        <v>144</v>
      </c>
      <c r="C2" s="591"/>
      <c r="D2" s="591"/>
      <c r="E2" s="591"/>
      <c r="F2" s="591"/>
      <c r="G2" s="591"/>
      <c r="H2" s="591"/>
      <c r="I2" s="592"/>
    </row>
    <row r="3" spans="1:9" ht="52.5" customHeight="1">
      <c r="A3" s="314" t="s">
        <v>137</v>
      </c>
      <c r="B3" s="591" t="s">
        <v>574</v>
      </c>
      <c r="C3" s="591"/>
      <c r="D3" s="591"/>
      <c r="E3" s="591"/>
      <c r="F3" s="591"/>
      <c r="G3" s="591"/>
      <c r="H3" s="591"/>
      <c r="I3" s="592"/>
    </row>
    <row r="4" spans="1:9" ht="36" customHeight="1">
      <c r="A4" s="314" t="s">
        <v>138</v>
      </c>
      <c r="B4" s="591" t="s">
        <v>141</v>
      </c>
      <c r="C4" s="591"/>
      <c r="D4" s="591"/>
      <c r="E4" s="591"/>
      <c r="F4" s="591"/>
      <c r="G4" s="591"/>
      <c r="H4" s="591"/>
      <c r="I4" s="592"/>
    </row>
    <row r="5" spans="1:9" ht="36" customHeight="1">
      <c r="A5" s="314" t="s">
        <v>139</v>
      </c>
      <c r="B5" s="591" t="s">
        <v>140</v>
      </c>
      <c r="C5" s="591"/>
      <c r="D5" s="591"/>
      <c r="E5" s="591"/>
      <c r="F5" s="591"/>
      <c r="G5" s="591"/>
      <c r="H5" s="591"/>
      <c r="I5" s="592"/>
    </row>
    <row r="6" spans="1:9" ht="36" customHeight="1">
      <c r="A6" s="315" t="s">
        <v>142</v>
      </c>
      <c r="B6" s="582" t="s">
        <v>143</v>
      </c>
      <c r="C6" s="582"/>
      <c r="D6" s="582"/>
      <c r="E6" s="582"/>
      <c r="F6" s="582"/>
      <c r="G6" s="582"/>
      <c r="H6" s="582"/>
      <c r="I6" s="583"/>
    </row>
    <row r="7" spans="1:9" ht="19.899999999999999" hidden="1" customHeight="1">
      <c r="A7" s="303"/>
      <c r="C7" s="303"/>
      <c r="D7" s="303"/>
      <c r="E7" s="303"/>
      <c r="F7" s="303"/>
      <c r="G7" s="303"/>
      <c r="H7" s="303"/>
      <c r="I7" s="303"/>
    </row>
    <row r="8" spans="1:9" hidden="1"/>
    <row r="9" spans="1:9" ht="30.75" hidden="1">
      <c r="B9" s="461" t="s">
        <v>624</v>
      </c>
    </row>
    <row r="10" spans="1:9" ht="30.75" hidden="1">
      <c r="B10" s="461" t="s">
        <v>625</v>
      </c>
    </row>
    <row r="11" spans="1:9" hidden="1"/>
    <row r="12" spans="1:9" hidden="1"/>
    <row r="13" spans="1:9" hidden="1"/>
    <row r="14" spans="1:9" hidden="1"/>
    <row r="15" spans="1:9" hidden="1"/>
    <row r="16" spans="1:9" hidden="1"/>
    <row r="18" spans="1:10">
      <c r="B18" s="599"/>
      <c r="C18" s="599"/>
      <c r="D18" s="599"/>
      <c r="E18" s="599"/>
      <c r="F18" s="599"/>
      <c r="G18" s="599"/>
      <c r="H18" s="599"/>
    </row>
    <row r="19" spans="1:10">
      <c r="B19" s="599"/>
      <c r="C19" s="599"/>
      <c r="D19" s="599"/>
      <c r="E19" s="599"/>
      <c r="F19" s="599"/>
      <c r="G19" s="599"/>
      <c r="H19" s="599"/>
    </row>
    <row r="20" spans="1:10" hidden="1"/>
    <row r="21" spans="1:10" hidden="1"/>
    <row r="22" spans="1:10" hidden="1"/>
    <row r="23" spans="1:10" hidden="1"/>
    <row r="24" spans="1:10" hidden="1"/>
    <row r="25" spans="1:10" hidden="1"/>
    <row r="26" spans="1:10" hidden="1"/>
    <row r="27" spans="1:10" hidden="1"/>
    <row r="28" spans="1:10" hidden="1"/>
    <row r="29" spans="1:10" hidden="1"/>
    <row r="30" spans="1:10" hidden="1"/>
    <row r="31" spans="1:10" hidden="1">
      <c r="A31" s="296"/>
      <c r="B31" s="296"/>
      <c r="C31" s="296"/>
      <c r="D31" s="296"/>
      <c r="E31" s="296"/>
      <c r="F31" s="296"/>
      <c r="G31" s="296"/>
      <c r="H31" s="296"/>
      <c r="I31" s="296"/>
      <c r="J31" s="296"/>
    </row>
    <row r="32" spans="1:10" hidden="1">
      <c r="A32" s="296"/>
      <c r="B32" s="296"/>
      <c r="C32" s="296"/>
      <c r="D32" s="296"/>
      <c r="E32" s="296"/>
      <c r="F32" s="296"/>
      <c r="G32" s="296"/>
      <c r="H32" s="296"/>
      <c r="I32" s="296"/>
      <c r="J32" s="296"/>
    </row>
    <row r="33" spans="1:10" hidden="1">
      <c r="A33" s="296"/>
      <c r="B33" s="296"/>
      <c r="C33" s="296"/>
      <c r="D33" s="296"/>
      <c r="E33" s="296"/>
      <c r="F33" s="296"/>
      <c r="G33" s="296"/>
      <c r="H33" s="296"/>
      <c r="I33" s="296"/>
      <c r="J33" s="296"/>
    </row>
    <row r="34" spans="1:10" hidden="1">
      <c r="A34" s="296"/>
      <c r="B34" s="296"/>
      <c r="C34" s="296"/>
      <c r="D34" s="296"/>
      <c r="E34" s="296"/>
      <c r="F34" s="296"/>
      <c r="G34" s="296"/>
      <c r="H34" s="296"/>
      <c r="I34" s="296"/>
      <c r="J34" s="296"/>
    </row>
    <row r="35" spans="1:10" ht="18.75">
      <c r="A35" s="600" t="s">
        <v>62</v>
      </c>
      <c r="B35" s="600"/>
      <c r="C35" s="600"/>
      <c r="D35" s="600"/>
      <c r="E35" s="600"/>
      <c r="F35" s="600"/>
      <c r="G35" s="600"/>
      <c r="H35" s="600"/>
      <c r="I35" s="600"/>
      <c r="J35" s="296"/>
    </row>
    <row r="36" spans="1:10" ht="15.75">
      <c r="A36" s="597" t="s">
        <v>63</v>
      </c>
      <c r="B36" s="597"/>
      <c r="C36" s="597"/>
      <c r="D36" s="597"/>
      <c r="E36" s="597"/>
      <c r="F36" s="597"/>
      <c r="G36" s="597"/>
      <c r="H36" s="597"/>
      <c r="I36" s="597"/>
      <c r="J36" s="296"/>
    </row>
    <row r="37" spans="1:10" ht="18.75">
      <c r="A37" s="598" t="s">
        <v>64</v>
      </c>
      <c r="B37" s="598"/>
      <c r="C37" s="598"/>
      <c r="D37" s="598"/>
      <c r="E37" s="598"/>
      <c r="F37" s="598"/>
      <c r="G37" s="598"/>
      <c r="H37" s="598"/>
      <c r="I37" s="598"/>
      <c r="J37" s="296"/>
    </row>
    <row r="38" spans="1:10" ht="36" customHeight="1">
      <c r="A38" s="601" t="s">
        <v>65</v>
      </c>
      <c r="B38" s="601"/>
      <c r="C38" s="601"/>
      <c r="D38" s="601"/>
      <c r="E38" s="601"/>
      <c r="F38" s="601"/>
      <c r="G38" s="601"/>
      <c r="H38" s="601"/>
      <c r="I38" s="601"/>
      <c r="J38" s="296"/>
    </row>
    <row r="39" spans="1:10" ht="18.75">
      <c r="A39" s="598" t="s">
        <v>66</v>
      </c>
      <c r="B39" s="598"/>
      <c r="C39" s="598"/>
      <c r="D39" s="598"/>
      <c r="E39" s="598"/>
      <c r="F39" s="598"/>
      <c r="G39" s="598"/>
      <c r="H39" s="598"/>
      <c r="I39" s="598"/>
      <c r="J39" s="296"/>
    </row>
    <row r="40" spans="1:10" ht="15.75">
      <c r="A40" s="597" t="s">
        <v>67</v>
      </c>
      <c r="B40" s="597"/>
      <c r="C40" s="597"/>
      <c r="D40" s="597"/>
      <c r="E40" s="597"/>
      <c r="F40" s="597"/>
      <c r="G40" s="597"/>
      <c r="H40" s="597"/>
      <c r="I40" s="597"/>
      <c r="J40" s="296"/>
    </row>
    <row r="41" spans="1:10" ht="15.75">
      <c r="A41" s="597">
        <f>'Names of Bidder'!D8</f>
        <v>0</v>
      </c>
      <c r="B41" s="597"/>
      <c r="C41" s="597"/>
      <c r="D41" s="597"/>
      <c r="E41" s="597"/>
      <c r="F41" s="597"/>
      <c r="G41" s="597"/>
      <c r="H41" s="597"/>
      <c r="I41" s="597"/>
      <c r="J41" s="296"/>
    </row>
    <row r="42" spans="1:10" ht="39.950000000000003" customHeight="1">
      <c r="A42" s="587" t="str">
        <f>"having its Registered Office at " &amp; 'Names of Bidder'!D9 &amp; " " &amp; 'Names of Bidder'!D10 &amp; " " &amp; 'Names of Bidder'!D11</f>
        <v xml:space="preserve">having its Registered Office at   </v>
      </c>
      <c r="B42" s="587"/>
      <c r="C42" s="587"/>
      <c r="D42" s="587"/>
      <c r="E42" s="587"/>
      <c r="F42" s="587"/>
      <c r="G42" s="587"/>
      <c r="H42" s="587"/>
      <c r="I42" s="587"/>
      <c r="J42" s="296"/>
    </row>
    <row r="43" spans="1:10" ht="15.75" hidden="1">
      <c r="A43" s="597" t="str">
        <f>IF('Names of Bidder'!D6 = "Individual Firm", " ", " and ")</f>
        <v xml:space="preserve"> and </v>
      </c>
      <c r="B43" s="597"/>
      <c r="C43" s="597"/>
      <c r="D43" s="597"/>
      <c r="E43" s="597"/>
      <c r="F43" s="597"/>
      <c r="G43" s="597"/>
      <c r="H43" s="597"/>
      <c r="I43" s="597"/>
      <c r="J43" s="296"/>
    </row>
    <row r="44" spans="1:10" ht="15.75" hidden="1">
      <c r="A44" s="597">
        <f>IF('Names of Bidder'!D6= "Individual Firm", "", 'Names of Bidder'!D8)</f>
        <v>0</v>
      </c>
      <c r="B44" s="597"/>
      <c r="C44" s="597"/>
      <c r="D44" s="597"/>
      <c r="E44" s="597"/>
      <c r="F44" s="597"/>
      <c r="G44" s="597"/>
      <c r="H44" s="597"/>
      <c r="I44" s="597"/>
      <c r="J44" s="296"/>
    </row>
    <row r="45" spans="1:10" ht="39.950000000000003" hidden="1" customHeight="1">
      <c r="A45" s="601" t="str">
        <f>IF('Names of Bidder'!D6= "Sole Bidder", "", "having its Registered Office at "&amp;IF('Names of Bidder'!D7=1,'Names of Bidder'!D15&amp;" "&amp;'Names of Bidder'!D16&amp;" "&amp;'Names of Bidder'!D17,IF('Names of Bidder'!D7=2,'Names of Bidder'!D15&amp;" &amp; "&amp;'Names of Bidder'!D16&amp;" "&amp;'Names of Bidder'!D17&amp;" and " &amp; 'Names of Bidder'!D20&amp;" &amp; "&amp;'Names of Bidder'!D21&amp;" "&amp;'Names of Bidder'!D22 &amp;IF('Names of Bidder'!D7=2," respectively",""))))</f>
        <v>having its Registered Office at FALSE</v>
      </c>
      <c r="B45" s="601"/>
      <c r="C45" s="601"/>
      <c r="D45" s="601"/>
      <c r="E45" s="601"/>
      <c r="F45" s="601"/>
      <c r="G45" s="601"/>
      <c r="H45" s="601"/>
      <c r="I45" s="601"/>
      <c r="J45" s="296"/>
    </row>
    <row r="46" spans="1:10" ht="15.75">
      <c r="A46" s="597" t="s">
        <v>68</v>
      </c>
      <c r="B46" s="597"/>
      <c r="C46" s="597"/>
      <c r="D46" s="597"/>
      <c r="E46" s="597"/>
      <c r="F46" s="597"/>
      <c r="G46" s="597"/>
      <c r="H46" s="597"/>
      <c r="I46" s="597"/>
      <c r="J46" s="296"/>
    </row>
    <row r="47" spans="1:10" ht="18.75">
      <c r="A47" s="598" t="s">
        <v>69</v>
      </c>
      <c r="B47" s="598"/>
      <c r="C47" s="598"/>
      <c r="D47" s="598"/>
      <c r="E47" s="598"/>
      <c r="F47" s="598"/>
      <c r="G47" s="598"/>
      <c r="H47" s="598"/>
      <c r="I47" s="598"/>
      <c r="J47" s="296"/>
    </row>
    <row r="48" spans="1:10" ht="18.75">
      <c r="A48" s="598" t="s">
        <v>70</v>
      </c>
      <c r="B48" s="598"/>
      <c r="C48" s="598"/>
      <c r="D48" s="598"/>
      <c r="E48" s="598"/>
      <c r="F48" s="598"/>
      <c r="G48" s="598"/>
      <c r="H48" s="598"/>
      <c r="I48" s="598"/>
      <c r="J48" s="296"/>
    </row>
    <row r="49" spans="1:10" ht="67.5" customHeight="1">
      <c r="A49" s="584" t="str">
        <f>"POWERGRID intends to award, under laid-down organisational procedures, contract(s) for " &amp; Basic!B1</f>
        <v>POWERGRID intends to award, under laid-down organisational procedures, contract(s) for 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49" s="584"/>
      <c r="C49" s="584"/>
      <c r="D49" s="584"/>
      <c r="E49" s="584"/>
      <c r="F49" s="584"/>
      <c r="G49" s="584"/>
      <c r="H49" s="584"/>
      <c r="I49" s="584"/>
      <c r="J49" s="296"/>
    </row>
    <row r="50" spans="1:10" ht="16.5" customHeight="1">
      <c r="A50" s="299"/>
      <c r="B50" s="296"/>
      <c r="C50" s="296"/>
      <c r="D50" s="296"/>
      <c r="E50" s="296"/>
      <c r="F50" s="299"/>
      <c r="G50" s="296"/>
      <c r="H50" s="296"/>
      <c r="I50" s="296"/>
      <c r="J50" s="296"/>
    </row>
    <row r="51" spans="1:10" ht="16.5" customHeight="1">
      <c r="A51" s="299"/>
      <c r="B51"/>
      <c r="C51" s="296"/>
      <c r="D51" s="296"/>
      <c r="E51" s="296"/>
      <c r="F51" s="299"/>
      <c r="G51" s="296"/>
      <c r="H51" s="296"/>
      <c r="I51" s="296"/>
      <c r="J51" s="296"/>
    </row>
    <row r="52" spans="1:10" ht="21" customHeight="1">
      <c r="A52" s="587" t="s">
        <v>71</v>
      </c>
      <c r="B52" s="587"/>
      <c r="C52" s="587"/>
      <c r="D52" s="587"/>
      <c r="E52" s="593" t="s">
        <v>71</v>
      </c>
      <c r="F52" s="593"/>
      <c r="G52" s="593"/>
      <c r="H52" s="593"/>
      <c r="I52" s="593"/>
      <c r="J52" s="296"/>
    </row>
    <row r="53" spans="1:10" ht="36" customHeight="1">
      <c r="A53" s="594" t="s">
        <v>72</v>
      </c>
      <c r="B53" s="594"/>
      <c r="C53" s="594"/>
      <c r="D53" s="594"/>
      <c r="E53" s="595" t="s">
        <v>73</v>
      </c>
      <c r="F53" s="595"/>
      <c r="G53" s="595"/>
      <c r="H53" s="595"/>
      <c r="I53" s="595"/>
      <c r="J53" s="296"/>
    </row>
    <row r="54" spans="1:10" ht="15.75">
      <c r="A54" s="300" t="s">
        <v>54</v>
      </c>
      <c r="B54" s="300"/>
      <c r="C54" s="300"/>
      <c r="D54" s="300"/>
      <c r="E54" s="300"/>
      <c r="F54" s="300"/>
      <c r="G54" s="300"/>
      <c r="H54" s="300"/>
      <c r="I54" s="301" t="s">
        <v>74</v>
      </c>
      <c r="J54" s="296"/>
    </row>
    <row r="55" spans="1:10" ht="142.5" customHeight="1">
      <c r="A55" s="584" t="str">
        <f>Basic!B1 &amp; " Package and Specification Number " &amp;  Basic!B3 &amp; " POWERGRID values full compliance with all relevant laws and regulations, and the principles of economic use of resources, and of fairness and transparency in its relations with its Bidders/ Contractors."</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 Package and Specification Number SR-I/C&amp;M/WC-3823-D/2024/Rfx-5002003807 POWERGRID values full compliance with all relevant laws and regulations, and the principles of economic use of resources, and of fairness and transparency in its relations with its Bidders/ Contractors.</v>
      </c>
      <c r="B55" s="584"/>
      <c r="C55" s="584"/>
      <c r="D55" s="584"/>
      <c r="E55" s="584"/>
      <c r="F55" s="584"/>
      <c r="G55" s="584"/>
      <c r="H55" s="584"/>
      <c r="I55" s="584"/>
    </row>
    <row r="56" spans="1:10" ht="8.1" customHeight="1">
      <c r="A56" s="302"/>
      <c r="B56" s="303"/>
      <c r="C56" s="303"/>
      <c r="D56" s="303"/>
      <c r="E56" s="303"/>
      <c r="F56" s="303"/>
      <c r="G56" s="303"/>
      <c r="H56" s="303"/>
      <c r="I56" s="303"/>
    </row>
    <row r="57" spans="1:10" ht="35.25" customHeight="1">
      <c r="A57" s="584" t="s">
        <v>75</v>
      </c>
      <c r="B57" s="584"/>
      <c r="C57" s="584"/>
      <c r="D57" s="584"/>
      <c r="E57" s="584"/>
      <c r="F57" s="584"/>
      <c r="G57" s="584"/>
      <c r="H57" s="584"/>
      <c r="I57" s="584"/>
    </row>
    <row r="58" spans="1:10" ht="8.1" customHeight="1">
      <c r="A58" s="304"/>
      <c r="B58" s="303"/>
      <c r="C58" s="303"/>
      <c r="D58" s="303"/>
      <c r="E58" s="303"/>
      <c r="F58" s="303"/>
      <c r="G58" s="303"/>
      <c r="H58" s="303"/>
      <c r="I58" s="303"/>
    </row>
    <row r="59" spans="1:10" ht="15.75">
      <c r="A59" s="586" t="s">
        <v>134</v>
      </c>
      <c r="B59" s="586"/>
      <c r="C59" s="586"/>
      <c r="D59" s="586"/>
      <c r="E59" s="586"/>
      <c r="F59" s="586"/>
      <c r="G59" s="586"/>
      <c r="H59" s="586"/>
      <c r="I59" s="586"/>
    </row>
    <row r="60" spans="1:10" ht="8.1" customHeight="1">
      <c r="A60" s="304"/>
      <c r="B60" s="303"/>
      <c r="C60" s="303"/>
      <c r="D60" s="303"/>
      <c r="E60" s="303"/>
      <c r="F60" s="303"/>
      <c r="G60" s="303"/>
      <c r="H60" s="303"/>
      <c r="I60" s="303"/>
    </row>
    <row r="61" spans="1:10" ht="16.5">
      <c r="A61" s="585" t="s">
        <v>76</v>
      </c>
      <c r="B61" s="585"/>
      <c r="C61" s="585"/>
      <c r="D61" s="585"/>
      <c r="E61" s="585"/>
      <c r="F61" s="585"/>
      <c r="G61" s="585"/>
      <c r="H61" s="585"/>
      <c r="I61" s="585"/>
    </row>
    <row r="62" spans="1:10" ht="8.1" customHeight="1">
      <c r="A62" s="305"/>
      <c r="B62" s="303"/>
      <c r="C62" s="303"/>
      <c r="D62" s="303"/>
      <c r="E62" s="303"/>
      <c r="F62" s="303"/>
      <c r="G62" s="303"/>
      <c r="H62" s="303"/>
      <c r="I62" s="303"/>
    </row>
    <row r="63" spans="1:10" ht="37.5" customHeight="1">
      <c r="A63" s="306" t="s">
        <v>77</v>
      </c>
      <c r="B63" s="587" t="s">
        <v>78</v>
      </c>
      <c r="C63" s="587"/>
      <c r="D63" s="587"/>
      <c r="E63" s="587"/>
      <c r="F63" s="587"/>
      <c r="G63" s="587"/>
      <c r="H63" s="587"/>
      <c r="I63" s="587"/>
    </row>
    <row r="64" spans="1:10" ht="8.1" customHeight="1">
      <c r="A64" s="304"/>
      <c r="B64" s="303"/>
      <c r="C64" s="303"/>
      <c r="D64" s="303"/>
      <c r="E64" s="303"/>
      <c r="F64" s="303"/>
      <c r="G64" s="303"/>
      <c r="H64" s="303"/>
      <c r="I64" s="303"/>
    </row>
    <row r="65" spans="1:10" ht="70.5" customHeight="1">
      <c r="A65" s="303"/>
      <c r="B65" s="306" t="s">
        <v>79</v>
      </c>
      <c r="C65" s="587" t="s">
        <v>80</v>
      </c>
      <c r="D65" s="587"/>
      <c r="E65" s="587"/>
      <c r="F65" s="587"/>
      <c r="G65" s="587"/>
      <c r="H65" s="587"/>
      <c r="I65" s="587"/>
    </row>
    <row r="66" spans="1:10" ht="8.1" customHeight="1">
      <c r="A66" s="303"/>
      <c r="B66" s="306"/>
      <c r="C66" s="299"/>
      <c r="D66" s="299"/>
      <c r="E66" s="299"/>
      <c r="F66" s="299"/>
      <c r="G66" s="299"/>
      <c r="H66" s="299"/>
      <c r="I66" s="299"/>
    </row>
    <row r="67" spans="1:10" ht="99.75" customHeight="1">
      <c r="A67" s="303"/>
      <c r="B67" s="306" t="s">
        <v>81</v>
      </c>
      <c r="C67" s="587" t="s">
        <v>623</v>
      </c>
      <c r="D67" s="587"/>
      <c r="E67" s="587"/>
      <c r="F67" s="587"/>
      <c r="G67" s="587"/>
      <c r="H67" s="587"/>
      <c r="I67" s="587"/>
    </row>
    <row r="68" spans="1:10" ht="8.1" customHeight="1">
      <c r="A68" s="303"/>
      <c r="B68" s="306"/>
      <c r="C68" s="299"/>
      <c r="D68" s="299"/>
      <c r="E68" s="299"/>
      <c r="F68" s="299"/>
      <c r="G68" s="299"/>
      <c r="H68" s="299"/>
      <c r="I68" s="299"/>
    </row>
    <row r="69" spans="1:10" ht="50.25" customHeight="1">
      <c r="A69" s="303"/>
      <c r="B69" s="306" t="s">
        <v>82</v>
      </c>
      <c r="C69" s="587" t="s">
        <v>83</v>
      </c>
      <c r="D69" s="587"/>
      <c r="E69" s="587"/>
      <c r="F69" s="587"/>
      <c r="G69" s="587"/>
      <c r="H69" s="587"/>
      <c r="I69" s="587"/>
    </row>
    <row r="70" spans="1:10" ht="15.75">
      <c r="A70" s="304"/>
      <c r="B70" s="303"/>
      <c r="C70" s="303"/>
      <c r="D70" s="303"/>
      <c r="E70" s="303"/>
      <c r="F70" s="303"/>
      <c r="G70" s="303"/>
      <c r="H70" s="303"/>
      <c r="I70" s="303"/>
    </row>
    <row r="71" spans="1:10" ht="87" customHeight="1">
      <c r="A71" s="306" t="s">
        <v>84</v>
      </c>
      <c r="B71" s="587" t="s">
        <v>626</v>
      </c>
      <c r="C71" s="587"/>
      <c r="D71" s="587"/>
      <c r="E71" s="587"/>
      <c r="F71" s="587"/>
      <c r="G71" s="587"/>
      <c r="H71" s="587"/>
      <c r="I71" s="587"/>
    </row>
    <row r="72" spans="1:10" ht="8.1" customHeight="1">
      <c r="A72" s="305"/>
      <c r="B72" s="303"/>
      <c r="C72" s="303"/>
      <c r="D72" s="303"/>
      <c r="E72" s="303"/>
      <c r="F72" s="303"/>
      <c r="G72" s="303"/>
      <c r="H72" s="303"/>
      <c r="I72" s="303"/>
    </row>
    <row r="73" spans="1:10" ht="16.5">
      <c r="A73" s="585" t="s">
        <v>85</v>
      </c>
      <c r="B73" s="585"/>
      <c r="C73" s="585"/>
      <c r="D73" s="585"/>
      <c r="E73" s="585"/>
      <c r="F73" s="585"/>
      <c r="G73" s="585"/>
      <c r="H73" s="585"/>
      <c r="I73" s="585"/>
    </row>
    <row r="74" spans="1:10" ht="16.5">
      <c r="A74" s="305"/>
      <c r="B74" s="303"/>
      <c r="C74" s="303"/>
      <c r="D74" s="303"/>
      <c r="E74" s="303"/>
      <c r="F74" s="303"/>
      <c r="G74" s="303"/>
      <c r="H74" s="303"/>
      <c r="I74" s="303"/>
    </row>
    <row r="75" spans="1:10" ht="49.5" customHeight="1">
      <c r="A75" s="306" t="s">
        <v>77</v>
      </c>
      <c r="B75" s="587" t="s">
        <v>627</v>
      </c>
      <c r="C75" s="587"/>
      <c r="D75" s="587"/>
      <c r="E75" s="587"/>
      <c r="F75" s="587"/>
      <c r="G75" s="587"/>
      <c r="H75" s="587"/>
      <c r="I75" s="587"/>
    </row>
    <row r="76" spans="1:10" ht="29.25" customHeight="1">
      <c r="A76" s="299"/>
      <c r="B76" s="300"/>
      <c r="C76" s="300"/>
      <c r="D76" s="300"/>
      <c r="E76" s="300"/>
      <c r="F76" s="299"/>
      <c r="G76" s="300"/>
      <c r="H76" s="300"/>
      <c r="I76" s="300"/>
      <c r="J76" s="296"/>
    </row>
    <row r="77" spans="1:10" ht="21" customHeight="1">
      <c r="A77" s="587" t="s">
        <v>71</v>
      </c>
      <c r="B77" s="587"/>
      <c r="C77" s="587"/>
      <c r="D77" s="587"/>
      <c r="E77" s="593" t="s">
        <v>71</v>
      </c>
      <c r="F77" s="593"/>
      <c r="G77" s="593"/>
      <c r="H77" s="593"/>
      <c r="I77" s="593"/>
      <c r="J77" s="296"/>
    </row>
    <row r="78" spans="1:10" ht="33" customHeight="1">
      <c r="A78" s="594" t="s">
        <v>72</v>
      </c>
      <c r="B78" s="594"/>
      <c r="C78" s="594"/>
      <c r="D78" s="594"/>
      <c r="E78" s="595" t="s">
        <v>73</v>
      </c>
      <c r="F78" s="595"/>
      <c r="G78" s="595"/>
      <c r="H78" s="595"/>
      <c r="I78" s="595"/>
      <c r="J78" s="296"/>
    </row>
    <row r="79" spans="1:10" ht="15.75">
      <c r="A79" s="300" t="s">
        <v>54</v>
      </c>
      <c r="B79" s="300"/>
      <c r="C79" s="300"/>
      <c r="D79" s="300"/>
      <c r="E79" s="300"/>
      <c r="F79" s="300"/>
      <c r="G79" s="300"/>
      <c r="H79" s="300"/>
      <c r="I79" s="301" t="s">
        <v>86</v>
      </c>
      <c r="J79" s="296"/>
    </row>
    <row r="80" spans="1:10" ht="117" customHeight="1">
      <c r="A80" s="303"/>
      <c r="B80" s="306" t="s">
        <v>87</v>
      </c>
      <c r="C80" s="587" t="s">
        <v>628</v>
      </c>
      <c r="D80" s="587"/>
      <c r="E80" s="587"/>
      <c r="F80" s="587"/>
      <c r="G80" s="587"/>
      <c r="H80" s="587"/>
      <c r="I80" s="587"/>
    </row>
    <row r="81" spans="1:10" ht="9.9499999999999993" customHeight="1">
      <c r="A81" s="303"/>
      <c r="B81" s="307"/>
      <c r="C81" s="304"/>
      <c r="D81" s="304"/>
      <c r="E81" s="304"/>
      <c r="F81" s="304"/>
      <c r="G81" s="304"/>
      <c r="H81" s="304"/>
      <c r="I81" s="304"/>
    </row>
    <row r="82" spans="1:10" ht="100.5" customHeight="1">
      <c r="A82" s="303"/>
      <c r="B82" s="306" t="s">
        <v>81</v>
      </c>
      <c r="C82" s="587" t="s">
        <v>629</v>
      </c>
      <c r="D82" s="587"/>
      <c r="E82" s="587"/>
      <c r="F82" s="587"/>
      <c r="G82" s="587"/>
      <c r="H82" s="587"/>
      <c r="I82" s="587"/>
    </row>
    <row r="83" spans="1:10" ht="9.9499999999999993" customHeight="1">
      <c r="A83" s="303"/>
      <c r="B83" s="306"/>
      <c r="C83" s="308"/>
      <c r="D83" s="308"/>
      <c r="E83" s="308"/>
      <c r="F83" s="308"/>
      <c r="G83" s="308"/>
      <c r="H83" s="308"/>
      <c r="I83" s="308"/>
    </row>
    <row r="84" spans="1:10" ht="65.25" customHeight="1">
      <c r="A84" s="303"/>
      <c r="B84" s="306" t="s">
        <v>82</v>
      </c>
      <c r="C84" s="587" t="s">
        <v>630</v>
      </c>
      <c r="D84" s="587"/>
      <c r="E84" s="587"/>
      <c r="F84" s="587"/>
      <c r="G84" s="587"/>
      <c r="H84" s="587"/>
      <c r="I84" s="587"/>
    </row>
    <row r="85" spans="1:10" ht="9.9499999999999993" customHeight="1">
      <c r="A85" s="303"/>
      <c r="B85" s="306"/>
      <c r="C85" s="308"/>
      <c r="D85" s="308"/>
      <c r="E85" s="308"/>
      <c r="F85" s="308"/>
      <c r="G85" s="308"/>
      <c r="H85" s="308"/>
      <c r="I85" s="308"/>
    </row>
    <row r="86" spans="1:10" ht="101.25" customHeight="1">
      <c r="A86" s="303"/>
      <c r="B86" s="306" t="s">
        <v>88</v>
      </c>
      <c r="C86" s="587" t="s">
        <v>89</v>
      </c>
      <c r="D86" s="587"/>
      <c r="E86" s="587"/>
      <c r="F86" s="587"/>
      <c r="G86" s="587"/>
      <c r="H86" s="587"/>
      <c r="I86" s="587"/>
    </row>
    <row r="87" spans="1:10" ht="9.9499999999999993" customHeight="1">
      <c r="A87" s="303"/>
      <c r="B87" s="306"/>
      <c r="C87" s="308"/>
      <c r="D87" s="308"/>
      <c r="E87" s="308"/>
      <c r="F87" s="308"/>
      <c r="G87" s="308"/>
      <c r="H87" s="308"/>
      <c r="I87" s="308"/>
    </row>
    <row r="88" spans="1:10" ht="66" customHeight="1">
      <c r="A88" s="303"/>
      <c r="B88" s="306" t="s">
        <v>90</v>
      </c>
      <c r="C88" s="587" t="s">
        <v>631</v>
      </c>
      <c r="D88" s="587"/>
      <c r="E88" s="587"/>
      <c r="F88" s="587"/>
      <c r="G88" s="587"/>
      <c r="H88" s="587"/>
      <c r="I88" s="587"/>
    </row>
    <row r="89" spans="1:10" ht="9.9499999999999993" customHeight="1">
      <c r="A89" s="303"/>
      <c r="B89" s="306"/>
      <c r="C89" s="308"/>
      <c r="D89" s="308"/>
      <c r="E89" s="308"/>
      <c r="F89" s="308"/>
      <c r="G89" s="308"/>
      <c r="H89" s="308"/>
      <c r="I89" s="308"/>
    </row>
    <row r="90" spans="1:10" ht="63" customHeight="1">
      <c r="A90" s="303"/>
      <c r="B90" s="306" t="s">
        <v>91</v>
      </c>
      <c r="C90" s="587" t="s">
        <v>92</v>
      </c>
      <c r="D90" s="587"/>
      <c r="E90" s="587"/>
      <c r="F90" s="587"/>
      <c r="G90" s="587"/>
      <c r="H90" s="587"/>
      <c r="I90" s="587"/>
    </row>
    <row r="91" spans="1:10" ht="8.1" customHeight="1">
      <c r="A91" s="303"/>
      <c r="B91" s="308"/>
      <c r="C91" s="308"/>
      <c r="D91" s="308"/>
      <c r="E91" s="308"/>
      <c r="F91" s="308"/>
      <c r="G91" s="308"/>
      <c r="H91" s="308"/>
      <c r="I91" s="308"/>
    </row>
    <row r="92" spans="1:10" ht="44.25" customHeight="1">
      <c r="A92" s="303"/>
      <c r="B92" s="306" t="s">
        <v>632</v>
      </c>
      <c r="C92" s="587" t="s">
        <v>633</v>
      </c>
      <c r="D92" s="587"/>
      <c r="E92" s="587"/>
      <c r="F92" s="587"/>
      <c r="G92" s="587"/>
      <c r="H92" s="587"/>
      <c r="I92" s="587"/>
    </row>
    <row r="93" spans="1:10" ht="37.5" customHeight="1">
      <c r="A93" s="306" t="s">
        <v>84</v>
      </c>
      <c r="B93" s="587" t="s">
        <v>93</v>
      </c>
      <c r="C93" s="587"/>
      <c r="D93" s="587"/>
      <c r="E93" s="587"/>
      <c r="F93" s="587"/>
      <c r="G93" s="587"/>
      <c r="H93" s="587"/>
      <c r="I93" s="587"/>
    </row>
    <row r="94" spans="1:10" ht="41.25" customHeight="1">
      <c r="A94" s="299"/>
      <c r="B94" s="300"/>
      <c r="C94" s="300"/>
      <c r="D94" s="300"/>
      <c r="E94" s="300"/>
      <c r="F94" s="299"/>
      <c r="G94" s="300"/>
      <c r="H94" s="300"/>
      <c r="I94" s="300"/>
      <c r="J94" s="296"/>
    </row>
    <row r="95" spans="1:10" ht="21" customHeight="1">
      <c r="A95" s="587" t="s">
        <v>71</v>
      </c>
      <c r="B95" s="587"/>
      <c r="C95" s="587"/>
      <c r="D95" s="587"/>
      <c r="E95" s="593" t="s">
        <v>71</v>
      </c>
      <c r="F95" s="593"/>
      <c r="G95" s="593"/>
      <c r="H95" s="593"/>
      <c r="I95" s="593"/>
      <c r="J95" s="296"/>
    </row>
    <row r="96" spans="1:10" ht="33" customHeight="1">
      <c r="A96" s="594" t="s">
        <v>72</v>
      </c>
      <c r="B96" s="594"/>
      <c r="C96" s="594"/>
      <c r="D96" s="594"/>
      <c r="E96" s="595" t="s">
        <v>73</v>
      </c>
      <c r="F96" s="595"/>
      <c r="G96" s="595"/>
      <c r="H96" s="595"/>
      <c r="I96" s="595"/>
      <c r="J96" s="296"/>
    </row>
    <row r="97" spans="1:10" ht="15.75">
      <c r="A97" s="300" t="s">
        <v>54</v>
      </c>
      <c r="B97" s="300"/>
      <c r="C97" s="300"/>
      <c r="D97" s="300"/>
      <c r="E97" s="300"/>
      <c r="F97" s="300"/>
      <c r="G97" s="300"/>
      <c r="H97" s="300"/>
      <c r="I97" s="301" t="s">
        <v>94</v>
      </c>
      <c r="J97" s="296"/>
    </row>
    <row r="98" spans="1:10" ht="15.75">
      <c r="A98" s="300"/>
      <c r="B98" s="300"/>
      <c r="C98" s="300"/>
      <c r="D98" s="300"/>
      <c r="E98" s="300"/>
      <c r="F98" s="300"/>
      <c r="G98" s="300"/>
      <c r="H98" s="300"/>
      <c r="I98" s="301"/>
      <c r="J98" s="296"/>
    </row>
    <row r="99" spans="1:10" ht="16.5">
      <c r="A99" s="585" t="s">
        <v>95</v>
      </c>
      <c r="B99" s="585"/>
      <c r="C99" s="585"/>
      <c r="D99" s="585"/>
      <c r="E99" s="585"/>
      <c r="F99" s="585"/>
      <c r="G99" s="585"/>
      <c r="H99" s="585"/>
      <c r="I99" s="585"/>
    </row>
    <row r="100" spans="1:10" ht="15" customHeight="1">
      <c r="A100" s="304"/>
      <c r="B100" s="587"/>
      <c r="C100" s="587"/>
      <c r="D100" s="587"/>
      <c r="E100" s="587"/>
      <c r="F100" s="587"/>
      <c r="G100" s="587"/>
      <c r="H100" s="587"/>
      <c r="I100" s="587"/>
    </row>
    <row r="101" spans="1:10" ht="80.25" customHeight="1">
      <c r="A101" s="306" t="s">
        <v>77</v>
      </c>
      <c r="B101" s="587" t="s">
        <v>634</v>
      </c>
      <c r="C101" s="587"/>
      <c r="D101" s="587"/>
      <c r="E101" s="587"/>
      <c r="F101" s="587"/>
      <c r="G101" s="587"/>
      <c r="H101" s="587"/>
      <c r="I101" s="587"/>
    </row>
    <row r="102" spans="1:10" ht="15" customHeight="1">
      <c r="A102" s="306"/>
      <c r="B102" s="304"/>
      <c r="C102" s="304"/>
      <c r="D102" s="304"/>
      <c r="E102" s="304"/>
      <c r="F102" s="304"/>
      <c r="G102" s="304"/>
      <c r="H102" s="304"/>
      <c r="I102" s="304"/>
    </row>
    <row r="103" spans="1:10" ht="160.5" customHeight="1">
      <c r="A103" s="306" t="s">
        <v>84</v>
      </c>
      <c r="B103" s="587" t="s">
        <v>635</v>
      </c>
      <c r="C103" s="587"/>
      <c r="D103" s="587"/>
      <c r="E103" s="587"/>
      <c r="F103" s="587"/>
      <c r="G103" s="587"/>
      <c r="H103" s="587"/>
      <c r="I103" s="587"/>
    </row>
    <row r="104" spans="1:10" ht="18" customHeight="1">
      <c r="A104" s="306"/>
      <c r="B104" s="304"/>
      <c r="C104" s="304"/>
      <c r="D104" s="304"/>
      <c r="E104" s="304"/>
      <c r="F104" s="304"/>
      <c r="G104" s="304"/>
      <c r="H104" s="304"/>
      <c r="I104" s="304"/>
    </row>
    <row r="105" spans="1:10" ht="51.75" customHeight="1">
      <c r="A105" s="306" t="s">
        <v>96</v>
      </c>
      <c r="B105" s="587" t="s">
        <v>636</v>
      </c>
      <c r="C105" s="587"/>
      <c r="D105" s="587"/>
      <c r="E105" s="587"/>
      <c r="F105" s="587"/>
      <c r="G105" s="587"/>
      <c r="H105" s="587"/>
      <c r="I105" s="587"/>
    </row>
    <row r="106" spans="1:10" ht="15" customHeight="1">
      <c r="A106" s="304"/>
      <c r="B106" s="303"/>
      <c r="C106" s="303"/>
      <c r="D106" s="303"/>
      <c r="E106" s="303"/>
      <c r="F106" s="303"/>
      <c r="G106" s="303"/>
      <c r="H106" s="303"/>
      <c r="I106" s="303"/>
    </row>
    <row r="107" spans="1:10" ht="16.5">
      <c r="A107" s="585" t="s">
        <v>97</v>
      </c>
      <c r="B107" s="585"/>
      <c r="C107" s="585"/>
      <c r="D107" s="585"/>
      <c r="E107" s="585"/>
      <c r="F107" s="585"/>
      <c r="G107" s="585"/>
      <c r="H107" s="585"/>
      <c r="I107" s="585"/>
    </row>
    <row r="108" spans="1:10" ht="15" customHeight="1">
      <c r="A108" s="305"/>
      <c r="B108" s="303"/>
      <c r="C108" s="303"/>
      <c r="D108" s="303"/>
      <c r="E108" s="303"/>
      <c r="F108" s="303"/>
      <c r="G108" s="303"/>
      <c r="H108" s="303"/>
      <c r="I108" s="303"/>
    </row>
    <row r="109" spans="1:10" ht="54.75" customHeight="1">
      <c r="A109" s="306" t="s">
        <v>77</v>
      </c>
      <c r="B109" s="584" t="s">
        <v>637</v>
      </c>
      <c r="C109" s="584"/>
      <c r="D109" s="584"/>
      <c r="E109" s="584"/>
      <c r="F109" s="584"/>
      <c r="G109" s="584"/>
      <c r="H109" s="584"/>
      <c r="I109" s="584"/>
    </row>
    <row r="110" spans="1:10" ht="15" customHeight="1">
      <c r="A110" s="306"/>
      <c r="B110" s="303"/>
      <c r="C110" s="303"/>
      <c r="D110" s="303"/>
      <c r="E110" s="303"/>
      <c r="F110" s="303"/>
      <c r="G110" s="303"/>
      <c r="H110" s="303"/>
      <c r="I110" s="303"/>
    </row>
    <row r="111" spans="1:10" ht="86.25" customHeight="1">
      <c r="A111" s="306" t="s">
        <v>84</v>
      </c>
      <c r="B111" s="584" t="s">
        <v>638</v>
      </c>
      <c r="C111" s="584"/>
      <c r="D111" s="584"/>
      <c r="E111" s="584"/>
      <c r="F111" s="584"/>
      <c r="G111" s="584"/>
      <c r="H111" s="584"/>
      <c r="I111" s="584"/>
    </row>
    <row r="112" spans="1:10" ht="15" customHeight="1">
      <c r="A112" s="304"/>
      <c r="B112" s="303"/>
      <c r="C112" s="303"/>
      <c r="D112" s="303"/>
      <c r="E112" s="303"/>
      <c r="F112" s="303"/>
      <c r="G112" s="303"/>
      <c r="H112" s="303"/>
      <c r="I112" s="303"/>
    </row>
    <row r="113" spans="1:10" ht="16.5">
      <c r="A113" s="585" t="s">
        <v>98</v>
      </c>
      <c r="B113" s="585"/>
      <c r="C113" s="585"/>
      <c r="D113" s="585"/>
      <c r="E113" s="585"/>
      <c r="F113" s="585"/>
      <c r="G113" s="585"/>
      <c r="H113" s="585"/>
      <c r="I113" s="585"/>
    </row>
    <row r="114" spans="1:10" ht="15" customHeight="1">
      <c r="A114" s="305"/>
      <c r="B114" s="303"/>
      <c r="C114" s="303"/>
      <c r="D114" s="303"/>
      <c r="E114" s="303"/>
      <c r="F114" s="303"/>
      <c r="G114" s="303"/>
      <c r="H114" s="303"/>
      <c r="I114" s="303"/>
    </row>
    <row r="115" spans="1:10" ht="66" customHeight="1">
      <c r="A115" s="306" t="s">
        <v>77</v>
      </c>
      <c r="B115" s="584" t="s">
        <v>639</v>
      </c>
      <c r="C115" s="584"/>
      <c r="D115" s="584"/>
      <c r="E115" s="584"/>
      <c r="F115" s="584"/>
      <c r="G115" s="584"/>
      <c r="H115" s="584"/>
      <c r="I115" s="584"/>
    </row>
    <row r="116" spans="1:10" ht="21" customHeight="1">
      <c r="A116" s="303"/>
      <c r="B116" s="303"/>
      <c r="C116" s="303"/>
      <c r="D116" s="303"/>
      <c r="E116" s="303"/>
      <c r="F116" s="303"/>
      <c r="G116" s="303"/>
      <c r="H116" s="303"/>
      <c r="I116" s="303"/>
      <c r="J116" s="296"/>
    </row>
    <row r="117" spans="1:10" ht="21" customHeight="1">
      <c r="A117" s="587" t="s">
        <v>71</v>
      </c>
      <c r="B117" s="587"/>
      <c r="C117" s="587"/>
      <c r="D117" s="587"/>
      <c r="E117" s="593" t="s">
        <v>71</v>
      </c>
      <c r="F117" s="593"/>
      <c r="G117" s="593"/>
      <c r="H117" s="593"/>
      <c r="I117" s="593"/>
      <c r="J117" s="296"/>
    </row>
    <row r="118" spans="1:10" ht="33" customHeight="1">
      <c r="A118" s="594" t="s">
        <v>72</v>
      </c>
      <c r="B118" s="594"/>
      <c r="C118" s="594"/>
      <c r="D118" s="594"/>
      <c r="E118" s="595" t="s">
        <v>73</v>
      </c>
      <c r="F118" s="595"/>
      <c r="G118" s="595"/>
      <c r="H118" s="595"/>
      <c r="I118" s="595"/>
      <c r="J118" s="296"/>
    </row>
    <row r="119" spans="1:10" ht="15.75">
      <c r="A119" s="300" t="s">
        <v>54</v>
      </c>
      <c r="B119" s="300"/>
      <c r="C119" s="300"/>
      <c r="D119" s="300"/>
      <c r="E119" s="300"/>
      <c r="F119" s="300"/>
      <c r="G119" s="300"/>
      <c r="H119" s="300"/>
      <c r="I119" s="301" t="s">
        <v>99</v>
      </c>
      <c r="J119" s="296"/>
    </row>
    <row r="120" spans="1:10" ht="15.95" customHeight="1">
      <c r="A120" s="304"/>
      <c r="B120" s="303"/>
      <c r="C120" s="303"/>
      <c r="D120" s="303"/>
      <c r="E120" s="303"/>
      <c r="F120" s="303"/>
      <c r="G120" s="303"/>
      <c r="H120" s="303"/>
      <c r="I120" s="303"/>
    </row>
    <row r="121" spans="1:10" ht="50.25" customHeight="1">
      <c r="A121" s="306" t="s">
        <v>84</v>
      </c>
      <c r="B121" s="584" t="s">
        <v>640</v>
      </c>
      <c r="C121" s="584"/>
      <c r="D121" s="584"/>
      <c r="E121" s="584"/>
      <c r="F121" s="584"/>
      <c r="G121" s="584"/>
      <c r="H121" s="584"/>
      <c r="I121" s="584"/>
    </row>
    <row r="122" spans="1:10" ht="15.95" customHeight="1">
      <c r="A122" s="304"/>
      <c r="B122" s="303"/>
      <c r="C122" s="303"/>
      <c r="D122" s="303"/>
      <c r="E122" s="303"/>
      <c r="F122" s="303"/>
      <c r="G122" s="303"/>
      <c r="H122" s="303"/>
      <c r="I122" s="303"/>
    </row>
    <row r="123" spans="1:10" ht="16.5">
      <c r="A123" s="585" t="s">
        <v>100</v>
      </c>
      <c r="B123" s="585"/>
      <c r="C123" s="585"/>
      <c r="D123" s="585"/>
      <c r="E123" s="585"/>
      <c r="F123" s="585"/>
      <c r="G123" s="585"/>
      <c r="H123" s="585"/>
      <c r="I123" s="585"/>
    </row>
    <row r="124" spans="1:10" ht="15.95" customHeight="1">
      <c r="A124" s="304"/>
      <c r="B124" s="303"/>
      <c r="C124" s="303"/>
      <c r="D124" s="303"/>
      <c r="E124" s="303"/>
      <c r="F124" s="303"/>
      <c r="G124" s="303"/>
      <c r="H124" s="303"/>
      <c r="I124" s="303"/>
    </row>
    <row r="125" spans="1:10" ht="38.25" customHeight="1">
      <c r="A125" s="306" t="s">
        <v>77</v>
      </c>
      <c r="B125" s="584" t="s">
        <v>101</v>
      </c>
      <c r="C125" s="584"/>
      <c r="D125" s="584"/>
      <c r="E125" s="584"/>
      <c r="F125" s="584"/>
      <c r="G125" s="584"/>
      <c r="H125" s="584"/>
      <c r="I125" s="584"/>
    </row>
    <row r="126" spans="1:10" ht="15.95" customHeight="1">
      <c r="A126" s="303"/>
      <c r="B126" s="303"/>
      <c r="C126" s="303"/>
      <c r="D126" s="303"/>
      <c r="E126" s="303"/>
      <c r="F126" s="303"/>
      <c r="G126" s="303"/>
      <c r="H126" s="303"/>
      <c r="I126" s="303"/>
      <c r="J126" s="296"/>
    </row>
    <row r="127" spans="1:10" ht="34.5" customHeight="1">
      <c r="A127" s="306" t="s">
        <v>84</v>
      </c>
      <c r="B127" s="586" t="s">
        <v>102</v>
      </c>
      <c r="C127" s="586"/>
      <c r="D127" s="586"/>
      <c r="E127" s="586"/>
      <c r="F127" s="586"/>
      <c r="G127" s="586"/>
      <c r="H127" s="586"/>
      <c r="I127" s="586"/>
    </row>
    <row r="128" spans="1:10" ht="21.75" customHeight="1">
      <c r="A128" s="305"/>
      <c r="B128" s="303"/>
      <c r="C128" s="303"/>
      <c r="D128" s="303"/>
      <c r="E128" s="303"/>
      <c r="F128" s="303"/>
      <c r="G128" s="303"/>
      <c r="H128" s="303"/>
      <c r="I128" s="303"/>
    </row>
    <row r="129" spans="1:10" ht="16.5">
      <c r="A129" s="585" t="s">
        <v>103</v>
      </c>
      <c r="B129" s="585"/>
      <c r="C129" s="585"/>
      <c r="D129" s="585"/>
      <c r="E129" s="585"/>
      <c r="F129" s="585"/>
      <c r="G129" s="585"/>
      <c r="H129" s="585"/>
      <c r="I129" s="585"/>
    </row>
    <row r="130" spans="1:10" ht="15.95" customHeight="1">
      <c r="A130" s="304"/>
      <c r="B130" s="303"/>
      <c r="C130" s="303"/>
      <c r="D130" s="303"/>
      <c r="E130" s="303"/>
      <c r="F130" s="303"/>
      <c r="G130" s="303"/>
      <c r="H130" s="303"/>
      <c r="I130" s="303"/>
    </row>
    <row r="131" spans="1:10" ht="82.5" customHeight="1">
      <c r="A131" s="584" t="s">
        <v>104</v>
      </c>
      <c r="B131" s="584"/>
      <c r="C131" s="584"/>
      <c r="D131" s="584"/>
      <c r="E131" s="584"/>
      <c r="F131" s="584"/>
      <c r="G131" s="584"/>
      <c r="H131" s="584"/>
      <c r="I131" s="584"/>
    </row>
    <row r="132" spans="1:10" ht="15.95" customHeight="1">
      <c r="A132" s="303"/>
      <c r="B132" s="303"/>
      <c r="C132" s="303"/>
      <c r="D132" s="303"/>
      <c r="E132" s="303"/>
      <c r="F132" s="303"/>
      <c r="G132" s="303"/>
      <c r="H132" s="303"/>
      <c r="I132" s="303"/>
    </row>
    <row r="133" spans="1:10" ht="21.75" customHeight="1">
      <c r="A133" s="585" t="s">
        <v>105</v>
      </c>
      <c r="B133" s="585"/>
      <c r="C133" s="585"/>
      <c r="D133" s="585"/>
      <c r="E133" s="585"/>
      <c r="F133" s="585"/>
      <c r="G133" s="585"/>
      <c r="H133" s="585"/>
      <c r="I133" s="585"/>
    </row>
    <row r="134" spans="1:10" ht="15.95" customHeight="1">
      <c r="A134" s="305"/>
      <c r="B134" s="303"/>
      <c r="C134" s="303"/>
      <c r="D134" s="303"/>
      <c r="E134" s="303"/>
      <c r="F134" s="303"/>
      <c r="G134" s="303"/>
      <c r="H134" s="303"/>
      <c r="I134" s="303"/>
    </row>
    <row r="135" spans="1:10" ht="69" customHeight="1">
      <c r="A135" s="306" t="s">
        <v>77</v>
      </c>
      <c r="B135" s="584" t="s">
        <v>641</v>
      </c>
      <c r="C135" s="584"/>
      <c r="D135" s="584"/>
      <c r="E135" s="584"/>
      <c r="F135" s="584"/>
      <c r="G135" s="584"/>
      <c r="H135" s="584"/>
      <c r="I135" s="584"/>
    </row>
    <row r="136" spans="1:10" ht="15.95" customHeight="1">
      <c r="A136" s="306"/>
      <c r="B136" s="584"/>
      <c r="C136" s="584"/>
      <c r="D136" s="584"/>
      <c r="E136" s="584"/>
      <c r="F136" s="584"/>
      <c r="G136" s="584"/>
      <c r="H136" s="584"/>
      <c r="I136" s="584"/>
    </row>
    <row r="137" spans="1:10" ht="131.25" customHeight="1">
      <c r="A137" s="306" t="s">
        <v>84</v>
      </c>
      <c r="B137" s="584" t="s">
        <v>642</v>
      </c>
      <c r="C137" s="584"/>
      <c r="D137" s="584"/>
      <c r="E137" s="584"/>
      <c r="F137" s="584"/>
      <c r="G137" s="584"/>
      <c r="H137" s="584"/>
      <c r="I137" s="584"/>
    </row>
    <row r="138" spans="1:10" ht="28.5" customHeight="1">
      <c r="A138" s="306"/>
      <c r="B138" s="298"/>
      <c r="C138" s="298"/>
      <c r="D138" s="298"/>
      <c r="E138" s="298"/>
      <c r="F138" s="298"/>
      <c r="G138" s="298"/>
      <c r="H138" s="298"/>
      <c r="I138" s="298"/>
    </row>
    <row r="139" spans="1:10" ht="24.95" customHeight="1">
      <c r="A139" s="306"/>
      <c r="B139" s="298"/>
      <c r="C139" s="298"/>
      <c r="D139" s="298"/>
      <c r="E139" s="298"/>
      <c r="F139" s="298"/>
      <c r="G139" s="298"/>
      <c r="H139" s="298"/>
      <c r="I139" s="298"/>
    </row>
    <row r="140" spans="1:10" ht="21" customHeight="1">
      <c r="A140" s="587" t="s">
        <v>71</v>
      </c>
      <c r="B140" s="587"/>
      <c r="C140" s="587"/>
      <c r="D140" s="587"/>
      <c r="E140" s="593" t="s">
        <v>71</v>
      </c>
      <c r="F140" s="593"/>
      <c r="G140" s="593"/>
      <c r="H140" s="593"/>
      <c r="I140" s="593"/>
      <c r="J140" s="296"/>
    </row>
    <row r="141" spans="1:10" ht="33" customHeight="1">
      <c r="A141" s="594" t="s">
        <v>72</v>
      </c>
      <c r="B141" s="594"/>
      <c r="C141" s="594"/>
      <c r="D141" s="594"/>
      <c r="E141" s="595" t="s">
        <v>73</v>
      </c>
      <c r="F141" s="595"/>
      <c r="G141" s="595"/>
      <c r="H141" s="595"/>
      <c r="I141" s="595"/>
      <c r="J141" s="296"/>
    </row>
    <row r="142" spans="1:10" ht="15.75">
      <c r="A142" s="300" t="s">
        <v>54</v>
      </c>
      <c r="B142" s="300"/>
      <c r="C142" s="300"/>
      <c r="D142" s="300"/>
      <c r="E142" s="300"/>
      <c r="F142" s="300"/>
      <c r="G142" s="300"/>
      <c r="H142" s="300"/>
      <c r="I142" s="301" t="s">
        <v>106</v>
      </c>
      <c r="J142" s="296"/>
    </row>
    <row r="143" spans="1:10" ht="9.75" customHeight="1">
      <c r="A143" s="300"/>
      <c r="B143" s="300"/>
      <c r="C143" s="300"/>
      <c r="D143" s="300"/>
      <c r="E143" s="300"/>
      <c r="F143" s="300"/>
      <c r="G143" s="300"/>
      <c r="H143" s="300"/>
      <c r="I143" s="301"/>
      <c r="J143" s="296"/>
    </row>
    <row r="144" spans="1:10" ht="56.25" customHeight="1">
      <c r="A144" s="306" t="s">
        <v>96</v>
      </c>
      <c r="B144" s="584" t="s">
        <v>643</v>
      </c>
      <c r="C144" s="584"/>
      <c r="D144" s="584"/>
      <c r="E144" s="584"/>
      <c r="F144" s="584"/>
      <c r="G144" s="584"/>
      <c r="H144" s="584"/>
      <c r="I144" s="584"/>
    </row>
    <row r="145" spans="1:10" ht="8.1" customHeight="1">
      <c r="A145" s="306"/>
      <c r="B145" s="584"/>
      <c r="C145" s="584"/>
      <c r="D145" s="584"/>
      <c r="E145" s="584"/>
      <c r="F145" s="584"/>
      <c r="G145" s="584"/>
      <c r="H145" s="584"/>
      <c r="I145" s="584"/>
    </row>
    <row r="146" spans="1:10" ht="132.75" customHeight="1">
      <c r="A146" s="306" t="s">
        <v>107</v>
      </c>
      <c r="B146" s="584" t="s">
        <v>644</v>
      </c>
      <c r="C146" s="584"/>
      <c r="D146" s="584"/>
      <c r="E146" s="584"/>
      <c r="F146" s="584"/>
      <c r="G146" s="584"/>
      <c r="H146" s="584"/>
      <c r="I146" s="584"/>
    </row>
    <row r="147" spans="1:10" ht="7.5" customHeight="1">
      <c r="A147" s="304"/>
      <c r="B147" s="584"/>
      <c r="C147" s="584"/>
      <c r="D147" s="584"/>
      <c r="E147" s="584"/>
      <c r="F147" s="584"/>
      <c r="G147" s="584"/>
      <c r="H147" s="584"/>
      <c r="I147" s="584"/>
    </row>
    <row r="148" spans="1:10" ht="119.25" customHeight="1">
      <c r="A148" s="306" t="s">
        <v>108</v>
      </c>
      <c r="B148" s="584" t="s">
        <v>645</v>
      </c>
      <c r="C148" s="584"/>
      <c r="D148" s="584"/>
      <c r="E148" s="584"/>
      <c r="F148" s="584"/>
      <c r="G148" s="584"/>
      <c r="H148" s="584"/>
      <c r="I148" s="584"/>
    </row>
    <row r="149" spans="1:10" ht="8.25" customHeight="1">
      <c r="A149" s="300"/>
      <c r="B149" s="300"/>
      <c r="C149" s="300"/>
      <c r="D149" s="300"/>
      <c r="E149" s="300"/>
      <c r="F149" s="300"/>
      <c r="G149" s="300"/>
      <c r="H149" s="300"/>
      <c r="I149" s="301"/>
      <c r="J149" s="296"/>
    </row>
    <row r="150" spans="1:10" ht="150.75" customHeight="1">
      <c r="A150" s="306" t="s">
        <v>109</v>
      </c>
      <c r="B150" s="584" t="s">
        <v>646</v>
      </c>
      <c r="C150" s="584"/>
      <c r="D150" s="584"/>
      <c r="E150" s="584"/>
      <c r="F150" s="584"/>
      <c r="G150" s="584"/>
      <c r="H150" s="584"/>
      <c r="I150" s="584"/>
    </row>
    <row r="151" spans="1:10" ht="9" customHeight="1">
      <c r="A151" s="306"/>
      <c r="B151" s="584"/>
      <c r="C151" s="584"/>
      <c r="D151" s="584"/>
      <c r="E151" s="584"/>
      <c r="F151" s="584"/>
      <c r="G151" s="584"/>
      <c r="H151" s="584"/>
      <c r="I151" s="584"/>
    </row>
    <row r="152" spans="1:10" ht="73.5" customHeight="1">
      <c r="A152" s="306" t="s">
        <v>110</v>
      </c>
      <c r="B152" s="584" t="s">
        <v>111</v>
      </c>
      <c r="C152" s="584"/>
      <c r="D152" s="584"/>
      <c r="E152" s="584"/>
      <c r="F152" s="584"/>
      <c r="G152" s="584"/>
      <c r="H152" s="584"/>
      <c r="I152" s="584"/>
    </row>
    <row r="153" spans="1:10" ht="9" customHeight="1">
      <c r="A153" s="306"/>
      <c r="B153" s="303"/>
      <c r="C153" s="303"/>
      <c r="D153" s="303"/>
      <c r="E153" s="303"/>
      <c r="F153" s="303"/>
      <c r="G153" s="303"/>
      <c r="H153" s="303"/>
      <c r="I153" s="303"/>
    </row>
    <row r="154" spans="1:10" ht="95.25" customHeight="1">
      <c r="A154" s="306" t="s">
        <v>112</v>
      </c>
      <c r="B154" s="584" t="s">
        <v>647</v>
      </c>
      <c r="C154" s="584"/>
      <c r="D154" s="584"/>
      <c r="E154" s="584"/>
      <c r="F154" s="584"/>
      <c r="G154" s="584"/>
      <c r="H154" s="584"/>
      <c r="I154" s="584"/>
    </row>
    <row r="155" spans="1:10" ht="7.5" customHeight="1">
      <c r="A155" s="306"/>
      <c r="B155" s="298"/>
      <c r="C155" s="298"/>
      <c r="D155" s="298"/>
      <c r="E155" s="298"/>
      <c r="F155" s="298"/>
      <c r="G155" s="298"/>
      <c r="H155" s="298"/>
      <c r="I155" s="298"/>
    </row>
    <row r="156" spans="1:10" ht="19.5" customHeight="1">
      <c r="A156" s="306"/>
      <c r="B156" s="298"/>
      <c r="C156" s="298"/>
      <c r="D156" s="298"/>
      <c r="E156" s="298"/>
      <c r="F156" s="298"/>
      <c r="G156" s="298"/>
      <c r="H156" s="298"/>
      <c r="I156" s="298"/>
    </row>
    <row r="157" spans="1:10" ht="18" customHeight="1">
      <c r="A157" s="587" t="s">
        <v>71</v>
      </c>
      <c r="B157" s="587"/>
      <c r="C157" s="587"/>
      <c r="D157" s="587"/>
      <c r="E157" s="593" t="s">
        <v>71</v>
      </c>
      <c r="F157" s="593"/>
      <c r="G157" s="593"/>
      <c r="H157" s="593"/>
      <c r="I157" s="593"/>
      <c r="J157" s="296"/>
    </row>
    <row r="158" spans="1:10" ht="33" customHeight="1">
      <c r="A158" s="594" t="s">
        <v>72</v>
      </c>
      <c r="B158" s="594"/>
      <c r="C158" s="594"/>
      <c r="D158" s="594"/>
      <c r="E158" s="595" t="s">
        <v>73</v>
      </c>
      <c r="F158" s="595"/>
      <c r="G158" s="595"/>
      <c r="H158" s="595"/>
      <c r="I158" s="595"/>
      <c r="J158" s="296"/>
    </row>
    <row r="159" spans="1:10" ht="15.75">
      <c r="A159" s="300" t="s">
        <v>54</v>
      </c>
      <c r="B159" s="300"/>
      <c r="C159" s="300"/>
      <c r="D159" s="300"/>
      <c r="E159" s="300"/>
      <c r="F159" s="300"/>
      <c r="G159" s="300"/>
      <c r="H159" s="300"/>
      <c r="I159" s="301" t="s">
        <v>113</v>
      </c>
      <c r="J159" s="296"/>
    </row>
    <row r="160" spans="1:10" ht="15.75">
      <c r="A160" s="300"/>
      <c r="B160" s="300"/>
      <c r="C160" s="300"/>
      <c r="D160" s="300"/>
      <c r="E160" s="300"/>
      <c r="F160" s="300"/>
      <c r="G160" s="300"/>
      <c r="H160" s="300"/>
      <c r="I160" s="301"/>
      <c r="J160" s="296"/>
    </row>
    <row r="161" spans="1:10" ht="50.25" customHeight="1">
      <c r="A161" s="306" t="s">
        <v>114</v>
      </c>
      <c r="B161" s="584" t="s">
        <v>648</v>
      </c>
      <c r="C161" s="584"/>
      <c r="D161" s="584"/>
      <c r="E161" s="584"/>
      <c r="F161" s="584"/>
      <c r="G161" s="584"/>
      <c r="H161" s="584"/>
      <c r="I161" s="584"/>
      <c r="J161" s="296"/>
    </row>
    <row r="162" spans="1:10" ht="15.75">
      <c r="A162" s="300"/>
      <c r="B162" s="300"/>
      <c r="C162" s="300"/>
      <c r="D162" s="300"/>
      <c r="E162" s="300"/>
      <c r="F162" s="300"/>
      <c r="G162" s="300"/>
      <c r="H162" s="300"/>
      <c r="I162" s="301"/>
      <c r="J162" s="296"/>
    </row>
    <row r="163" spans="1:10" ht="21" customHeight="1">
      <c r="A163" s="306" t="s">
        <v>651</v>
      </c>
      <c r="B163" s="584" t="s">
        <v>115</v>
      </c>
      <c r="C163" s="584"/>
      <c r="D163" s="584"/>
      <c r="E163" s="584"/>
      <c r="F163" s="584"/>
      <c r="G163" s="584"/>
      <c r="H163" s="584"/>
      <c r="I163" s="584"/>
    </row>
    <row r="164" spans="1:10" ht="8.1" customHeight="1">
      <c r="A164" s="306"/>
      <c r="B164" s="303"/>
      <c r="C164" s="303"/>
      <c r="D164" s="303"/>
      <c r="E164" s="303"/>
      <c r="F164" s="303"/>
      <c r="G164" s="303"/>
      <c r="H164" s="303"/>
      <c r="I164" s="303"/>
    </row>
    <row r="165" spans="1:10" ht="74.25" customHeight="1">
      <c r="A165" s="306" t="s">
        <v>116</v>
      </c>
      <c r="B165" s="584" t="s">
        <v>117</v>
      </c>
      <c r="C165" s="584"/>
      <c r="D165" s="584"/>
      <c r="E165" s="584"/>
      <c r="F165" s="584"/>
      <c r="G165" s="584"/>
      <c r="H165" s="584"/>
      <c r="I165" s="584"/>
    </row>
    <row r="166" spans="1:10" ht="8.1" customHeight="1">
      <c r="A166" s="304"/>
      <c r="B166" s="303"/>
      <c r="C166" s="303"/>
      <c r="D166" s="303"/>
      <c r="E166" s="303"/>
      <c r="F166" s="303"/>
      <c r="G166" s="303"/>
      <c r="H166" s="303"/>
      <c r="I166" s="303"/>
    </row>
    <row r="167" spans="1:10" ht="16.5">
      <c r="A167" s="585" t="s">
        <v>118</v>
      </c>
      <c r="B167" s="585"/>
      <c r="C167" s="585"/>
      <c r="D167" s="585"/>
      <c r="E167" s="585"/>
      <c r="F167" s="585"/>
      <c r="G167" s="585"/>
      <c r="H167" s="585"/>
      <c r="I167" s="585"/>
    </row>
    <row r="168" spans="1:10" ht="8.1" customHeight="1">
      <c r="A168" s="304"/>
      <c r="B168" s="303"/>
      <c r="C168" s="303"/>
      <c r="D168" s="303"/>
      <c r="E168" s="303"/>
      <c r="F168" s="303"/>
      <c r="G168" s="303"/>
      <c r="H168" s="303"/>
      <c r="I168" s="303"/>
    </row>
    <row r="169" spans="1:10" ht="54.75" customHeight="1">
      <c r="A169" s="584" t="s">
        <v>119</v>
      </c>
      <c r="B169" s="584"/>
      <c r="C169" s="584"/>
      <c r="D169" s="584"/>
      <c r="E169" s="584"/>
      <c r="F169" s="584"/>
      <c r="G169" s="584"/>
      <c r="H169" s="584"/>
      <c r="I169" s="584"/>
    </row>
    <row r="170" spans="1:10" ht="8.1" customHeight="1">
      <c r="A170" s="305"/>
      <c r="B170" s="303"/>
      <c r="C170" s="303"/>
      <c r="D170" s="303"/>
      <c r="E170" s="303"/>
      <c r="F170" s="303"/>
      <c r="G170" s="303"/>
      <c r="H170" s="303"/>
      <c r="I170" s="303"/>
    </row>
    <row r="171" spans="1:10" ht="16.5">
      <c r="A171" s="585" t="s">
        <v>120</v>
      </c>
      <c r="B171" s="585"/>
      <c r="C171" s="585"/>
      <c r="D171" s="585"/>
      <c r="E171" s="585"/>
      <c r="F171" s="585"/>
      <c r="G171" s="585"/>
      <c r="H171" s="585"/>
      <c r="I171" s="585"/>
    </row>
    <row r="172" spans="1:10" ht="8.1" customHeight="1">
      <c r="A172" s="304"/>
      <c r="B172" s="303"/>
      <c r="C172" s="303"/>
      <c r="D172" s="303"/>
      <c r="E172" s="303"/>
      <c r="F172" s="303"/>
      <c r="G172" s="303"/>
      <c r="H172" s="303"/>
      <c r="I172" s="303"/>
    </row>
    <row r="173" spans="1:10" ht="70.5" customHeight="1">
      <c r="A173" s="306" t="s">
        <v>77</v>
      </c>
      <c r="B173" s="584" t="s">
        <v>121</v>
      </c>
      <c r="C173" s="584"/>
      <c r="D173" s="584"/>
      <c r="E173" s="584"/>
      <c r="F173" s="584"/>
      <c r="G173" s="584"/>
      <c r="H173" s="584"/>
      <c r="I173" s="584"/>
    </row>
    <row r="174" spans="1:10" ht="8.1" customHeight="1">
      <c r="A174" s="307"/>
      <c r="B174" s="303"/>
      <c r="C174" s="303"/>
      <c r="D174" s="303"/>
      <c r="E174" s="303"/>
      <c r="F174" s="303"/>
      <c r="G174" s="303"/>
      <c r="H174" s="303"/>
      <c r="I174" s="303"/>
    </row>
    <row r="175" spans="1:10" ht="36" customHeight="1">
      <c r="A175" s="306" t="s">
        <v>84</v>
      </c>
      <c r="B175" s="584" t="s">
        <v>649</v>
      </c>
      <c r="C175" s="584"/>
      <c r="D175" s="584"/>
      <c r="E175" s="584"/>
      <c r="F175" s="584"/>
      <c r="G175" s="584"/>
      <c r="H175" s="584"/>
      <c r="I175" s="584"/>
    </row>
    <row r="176" spans="1:10">
      <c r="J176" s="296"/>
    </row>
    <row r="177" spans="1:10" ht="52.5" customHeight="1">
      <c r="A177" s="306" t="s">
        <v>96</v>
      </c>
      <c r="B177" s="584" t="s">
        <v>122</v>
      </c>
      <c r="C177" s="584"/>
      <c r="D177" s="584"/>
      <c r="E177" s="584"/>
      <c r="F177" s="584"/>
      <c r="G177" s="584"/>
      <c r="H177" s="584"/>
      <c r="I177" s="584"/>
    </row>
    <row r="178" spans="1:10" ht="8.1" customHeight="1">
      <c r="A178" s="306"/>
      <c r="B178" s="303"/>
      <c r="C178" s="303"/>
      <c r="D178" s="303"/>
      <c r="E178" s="303"/>
      <c r="F178" s="303"/>
      <c r="G178" s="303"/>
      <c r="H178" s="303"/>
      <c r="I178" s="303"/>
    </row>
    <row r="179" spans="1:10" ht="49.5" customHeight="1">
      <c r="A179" s="306" t="s">
        <v>107</v>
      </c>
      <c r="B179" s="584" t="s">
        <v>123</v>
      </c>
      <c r="C179" s="584"/>
      <c r="D179" s="584"/>
      <c r="E179" s="584"/>
      <c r="F179" s="584"/>
      <c r="G179" s="584"/>
      <c r="H179" s="584"/>
      <c r="I179" s="584"/>
    </row>
    <row r="180" spans="1:10" ht="8.1" customHeight="1">
      <c r="A180" s="306"/>
      <c r="B180" s="303"/>
      <c r="C180" s="303"/>
      <c r="D180" s="303"/>
      <c r="E180" s="303"/>
      <c r="F180" s="303"/>
      <c r="G180" s="303"/>
      <c r="H180" s="303"/>
      <c r="I180" s="303"/>
    </row>
    <row r="181" spans="1:10" ht="16.5" customHeight="1">
      <c r="A181" s="306" t="s">
        <v>108</v>
      </c>
      <c r="B181" s="303" t="s">
        <v>650</v>
      </c>
      <c r="C181" s="303"/>
      <c r="D181" s="303"/>
      <c r="E181" s="303"/>
      <c r="F181" s="303"/>
      <c r="G181" s="303"/>
      <c r="H181" s="303"/>
      <c r="I181" s="303"/>
    </row>
    <row r="182" spans="1:10" ht="8.1" customHeight="1">
      <c r="A182" s="306"/>
      <c r="B182" s="303"/>
      <c r="C182" s="303"/>
      <c r="D182" s="303"/>
      <c r="E182" s="303"/>
      <c r="F182" s="303"/>
      <c r="G182" s="303"/>
      <c r="H182" s="303"/>
      <c r="I182" s="303"/>
    </row>
    <row r="183" spans="1:10" ht="98.25" customHeight="1">
      <c r="A183" s="306" t="s">
        <v>109</v>
      </c>
      <c r="B183" s="584" t="s">
        <v>124</v>
      </c>
      <c r="C183" s="584"/>
      <c r="D183" s="584"/>
      <c r="E183" s="584"/>
      <c r="F183" s="584"/>
      <c r="G183" s="584"/>
      <c r="H183" s="584"/>
      <c r="I183" s="584"/>
    </row>
    <row r="184" spans="1:10" ht="8.1" customHeight="1">
      <c r="A184" s="306"/>
      <c r="B184" s="303"/>
      <c r="C184" s="303"/>
      <c r="D184" s="303"/>
      <c r="E184" s="303"/>
      <c r="F184" s="303"/>
      <c r="G184" s="303"/>
      <c r="H184" s="303"/>
      <c r="I184" s="303"/>
    </row>
    <row r="185" spans="1:10" ht="33" customHeight="1"/>
    <row r="186" spans="1:10" ht="21" customHeight="1">
      <c r="A186" s="587" t="s">
        <v>71</v>
      </c>
      <c r="B186" s="587"/>
      <c r="C186" s="587"/>
      <c r="D186" s="587"/>
      <c r="E186" s="593" t="s">
        <v>71</v>
      </c>
      <c r="F186" s="593"/>
      <c r="G186" s="593"/>
      <c r="H186" s="593"/>
      <c r="I186" s="593"/>
      <c r="J186" s="296"/>
    </row>
    <row r="187" spans="1:10" ht="33" customHeight="1">
      <c r="A187" s="594" t="s">
        <v>72</v>
      </c>
      <c r="B187" s="594"/>
      <c r="C187" s="594"/>
      <c r="D187" s="594"/>
      <c r="E187" s="595" t="s">
        <v>73</v>
      </c>
      <c r="F187" s="595"/>
      <c r="G187" s="595"/>
      <c r="H187" s="595"/>
      <c r="I187" s="595"/>
      <c r="J187" s="296"/>
    </row>
    <row r="188" spans="1:10" ht="15.75">
      <c r="A188" s="300" t="s">
        <v>54</v>
      </c>
      <c r="B188" s="300"/>
      <c r="C188" s="300"/>
      <c r="D188" s="300"/>
      <c r="E188" s="300"/>
      <c r="F188" s="300"/>
      <c r="G188" s="300"/>
      <c r="H188" s="300"/>
      <c r="I188" s="301" t="s">
        <v>127</v>
      </c>
      <c r="J188" s="296"/>
    </row>
    <row r="189" spans="1:10" ht="15.75">
      <c r="A189" s="300"/>
      <c r="B189" s="300"/>
      <c r="C189" s="300"/>
      <c r="D189" s="300"/>
      <c r="E189" s="300"/>
      <c r="F189" s="300"/>
      <c r="G189" s="300"/>
      <c r="H189" s="300"/>
      <c r="I189" s="301"/>
      <c r="J189" s="296"/>
    </row>
    <row r="190" spans="1:10" ht="70.5" customHeight="1">
      <c r="A190" s="306" t="s">
        <v>125</v>
      </c>
      <c r="B190" s="584" t="s">
        <v>126</v>
      </c>
      <c r="C190" s="584"/>
      <c r="D190" s="584"/>
      <c r="E190" s="584"/>
      <c r="F190" s="584"/>
      <c r="G190" s="584"/>
      <c r="H190" s="584"/>
      <c r="I190" s="584"/>
      <c r="J190" s="296"/>
    </row>
    <row r="191" spans="1:10" ht="15.75">
      <c r="A191" s="300"/>
      <c r="B191" s="300"/>
      <c r="C191" s="300"/>
      <c r="D191" s="300"/>
      <c r="E191" s="300"/>
      <c r="F191" s="300"/>
      <c r="G191" s="300"/>
      <c r="H191" s="300"/>
      <c r="I191" s="301"/>
      <c r="J191" s="296"/>
    </row>
    <row r="192" spans="1:10" ht="53.25" customHeight="1">
      <c r="A192" s="306" t="s">
        <v>109</v>
      </c>
      <c r="B192" s="584" t="s">
        <v>128</v>
      </c>
      <c r="C192" s="584"/>
      <c r="D192" s="584"/>
      <c r="E192" s="584"/>
      <c r="F192" s="584"/>
      <c r="G192" s="584"/>
      <c r="H192" s="584"/>
      <c r="I192" s="584"/>
    </row>
    <row r="193" spans="1:9" ht="15.75">
      <c r="A193" s="304"/>
      <c r="B193" s="303"/>
      <c r="C193" s="303"/>
      <c r="D193" s="303"/>
      <c r="E193" s="303"/>
      <c r="F193" s="303"/>
      <c r="G193" s="303"/>
      <c r="H193" s="303"/>
      <c r="I193" s="303"/>
    </row>
    <row r="194" spans="1:9" ht="21.95" customHeight="1">
      <c r="A194" s="303"/>
      <c r="B194" s="299"/>
      <c r="C194" s="303"/>
      <c r="D194" s="303"/>
      <c r="E194" s="303"/>
      <c r="F194" s="299"/>
      <c r="G194" s="303"/>
      <c r="H194" s="303"/>
      <c r="I194" s="303"/>
    </row>
    <row r="195" spans="1:9" ht="21.95" customHeight="1">
      <c r="A195" s="303"/>
      <c r="B195" s="309" t="s">
        <v>129</v>
      </c>
      <c r="C195" s="309"/>
      <c r="D195" s="309"/>
      <c r="E195" s="309"/>
      <c r="F195" s="309" t="s">
        <v>129</v>
      </c>
      <c r="G195" s="309"/>
      <c r="H195" s="309"/>
      <c r="I195" s="309"/>
    </row>
    <row r="196" spans="1:9" ht="35.25" customHeight="1">
      <c r="A196" s="303"/>
      <c r="B196" s="596" t="s">
        <v>72</v>
      </c>
      <c r="C196" s="596"/>
      <c r="D196" s="596"/>
      <c r="E196" s="596"/>
      <c r="F196" s="596" t="s">
        <v>73</v>
      </c>
      <c r="G196" s="596"/>
      <c r="H196" s="596"/>
      <c r="I196" s="596"/>
    </row>
    <row r="197" spans="1:9" ht="21.95" customHeight="1">
      <c r="A197" s="303"/>
      <c r="B197" s="310"/>
      <c r="C197" s="304"/>
      <c r="D197" s="304"/>
      <c r="E197" s="304"/>
      <c r="F197" s="311"/>
      <c r="G197" s="311"/>
      <c r="H197" s="311"/>
      <c r="I197" s="311"/>
    </row>
    <row r="198" spans="1:9" ht="21.95" customHeight="1">
      <c r="A198" s="303"/>
      <c r="B198" s="587" t="s">
        <v>130</v>
      </c>
      <c r="C198" s="587"/>
      <c r="D198" s="587"/>
      <c r="E198" s="587"/>
      <c r="F198" s="587" t="s">
        <v>130</v>
      </c>
      <c r="G198" s="587"/>
      <c r="H198" s="587"/>
      <c r="I198" s="587"/>
    </row>
    <row r="199" spans="1:9" ht="21.95" customHeight="1">
      <c r="A199" s="303"/>
      <c r="B199" s="299"/>
      <c r="C199" s="304"/>
      <c r="D199" s="304"/>
      <c r="E199" s="304"/>
      <c r="F199" s="299"/>
      <c r="G199" s="304"/>
      <c r="H199" s="304"/>
      <c r="I199" s="304"/>
    </row>
    <row r="200" spans="1:9" ht="21.95" customHeight="1">
      <c r="A200" s="303"/>
      <c r="B200" s="299"/>
      <c r="C200" s="304"/>
      <c r="D200" s="304"/>
      <c r="E200" s="304"/>
      <c r="F200" s="299"/>
      <c r="G200" s="304"/>
      <c r="H200" s="304"/>
      <c r="I200" s="304"/>
    </row>
    <row r="201" spans="1:9" ht="21.95" customHeight="1">
      <c r="A201" s="303"/>
      <c r="B201" s="300" t="s">
        <v>131</v>
      </c>
      <c r="C201" s="312"/>
      <c r="D201" s="300"/>
      <c r="E201" s="300"/>
      <c r="F201" s="300" t="str">
        <f>"Name : "&amp; 'Names of Bidder'!D18</f>
        <v xml:space="preserve">Name : </v>
      </c>
      <c r="G201" s="309"/>
      <c r="H201" s="309"/>
      <c r="I201" s="309"/>
    </row>
    <row r="202" spans="1:9" ht="21.95" customHeight="1">
      <c r="A202" s="303"/>
      <c r="B202" s="300" t="s">
        <v>178</v>
      </c>
      <c r="C202" s="312"/>
      <c r="D202" s="300"/>
      <c r="E202" s="300"/>
      <c r="F202" s="300" t="str">
        <f>"Designation : " &amp; 'Names of Bidder'!D19</f>
        <v xml:space="preserve">Designation : </v>
      </c>
      <c r="G202" s="309"/>
      <c r="H202" s="309"/>
      <c r="I202" s="309"/>
    </row>
    <row r="203" spans="1:9" ht="21.95" customHeight="1">
      <c r="A203" s="303"/>
      <c r="B203" s="309"/>
      <c r="C203" s="304"/>
      <c r="D203" s="304"/>
      <c r="E203" s="304"/>
      <c r="F203" s="309"/>
      <c r="G203" s="304"/>
      <c r="H203" s="304"/>
      <c r="I203" s="304"/>
    </row>
    <row r="204" spans="1:9" ht="21.95" customHeight="1">
      <c r="A204" s="303"/>
      <c r="B204" s="587" t="s">
        <v>132</v>
      </c>
      <c r="C204" s="587"/>
      <c r="D204" s="587"/>
      <c r="E204" s="587"/>
      <c r="F204" s="587" t="s">
        <v>132</v>
      </c>
      <c r="G204" s="587"/>
      <c r="H204" s="587"/>
      <c r="I204" s="587"/>
    </row>
    <row r="205" spans="1:9" ht="21.95" customHeight="1">
      <c r="A205" s="303"/>
      <c r="B205" s="300" t="s">
        <v>131</v>
      </c>
      <c r="C205" s="300"/>
      <c r="D205" s="300"/>
      <c r="E205" s="300"/>
      <c r="F205" s="300" t="s">
        <v>131</v>
      </c>
      <c r="G205" s="309"/>
      <c r="H205" s="309"/>
      <c r="I205" s="309"/>
    </row>
    <row r="206" spans="1:9" ht="21.95" customHeight="1">
      <c r="A206" s="303"/>
      <c r="B206" s="300" t="s">
        <v>178</v>
      </c>
      <c r="C206" s="300"/>
      <c r="D206" s="300"/>
      <c r="E206" s="300"/>
      <c r="F206" s="300" t="s">
        <v>178</v>
      </c>
      <c r="G206" s="303"/>
      <c r="H206" s="303"/>
      <c r="I206" s="303"/>
    </row>
    <row r="207" spans="1:9" ht="21.95" customHeight="1">
      <c r="A207" s="303"/>
      <c r="B207" s="303"/>
      <c r="C207" s="303"/>
      <c r="D207" s="303"/>
      <c r="E207" s="303"/>
      <c r="F207" s="303"/>
      <c r="G207" s="303"/>
      <c r="H207" s="303"/>
      <c r="I207" s="303"/>
    </row>
    <row r="208" spans="1:9" ht="21.95" customHeight="1">
      <c r="A208" s="303"/>
      <c r="B208" s="587" t="s">
        <v>609</v>
      </c>
      <c r="C208" s="587"/>
      <c r="D208" s="587"/>
      <c r="E208" s="587"/>
      <c r="F208" s="587" t="s">
        <v>609</v>
      </c>
      <c r="G208" s="587"/>
      <c r="H208" s="587"/>
      <c r="I208" s="587"/>
    </row>
    <row r="209" spans="1:9" ht="21.95" customHeight="1">
      <c r="A209" s="303"/>
      <c r="B209" s="300" t="s">
        <v>131</v>
      </c>
      <c r="C209" s="300"/>
      <c r="D209" s="300"/>
      <c r="E209" s="300"/>
      <c r="F209" s="300" t="s">
        <v>131</v>
      </c>
      <c r="G209" s="309"/>
      <c r="H209" s="309"/>
      <c r="I209" s="309"/>
    </row>
    <row r="210" spans="1:9" ht="21.95" customHeight="1">
      <c r="A210" s="303"/>
      <c r="B210" s="300" t="s">
        <v>178</v>
      </c>
      <c r="C210" s="300"/>
      <c r="D210" s="300"/>
      <c r="E210" s="300"/>
      <c r="F210" s="300" t="s">
        <v>178</v>
      </c>
      <c r="G210" s="303"/>
      <c r="H210" s="303"/>
      <c r="I210" s="303"/>
    </row>
    <row r="211" spans="1:9" ht="21.95" customHeight="1">
      <c r="A211" s="303"/>
      <c r="B211" s="300"/>
      <c r="C211" s="300"/>
      <c r="D211" s="300"/>
      <c r="E211" s="300"/>
      <c r="F211" s="300"/>
      <c r="G211" s="303"/>
      <c r="H211" s="303"/>
      <c r="I211" s="303"/>
    </row>
    <row r="212" spans="1:9" ht="21.95" customHeight="1">
      <c r="A212" s="303"/>
      <c r="B212" s="300"/>
      <c r="C212" s="300"/>
      <c r="D212" s="300"/>
      <c r="E212" s="300"/>
      <c r="F212" s="300"/>
      <c r="G212" s="303"/>
      <c r="H212" s="303"/>
      <c r="I212" s="303"/>
    </row>
    <row r="213" spans="1:9" ht="21.95" customHeight="1">
      <c r="A213" s="303"/>
      <c r="B213" s="300"/>
      <c r="C213" s="300"/>
      <c r="D213" s="300"/>
      <c r="E213" s="300"/>
      <c r="F213" s="300"/>
      <c r="G213" s="303"/>
      <c r="H213" s="303"/>
      <c r="I213" s="303"/>
    </row>
    <row r="214" spans="1:9" ht="21.95" customHeight="1">
      <c r="A214" s="303"/>
      <c r="B214" s="300"/>
      <c r="C214" s="300"/>
      <c r="D214" s="300"/>
      <c r="E214" s="300"/>
      <c r="F214" s="300"/>
      <c r="G214" s="303"/>
      <c r="H214" s="303"/>
      <c r="I214" s="303"/>
    </row>
    <row r="215" spans="1:9" ht="21.95" customHeight="1">
      <c r="A215" s="303"/>
      <c r="B215" s="300"/>
      <c r="C215" s="300"/>
      <c r="D215" s="300"/>
      <c r="E215" s="300"/>
      <c r="F215" s="300"/>
      <c r="G215" s="303"/>
      <c r="H215" s="303"/>
      <c r="I215" s="303"/>
    </row>
    <row r="216" spans="1:9" ht="21.95" customHeight="1">
      <c r="A216" s="303"/>
      <c r="B216" s="300"/>
      <c r="C216" s="300"/>
      <c r="D216" s="300"/>
      <c r="E216" s="300"/>
      <c r="F216" s="300"/>
      <c r="G216" s="303"/>
      <c r="H216" s="303"/>
      <c r="I216" s="303"/>
    </row>
    <row r="217" spans="1:9" ht="21.95" customHeight="1">
      <c r="A217" s="303"/>
      <c r="B217" s="300"/>
      <c r="C217" s="300"/>
      <c r="D217" s="300"/>
      <c r="E217" s="300"/>
      <c r="F217" s="300"/>
      <c r="G217" s="303"/>
      <c r="H217" s="303"/>
      <c r="I217" s="303"/>
    </row>
    <row r="218" spans="1:9" ht="21.95" customHeight="1">
      <c r="A218" s="303"/>
      <c r="B218" s="300"/>
      <c r="C218" s="300"/>
      <c r="D218" s="300"/>
      <c r="E218" s="300"/>
      <c r="F218" s="300"/>
      <c r="G218" s="303"/>
      <c r="H218" s="303"/>
      <c r="I218" s="303"/>
    </row>
    <row r="219" spans="1:9" ht="21.95" customHeight="1">
      <c r="A219" s="303"/>
      <c r="B219" s="300"/>
      <c r="C219" s="300"/>
      <c r="D219" s="300"/>
      <c r="E219" s="300"/>
      <c r="F219" s="300"/>
      <c r="G219" s="303"/>
      <c r="H219" s="303"/>
      <c r="I219" s="303"/>
    </row>
    <row r="220" spans="1:9" ht="21.95" customHeight="1">
      <c r="A220" s="303"/>
      <c r="B220" s="300"/>
      <c r="C220" s="300"/>
      <c r="D220" s="300"/>
      <c r="E220" s="300"/>
      <c r="F220" s="300"/>
      <c r="G220" s="303"/>
      <c r="H220" s="303"/>
      <c r="I220" s="303"/>
    </row>
    <row r="221" spans="1:9" ht="21.95" customHeight="1">
      <c r="A221" s="303"/>
      <c r="B221" s="300"/>
      <c r="C221" s="300"/>
      <c r="D221" s="300"/>
      <c r="E221" s="300"/>
      <c r="F221" s="300"/>
      <c r="G221" s="303"/>
      <c r="H221" s="303"/>
      <c r="I221" s="303"/>
    </row>
    <row r="222" spans="1:9" ht="21.95" customHeight="1">
      <c r="A222" s="303"/>
      <c r="B222" s="300"/>
      <c r="C222" s="300"/>
      <c r="D222" s="300"/>
      <c r="E222" s="300"/>
      <c r="F222" s="300"/>
      <c r="G222" s="303"/>
      <c r="H222" s="303"/>
      <c r="I222" s="303"/>
    </row>
    <row r="223" spans="1:9" ht="21.95" customHeight="1">
      <c r="A223" s="303"/>
      <c r="B223" s="300"/>
      <c r="C223" s="300"/>
      <c r="D223" s="300"/>
      <c r="E223" s="300"/>
      <c r="F223" s="300"/>
      <c r="G223" s="303"/>
      <c r="H223" s="303"/>
      <c r="I223" s="303"/>
    </row>
    <row r="224" spans="1:9" ht="15.75">
      <c r="A224" s="313"/>
      <c r="B224" s="313"/>
      <c r="C224" s="313"/>
      <c r="D224" s="313"/>
      <c r="E224" s="313"/>
      <c r="F224" s="313"/>
      <c r="G224" s="313"/>
      <c r="H224" s="313"/>
      <c r="I224" s="313"/>
    </row>
    <row r="225" spans="1:9" ht="15.75">
      <c r="A225" s="300" t="s">
        <v>54</v>
      </c>
      <c r="B225" s="300"/>
      <c r="C225" s="300"/>
      <c r="D225" s="300"/>
      <c r="E225" s="300"/>
      <c r="F225" s="300"/>
      <c r="G225" s="300"/>
      <c r="H225" s="300"/>
      <c r="I225" s="301" t="s">
        <v>133</v>
      </c>
    </row>
    <row r="226" spans="1:9" ht="15.75">
      <c r="A226" s="303"/>
      <c r="B226" s="303"/>
      <c r="C226" s="303"/>
      <c r="D226" s="303"/>
      <c r="E226" s="303"/>
      <c r="F226" s="303"/>
      <c r="G226" s="303"/>
      <c r="H226" s="303"/>
      <c r="I226" s="303"/>
    </row>
    <row r="227" spans="1:9" ht="15.75">
      <c r="A227" s="303"/>
      <c r="B227" s="303"/>
      <c r="C227" s="303"/>
      <c r="D227" s="303"/>
      <c r="E227" s="303"/>
      <c r="F227" s="303"/>
      <c r="G227" s="303"/>
      <c r="H227" s="303"/>
      <c r="I227" s="303"/>
    </row>
    <row r="228" spans="1:9" ht="15.75">
      <c r="A228" s="303"/>
      <c r="B228" s="303"/>
      <c r="C228" s="303"/>
      <c r="D228" s="303"/>
      <c r="E228" s="303"/>
      <c r="F228" s="303"/>
      <c r="G228" s="303"/>
      <c r="H228" s="303"/>
      <c r="I228" s="303"/>
    </row>
    <row r="229" spans="1:9" ht="15.75">
      <c r="A229" s="303"/>
      <c r="B229" s="303"/>
      <c r="C229" s="303"/>
      <c r="D229" s="303"/>
      <c r="E229" s="303"/>
      <c r="F229" s="303"/>
      <c r="G229" s="303"/>
      <c r="H229" s="303"/>
      <c r="I229" s="303"/>
    </row>
    <row r="230" spans="1:9" ht="15.75">
      <c r="A230" s="303"/>
      <c r="B230" s="303"/>
      <c r="C230" s="303"/>
      <c r="D230" s="303"/>
      <c r="E230" s="303"/>
      <c r="F230" s="303"/>
      <c r="G230" s="303"/>
      <c r="H230" s="303"/>
      <c r="I230" s="303"/>
    </row>
    <row r="231" spans="1:9" ht="15.75">
      <c r="A231" s="303"/>
      <c r="B231" s="303"/>
      <c r="C231" s="303"/>
      <c r="D231" s="303"/>
      <c r="E231" s="303"/>
      <c r="F231" s="303"/>
      <c r="G231" s="303"/>
      <c r="H231" s="303"/>
      <c r="I231" s="303"/>
    </row>
    <row r="232" spans="1:9" ht="15.75">
      <c r="A232" s="303"/>
      <c r="B232" s="303"/>
      <c r="C232" s="303"/>
      <c r="D232" s="303"/>
      <c r="E232" s="303"/>
      <c r="F232" s="303"/>
      <c r="G232" s="303"/>
      <c r="H232" s="303"/>
      <c r="I232" s="303"/>
    </row>
    <row r="233" spans="1:9" ht="15.75">
      <c r="A233" s="303"/>
      <c r="B233" s="303"/>
      <c r="C233" s="303"/>
      <c r="D233" s="303"/>
      <c r="E233" s="303"/>
      <c r="F233" s="303"/>
      <c r="G233" s="303"/>
      <c r="H233" s="303"/>
      <c r="I233" s="303"/>
    </row>
    <row r="234" spans="1:9" ht="15.75">
      <c r="A234" s="303"/>
      <c r="B234" s="303"/>
      <c r="C234" s="303"/>
      <c r="D234" s="303"/>
      <c r="E234" s="303"/>
      <c r="F234" s="303"/>
      <c r="G234" s="303"/>
      <c r="H234" s="303"/>
      <c r="I234" s="303"/>
    </row>
    <row r="235" spans="1:9" ht="15.75">
      <c r="A235" s="303"/>
      <c r="B235" s="303"/>
      <c r="C235" s="303"/>
      <c r="D235" s="303"/>
      <c r="E235" s="303"/>
      <c r="F235" s="303"/>
      <c r="G235" s="303"/>
      <c r="H235" s="303"/>
      <c r="I235" s="303"/>
    </row>
    <row r="236" spans="1:9" ht="15.75">
      <c r="A236" s="303"/>
      <c r="B236" s="303"/>
      <c r="C236" s="303"/>
      <c r="D236" s="303"/>
      <c r="E236" s="303"/>
      <c r="F236" s="303"/>
      <c r="G236" s="303"/>
      <c r="H236" s="303"/>
      <c r="I236" s="303"/>
    </row>
    <row r="237" spans="1:9" ht="15.75">
      <c r="A237" s="303"/>
      <c r="B237" s="303"/>
      <c r="C237" s="303"/>
      <c r="D237" s="303"/>
      <c r="E237" s="303"/>
      <c r="F237" s="303"/>
      <c r="G237" s="303"/>
      <c r="H237" s="303"/>
      <c r="I237" s="303"/>
    </row>
    <row r="238" spans="1:9" ht="15.75">
      <c r="A238" s="303"/>
      <c r="B238" s="303"/>
      <c r="C238" s="303"/>
      <c r="D238" s="303"/>
      <c r="E238" s="303"/>
      <c r="F238" s="303"/>
      <c r="G238" s="303"/>
      <c r="H238" s="303"/>
      <c r="I238" s="303"/>
    </row>
  </sheetData>
  <sheetProtection algorithmName="SHA-512" hashValue="hM14kIkJV0qBzVYZ4GwS+zotfi6ofm3zRQ6t+rb29MnSIODpeqp95oGKwwA/K63GT3BU1CtgBuXtl8fGv3vR+A==" saltValue="DvpDRmPnp00q//WFB0CcJw==" spinCount="100000" sheet="1" selectLockedCells="1"/>
  <customSheetViews>
    <customSheetView guid="{F68380CD-DF58-4BFA-A4C7-4B5C98AD7B16}" hiddenRows="1" topLeftCell="A27">
      <selection activeCell="C190" sqref="C190"/>
      <pageMargins left="0.75" right="0.75" top="0.68" bottom="0.19" header="0.5" footer="0.15"/>
      <printOptions horizontalCentered="1"/>
      <pageSetup paperSize="9" orientation="portrait" r:id="rId1"/>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2"/>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5"/>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6"/>
      <headerFooter alignWithMargins="0"/>
    </customSheetView>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7"/>
      <headerFooter alignWithMargins="0"/>
    </customSheetView>
  </customSheetViews>
  <mergeCells count="119">
    <mergeCell ref="B18:H19"/>
    <mergeCell ref="A35:I35"/>
    <mergeCell ref="A36:I36"/>
    <mergeCell ref="A37:I37"/>
    <mergeCell ref="A38:I38"/>
    <mergeCell ref="A44:I44"/>
    <mergeCell ref="A45:I45"/>
    <mergeCell ref="A41:I41"/>
    <mergeCell ref="A42:I42"/>
    <mergeCell ref="A43:I43"/>
    <mergeCell ref="A39:I39"/>
    <mergeCell ref="A40:I40"/>
    <mergeCell ref="A46:I46"/>
    <mergeCell ref="C67:I67"/>
    <mergeCell ref="C69:I69"/>
    <mergeCell ref="A47:I47"/>
    <mergeCell ref="A49:I49"/>
    <mergeCell ref="A52:D52"/>
    <mergeCell ref="E52:I52"/>
    <mergeCell ref="C65:I65"/>
    <mergeCell ref="C88:I88"/>
    <mergeCell ref="E78:I78"/>
    <mergeCell ref="C80:I80"/>
    <mergeCell ref="A48:I48"/>
    <mergeCell ref="B75:I75"/>
    <mergeCell ref="B71:I71"/>
    <mergeCell ref="A73:I73"/>
    <mergeCell ref="A53:D53"/>
    <mergeCell ref="E53:I53"/>
    <mergeCell ref="A55:I55"/>
    <mergeCell ref="A57:I57"/>
    <mergeCell ref="A59:I59"/>
    <mergeCell ref="A61:I61"/>
    <mergeCell ref="A95:D95"/>
    <mergeCell ref="E95:I95"/>
    <mergeCell ref="A96:D96"/>
    <mergeCell ref="C82:I82"/>
    <mergeCell ref="C84:I84"/>
    <mergeCell ref="B109:I109"/>
    <mergeCell ref="B111:I111"/>
    <mergeCell ref="A113:I113"/>
    <mergeCell ref="A77:D77"/>
    <mergeCell ref="E77:I77"/>
    <mergeCell ref="A107:I107"/>
    <mergeCell ref="E96:I96"/>
    <mergeCell ref="C90:I90"/>
    <mergeCell ref="A78:D78"/>
    <mergeCell ref="C86:I86"/>
    <mergeCell ref="C92:I92"/>
    <mergeCell ref="B208:E208"/>
    <mergeCell ref="F208:I208"/>
    <mergeCell ref="B192:I192"/>
    <mergeCell ref="B196:E196"/>
    <mergeCell ref="F196:I196"/>
    <mergeCell ref="B198:E198"/>
    <mergeCell ref="B204:E204"/>
    <mergeCell ref="F204:I204"/>
    <mergeCell ref="B150:I150"/>
    <mergeCell ref="E157:I157"/>
    <mergeCell ref="A158:D158"/>
    <mergeCell ref="E158:I158"/>
    <mergeCell ref="B152:I152"/>
    <mergeCell ref="A187:D187"/>
    <mergeCell ref="E187:I187"/>
    <mergeCell ref="F198:I198"/>
    <mergeCell ref="A186:D186"/>
    <mergeCell ref="E186:I186"/>
    <mergeCell ref="B154:I154"/>
    <mergeCell ref="A157:D157"/>
    <mergeCell ref="B163:I163"/>
    <mergeCell ref="B161:I161"/>
    <mergeCell ref="A1:I1"/>
    <mergeCell ref="B2:I2"/>
    <mergeCell ref="B3:I3"/>
    <mergeCell ref="B4:I4"/>
    <mergeCell ref="B183:I183"/>
    <mergeCell ref="B190:I190"/>
    <mergeCell ref="B5:I5"/>
    <mergeCell ref="A169:I169"/>
    <mergeCell ref="B144:I144"/>
    <mergeCell ref="B145:I145"/>
    <mergeCell ref="B146:I146"/>
    <mergeCell ref="B147:I147"/>
    <mergeCell ref="A133:I133"/>
    <mergeCell ref="E117:I117"/>
    <mergeCell ref="B135:I135"/>
    <mergeCell ref="B136:I136"/>
    <mergeCell ref="B137:I137"/>
    <mergeCell ref="A141:D141"/>
    <mergeCell ref="E141:I141"/>
    <mergeCell ref="A140:D140"/>
    <mergeCell ref="E140:I140"/>
    <mergeCell ref="A131:I131"/>
    <mergeCell ref="A118:D118"/>
    <mergeCell ref="E118:I118"/>
    <mergeCell ref="B6:I6"/>
    <mergeCell ref="B179:I179"/>
    <mergeCell ref="A171:I171"/>
    <mergeCell ref="B165:I165"/>
    <mergeCell ref="A167:I167"/>
    <mergeCell ref="B177:I177"/>
    <mergeCell ref="B175:I175"/>
    <mergeCell ref="B173:I173"/>
    <mergeCell ref="B151:I151"/>
    <mergeCell ref="B148:I148"/>
    <mergeCell ref="B121:I121"/>
    <mergeCell ref="A123:I123"/>
    <mergeCell ref="B115:I115"/>
    <mergeCell ref="B125:I125"/>
    <mergeCell ref="B127:I127"/>
    <mergeCell ref="A129:I129"/>
    <mergeCell ref="A117:D117"/>
    <mergeCell ref="B63:I63"/>
    <mergeCell ref="A99:I99"/>
    <mergeCell ref="B100:I100"/>
    <mergeCell ref="B101:I101"/>
    <mergeCell ref="B103:I103"/>
    <mergeCell ref="B105:I105"/>
    <mergeCell ref="B93:I93"/>
  </mergeCells>
  <phoneticPr fontId="76" type="noConversion"/>
  <printOptions horizontalCentered="1"/>
  <pageMargins left="0.74803149606299213" right="0.74803149606299213" top="0.6692913385826772" bottom="0.19685039370078741" header="0.51181102362204722" footer="0.15748031496062992"/>
  <pageSetup paperSize="9" orientation="portrait" r:id="rId8"/>
  <headerFooter alignWithMargins="0"/>
  <rowBreaks count="6" manualBreakCount="6">
    <brk id="54" max="8" man="1"/>
    <brk id="97" max="8" man="1"/>
    <brk id="119" max="8" man="1"/>
    <brk id="142" max="8" man="1"/>
    <brk id="159" max="8" man="1"/>
    <brk id="188" max="8" man="1"/>
  </rowBreaks>
  <drawing r:id="rId9"/>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indexed="24"/>
  </sheetPr>
  <dimension ref="A1:AE108"/>
  <sheetViews>
    <sheetView showGridLines="0" view="pageBreakPreview" zoomScaleNormal="100" zoomScaleSheetLayoutView="100" workbookViewId="0">
      <selection activeCell="E19" sqref="E19"/>
    </sheetView>
  </sheetViews>
  <sheetFormatPr defaultRowHeight="16.5"/>
  <cols>
    <col min="1" max="1" width="10" style="40" customWidth="1"/>
    <col min="2" max="2" width="20.5703125" style="31" customWidth="1"/>
    <col min="3" max="3" width="22" style="31" customWidth="1"/>
    <col min="4" max="4" width="23.140625" style="31" customWidth="1"/>
    <col min="5" max="5" width="37.7109375" style="31" customWidth="1"/>
    <col min="6" max="7" width="9.140625" style="162"/>
    <col min="8" max="8" width="0" style="162" hidden="1" customWidth="1"/>
    <col min="9" max="31" width="9.140625" style="162"/>
    <col min="32" max="16384" width="9.140625" style="27"/>
  </cols>
  <sheetData>
    <row r="1" spans="1:31">
      <c r="A1" s="464" t="str">
        <f>'Attach 3(JV)'!A1</f>
        <v>Specification No. :SR-I/C&amp;M/WC-3823-D/2024/Rfx-5002003807</v>
      </c>
      <c r="B1" s="24"/>
      <c r="C1" s="24"/>
      <c r="D1" s="24"/>
      <c r="E1" s="43" t="str">
        <f>"Attachment-15 "</f>
        <v xml:space="preserve">Attachment-15 </v>
      </c>
      <c r="F1" s="63"/>
      <c r="G1" s="63"/>
      <c r="H1" s="63"/>
      <c r="I1" s="63"/>
      <c r="J1" s="63"/>
      <c r="K1" s="63"/>
      <c r="L1" s="63"/>
      <c r="M1" s="63"/>
      <c r="N1" s="63"/>
      <c r="O1" s="63"/>
      <c r="P1" s="63"/>
      <c r="Q1" s="63"/>
      <c r="R1" s="63"/>
      <c r="S1" s="63"/>
      <c r="T1" s="63"/>
      <c r="U1" s="63"/>
      <c r="V1" s="63"/>
      <c r="W1" s="63"/>
      <c r="X1" s="63"/>
      <c r="Y1" s="63"/>
      <c r="Z1" s="63"/>
      <c r="AA1" s="63"/>
      <c r="AB1" s="63"/>
      <c r="AC1" s="63"/>
      <c r="AD1" s="63"/>
      <c r="AE1" s="63"/>
    </row>
    <row r="2" spans="1:31" ht="12" customHeight="1"/>
    <row r="3" spans="1:31" ht="75"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05"/>
      <c r="C3" s="505"/>
      <c r="D3" s="505"/>
      <c r="E3" s="505"/>
      <c r="F3" s="63"/>
      <c r="G3" s="63"/>
      <c r="H3" s="63"/>
      <c r="I3" s="63"/>
      <c r="J3" s="63"/>
      <c r="K3" s="63"/>
      <c r="L3" s="63"/>
      <c r="M3" s="63"/>
      <c r="N3" s="63"/>
      <c r="O3" s="63"/>
      <c r="P3" s="63"/>
      <c r="Q3" s="63"/>
      <c r="R3" s="63"/>
      <c r="S3" s="63"/>
      <c r="T3" s="63"/>
      <c r="U3" s="63"/>
      <c r="V3" s="63"/>
      <c r="W3" s="63"/>
      <c r="X3" s="63"/>
      <c r="Y3" s="63"/>
      <c r="Z3" s="63"/>
      <c r="AA3" s="63"/>
      <c r="AB3" s="63"/>
      <c r="AC3" s="63"/>
      <c r="AD3" s="63"/>
      <c r="AE3" s="63"/>
    </row>
    <row r="4" spans="1:31" ht="12" customHeight="1">
      <c r="A4" s="38"/>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1:31" ht="31.5" customHeight="1">
      <c r="A5" s="622" t="s">
        <v>164</v>
      </c>
      <c r="B5" s="622"/>
      <c r="C5" s="622"/>
      <c r="D5" s="622"/>
      <c r="E5" s="622"/>
      <c r="F5" s="63"/>
      <c r="G5" s="63"/>
      <c r="H5" s="63"/>
      <c r="I5" s="63"/>
      <c r="J5" s="63"/>
      <c r="K5" s="63"/>
      <c r="L5" s="63"/>
      <c r="M5" s="63"/>
      <c r="N5" s="63"/>
      <c r="O5" s="63"/>
      <c r="P5" s="63"/>
      <c r="Q5" s="63"/>
      <c r="R5" s="63"/>
      <c r="S5" s="63"/>
      <c r="T5" s="63"/>
      <c r="U5" s="63"/>
      <c r="V5" s="63"/>
      <c r="W5" s="63"/>
      <c r="X5" s="63"/>
      <c r="Y5" s="63"/>
      <c r="Z5" s="63"/>
      <c r="AA5" s="63"/>
      <c r="AB5" s="63"/>
      <c r="AC5" s="63"/>
      <c r="AD5" s="63"/>
      <c r="AE5" s="63"/>
    </row>
    <row r="6" spans="1:31" ht="12" customHeight="1">
      <c r="F6" s="63"/>
      <c r="G6" s="63"/>
      <c r="H6" s="63"/>
      <c r="I6" s="63"/>
      <c r="J6" s="63"/>
      <c r="K6" s="63"/>
      <c r="L6" s="63"/>
      <c r="M6" s="63"/>
      <c r="N6" s="63"/>
      <c r="O6" s="63"/>
      <c r="P6" s="63"/>
      <c r="Q6" s="63"/>
      <c r="R6" s="63"/>
      <c r="S6" s="63"/>
      <c r="T6" s="63"/>
      <c r="U6" s="63"/>
      <c r="V6" s="63"/>
      <c r="W6" s="63"/>
      <c r="X6" s="63"/>
      <c r="Y6" s="63"/>
      <c r="Z6" s="63"/>
      <c r="AA6" s="63"/>
      <c r="AB6" s="63"/>
      <c r="AC6" s="63"/>
      <c r="AD6" s="63"/>
      <c r="AE6" s="63"/>
    </row>
    <row r="7" spans="1:31" ht="20.100000000000001" customHeight="1">
      <c r="A7" s="38" t="str">
        <f>'Attach 3(JV)'!A7</f>
        <v>Bidder’s Name and Address (the Bidder) :</v>
      </c>
      <c r="E7" s="16" t="str">
        <f>'Attach 3(JV)'!E7</f>
        <v>To:</v>
      </c>
      <c r="F7" s="63"/>
      <c r="G7" s="63"/>
      <c r="H7" s="63"/>
      <c r="I7" s="63"/>
      <c r="J7" s="63"/>
      <c r="K7" s="63"/>
      <c r="L7" s="63"/>
      <c r="M7" s="63"/>
      <c r="N7" s="63"/>
      <c r="O7" s="63"/>
      <c r="P7" s="63"/>
      <c r="Q7" s="63"/>
      <c r="R7" s="63"/>
      <c r="S7" s="63"/>
      <c r="T7" s="63"/>
      <c r="U7" s="63"/>
      <c r="V7" s="63"/>
      <c r="W7" s="63"/>
      <c r="X7" s="63"/>
      <c r="Y7" s="63"/>
      <c r="Z7" s="63"/>
      <c r="AA7" s="63"/>
      <c r="AB7" s="63"/>
      <c r="AC7" s="63"/>
      <c r="AD7" s="63"/>
      <c r="AE7" s="63"/>
    </row>
    <row r="8" spans="1:31" ht="20.25" customHeight="1">
      <c r="A8" s="511" t="str">
        <f>'Attach 3(JV)'!A8</f>
        <v/>
      </c>
      <c r="B8" s="511"/>
      <c r="C8" s="511"/>
      <c r="D8" s="511"/>
      <c r="E8" s="40" t="str">
        <f>'Attach 4'!E8</f>
        <v>Sr.GM(C&amp;M)</v>
      </c>
      <c r="F8" s="40"/>
      <c r="G8" s="63"/>
      <c r="H8" s="63"/>
      <c r="I8" s="63"/>
      <c r="J8" s="63"/>
      <c r="K8" s="63"/>
      <c r="L8" s="63"/>
      <c r="M8" s="63"/>
      <c r="N8" s="63"/>
      <c r="O8" s="63"/>
      <c r="P8" s="63"/>
      <c r="Q8" s="63"/>
      <c r="R8" s="63"/>
      <c r="S8" s="63"/>
      <c r="T8" s="63"/>
      <c r="U8" s="63"/>
      <c r="V8" s="63"/>
      <c r="W8" s="63"/>
      <c r="X8" s="63"/>
      <c r="Y8" s="63"/>
      <c r="Z8" s="63"/>
      <c r="AA8" s="63"/>
      <c r="AB8" s="63"/>
      <c r="AC8" s="63"/>
      <c r="AD8" s="63"/>
      <c r="AE8" s="63"/>
    </row>
    <row r="9" spans="1:31">
      <c r="A9" s="119" t="s">
        <v>548</v>
      </c>
      <c r="B9" s="512" t="str">
        <f>'Attach 3(JV)'!B9</f>
        <v/>
      </c>
      <c r="C9" s="512"/>
      <c r="D9" s="512"/>
      <c r="E9" s="40" t="str">
        <f>'Attach 4'!E9</f>
        <v>Power Grid Corporation of India Ltd.,</v>
      </c>
      <c r="F9" s="40"/>
      <c r="G9" s="63"/>
      <c r="H9" s="63"/>
      <c r="I9" s="63"/>
      <c r="J9" s="63"/>
      <c r="K9" s="63"/>
      <c r="L9" s="63"/>
      <c r="M9" s="63"/>
      <c r="N9" s="63"/>
      <c r="O9" s="63"/>
      <c r="P9" s="63"/>
      <c r="Q9" s="63"/>
      <c r="R9" s="63"/>
      <c r="S9" s="63"/>
      <c r="T9" s="63"/>
      <c r="U9" s="63"/>
      <c r="V9" s="63"/>
      <c r="W9" s="63"/>
      <c r="X9" s="63"/>
      <c r="Y9" s="63"/>
      <c r="Z9" s="63"/>
      <c r="AA9" s="63"/>
      <c r="AB9" s="63"/>
      <c r="AC9" s="63"/>
      <c r="AD9" s="63"/>
      <c r="AE9" s="63"/>
    </row>
    <row r="10" spans="1:31">
      <c r="A10" s="119" t="s">
        <v>549</v>
      </c>
      <c r="B10" s="512" t="str">
        <f>'Attach 3(JV)'!B10</f>
        <v/>
      </c>
      <c r="C10" s="512"/>
      <c r="D10" s="512"/>
      <c r="E10" s="40" t="str">
        <f>'Attach 4'!E10</f>
        <v>SRTS-1</v>
      </c>
      <c r="F10" s="40"/>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row>
    <row r="11" spans="1:31">
      <c r="B11" s="512" t="str">
        <f>'Attach 3(JV)'!B11</f>
        <v/>
      </c>
      <c r="C11" s="512"/>
      <c r="D11" s="512"/>
      <c r="E11" s="40" t="str">
        <f>'Attach 4'!E11</f>
        <v>No: 6-6-8/32 &amp; 395E, Kavadiguda Main Road</v>
      </c>
      <c r="F11" s="40"/>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row>
    <row r="12" spans="1:31">
      <c r="B12" s="512" t="str">
        <f>'Attach 3(JV)'!B12</f>
        <v/>
      </c>
      <c r="C12" s="512"/>
      <c r="D12" s="512"/>
      <c r="E12" s="40" t="str">
        <f>'Attach 4'!E12</f>
        <v>Secunderabad, Telangana – 500 080</v>
      </c>
      <c r="F12" s="40"/>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row>
    <row r="13" spans="1:31" ht="12" customHeight="1">
      <c r="B13" s="117"/>
      <c r="C13" s="117"/>
      <c r="D13" s="117"/>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row>
    <row r="14" spans="1:31" ht="20.100000000000001" customHeight="1">
      <c r="A14" s="40" t="s">
        <v>542</v>
      </c>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row>
    <row r="15" spans="1:31" ht="20.100000000000001" customHeight="1">
      <c r="A15" s="40" t="s">
        <v>161</v>
      </c>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ht="20.100000000000001" customHeight="1">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ht="20.100000000000001" customHeight="1">
      <c r="A17" s="40" t="s">
        <v>147</v>
      </c>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0.100000000000001" customHeight="1">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row>
    <row r="19" spans="1:31" ht="20.100000000000001" customHeight="1">
      <c r="A19" s="465" t="s">
        <v>162</v>
      </c>
      <c r="E19" s="215"/>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row>
    <row r="20" spans="1:31" ht="15" customHeight="1">
      <c r="E20" s="316" t="s">
        <v>148</v>
      </c>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row>
    <row r="21" spans="1:31" ht="39.950000000000003" customHeight="1">
      <c r="A21" s="623" t="s">
        <v>163</v>
      </c>
      <c r="B21" s="623"/>
      <c r="C21" s="623"/>
      <c r="D21" s="623"/>
      <c r="E21" s="62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row>
    <row r="22" spans="1:31" ht="36" customHeight="1">
      <c r="A22" s="458" t="s">
        <v>320</v>
      </c>
      <c r="B22" s="617" t="s">
        <v>298</v>
      </c>
      <c r="C22" s="617"/>
      <c r="D22" s="617"/>
      <c r="E22" s="160" t="str">
        <f>B9</f>
        <v/>
      </c>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row>
    <row r="23" spans="1:31" ht="18.95" customHeight="1">
      <c r="A23" s="460" t="s">
        <v>321</v>
      </c>
      <c r="B23" s="602" t="s">
        <v>299</v>
      </c>
      <c r="C23" s="602"/>
      <c r="D23" s="602"/>
      <c r="E23" s="110"/>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row>
    <row r="24" spans="1:31">
      <c r="A24" s="466"/>
      <c r="B24" s="602" t="s">
        <v>300</v>
      </c>
      <c r="C24" s="602"/>
      <c r="D24" s="602"/>
      <c r="E24" s="215"/>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row>
    <row r="25" spans="1:31" ht="18" customHeight="1">
      <c r="A25" s="466"/>
      <c r="B25" s="602"/>
      <c r="C25" s="602"/>
      <c r="D25" s="602"/>
      <c r="E25" s="215"/>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row>
    <row r="26" spans="1:31">
      <c r="A26" s="466"/>
      <c r="B26" s="602"/>
      <c r="C26" s="602"/>
      <c r="D26" s="602"/>
      <c r="E26" s="215"/>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row>
    <row r="27" spans="1:31">
      <c r="A27" s="466"/>
      <c r="B27" s="602" t="s">
        <v>301</v>
      </c>
      <c r="C27" s="602"/>
      <c r="D27" s="602"/>
      <c r="E27" s="215"/>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row>
    <row r="28" spans="1:31">
      <c r="A28" s="466"/>
      <c r="B28" s="602"/>
      <c r="C28" s="602"/>
      <c r="D28" s="602"/>
      <c r="E28" s="288"/>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row>
    <row r="29" spans="1:31">
      <c r="A29" s="466"/>
      <c r="B29" s="602"/>
      <c r="C29" s="602"/>
      <c r="D29" s="602"/>
      <c r="E29" s="288"/>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row>
    <row r="30" spans="1:31">
      <c r="A30" s="466"/>
      <c r="B30" s="602" t="s">
        <v>302</v>
      </c>
      <c r="C30" s="602"/>
      <c r="D30" s="602"/>
      <c r="E30" s="288"/>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row>
    <row r="31" spans="1:31">
      <c r="A31" s="466"/>
      <c r="B31" s="602"/>
      <c r="C31" s="602"/>
      <c r="D31" s="602"/>
      <c r="E31" s="215"/>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row>
    <row r="32" spans="1:31">
      <c r="A32" s="466"/>
      <c r="B32" s="602"/>
      <c r="C32" s="602"/>
      <c r="D32" s="602"/>
      <c r="E32" s="216"/>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row>
    <row r="33" spans="1:31">
      <c r="A33" s="618" t="s">
        <v>611</v>
      </c>
      <c r="B33" s="629" t="s">
        <v>303</v>
      </c>
      <c r="C33" s="629"/>
      <c r="D33" s="629"/>
      <c r="E33" s="615"/>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41.25" customHeight="1">
      <c r="A34" s="619"/>
      <c r="B34" s="630" t="s">
        <v>304</v>
      </c>
      <c r="C34" s="623"/>
      <c r="D34" s="631"/>
      <c r="E34" s="616"/>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row>
    <row r="35" spans="1:31" ht="120" customHeight="1">
      <c r="A35" s="462" t="s">
        <v>612</v>
      </c>
      <c r="B35" s="607" t="s">
        <v>610</v>
      </c>
      <c r="C35" s="608"/>
      <c r="D35" s="609"/>
      <c r="E35" s="459"/>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row>
    <row r="36" spans="1:31" ht="53.25" customHeight="1">
      <c r="A36" s="462" t="s">
        <v>613</v>
      </c>
      <c r="B36" s="607" t="s">
        <v>614</v>
      </c>
      <c r="C36" s="608"/>
      <c r="D36" s="609"/>
      <c r="E36" s="459"/>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row>
    <row r="37" spans="1:31" ht="123" customHeight="1">
      <c r="A37" s="462" t="s">
        <v>652</v>
      </c>
      <c r="B37" s="607" t="s">
        <v>653</v>
      </c>
      <c r="C37" s="608"/>
      <c r="D37" s="609"/>
      <c r="E37" s="459"/>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row>
    <row r="38" spans="1:31">
      <c r="A38" s="81" t="s">
        <v>322</v>
      </c>
      <c r="B38" s="604" t="s">
        <v>305</v>
      </c>
      <c r="C38" s="604"/>
      <c r="D38" s="604"/>
      <c r="E38" s="75"/>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row>
    <row r="39" spans="1:31" ht="16.5" customHeight="1">
      <c r="A39" s="81" t="s">
        <v>323</v>
      </c>
      <c r="B39" s="604" t="s">
        <v>604</v>
      </c>
      <c r="C39" s="604"/>
      <c r="D39" s="604"/>
      <c r="E39" s="75"/>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row>
    <row r="40" spans="1:31">
      <c r="A40" s="81" t="s">
        <v>324</v>
      </c>
      <c r="B40" s="604" t="s">
        <v>306</v>
      </c>
      <c r="C40" s="604"/>
      <c r="D40" s="604"/>
      <c r="E40" s="75"/>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row>
    <row r="41" spans="1:31">
      <c r="A41" s="81"/>
      <c r="B41" s="604"/>
      <c r="C41" s="604"/>
      <c r="D41" s="604"/>
      <c r="E41" s="75"/>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row>
    <row r="42" spans="1:31">
      <c r="A42" s="81"/>
      <c r="B42" s="604"/>
      <c r="C42" s="604"/>
      <c r="D42" s="604"/>
      <c r="E42" s="75"/>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row>
    <row r="43" spans="1:31">
      <c r="A43" s="460" t="s">
        <v>325</v>
      </c>
      <c r="B43" s="604" t="s">
        <v>307</v>
      </c>
      <c r="C43" s="604"/>
      <c r="D43" s="604"/>
      <c r="E43" s="75"/>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row>
    <row r="44" spans="1:31">
      <c r="A44" s="460" t="s">
        <v>326</v>
      </c>
      <c r="B44" s="606" t="s">
        <v>308</v>
      </c>
      <c r="C44" s="602"/>
      <c r="D44" s="602"/>
      <c r="E44" s="75"/>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row>
    <row r="45" spans="1:31">
      <c r="A45" s="466"/>
      <c r="B45" s="606"/>
      <c r="C45" s="602"/>
      <c r="D45" s="602"/>
      <c r="E45" s="215"/>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row>
    <row r="46" spans="1:31">
      <c r="A46" s="467"/>
      <c r="B46" s="620"/>
      <c r="C46" s="621"/>
      <c r="D46" s="621"/>
      <c r="E46" s="216"/>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row>
    <row r="47" spans="1:31">
      <c r="A47" s="467" t="s">
        <v>327</v>
      </c>
      <c r="B47" s="605" t="s">
        <v>309</v>
      </c>
      <c r="C47" s="605"/>
      <c r="D47" s="605"/>
      <c r="E47" s="217"/>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row>
    <row r="48" spans="1:31" ht="33">
      <c r="A48" s="81" t="s">
        <v>605</v>
      </c>
      <c r="B48" s="626" t="s">
        <v>338</v>
      </c>
      <c r="C48" s="627"/>
      <c r="D48" s="628"/>
      <c r="E48" s="215"/>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row>
    <row r="49" spans="1:31" ht="18.95" customHeight="1">
      <c r="A49" s="460" t="s">
        <v>328</v>
      </c>
      <c r="B49" s="612" t="s">
        <v>33</v>
      </c>
      <c r="C49" s="613"/>
      <c r="D49" s="614"/>
      <c r="E49" s="218"/>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row>
    <row r="50" spans="1:31" ht="18.95" customHeight="1">
      <c r="A50" s="466"/>
      <c r="B50" s="602" t="s">
        <v>310</v>
      </c>
      <c r="C50" s="602"/>
      <c r="D50" s="602"/>
      <c r="E50" s="215"/>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row>
    <row r="51" spans="1:31" ht="18.95" customHeight="1">
      <c r="A51" s="466"/>
      <c r="B51" s="602" t="s">
        <v>311</v>
      </c>
      <c r="C51" s="602"/>
      <c r="D51" s="602"/>
      <c r="E51" s="215"/>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row>
    <row r="52" spans="1:31" ht="18.95" customHeight="1">
      <c r="A52" s="467"/>
      <c r="B52" s="621" t="s">
        <v>312</v>
      </c>
      <c r="C52" s="621"/>
      <c r="D52" s="621"/>
      <c r="E52" s="216"/>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row>
    <row r="53" spans="1:31" ht="18.95" customHeight="1">
      <c r="A53" s="460" t="s">
        <v>329</v>
      </c>
      <c r="B53" s="603" t="s">
        <v>313</v>
      </c>
      <c r="C53" s="603"/>
      <c r="D53" s="603"/>
      <c r="E53" s="218"/>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row>
    <row r="54" spans="1:31" ht="18.95" customHeight="1">
      <c r="A54" s="466"/>
      <c r="B54" s="602" t="s">
        <v>314</v>
      </c>
      <c r="C54" s="602"/>
      <c r="D54" s="602"/>
      <c r="E54" s="215"/>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row>
    <row r="55" spans="1:31" ht="18.95" customHeight="1">
      <c r="A55" s="466"/>
      <c r="B55" s="602" t="s">
        <v>315</v>
      </c>
      <c r="C55" s="602"/>
      <c r="D55" s="602"/>
      <c r="E55" s="215"/>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row>
    <row r="56" spans="1:31" ht="18.95" customHeight="1">
      <c r="A56" s="466"/>
      <c r="B56" s="602"/>
      <c r="C56" s="602"/>
      <c r="D56" s="602"/>
      <c r="E56" s="215"/>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row>
    <row r="57" spans="1:31" ht="18.95" customHeight="1">
      <c r="A57" s="466"/>
      <c r="B57" s="602"/>
      <c r="C57" s="602"/>
      <c r="D57" s="602"/>
      <c r="E57" s="215"/>
      <c r="F57" s="63"/>
      <c r="G57" s="63"/>
      <c r="H57" s="233">
        <v>1</v>
      </c>
      <c r="I57" s="63"/>
      <c r="J57" s="63"/>
      <c r="K57" s="63"/>
      <c r="L57" s="63"/>
      <c r="M57" s="63"/>
      <c r="N57" s="63"/>
      <c r="O57" s="63"/>
      <c r="P57" s="63"/>
      <c r="Q57" s="63"/>
      <c r="R57" s="63"/>
      <c r="S57" s="63"/>
      <c r="T57" s="63"/>
      <c r="U57" s="63"/>
      <c r="V57" s="63"/>
      <c r="W57" s="63"/>
      <c r="X57" s="63"/>
      <c r="Y57" s="63"/>
      <c r="Z57" s="63"/>
      <c r="AA57" s="63"/>
      <c r="AB57" s="63"/>
      <c r="AC57" s="63"/>
      <c r="AD57" s="63"/>
      <c r="AE57" s="63"/>
    </row>
    <row r="58" spans="1:31" ht="18.95" customHeight="1">
      <c r="A58" s="466"/>
      <c r="B58" s="602" t="s">
        <v>316</v>
      </c>
      <c r="C58" s="602"/>
      <c r="D58" s="602"/>
      <c r="E58" s="215"/>
      <c r="F58" s="63"/>
      <c r="G58" s="63"/>
      <c r="H58" s="63"/>
      <c r="I58" s="63"/>
      <c r="J58" s="63"/>
      <c r="K58" s="63"/>
      <c r="L58" s="63"/>
      <c r="M58" s="63"/>
      <c r="N58" s="63"/>
      <c r="O58" s="63"/>
      <c r="P58" s="63"/>
      <c r="Q58" s="63"/>
      <c r="R58" s="63"/>
      <c r="S58" s="63"/>
      <c r="T58" s="63"/>
      <c r="U58" s="63"/>
      <c r="V58" s="63"/>
      <c r="W58" s="63"/>
      <c r="X58" s="63"/>
      <c r="Y58" s="63"/>
      <c r="Z58" s="161"/>
      <c r="AA58" s="161"/>
      <c r="AB58" s="161"/>
    </row>
    <row r="59" spans="1:31" ht="18.95" customHeight="1">
      <c r="A59" s="466"/>
      <c r="B59" s="602" t="s">
        <v>317</v>
      </c>
      <c r="C59" s="602"/>
      <c r="D59" s="602"/>
      <c r="E59" s="215"/>
      <c r="Z59" s="161"/>
      <c r="AA59" s="161"/>
      <c r="AB59" s="161"/>
    </row>
    <row r="60" spans="1:31" ht="18.95" customHeight="1">
      <c r="A60" s="466"/>
      <c r="B60" s="624" t="s">
        <v>317</v>
      </c>
      <c r="C60" s="625"/>
      <c r="D60" s="620"/>
      <c r="E60" s="234" t="str">
        <f>IF(H57=1,"Saving Account","Current Account")</f>
        <v>Saving Account</v>
      </c>
      <c r="Z60" s="161"/>
      <c r="AA60" s="161"/>
      <c r="AB60" s="161"/>
    </row>
    <row r="61" spans="1:31" ht="25.5" customHeight="1">
      <c r="A61" s="458" t="s">
        <v>330</v>
      </c>
      <c r="B61" s="617" t="s">
        <v>318</v>
      </c>
      <c r="C61" s="617"/>
      <c r="D61" s="617"/>
      <c r="E61" s="75"/>
    </row>
    <row r="62" spans="1:31" ht="45" customHeight="1">
      <c r="A62" s="458" t="s">
        <v>331</v>
      </c>
      <c r="B62" s="617" t="s">
        <v>333</v>
      </c>
      <c r="C62" s="617"/>
      <c r="D62" s="617"/>
      <c r="E62" s="75"/>
    </row>
    <row r="63" spans="1:31">
      <c r="A63" s="85"/>
      <c r="B63" s="89"/>
      <c r="C63" s="89"/>
      <c r="D63" s="89"/>
      <c r="E63" s="89"/>
    </row>
    <row r="64" spans="1:31" ht="38.25" customHeight="1">
      <c r="A64" s="611" t="s">
        <v>332</v>
      </c>
      <c r="B64" s="611"/>
      <c r="C64" s="611"/>
      <c r="D64" s="611"/>
      <c r="E64" s="611"/>
    </row>
    <row r="65" spans="1:5" ht="23.25" customHeight="1">
      <c r="A65" s="463" t="s">
        <v>615</v>
      </c>
      <c r="B65" s="211"/>
      <c r="C65" s="211"/>
      <c r="D65" s="211"/>
      <c r="E65" s="211"/>
    </row>
    <row r="66" spans="1:5" ht="15" customHeight="1">
      <c r="A66" s="463" t="s">
        <v>616</v>
      </c>
      <c r="B66" s="211"/>
      <c r="C66" s="211"/>
      <c r="D66" s="211"/>
      <c r="E66" s="211"/>
    </row>
    <row r="67" spans="1:5" ht="15" customHeight="1">
      <c r="A67" s="463" t="s">
        <v>617</v>
      </c>
      <c r="B67" s="211"/>
      <c r="C67" s="211"/>
      <c r="D67" s="211"/>
      <c r="E67" s="211"/>
    </row>
    <row r="68" spans="1:5" ht="15" customHeight="1">
      <c r="A68" s="463" t="s">
        <v>618</v>
      </c>
      <c r="B68" s="211"/>
      <c r="C68" s="211"/>
      <c r="D68" s="211"/>
      <c r="E68" s="211"/>
    </row>
    <row r="69" spans="1:5" ht="15" customHeight="1">
      <c r="A69" s="463" t="s">
        <v>619</v>
      </c>
      <c r="B69" s="211"/>
      <c r="C69" s="211"/>
      <c r="D69" s="211"/>
      <c r="E69" s="211"/>
    </row>
    <row r="70" spans="1:5" ht="15" customHeight="1">
      <c r="A70" s="463" t="s">
        <v>620</v>
      </c>
      <c r="B70" s="211"/>
      <c r="C70" s="211"/>
      <c r="D70" s="211"/>
      <c r="E70" s="211"/>
    </row>
    <row r="71" spans="1:5" ht="15" customHeight="1">
      <c r="A71" s="463" t="s">
        <v>621</v>
      </c>
      <c r="B71" s="211"/>
      <c r="C71" s="211"/>
      <c r="D71" s="211"/>
      <c r="E71" s="211"/>
    </row>
    <row r="72" spans="1:5" ht="15" customHeight="1">
      <c r="A72" s="463" t="s">
        <v>616</v>
      </c>
      <c r="B72" s="211"/>
      <c r="C72" s="211"/>
      <c r="D72" s="211"/>
      <c r="E72" s="211"/>
    </row>
    <row r="73" spans="1:5" ht="41.25" customHeight="1">
      <c r="A73" s="610" t="s">
        <v>622</v>
      </c>
      <c r="B73" s="610"/>
      <c r="C73" s="610"/>
      <c r="D73" s="610"/>
      <c r="E73" s="610"/>
    </row>
    <row r="74" spans="1:5" ht="18" customHeight="1">
      <c r="D74" s="57"/>
    </row>
    <row r="75" spans="1:5" ht="24" customHeight="1">
      <c r="A75" s="38" t="s">
        <v>179</v>
      </c>
      <c r="B75" s="60" t="str">
        <f>'Attach 3(JV)'!B24</f>
        <v/>
      </c>
      <c r="D75" s="57" t="s">
        <v>177</v>
      </c>
      <c r="E75" s="41" t="str">
        <f>'Attach 3(JV)'!E24</f>
        <v/>
      </c>
    </row>
    <row r="76" spans="1:5" ht="15.75" customHeight="1">
      <c r="A76" s="38" t="s">
        <v>180</v>
      </c>
      <c r="B76" s="41" t="str">
        <f>'Attach 3(JV)'!B25</f>
        <v/>
      </c>
      <c r="D76" s="57" t="s">
        <v>178</v>
      </c>
      <c r="E76" s="41" t="str">
        <f>'Attach 3(JV)'!E25</f>
        <v/>
      </c>
    </row>
    <row r="77" spans="1:5" ht="15.75" customHeight="1">
      <c r="D77" s="57"/>
      <c r="E77" s="40"/>
    </row>
    <row r="78" spans="1:5" ht="48" customHeight="1"/>
    <row r="79" spans="1:5" ht="96" customHeight="1"/>
    <row r="80" spans="1:5" ht="20.100000000000001" customHeight="1"/>
    <row r="81" ht="46.5"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104" ht="62.25" customHeight="1"/>
    <row r="106" ht="57" customHeight="1"/>
    <row r="108" ht="40.5" customHeight="1"/>
  </sheetData>
  <sheetProtection algorithmName="SHA-512" hashValue="+rChBk+ghJxl0nEzPZFeNW5QA03ycYdGzpGuoTxDUK5RIArWzPwGsSqY3qDklC3kvBK70P+nQvbWEVCgBuWS1Q==" saltValue="Z2ZfKTftqAixVjOknh6NUg==" spinCount="100000" sheet="1" selectLockedCells="1"/>
  <customSheetViews>
    <customSheetView guid="{F68380CD-DF58-4BFA-A4C7-4B5C98AD7B16}" showGridLines="0" hiddenColumns="1">
      <selection activeCell="E19" sqref="E19"/>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41" sqref="E41"/>
      <pageMargins left="0.75" right="0.75" top="0.77" bottom="0.82" header="0.5" footer="0.5"/>
      <pageSetup orientation="portrait" r:id="rId4"/>
      <headerFooter alignWithMargins="0">
        <oddFooter>&amp;L&amp;8Tower Package-P238-TW04, TL associated with Phase-I Generation Project in Orissa (Part-C)&amp;R&amp;"Book Antiqua,Bold"&amp;8Attachment-15 TW04  / Page &amp;P of &amp;N</oddFooter>
      </headerFooter>
    </customSheetView>
    <customSheetView guid="{ECEBABD0-566A-41C4-AA9A-38EA30EFEDA8}" showGridLin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hiddenColumns="1" showRuler="0" topLeftCell="A39">
      <selection activeCell="E58" sqref="E58"/>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53">
    <mergeCell ref="B60:D60"/>
    <mergeCell ref="B27:D27"/>
    <mergeCell ref="B25:D25"/>
    <mergeCell ref="B26:D26"/>
    <mergeCell ref="B39:D39"/>
    <mergeCell ref="B54:D54"/>
    <mergeCell ref="B59:D59"/>
    <mergeCell ref="B50:D50"/>
    <mergeCell ref="B52:D52"/>
    <mergeCell ref="B48:D48"/>
    <mergeCell ref="B28:D28"/>
    <mergeCell ref="B33:D33"/>
    <mergeCell ref="B31:D31"/>
    <mergeCell ref="B29:D29"/>
    <mergeCell ref="B37:D37"/>
    <mergeCell ref="B34:D34"/>
    <mergeCell ref="A3:E3"/>
    <mergeCell ref="A5:E5"/>
    <mergeCell ref="B9:D9"/>
    <mergeCell ref="B10:D10"/>
    <mergeCell ref="B24:D24"/>
    <mergeCell ref="B11:D11"/>
    <mergeCell ref="A21:E21"/>
    <mergeCell ref="B22:D22"/>
    <mergeCell ref="B23:D23"/>
    <mergeCell ref="A8:D8"/>
    <mergeCell ref="B12:D12"/>
    <mergeCell ref="B35:D35"/>
    <mergeCell ref="B36:D36"/>
    <mergeCell ref="B32:D32"/>
    <mergeCell ref="A73:E73"/>
    <mergeCell ref="B30:D30"/>
    <mergeCell ref="B44:D44"/>
    <mergeCell ref="A64:E64"/>
    <mergeCell ref="B49:D49"/>
    <mergeCell ref="E33:E34"/>
    <mergeCell ref="B62:D62"/>
    <mergeCell ref="B56:D56"/>
    <mergeCell ref="B57:D57"/>
    <mergeCell ref="B58:D58"/>
    <mergeCell ref="A33:A34"/>
    <mergeCell ref="B61:D61"/>
    <mergeCell ref="B46:D46"/>
    <mergeCell ref="B55:D55"/>
    <mergeCell ref="B53:D53"/>
    <mergeCell ref="B51:D51"/>
    <mergeCell ref="B38:D38"/>
    <mergeCell ref="B47:D47"/>
    <mergeCell ref="B42:D42"/>
    <mergeCell ref="B41:D41"/>
    <mergeCell ref="B45:D45"/>
    <mergeCell ref="B43:D43"/>
    <mergeCell ref="B40:D40"/>
  </mergeCells>
  <phoneticPr fontId="6" type="noConversion"/>
  <dataValidations count="2">
    <dataValidation type="list" allowBlank="1" showInputMessage="1" showErrorMessage="1" sqref="E59" xr:uid="{00000000-0002-0000-1500-000000000000}">
      <formula1>$Z$58:$Z$59</formula1>
    </dataValidation>
    <dataValidation type="list" allowBlank="1" showInputMessage="1" showErrorMessage="1" sqref="E19" xr:uid="{00000000-0002-0000-1500-000001000000}">
      <formula1>"Demand Draft, Bank Guarantee, Deduction from Bill"</formula1>
    </dataValidation>
  </dataValidations>
  <pageMargins left="0.75" right="0.63" top="0.57999999999999996" bottom="0.6" header="0.34" footer="0.35"/>
  <pageSetup scale="84" orientation="portrait" r:id="rId11"/>
  <headerFooter alignWithMargins="0">
    <oddFooter>&amp;R&amp;"Book Antiqua,Bold"&amp;8 Page &amp;P of &amp;N</oddFooter>
  </headerFooter>
  <rowBreaks count="1" manualBreakCount="1">
    <brk id="36"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3084" r:id="rId14" name="Option Button 12">
              <controlPr defaultSize="0" autoFill="0" autoLine="0" autoPict="0">
                <anchor moveWithCells="1">
                  <from>
                    <xdr:col>1</xdr:col>
                    <xdr:colOff>1123950</xdr:colOff>
                    <xdr:row>59</xdr:row>
                    <xdr:rowOff>19050</xdr:rowOff>
                  </from>
                  <to>
                    <xdr:col>2</xdr:col>
                    <xdr:colOff>752475</xdr:colOff>
                    <xdr:row>59</xdr:row>
                    <xdr:rowOff>228600</xdr:rowOff>
                  </to>
                </anchor>
              </controlPr>
            </control>
          </mc:Choice>
        </mc:AlternateContent>
        <mc:AlternateContent xmlns:mc="http://schemas.openxmlformats.org/markup-compatibility/2006">
          <mc:Choice Requires="x14">
            <control shapeId="3085" r:id="rId15" name="Option Button 13">
              <controlPr defaultSize="0" autoFill="0" autoLine="0" autoPict="0">
                <anchor moveWithCells="1">
                  <from>
                    <xdr:col>2</xdr:col>
                    <xdr:colOff>685800</xdr:colOff>
                    <xdr:row>59</xdr:row>
                    <xdr:rowOff>19050</xdr:rowOff>
                  </from>
                  <to>
                    <xdr:col>3</xdr:col>
                    <xdr:colOff>219075</xdr:colOff>
                    <xdr:row>59</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81"/>
  <sheetViews>
    <sheetView showGridLines="0" showZeros="0" view="pageBreakPreview" zoomScale="90" zoomScaleNormal="100" zoomScaleSheetLayoutView="90" workbookViewId="0">
      <selection activeCell="B46" sqref="B46"/>
    </sheetView>
  </sheetViews>
  <sheetFormatPr defaultRowHeight="16.5"/>
  <cols>
    <col min="1" max="1" width="12.140625" style="31" customWidth="1"/>
    <col min="2" max="2" width="18.140625" style="31" customWidth="1"/>
    <col min="3" max="3" width="8.5703125" style="31" customWidth="1"/>
    <col min="4" max="4" width="9.140625" style="31"/>
    <col min="5" max="5" width="11.140625" style="31" customWidth="1"/>
    <col min="6" max="6" width="11.140625" style="26" customWidth="1"/>
    <col min="7" max="7" width="9.85546875" style="26" customWidth="1"/>
    <col min="8" max="8" width="10.42578125" style="26" customWidth="1"/>
    <col min="9" max="9" width="8.42578125" style="27" customWidth="1"/>
    <col min="10" max="10" width="8.7109375" style="27" customWidth="1"/>
    <col min="11" max="11" width="8.28515625" style="27" customWidth="1"/>
    <col min="12" max="12" width="8.42578125" style="27" customWidth="1"/>
    <col min="13" max="54" width="9.140625" style="63"/>
    <col min="55" max="16384" width="9.140625" style="27"/>
  </cols>
  <sheetData>
    <row r="1" spans="1:26">
      <c r="A1" s="23" t="str">
        <f>'Attach 3(JV)'!A1</f>
        <v>Specification No. :SR-I/C&amp;M/WC-3823-D/2024/Rfx-5002003807</v>
      </c>
      <c r="B1" s="24"/>
      <c r="C1" s="24"/>
      <c r="D1" s="24"/>
      <c r="E1" s="24"/>
      <c r="F1" s="76"/>
      <c r="G1" s="76"/>
      <c r="H1" s="76"/>
      <c r="I1" s="77"/>
      <c r="J1" s="77"/>
      <c r="K1" s="77"/>
      <c r="L1" s="25" t="str">
        <f>"Attachment-16 "</f>
        <v xml:space="preserve">Attachment-16 </v>
      </c>
    </row>
    <row r="2" spans="1:26">
      <c r="Z2" s="131" t="e">
        <f>'Attach 3(JV)'!Z2</f>
        <v>#REF!</v>
      </c>
    </row>
    <row r="3" spans="1:26" ht="69.75"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05"/>
      <c r="C3" s="505"/>
      <c r="D3" s="505"/>
      <c r="E3" s="505"/>
      <c r="F3" s="505"/>
      <c r="G3" s="505"/>
      <c r="H3" s="505"/>
      <c r="I3" s="505"/>
      <c r="J3" s="505"/>
      <c r="K3" s="505"/>
      <c r="L3" s="505"/>
    </row>
    <row r="4" spans="1:26" ht="15.95" customHeight="1">
      <c r="A4" s="30"/>
      <c r="H4" s="32"/>
      <c r="I4" s="12"/>
    </row>
    <row r="5" spans="1:26" ht="20.100000000000001" customHeight="1">
      <c r="A5" s="506" t="s">
        <v>181</v>
      </c>
      <c r="B5" s="506"/>
      <c r="C5" s="506"/>
      <c r="D5" s="506"/>
      <c r="E5" s="506"/>
      <c r="F5" s="506"/>
      <c r="G5" s="506"/>
      <c r="H5" s="506"/>
      <c r="I5" s="506"/>
      <c r="J5" s="506"/>
      <c r="K5" s="506"/>
      <c r="L5" s="506"/>
    </row>
    <row r="6" spans="1:26" ht="15.95" customHeight="1">
      <c r="A6" s="34"/>
      <c r="H6" s="32"/>
      <c r="I6" s="12"/>
    </row>
    <row r="7" spans="1:26" ht="20.100000000000001" customHeight="1">
      <c r="A7" s="35" t="str">
        <f>'Attach 3(JV)'!A7</f>
        <v>Bidder’s Name and Address (the Bidder) :</v>
      </c>
      <c r="G7" s="16" t="str">
        <f>'Attach 3(JV)'!E7</f>
        <v>To:</v>
      </c>
      <c r="I7" s="12"/>
    </row>
    <row r="8" spans="1:26" ht="36" customHeight="1">
      <c r="A8" s="511" t="str">
        <f>'Attach 3(JV)'!A8</f>
        <v/>
      </c>
      <c r="B8" s="511"/>
      <c r="C8" s="511"/>
      <c r="D8" s="511"/>
      <c r="E8" s="511"/>
      <c r="F8" s="511"/>
      <c r="G8" s="40" t="str">
        <f>'Attach 4'!E8</f>
        <v>Sr.GM(C&amp;M)</v>
      </c>
      <c r="H8" s="40"/>
      <c r="I8" s="12"/>
    </row>
    <row r="9" spans="1:26">
      <c r="A9" s="14" t="s">
        <v>548</v>
      </c>
      <c r="B9" s="512" t="str">
        <f>'Attach 3(JV)'!B9</f>
        <v/>
      </c>
      <c r="C9" s="512"/>
      <c r="D9" s="512"/>
      <c r="E9" s="512"/>
      <c r="F9" s="512"/>
      <c r="G9" s="40" t="str">
        <f>'Attach 4'!E9</f>
        <v>Power Grid Corporation of India Ltd.,</v>
      </c>
      <c r="H9" s="40"/>
      <c r="I9" s="12"/>
    </row>
    <row r="10" spans="1:26">
      <c r="A10" s="14" t="s">
        <v>549</v>
      </c>
      <c r="B10" s="512" t="str">
        <f>'Attach 3(JV)'!B10</f>
        <v/>
      </c>
      <c r="C10" s="512"/>
      <c r="D10" s="512"/>
      <c r="E10" s="512"/>
      <c r="F10" s="512"/>
      <c r="G10" s="40" t="str">
        <f>'Attach 4'!E10</f>
        <v>SRTS-1</v>
      </c>
      <c r="H10" s="40"/>
      <c r="I10" s="12"/>
    </row>
    <row r="11" spans="1:26">
      <c r="B11" s="512" t="str">
        <f>'Attach 3(JV)'!B11</f>
        <v/>
      </c>
      <c r="C11" s="512"/>
      <c r="D11" s="512"/>
      <c r="E11" s="512"/>
      <c r="F11" s="512"/>
      <c r="G11" s="40" t="str">
        <f>'Attach 4'!E11</f>
        <v>No: 6-6-8/32 &amp; 395E, Kavadiguda Main Road</v>
      </c>
      <c r="H11" s="40"/>
    </row>
    <row r="12" spans="1:26">
      <c r="A12" s="34"/>
      <c r="B12" s="512" t="str">
        <f>'Attach 3(JV)'!B12</f>
        <v/>
      </c>
      <c r="C12" s="512"/>
      <c r="D12" s="512"/>
      <c r="E12" s="512"/>
      <c r="F12" s="512"/>
      <c r="G12" s="40" t="str">
        <f>'Attach 4'!E12</f>
        <v>Secunderabad, Telangana – 500 080</v>
      </c>
      <c r="H12" s="40"/>
    </row>
    <row r="13" spans="1:26" ht="15.95" customHeight="1">
      <c r="A13" s="34"/>
      <c r="B13" s="117"/>
      <c r="C13" s="117"/>
      <c r="D13" s="117"/>
      <c r="E13" s="117"/>
      <c r="F13" s="117"/>
    </row>
    <row r="14" spans="1:26" ht="20.100000000000001" customHeight="1">
      <c r="A14" s="31" t="s">
        <v>542</v>
      </c>
    </row>
    <row r="15" spans="1:26" ht="20.100000000000001" customHeight="1">
      <c r="A15" s="34"/>
    </row>
    <row r="16" spans="1:26" ht="57.75" customHeight="1">
      <c r="A16" s="611" t="s">
        <v>186</v>
      </c>
      <c r="B16" s="611"/>
      <c r="C16" s="611"/>
      <c r="D16" s="611"/>
      <c r="E16" s="611"/>
      <c r="F16" s="611"/>
      <c r="G16" s="611"/>
      <c r="H16" s="611"/>
      <c r="I16" s="611"/>
      <c r="J16" s="611"/>
      <c r="K16" s="611"/>
      <c r="L16" s="611"/>
    </row>
    <row r="17" spans="1:12" ht="20.100000000000001" hidden="1" customHeight="1">
      <c r="A17" s="78">
        <v>1</v>
      </c>
      <c r="B17" s="79" t="s">
        <v>187</v>
      </c>
    </row>
    <row r="18" spans="1:12" ht="82.5" hidden="1" customHeight="1">
      <c r="A18" s="51"/>
      <c r="B18" s="640" t="s">
        <v>188</v>
      </c>
      <c r="C18" s="640"/>
      <c r="D18" s="640"/>
      <c r="E18" s="640"/>
      <c r="F18" s="640"/>
      <c r="G18" s="640"/>
      <c r="H18" s="640"/>
      <c r="I18" s="640"/>
      <c r="J18" s="640"/>
      <c r="K18" s="640"/>
      <c r="L18" s="640"/>
    </row>
    <row r="19" spans="1:12" ht="60.75" hidden="1" customHeight="1">
      <c r="A19" s="52">
        <v>1.1000000000000001</v>
      </c>
      <c r="B19" s="642" t="s">
        <v>189</v>
      </c>
      <c r="C19" s="642"/>
      <c r="D19" s="642"/>
      <c r="E19" s="642"/>
      <c r="F19" s="642"/>
      <c r="G19" s="642"/>
      <c r="H19" s="642"/>
      <c r="I19" s="642"/>
      <c r="J19" s="642"/>
      <c r="K19" s="642"/>
      <c r="L19" s="642"/>
    </row>
    <row r="20" spans="1:12" ht="33" hidden="1" customHeight="1">
      <c r="A20" s="51"/>
      <c r="B20" s="639" t="str">
        <f>"Name of the (" &amp; MID('Names of Bidder'!B8,9, 35) &amp; ") :"</f>
        <v>Name of the (the Bidder) :</v>
      </c>
      <c r="C20" s="639"/>
      <c r="D20" s="639"/>
      <c r="E20" s="639"/>
      <c r="F20" s="639"/>
      <c r="G20" s="639"/>
      <c r="H20" s="645" t="str">
        <f>B9</f>
        <v/>
      </c>
      <c r="I20" s="645"/>
      <c r="J20" s="645"/>
      <c r="K20" s="645"/>
      <c r="L20" s="645"/>
    </row>
    <row r="21" spans="1:12" ht="33" hidden="1" customHeight="1">
      <c r="A21" s="37"/>
      <c r="B21" s="639" t="s">
        <v>190</v>
      </c>
      <c r="C21" s="639"/>
      <c r="D21" s="639"/>
      <c r="E21" s="639"/>
      <c r="F21" s="639"/>
      <c r="G21" s="639"/>
      <c r="H21" s="638"/>
      <c r="I21" s="638"/>
      <c r="J21" s="638"/>
      <c r="K21" s="638"/>
      <c r="L21" s="638"/>
    </row>
    <row r="22" spans="1:12" ht="33" hidden="1" customHeight="1">
      <c r="A22" s="37"/>
      <c r="B22" s="639" t="s">
        <v>191</v>
      </c>
      <c r="C22" s="639"/>
      <c r="D22" s="639"/>
      <c r="E22" s="639"/>
      <c r="F22" s="639"/>
      <c r="G22" s="639"/>
      <c r="H22" s="638"/>
      <c r="I22" s="638"/>
      <c r="J22" s="638"/>
      <c r="K22" s="638"/>
      <c r="L22" s="638"/>
    </row>
    <row r="23" spans="1:12" ht="33" hidden="1" customHeight="1">
      <c r="A23" s="37"/>
      <c r="B23" s="639" t="s">
        <v>192</v>
      </c>
      <c r="C23" s="639"/>
      <c r="D23" s="639"/>
      <c r="E23" s="639"/>
      <c r="F23" s="639"/>
      <c r="G23" s="639"/>
      <c r="H23" s="638"/>
      <c r="I23" s="638"/>
      <c r="J23" s="638"/>
      <c r="K23" s="638"/>
      <c r="L23" s="638"/>
    </row>
    <row r="24" spans="1:12" ht="33" hidden="1" customHeight="1">
      <c r="A24" s="37"/>
      <c r="B24" s="639" t="s">
        <v>193</v>
      </c>
      <c r="C24" s="639"/>
      <c r="D24" s="639"/>
      <c r="E24" s="639"/>
      <c r="F24" s="639"/>
      <c r="G24" s="639"/>
      <c r="H24" s="638"/>
      <c r="I24" s="638"/>
      <c r="J24" s="638"/>
      <c r="K24" s="638"/>
      <c r="L24" s="638"/>
    </row>
    <row r="25" spans="1:12" ht="9.9499999999999993" hidden="1" customHeight="1">
      <c r="A25" s="37"/>
      <c r="B25" s="211"/>
      <c r="C25" s="211"/>
      <c r="D25" s="211"/>
      <c r="E25" s="211"/>
      <c r="F25" s="211"/>
      <c r="G25" s="211"/>
      <c r="H25" s="212"/>
      <c r="I25" s="212"/>
      <c r="J25" s="212"/>
      <c r="K25" s="212"/>
      <c r="L25" s="212"/>
    </row>
    <row r="26" spans="1:12" ht="18.95" hidden="1" customHeight="1">
      <c r="A26" s="52">
        <v>1.2</v>
      </c>
      <c r="B26" s="651" t="s">
        <v>340</v>
      </c>
      <c r="C26" s="651"/>
      <c r="D26" s="651"/>
      <c r="E26" s="651"/>
      <c r="F26" s="651"/>
      <c r="G26" s="651"/>
      <c r="H26" s="651"/>
      <c r="I26" s="651"/>
      <c r="J26" s="651"/>
      <c r="K26" s="651"/>
      <c r="L26" s="651"/>
    </row>
    <row r="27" spans="1:12" ht="18.95" hidden="1" customHeight="1">
      <c r="A27" s="55" t="s">
        <v>194</v>
      </c>
      <c r="B27" s="31" t="s">
        <v>195</v>
      </c>
      <c r="D27" s="80"/>
      <c r="E27" s="80"/>
    </row>
    <row r="28" spans="1:12" ht="18.95" hidden="1" customHeight="1">
      <c r="A28" s="37"/>
      <c r="B28" s="604" t="s">
        <v>196</v>
      </c>
      <c r="C28" s="604"/>
      <c r="D28" s="570"/>
      <c r="E28" s="570"/>
      <c r="F28" s="570"/>
      <c r="G28" s="570"/>
      <c r="H28" s="570"/>
      <c r="I28" s="570"/>
      <c r="J28" s="570"/>
      <c r="K28" s="570"/>
      <c r="L28" s="570"/>
    </row>
    <row r="29" spans="1:12" ht="18.95" hidden="1" customHeight="1">
      <c r="A29" s="37"/>
      <c r="B29" s="652" t="s">
        <v>197</v>
      </c>
      <c r="C29" s="653"/>
      <c r="D29" s="650"/>
      <c r="E29" s="650"/>
      <c r="F29" s="650"/>
      <c r="G29" s="650"/>
      <c r="H29" s="650"/>
      <c r="I29" s="650"/>
      <c r="J29" s="650"/>
      <c r="K29" s="650"/>
      <c r="L29" s="650"/>
    </row>
    <row r="30" spans="1:12" ht="18.95" hidden="1" customHeight="1">
      <c r="A30" s="37"/>
      <c r="B30" s="83"/>
      <c r="C30" s="53"/>
      <c r="D30" s="641"/>
      <c r="E30" s="641"/>
      <c r="F30" s="641"/>
      <c r="G30" s="641"/>
      <c r="H30" s="641"/>
      <c r="I30" s="641"/>
      <c r="J30" s="641"/>
      <c r="K30" s="641"/>
      <c r="L30" s="641"/>
    </row>
    <row r="31" spans="1:12" ht="18.95" hidden="1" customHeight="1">
      <c r="A31" s="37"/>
      <c r="B31" s="83"/>
      <c r="C31" s="53"/>
      <c r="D31" s="641"/>
      <c r="E31" s="641"/>
      <c r="F31" s="641"/>
      <c r="G31" s="641"/>
      <c r="H31" s="641"/>
      <c r="I31" s="641"/>
      <c r="J31" s="641"/>
      <c r="K31" s="641"/>
      <c r="L31" s="641"/>
    </row>
    <row r="32" spans="1:12" ht="18.95" hidden="1" customHeight="1">
      <c r="A32" s="37"/>
      <c r="B32" s="84"/>
      <c r="C32" s="54"/>
      <c r="D32" s="644"/>
      <c r="E32" s="644"/>
      <c r="F32" s="644"/>
      <c r="G32" s="644"/>
      <c r="H32" s="644"/>
      <c r="I32" s="644"/>
      <c r="J32" s="644"/>
      <c r="K32" s="644"/>
      <c r="L32" s="644"/>
    </row>
    <row r="33" spans="1:54" ht="18.95" hidden="1" customHeight="1">
      <c r="A33" s="37"/>
      <c r="B33" s="604" t="s">
        <v>198</v>
      </c>
      <c r="C33" s="604"/>
      <c r="D33" s="570"/>
      <c r="E33" s="570"/>
      <c r="F33" s="570"/>
      <c r="G33" s="570"/>
      <c r="H33" s="570"/>
      <c r="I33" s="570"/>
      <c r="J33" s="570"/>
      <c r="K33" s="570"/>
      <c r="L33" s="570"/>
    </row>
    <row r="34" spans="1:54" ht="18.95" hidden="1" customHeight="1">
      <c r="A34" s="37"/>
      <c r="B34" s="604" t="s">
        <v>199</v>
      </c>
      <c r="C34" s="604"/>
      <c r="D34" s="570"/>
      <c r="E34" s="570"/>
      <c r="F34" s="570"/>
      <c r="G34" s="570"/>
      <c r="H34" s="570"/>
      <c r="I34" s="570"/>
      <c r="J34" s="570"/>
      <c r="K34" s="570"/>
      <c r="L34" s="570"/>
    </row>
    <row r="35" spans="1:54" ht="18.95" hidden="1" customHeight="1">
      <c r="A35" s="37"/>
      <c r="B35" s="604" t="s">
        <v>200</v>
      </c>
      <c r="C35" s="604"/>
      <c r="D35" s="570"/>
      <c r="E35" s="570"/>
      <c r="F35" s="570"/>
      <c r="G35" s="570"/>
      <c r="H35" s="570"/>
      <c r="I35" s="570"/>
      <c r="J35" s="570"/>
      <c r="K35" s="570"/>
      <c r="L35" s="570"/>
    </row>
    <row r="36" spans="1:54" ht="18.95" hidden="1" customHeight="1">
      <c r="A36" s="37"/>
      <c r="B36" s="604" t="s">
        <v>201</v>
      </c>
      <c r="C36" s="604"/>
      <c r="D36" s="570"/>
      <c r="E36" s="570"/>
      <c r="F36" s="570"/>
      <c r="G36" s="570"/>
      <c r="H36" s="570"/>
      <c r="I36" s="570"/>
      <c r="J36" s="570"/>
      <c r="K36" s="570"/>
      <c r="L36" s="570"/>
    </row>
    <row r="37" spans="1:54" ht="8.1" hidden="1" customHeight="1">
      <c r="A37" s="37"/>
      <c r="B37" s="85"/>
      <c r="C37" s="85"/>
      <c r="D37" s="86"/>
      <c r="E37" s="86"/>
      <c r="F37" s="86"/>
      <c r="G37" s="86"/>
      <c r="H37" s="86"/>
      <c r="I37" s="86"/>
      <c r="J37" s="86"/>
      <c r="K37" s="86"/>
      <c r="L37" s="86"/>
    </row>
    <row r="38" spans="1:54" ht="61.5" hidden="1" customHeight="1">
      <c r="A38" s="56" t="s">
        <v>202</v>
      </c>
      <c r="B38" s="640" t="s">
        <v>34</v>
      </c>
      <c r="C38" s="640"/>
      <c r="D38" s="640"/>
      <c r="E38" s="640"/>
      <c r="F38" s="640"/>
      <c r="G38" s="640"/>
      <c r="H38" s="640"/>
      <c r="I38" s="640"/>
      <c r="J38" s="640"/>
      <c r="K38" s="640"/>
      <c r="L38" s="640"/>
    </row>
    <row r="39" spans="1:54" ht="33.75" hidden="1" customHeight="1">
      <c r="A39" s="37"/>
      <c r="B39" s="82" t="s">
        <v>546</v>
      </c>
      <c r="C39" s="643" t="s">
        <v>203</v>
      </c>
      <c r="D39" s="643"/>
      <c r="E39" s="643"/>
      <c r="F39" s="643"/>
      <c r="G39" s="643" t="s">
        <v>204</v>
      </c>
      <c r="H39" s="643"/>
      <c r="I39" s="643" t="s">
        <v>205</v>
      </c>
      <c r="J39" s="643"/>
      <c r="K39" s="643"/>
      <c r="L39" s="643"/>
    </row>
    <row r="40" spans="1:54" ht="45" hidden="1" customHeight="1">
      <c r="B40" s="92"/>
      <c r="C40" s="570"/>
      <c r="D40" s="570"/>
      <c r="E40" s="570"/>
      <c r="F40" s="570"/>
      <c r="G40" s="637"/>
      <c r="H40" s="637"/>
      <c r="I40" s="570"/>
      <c r="J40" s="570"/>
      <c r="K40" s="570"/>
      <c r="L40" s="570"/>
    </row>
    <row r="41" spans="1:54" ht="45" hidden="1" customHeight="1">
      <c r="A41" s="37"/>
      <c r="B41" s="92"/>
      <c r="C41" s="570"/>
      <c r="D41" s="570"/>
      <c r="E41" s="570"/>
      <c r="F41" s="570"/>
      <c r="G41" s="637"/>
      <c r="H41" s="637"/>
      <c r="I41" s="570"/>
      <c r="J41" s="570"/>
      <c r="K41" s="570"/>
      <c r="L41" s="570"/>
    </row>
    <row r="42" spans="1:54" ht="20.100000000000001" customHeight="1">
      <c r="A42" s="78">
        <v>1</v>
      </c>
      <c r="B42" s="87" t="s">
        <v>206</v>
      </c>
    </row>
    <row r="43" spans="1:54" ht="78.75" customHeight="1">
      <c r="B43" s="640" t="s">
        <v>207</v>
      </c>
      <c r="C43" s="640"/>
      <c r="D43" s="640"/>
      <c r="E43" s="640"/>
      <c r="F43" s="640"/>
      <c r="G43" s="640"/>
      <c r="H43" s="640"/>
      <c r="I43" s="640"/>
      <c r="J43" s="640"/>
      <c r="K43" s="640"/>
      <c r="L43" s="640"/>
    </row>
    <row r="44" spans="1:54" s="26" customFormat="1" ht="34.5" customHeight="1">
      <c r="A44" s="52">
        <v>1.1000000000000001</v>
      </c>
      <c r="B44" s="640" t="s">
        <v>208</v>
      </c>
      <c r="C44" s="640"/>
      <c r="D44" s="640"/>
      <c r="E44" s="640"/>
      <c r="F44" s="640"/>
      <c r="G44" s="640"/>
      <c r="H44" s="640"/>
      <c r="I44" s="640"/>
      <c r="J44" s="640"/>
      <c r="K44" s="640"/>
      <c r="L44" s="640"/>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row>
    <row r="45" spans="1:54" ht="52.5" customHeight="1">
      <c r="A45" s="37"/>
      <c r="B45" s="82" t="s">
        <v>209</v>
      </c>
      <c r="C45" s="643" t="s">
        <v>210</v>
      </c>
      <c r="D45" s="643"/>
      <c r="E45" s="643"/>
      <c r="F45" s="643"/>
      <c r="G45" s="643" t="s">
        <v>211</v>
      </c>
      <c r="H45" s="643"/>
      <c r="I45" s="643" t="s">
        <v>279</v>
      </c>
      <c r="J45" s="643"/>
      <c r="K45" s="643" t="s">
        <v>280</v>
      </c>
      <c r="L45" s="643"/>
    </row>
    <row r="46" spans="1:54" ht="30" customHeight="1">
      <c r="A46" s="37"/>
      <c r="B46" s="92">
        <v>1</v>
      </c>
      <c r="C46" s="570"/>
      <c r="D46" s="570"/>
      <c r="E46" s="570"/>
      <c r="F46" s="570"/>
      <c r="G46" s="637"/>
      <c r="H46" s="637"/>
      <c r="I46" s="637"/>
      <c r="J46" s="637"/>
      <c r="K46" s="634"/>
      <c r="L46" s="634"/>
    </row>
    <row r="47" spans="1:54" ht="30" customHeight="1">
      <c r="A47" s="37"/>
      <c r="B47" s="92">
        <v>2</v>
      </c>
      <c r="C47" s="570"/>
      <c r="D47" s="570"/>
      <c r="E47" s="570"/>
      <c r="F47" s="570"/>
      <c r="G47" s="637"/>
      <c r="H47" s="637"/>
      <c r="I47" s="637"/>
      <c r="J47" s="637"/>
      <c r="K47" s="634"/>
      <c r="L47" s="634"/>
    </row>
    <row r="48" spans="1:54" ht="30" customHeight="1">
      <c r="A48" s="37"/>
      <c r="B48" s="92">
        <v>3</v>
      </c>
      <c r="C48" s="570"/>
      <c r="D48" s="570"/>
      <c r="E48" s="570"/>
      <c r="F48" s="570"/>
      <c r="G48" s="637"/>
      <c r="H48" s="637"/>
      <c r="I48" s="637"/>
      <c r="J48" s="637"/>
      <c r="K48" s="634"/>
      <c r="L48" s="634"/>
    </row>
    <row r="49" spans="1:54" ht="30" customHeight="1">
      <c r="A49" s="37"/>
      <c r="B49" s="92">
        <v>4</v>
      </c>
      <c r="C49" s="570"/>
      <c r="D49" s="570"/>
      <c r="E49" s="570"/>
      <c r="F49" s="570"/>
      <c r="G49" s="637"/>
      <c r="H49" s="637"/>
      <c r="I49" s="637"/>
      <c r="J49" s="637"/>
      <c r="K49" s="634"/>
      <c r="L49" s="634"/>
    </row>
    <row r="50" spans="1:54" ht="30" customHeight="1">
      <c r="A50" s="37"/>
      <c r="B50" s="92">
        <v>5</v>
      </c>
      <c r="C50" s="570"/>
      <c r="D50" s="570"/>
      <c r="E50" s="570"/>
      <c r="F50" s="570"/>
      <c r="G50" s="637"/>
      <c r="H50" s="637"/>
      <c r="I50" s="637"/>
      <c r="J50" s="637"/>
      <c r="K50" s="634"/>
      <c r="L50" s="634"/>
    </row>
    <row r="51" spans="1:54" ht="27.75" customHeight="1">
      <c r="A51" s="78">
        <v>2</v>
      </c>
      <c r="B51" s="87" t="s">
        <v>35</v>
      </c>
      <c r="D51" s="86"/>
      <c r="E51" s="86"/>
      <c r="F51" s="86"/>
    </row>
    <row r="52" spans="1:54" ht="48" customHeight="1">
      <c r="A52" s="78"/>
      <c r="B52" s="640" t="s">
        <v>36</v>
      </c>
      <c r="C52" s="640"/>
      <c r="D52" s="640"/>
      <c r="E52" s="640"/>
      <c r="F52" s="640"/>
      <c r="G52" s="640"/>
      <c r="H52" s="640"/>
      <c r="I52" s="640"/>
      <c r="J52" s="640"/>
      <c r="K52" s="640"/>
      <c r="L52" s="640"/>
    </row>
    <row r="53" spans="1:54" ht="34.5" customHeight="1">
      <c r="A53" s="78">
        <v>3</v>
      </c>
      <c r="B53" s="87" t="s">
        <v>212</v>
      </c>
      <c r="D53" s="86"/>
      <c r="E53" s="86"/>
      <c r="F53" s="86"/>
    </row>
    <row r="54" spans="1:54" ht="18" customHeight="1">
      <c r="A54" s="88">
        <v>3.1</v>
      </c>
      <c r="B54" s="290" t="s">
        <v>213</v>
      </c>
      <c r="C54" s="290"/>
      <c r="D54" s="290"/>
      <c r="E54" s="290"/>
      <c r="F54" s="86"/>
    </row>
    <row r="55" spans="1:54" ht="60.75" customHeight="1">
      <c r="A55" s="37"/>
      <c r="B55" s="640" t="s">
        <v>37</v>
      </c>
      <c r="C55" s="640"/>
      <c r="D55" s="640"/>
      <c r="E55" s="640"/>
      <c r="F55" s="640"/>
      <c r="G55" s="640"/>
      <c r="H55" s="640"/>
      <c r="I55" s="640"/>
      <c r="J55" s="640"/>
      <c r="K55" s="640"/>
      <c r="L55" s="640"/>
    </row>
    <row r="56" spans="1:54" s="281" customFormat="1" ht="37.5" customHeight="1">
      <c r="A56" s="270"/>
      <c r="B56" s="646" t="s">
        <v>214</v>
      </c>
      <c r="C56" s="656"/>
      <c r="D56" s="647"/>
      <c r="E56" s="515" t="s">
        <v>38</v>
      </c>
      <c r="F56" s="515" t="s">
        <v>39</v>
      </c>
      <c r="G56" s="646" t="s">
        <v>40</v>
      </c>
      <c r="H56" s="647"/>
      <c r="I56" s="521" t="s">
        <v>41</v>
      </c>
      <c r="J56" s="635"/>
      <c r="K56" s="635"/>
      <c r="L56" s="522"/>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s="281" customFormat="1" ht="32.25" customHeight="1">
      <c r="A57" s="270"/>
      <c r="B57" s="648"/>
      <c r="C57" s="657"/>
      <c r="D57" s="649"/>
      <c r="E57" s="516"/>
      <c r="F57" s="516"/>
      <c r="G57" s="648"/>
      <c r="H57" s="649"/>
      <c r="I57" s="545" t="s">
        <v>42</v>
      </c>
      <c r="J57" s="636"/>
      <c r="K57" s="545" t="s">
        <v>43</v>
      </c>
      <c r="L57" s="636"/>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24.95" customHeight="1">
      <c r="A58" s="37"/>
      <c r="B58" s="570"/>
      <c r="C58" s="570"/>
      <c r="D58" s="570"/>
      <c r="E58" s="92"/>
      <c r="F58" s="92"/>
      <c r="G58" s="92"/>
      <c r="H58" s="92"/>
      <c r="I58" s="632"/>
      <c r="J58" s="633"/>
      <c r="K58" s="632"/>
      <c r="L58" s="633"/>
    </row>
    <row r="59" spans="1:54" ht="24.95" customHeight="1">
      <c r="A59" s="37"/>
      <c r="B59" s="570"/>
      <c r="C59" s="570"/>
      <c r="D59" s="570"/>
      <c r="E59" s="92"/>
      <c r="F59" s="92"/>
      <c r="G59" s="92"/>
      <c r="H59" s="92"/>
      <c r="I59" s="632"/>
      <c r="J59" s="633"/>
      <c r="K59" s="632"/>
      <c r="L59" s="633"/>
    </row>
    <row r="60" spans="1:54" ht="24.95" customHeight="1">
      <c r="A60" s="37"/>
      <c r="B60" s="570"/>
      <c r="C60" s="570"/>
      <c r="D60" s="570"/>
      <c r="E60" s="92"/>
      <c r="F60" s="92"/>
      <c r="G60" s="92"/>
      <c r="H60" s="92"/>
      <c r="I60" s="632"/>
      <c r="J60" s="633"/>
      <c r="K60" s="632"/>
      <c r="L60" s="633"/>
    </row>
    <row r="61" spans="1:54" ht="24.95" customHeight="1">
      <c r="A61" s="37"/>
      <c r="B61" s="570"/>
      <c r="C61" s="570"/>
      <c r="D61" s="570"/>
      <c r="E61" s="92"/>
      <c r="F61" s="92"/>
      <c r="G61" s="92"/>
      <c r="H61" s="92"/>
      <c r="I61" s="632"/>
      <c r="J61" s="633"/>
      <c r="K61" s="632"/>
      <c r="L61" s="633"/>
    </row>
    <row r="62" spans="1:54" ht="24.95" customHeight="1">
      <c r="A62" s="37"/>
      <c r="B62" s="570"/>
      <c r="C62" s="570"/>
      <c r="D62" s="570"/>
      <c r="E62" s="92"/>
      <c r="F62" s="92"/>
      <c r="G62" s="92"/>
      <c r="H62" s="92"/>
      <c r="I62" s="632"/>
      <c r="J62" s="633"/>
      <c r="K62" s="632"/>
      <c r="L62" s="633"/>
    </row>
    <row r="63" spans="1:54" ht="24.95" customHeight="1">
      <c r="A63" s="37"/>
      <c r="B63" s="570"/>
      <c r="C63" s="570"/>
      <c r="D63" s="570"/>
      <c r="E63" s="92"/>
      <c r="F63" s="92"/>
      <c r="G63" s="92"/>
      <c r="H63" s="92"/>
      <c r="I63" s="632"/>
      <c r="J63" s="633"/>
      <c r="K63" s="632"/>
      <c r="L63" s="633"/>
    </row>
    <row r="64" spans="1:54" ht="24.95" customHeight="1">
      <c r="A64" s="37"/>
      <c r="B64" s="570"/>
      <c r="C64" s="570"/>
      <c r="D64" s="570"/>
      <c r="E64" s="92"/>
      <c r="F64" s="92"/>
      <c r="G64" s="92"/>
      <c r="H64" s="92"/>
      <c r="I64" s="632"/>
      <c r="J64" s="633"/>
      <c r="K64" s="632"/>
      <c r="L64" s="633"/>
    </row>
    <row r="65" spans="1:54" ht="24.95" customHeight="1">
      <c r="A65" s="37"/>
      <c r="B65" s="570"/>
      <c r="C65" s="570"/>
      <c r="D65" s="570"/>
      <c r="E65" s="92"/>
      <c r="F65" s="92"/>
      <c r="G65" s="92"/>
      <c r="H65" s="92"/>
      <c r="I65" s="632"/>
      <c r="J65" s="633"/>
      <c r="K65" s="632"/>
      <c r="L65" s="633"/>
    </row>
    <row r="66" spans="1:54" s="26" customFormat="1" ht="20.100000000000001" customHeight="1">
      <c r="A66" s="34">
        <v>3.2</v>
      </c>
      <c r="B66" s="34" t="s">
        <v>215</v>
      </c>
      <c r="C66" s="89"/>
      <c r="D66" s="89"/>
      <c r="E66" s="89"/>
      <c r="F66" s="89"/>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row>
    <row r="67" spans="1:54" s="26" customFormat="1" ht="20.100000000000001" customHeight="1">
      <c r="A67" s="34"/>
      <c r="B67" s="34"/>
      <c r="C67" s="89"/>
      <c r="D67" s="89"/>
      <c r="E67" s="89"/>
      <c r="F67" s="89"/>
      <c r="K67" s="93" t="s">
        <v>283</v>
      </c>
      <c r="L67" s="9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1:54" s="26" customFormat="1" ht="20.100000000000001" customHeight="1">
      <c r="A68" s="34"/>
      <c r="B68" s="48" t="s">
        <v>281</v>
      </c>
      <c r="C68" s="545" t="s">
        <v>282</v>
      </c>
      <c r="D68" s="545"/>
      <c r="E68" s="545"/>
      <c r="F68" s="545"/>
      <c r="G68" s="545"/>
      <c r="H68" s="521" t="s">
        <v>216</v>
      </c>
      <c r="I68" s="635"/>
      <c r="J68" s="635"/>
      <c r="K68" s="635"/>
      <c r="L68" s="522"/>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1:54" s="164" customFormat="1" ht="33" customHeight="1">
      <c r="A69" s="40"/>
      <c r="B69" s="81"/>
      <c r="C69" s="75" t="s">
        <v>573</v>
      </c>
      <c r="D69" s="75" t="s">
        <v>568</v>
      </c>
      <c r="E69" s="75" t="s">
        <v>354</v>
      </c>
      <c r="F69" s="75" t="s">
        <v>353</v>
      </c>
      <c r="G69" s="75" t="s">
        <v>352</v>
      </c>
      <c r="H69" s="75" t="s">
        <v>355</v>
      </c>
      <c r="I69" s="75" t="s">
        <v>172</v>
      </c>
      <c r="J69" s="75" t="s">
        <v>152</v>
      </c>
      <c r="K69" s="75" t="s">
        <v>569</v>
      </c>
      <c r="L69" s="75" t="s">
        <v>572</v>
      </c>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row>
    <row r="70" spans="1:54" s="26" customFormat="1" ht="33" customHeight="1">
      <c r="A70" s="34"/>
      <c r="B70" s="81" t="s">
        <v>284</v>
      </c>
      <c r="C70" s="165"/>
      <c r="D70" s="165"/>
      <c r="E70" s="165"/>
      <c r="F70" s="165"/>
      <c r="G70" s="165"/>
      <c r="H70" s="165"/>
      <c r="I70" s="165"/>
      <c r="J70" s="165"/>
      <c r="K70" s="165"/>
      <c r="L70" s="165"/>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row>
    <row r="71" spans="1:54" s="26" customFormat="1" ht="33" customHeight="1">
      <c r="A71" s="34"/>
      <c r="B71" s="81" t="s">
        <v>285</v>
      </c>
      <c r="C71" s="165"/>
      <c r="D71" s="165"/>
      <c r="E71" s="165"/>
      <c r="F71" s="165"/>
      <c r="G71" s="165"/>
      <c r="H71" s="165"/>
      <c r="I71" s="165"/>
      <c r="J71" s="165"/>
      <c r="K71" s="165"/>
      <c r="L71" s="165"/>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row>
    <row r="72" spans="1:54" s="26" customFormat="1" ht="33" customHeight="1">
      <c r="A72" s="34"/>
      <c r="B72" s="81" t="s">
        <v>287</v>
      </c>
      <c r="C72" s="165"/>
      <c r="D72" s="165"/>
      <c r="E72" s="165"/>
      <c r="F72" s="165"/>
      <c r="G72" s="165"/>
      <c r="H72" s="165"/>
      <c r="I72" s="165"/>
      <c r="J72" s="165"/>
      <c r="K72" s="165"/>
      <c r="L72" s="165"/>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row>
    <row r="73" spans="1:54" s="26" customFormat="1" ht="33" customHeight="1">
      <c r="A73" s="34"/>
      <c r="B73" s="81" t="s">
        <v>288</v>
      </c>
      <c r="C73" s="165"/>
      <c r="D73" s="165"/>
      <c r="E73" s="165"/>
      <c r="F73" s="165"/>
      <c r="G73" s="165"/>
      <c r="H73" s="165"/>
      <c r="I73" s="165"/>
      <c r="J73" s="165"/>
      <c r="K73" s="165"/>
      <c r="L73" s="165"/>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row>
    <row r="74" spans="1:54" s="26" customFormat="1" ht="33" customHeight="1">
      <c r="A74" s="34"/>
      <c r="B74" s="81" t="s">
        <v>289</v>
      </c>
      <c r="C74" s="165"/>
      <c r="D74" s="165"/>
      <c r="E74" s="165"/>
      <c r="F74" s="165"/>
      <c r="G74" s="165"/>
      <c r="H74" s="165"/>
      <c r="I74" s="165"/>
      <c r="J74" s="165"/>
      <c r="K74" s="165"/>
      <c r="L74" s="165"/>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row>
    <row r="75" spans="1:54" s="26" customFormat="1" ht="33" customHeight="1">
      <c r="A75" s="34"/>
      <c r="B75" s="81" t="s">
        <v>290</v>
      </c>
      <c r="C75" s="165"/>
      <c r="D75" s="165"/>
      <c r="E75" s="165"/>
      <c r="F75" s="165"/>
      <c r="G75" s="165"/>
      <c r="H75" s="165"/>
      <c r="I75" s="165"/>
      <c r="J75" s="165"/>
      <c r="K75" s="165"/>
      <c r="L75" s="165"/>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row>
    <row r="76" spans="1:54" ht="20.100000000000001" customHeight="1">
      <c r="A76" s="90"/>
      <c r="B76" s="90"/>
      <c r="C76" s="91"/>
      <c r="D76" s="91"/>
      <c r="E76" s="91"/>
      <c r="F76" s="91"/>
    </row>
    <row r="77" spans="1:54" ht="20.100000000000001" customHeight="1">
      <c r="A77" s="90"/>
      <c r="B77" s="90"/>
      <c r="C77" s="91"/>
      <c r="D77" s="91"/>
      <c r="E77" s="91"/>
      <c r="F77" s="91"/>
    </row>
    <row r="78" spans="1:54" ht="24" customHeight="1">
      <c r="A78" s="90"/>
      <c r="B78" s="90"/>
      <c r="C78" s="91"/>
      <c r="D78" s="91"/>
      <c r="E78" s="91"/>
      <c r="F78" s="27"/>
      <c r="G78" s="57"/>
    </row>
    <row r="79" spans="1:54" ht="24" customHeight="1">
      <c r="A79" s="38" t="s">
        <v>179</v>
      </c>
      <c r="B79" s="655" t="str">
        <f>'Attach 3(JV)'!B24</f>
        <v/>
      </c>
      <c r="C79" s="655"/>
      <c r="D79" s="655"/>
      <c r="E79" s="27"/>
      <c r="G79" s="57" t="s">
        <v>177</v>
      </c>
      <c r="H79" s="35" t="str">
        <f>'Attach 3(JV)'!E24</f>
        <v/>
      </c>
      <c r="L79" s="35"/>
    </row>
    <row r="80" spans="1:54" ht="24" customHeight="1">
      <c r="A80" s="38" t="s">
        <v>180</v>
      </c>
      <c r="B80" s="654" t="str">
        <f>'Attach 3(JV)'!B25</f>
        <v/>
      </c>
      <c r="C80" s="654"/>
      <c r="D80" s="654"/>
      <c r="E80" s="27"/>
      <c r="G80" s="57" t="s">
        <v>178</v>
      </c>
      <c r="H80" s="35" t="str">
        <f>'Attach 3(JV)'!E25</f>
        <v/>
      </c>
      <c r="K80" s="63"/>
    </row>
    <row r="81" spans="1:8" ht="24" customHeight="1">
      <c r="A81" s="27"/>
      <c r="B81" s="27"/>
      <c r="C81" s="27"/>
      <c r="D81" s="27"/>
      <c r="E81" s="27"/>
      <c r="F81" s="27"/>
      <c r="G81" s="57"/>
      <c r="H81" s="27"/>
    </row>
  </sheetData>
  <sheetProtection algorithmName="SHA-512" hashValue="5x92/lxUXHOPfaoil+zgdF2si+W5G9apXohRY7jYEspa6ObFp6rBfW1Y0ToisC01qmkRoelP/qWquUCqYEauuw==" saltValue="npaNcXVVs2OCTjoyNYkEOw==" spinCount="100000" sheet="1" selectLockedCells="1"/>
  <customSheetViews>
    <customSheetView guid="{F68380CD-DF58-4BFA-A4C7-4B5C98AD7B16}" showGridLines="0" zeroValues="0" topLeftCell="A43">
      <selection activeCell="L73" sqref="L73"/>
      <rowBreaks count="2" manualBreakCount="2">
        <brk id="34" max="11" man="1"/>
        <brk id="55" max="11" man="1"/>
      </rowBreaks>
      <pageMargins left="0.63" right="0.42" top="0.57999999999999996" bottom="0.6" header="0.34" footer="0.35"/>
      <pageSetup scale="81" orientation="portrait" r:id="rId1"/>
      <headerFooter alignWithMargins="0">
        <oddFooter>&amp;R&amp;"Book Antiqua,Bold"&amp;8 Page &amp;P of &amp;N</oddFooter>
      </headerFooter>
    </customSheetView>
    <customSheetView guid="{2FDEDC7A-220A-4BDB-8FCD-0C556B60E1DF}" showGridLines="0" zeroValues="0" printArea="1" topLeftCell="A43">
      <selection activeCell="L73" sqref="L73"/>
      <rowBreaks count="2" manualBreakCount="2">
        <brk id="34" max="11" man="1"/>
        <brk id="55" max="11" man="1"/>
      </rowBreaks>
      <pageMargins left="0.63" right="0.42" top="0.57999999999999996" bottom="0.6" header="0.34" footer="0.35"/>
      <pageSetup scale="81"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4"/>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6"/>
      <headerFooter alignWithMargins="0">
        <oddFooter>&amp;R&amp;"Book Antiqua,Bold"&amp;8 Page &amp;P of &amp;N</oddFooter>
      </headerFooter>
    </customSheetView>
    <customSheetView guid="{237D8718-39ED-4FFE-B3B2-D1192F8D2E87}" showGridLines="0" zeroValues="0">
      <selection activeCell="L73" sqref="L73"/>
      <rowBreaks count="2" manualBreakCount="2">
        <brk id="34" max="11" man="1"/>
        <brk id="55" max="11" man="1"/>
      </rowBreaks>
      <pageMargins left="0.63" right="0.42" top="0.57999999999999996" bottom="0.6" header="0.34" footer="0.35"/>
      <pageSetup scale="81" orientation="portrait" r:id="rId7"/>
      <headerFooter alignWithMargins="0">
        <oddFooter>&amp;R&amp;"Book Antiqua,Bold"&amp;8 Page &amp;P of &amp;N</oddFooter>
      </headerFooter>
    </customSheetView>
    <customSheetView guid="{6A6F11F6-4979-4331-B451-38654332CB39}" showGridLines="0" zeroValues="0" topLeftCell="A57">
      <selection activeCell="G20" sqref="G20"/>
      <rowBreaks count="2" manualBreakCount="2">
        <brk id="34" max="11" man="1"/>
        <brk id="55" max="11" man="1"/>
      </rowBreaks>
      <pageMargins left="0.63" right="0.42" top="0.57999999999999996" bottom="0.6" header="0.34" footer="0.35"/>
      <pageSetup scale="81"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B20" sqref="B20:G20"/>
      <rowBreaks count="2" manualBreakCount="2">
        <brk id="34" max="11" man="1"/>
        <brk id="55" max="11" man="1"/>
      </rowBreaks>
      <pageMargins left="0.63" right="0.42" top="0.57999999999999996" bottom="0.6" header="0.34" footer="0.35"/>
      <pageSetup scale="81" orientation="portrait" r:id="rId9"/>
      <headerFooter alignWithMargins="0">
        <oddFooter>&amp;R&amp;"Book Antiqua,Bold"&amp;8 Page &amp;P of &amp;N</oddFooter>
      </headerFooter>
    </customSheetView>
    <customSheetView guid="{827228A5-964E-465A-A946-EF2238A19E11}" showGridLines="0" zeroValues="0" showRuler="0" topLeftCell="A21">
      <selection activeCell="H21" sqref="H21:L21"/>
      <rowBreaks count="2" manualBreakCount="2">
        <brk id="34" max="11" man="1"/>
        <brk id="55" max="11" man="1"/>
      </rowBreaks>
      <pageMargins left="0.63" right="0.42" top="0.57999999999999996" bottom="0.6" header="0.34" footer="0.35"/>
      <pageSetup scale="81" orientation="portrait" r:id="rId10"/>
      <headerFooter alignWithMargins="0">
        <oddFooter>&amp;R&amp;"Book Antiqua,Bold"&amp;8 Page &amp;P of &amp;N</oddFooter>
      </headerFooter>
    </customSheetView>
  </customSheetViews>
  <mergeCells count="109">
    <mergeCell ref="B80:D80"/>
    <mergeCell ref="H68:L68"/>
    <mergeCell ref="B63:D63"/>
    <mergeCell ref="B55:L55"/>
    <mergeCell ref="B79:D79"/>
    <mergeCell ref="I57:J57"/>
    <mergeCell ref="I58:J58"/>
    <mergeCell ref="B60:D60"/>
    <mergeCell ref="B58:D58"/>
    <mergeCell ref="B62:D62"/>
    <mergeCell ref="B65:D65"/>
    <mergeCell ref="C68:G68"/>
    <mergeCell ref="B59:D59"/>
    <mergeCell ref="K58:L58"/>
    <mergeCell ref="I62:J62"/>
    <mergeCell ref="I63:J63"/>
    <mergeCell ref="I64:J64"/>
    <mergeCell ref="B61:D61"/>
    <mergeCell ref="K62:L62"/>
    <mergeCell ref="I65:J65"/>
    <mergeCell ref="B64:D64"/>
    <mergeCell ref="F56:F57"/>
    <mergeCell ref="E56:E57"/>
    <mergeCell ref="B56:D57"/>
    <mergeCell ref="G49:H49"/>
    <mergeCell ref="I49:J49"/>
    <mergeCell ref="B52:L52"/>
    <mergeCell ref="G47:H47"/>
    <mergeCell ref="K50:L50"/>
    <mergeCell ref="C46:F46"/>
    <mergeCell ref="C41:F41"/>
    <mergeCell ref="G41:H41"/>
    <mergeCell ref="I41:L41"/>
    <mergeCell ref="K46:L46"/>
    <mergeCell ref="B43:L43"/>
    <mergeCell ref="K45:L45"/>
    <mergeCell ref="C45:F45"/>
    <mergeCell ref="G50:H50"/>
    <mergeCell ref="G56:H57"/>
    <mergeCell ref="K59:L59"/>
    <mergeCell ref="K63:L63"/>
    <mergeCell ref="K64:L64"/>
    <mergeCell ref="B23:G23"/>
    <mergeCell ref="D29:L29"/>
    <mergeCell ref="H24:L24"/>
    <mergeCell ref="B26:L26"/>
    <mergeCell ref="D28:L28"/>
    <mergeCell ref="B29:C29"/>
    <mergeCell ref="B24:G24"/>
    <mergeCell ref="B34:C34"/>
    <mergeCell ref="B35:C35"/>
    <mergeCell ref="B36:C36"/>
    <mergeCell ref="D33:L33"/>
    <mergeCell ref="H23:L23"/>
    <mergeCell ref="B28:C28"/>
    <mergeCell ref="C47:F47"/>
    <mergeCell ref="C50:F50"/>
    <mergeCell ref="C49:F49"/>
    <mergeCell ref="C48:F48"/>
    <mergeCell ref="G48:H48"/>
    <mergeCell ref="G46:H46"/>
    <mergeCell ref="I46:J46"/>
    <mergeCell ref="A3:L3"/>
    <mergeCell ref="B9:F9"/>
    <mergeCell ref="A16:L16"/>
    <mergeCell ref="B10:F10"/>
    <mergeCell ref="B11:F11"/>
    <mergeCell ref="B12:F12"/>
    <mergeCell ref="A8:F8"/>
    <mergeCell ref="A5:L5"/>
    <mergeCell ref="H20:L20"/>
    <mergeCell ref="H21:L21"/>
    <mergeCell ref="H22:L22"/>
    <mergeCell ref="B21:G21"/>
    <mergeCell ref="B22:G22"/>
    <mergeCell ref="B20:G20"/>
    <mergeCell ref="B18:L18"/>
    <mergeCell ref="D30:L30"/>
    <mergeCell ref="B19:L19"/>
    <mergeCell ref="I45:J45"/>
    <mergeCell ref="B44:L44"/>
    <mergeCell ref="G39:H39"/>
    <mergeCell ref="D34:L34"/>
    <mergeCell ref="D31:L31"/>
    <mergeCell ref="D32:L32"/>
    <mergeCell ref="G45:H45"/>
    <mergeCell ref="D35:L35"/>
    <mergeCell ref="C39:F39"/>
    <mergeCell ref="D36:L36"/>
    <mergeCell ref="B38:L38"/>
    <mergeCell ref="C40:F40"/>
    <mergeCell ref="G40:H40"/>
    <mergeCell ref="I40:L40"/>
    <mergeCell ref="I39:L39"/>
    <mergeCell ref="B33:C33"/>
    <mergeCell ref="K65:L65"/>
    <mergeCell ref="K47:L47"/>
    <mergeCell ref="K48:L48"/>
    <mergeCell ref="I56:L56"/>
    <mergeCell ref="K57:L57"/>
    <mergeCell ref="K60:L60"/>
    <mergeCell ref="K61:L61"/>
    <mergeCell ref="I48:J48"/>
    <mergeCell ref="I60:J60"/>
    <mergeCell ref="K49:L49"/>
    <mergeCell ref="I59:J59"/>
    <mergeCell ref="I61:J61"/>
    <mergeCell ref="I50:J50"/>
    <mergeCell ref="I47:J47"/>
  </mergeCells>
  <phoneticPr fontId="6" type="noConversion"/>
  <conditionalFormatting sqref="A82:L82">
    <cfRule type="expression" dxfId="6" priority="1" stopIfTrue="1">
      <formula>$Z$2&lt;1</formula>
    </cfRule>
  </conditionalFormatting>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81" orientation="portrait" r:id="rId11"/>
  <headerFooter alignWithMargins="0">
    <oddFooter>&amp;R&amp;"Book Antiqua,Bold"&amp;8 Page &amp;P of &amp;N</oddFooter>
  </headerFooter>
  <rowBreaks count="2" manualBreakCount="2">
    <brk id="34" max="11" man="1"/>
    <brk id="55" max="11" man="1"/>
  </rowBreaks>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indexed="11"/>
  </sheetPr>
  <dimension ref="A1:I39"/>
  <sheetViews>
    <sheetView showGridLines="0" showZeros="0" view="pageBreakPreview" zoomScaleNormal="100" zoomScaleSheetLayoutView="100" workbookViewId="0">
      <selection activeCell="I15" sqref="I15"/>
    </sheetView>
  </sheetViews>
  <sheetFormatPr defaultRowHeight="16.5"/>
  <cols>
    <col min="1" max="1" width="12.140625" style="31" customWidth="1"/>
    <col min="2" max="2" width="20.5703125" style="31" customWidth="1"/>
    <col min="3" max="3" width="11.42578125" style="31" customWidth="1"/>
    <col min="4" max="4" width="39.28515625" style="31" customWidth="1"/>
    <col min="5" max="5" width="39.5703125" style="31" bestFit="1" customWidth="1"/>
    <col min="6" max="8" width="9.140625" style="31"/>
    <col min="9" max="16384" width="9.140625" style="290"/>
  </cols>
  <sheetData>
    <row r="1" spans="1:9">
      <c r="A1" s="23" t="str">
        <f>'Attach 3(JV)'!A1</f>
        <v>Specification No. :SR-I/C&amp;M/WC-3823-D/2024/Rfx-5002003807</v>
      </c>
      <c r="B1" s="24"/>
      <c r="C1" s="24"/>
      <c r="D1" s="24"/>
      <c r="E1" s="25" t="str">
        <f>"Attachment-17 "</f>
        <v xml:space="preserve">Attachment-17 </v>
      </c>
    </row>
    <row r="3" spans="1:9" ht="66" customHeight="1">
      <c r="A3" s="505"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 s="505"/>
      <c r="C3" s="505"/>
      <c r="D3" s="505"/>
      <c r="E3" s="505"/>
      <c r="F3" s="291"/>
      <c r="G3" s="291"/>
      <c r="H3" s="291"/>
    </row>
    <row r="4" spans="1:9" ht="20.100000000000001" customHeight="1">
      <c r="A4" s="30"/>
      <c r="H4" s="32"/>
      <c r="I4" s="12"/>
    </row>
    <row r="5" spans="1:9" ht="20.100000000000001" customHeight="1">
      <c r="A5" s="506" t="s">
        <v>175</v>
      </c>
      <c r="B5" s="506"/>
      <c r="C5" s="506"/>
      <c r="D5" s="506"/>
      <c r="E5" s="506"/>
      <c r="F5" s="35"/>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20.100000000000001" customHeight="1">
      <c r="A8" s="35" t="str">
        <f>'Attach 3(JV)'!A8</f>
        <v/>
      </c>
      <c r="E8" s="40" t="str">
        <f>'Attach 4'!E8</f>
        <v>Sr.GM(C&amp;M)</v>
      </c>
      <c r="F8" s="40"/>
      <c r="H8" s="32"/>
      <c r="I8" s="12"/>
    </row>
    <row r="9" spans="1:9">
      <c r="A9" s="14" t="s">
        <v>548</v>
      </c>
      <c r="B9" s="658" t="str">
        <f>'Attach 3(JV)'!B9</f>
        <v/>
      </c>
      <c r="C9" s="658"/>
      <c r="D9" s="658"/>
      <c r="E9" s="40" t="str">
        <f>'Attach 4'!E9</f>
        <v>Power Grid Corporation of India Ltd.,</v>
      </c>
      <c r="F9" s="40"/>
      <c r="H9" s="32"/>
      <c r="I9" s="12"/>
    </row>
    <row r="10" spans="1:9">
      <c r="A10" s="14" t="s">
        <v>549</v>
      </c>
      <c r="B10" s="658" t="str">
        <f>'Attach 3(JV)'!B10</f>
        <v/>
      </c>
      <c r="C10" s="658"/>
      <c r="D10" s="658"/>
      <c r="E10" s="40" t="str">
        <f>'Attach 4'!E10</f>
        <v>SRTS-1</v>
      </c>
      <c r="F10" s="40"/>
      <c r="H10" s="32"/>
      <c r="I10" s="12"/>
    </row>
    <row r="11" spans="1:9">
      <c r="B11" s="658" t="str">
        <f>'Attach 3(JV)'!B11</f>
        <v/>
      </c>
      <c r="C11" s="658"/>
      <c r="D11" s="658"/>
      <c r="E11" s="40" t="str">
        <f>'Attach 4'!E11</f>
        <v>No: 6-6-8/32 &amp; 395E, Kavadiguda Main Road</v>
      </c>
      <c r="F11" s="40"/>
    </row>
    <row r="12" spans="1:9">
      <c r="A12" s="34"/>
      <c r="B12" s="658" t="str">
        <f>'Attach 3(JV)'!B12</f>
        <v/>
      </c>
      <c r="C12" s="658"/>
      <c r="D12" s="658"/>
      <c r="E12" s="40" t="str">
        <f>'Attach 4'!E12</f>
        <v>Secunderabad, Telangana – 500 080</v>
      </c>
      <c r="F12" s="40"/>
    </row>
    <row r="13" spans="1:9" ht="20.100000000000001" customHeight="1">
      <c r="A13" s="34"/>
      <c r="B13" s="117"/>
      <c r="C13" s="117"/>
      <c r="D13" s="117"/>
      <c r="E13" s="16"/>
    </row>
    <row r="14" spans="1:9" ht="20.100000000000001" customHeight="1">
      <c r="A14" s="34"/>
      <c r="B14" s="117"/>
      <c r="C14" s="117"/>
      <c r="D14" s="117"/>
      <c r="G14" s="13"/>
    </row>
    <row r="15" spans="1:9" ht="20.100000000000001" customHeight="1">
      <c r="A15" s="31" t="s">
        <v>542</v>
      </c>
    </row>
    <row r="16" spans="1:9" ht="20.100000000000001" customHeight="1">
      <c r="A16" s="34"/>
    </row>
    <row r="17" spans="1:5" ht="57.75" customHeight="1">
      <c r="A17" s="507" t="s">
        <v>176</v>
      </c>
      <c r="B17" s="507"/>
      <c r="C17" s="507"/>
      <c r="D17" s="507"/>
      <c r="E17" s="507"/>
    </row>
    <row r="18" spans="1:5" ht="34.5" customHeight="1">
      <c r="A18" s="507" t="s">
        <v>155</v>
      </c>
      <c r="B18" s="507"/>
      <c r="C18" s="507"/>
      <c r="D18" s="507"/>
      <c r="E18" s="507"/>
    </row>
    <row r="19" spans="1:5" ht="39.75" customHeight="1">
      <c r="A19" s="507" t="s">
        <v>149</v>
      </c>
      <c r="B19" s="507"/>
      <c r="C19" s="507"/>
      <c r="D19" s="507"/>
      <c r="E19" s="507"/>
    </row>
    <row r="20" spans="1:5" ht="60.75" customHeight="1">
      <c r="A20" s="507" t="s">
        <v>150</v>
      </c>
      <c r="B20" s="507"/>
      <c r="C20" s="507"/>
      <c r="D20" s="507"/>
      <c r="E20" s="507"/>
    </row>
    <row r="21" spans="1:5" ht="13.5" customHeight="1">
      <c r="A21" s="37"/>
    </row>
    <row r="22" spans="1:5" ht="87.75" customHeight="1">
      <c r="A22" s="507" t="s">
        <v>151</v>
      </c>
      <c r="B22" s="507"/>
      <c r="C22" s="507"/>
      <c r="D22" s="507"/>
      <c r="E22" s="507"/>
    </row>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B26" s="42"/>
      <c r="C26" s="42"/>
      <c r="D26" s="39"/>
      <c r="E26" s="42"/>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AyWVEUPgoKKWkDVyCOGlpCYy+PqqTN+iu8Rd4B6kSs13VJz1a/ZGLGqQBcPbUJTEeFG10fpsa2MJ6GLm+6wKhw==" saltValue="/N5X16LpOakGXJJzxq2QfQ==" spinCount="100000" sheet="1" selectLockedCells="1"/>
  <customSheetViews>
    <customSheetView guid="{F68380CD-DF58-4BFA-A4C7-4B5C98AD7B16}" showGridLines="0" zeroValu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zeroValu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zeroValu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zeroValu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PageBreaks="1" showGridLines="0" zeroValues="0" printArea="1" view="pageBreakPreview" topLeftCell="A10">
      <selection activeCell="G20" sqref="G20"/>
      <pageMargins left="0.75" right="0.63" top="0.57999999999999996" bottom="0.6" header="0.34" footer="0.35"/>
      <printOptions horizontalCentered="1"/>
      <pageSetup scale="94"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A19" sqref="A19:E19"/>
      <pageMargins left="0.75" right="0.63" top="0.57999999999999996" bottom="0.6" header="0.34" footer="0.35"/>
      <printOptions horizontalCentered="1"/>
      <pageSetup scale="94" orientation="portrait" r:id="rId9"/>
      <headerFooter alignWithMargins="0">
        <oddFooter>&amp;R&amp;"Book Antiqua,Bold"&amp;8 Page &amp;P of &amp;N</oddFooter>
      </headerFooter>
    </customSheetView>
    <customSheetView guid="{827228A5-964E-465A-A946-EF2238A19E11}" showGridLines="0" zeroValues="0" showRuler="0" topLeftCell="A19">
      <selection activeCell="A19" sqref="A19:E19"/>
      <pageMargins left="0.75" right="0.63" top="0.57999999999999996" bottom="0.6" header="0.34" footer="0.35"/>
      <printOptions horizontalCentered="1"/>
      <pageSetup scale="94" orientation="portrait" r:id="rId10"/>
      <headerFooter alignWithMargins="0">
        <oddFooter>&amp;R&amp;"Book Antiqua,Bold"&amp;8 Page &amp;P of &amp;N</oddFooter>
      </headerFooter>
    </customSheetView>
  </customSheetViews>
  <mergeCells count="11">
    <mergeCell ref="A22:E22"/>
    <mergeCell ref="A3:E3"/>
    <mergeCell ref="A5:E5"/>
    <mergeCell ref="A17:E17"/>
    <mergeCell ref="B9:D9"/>
    <mergeCell ref="B10:D10"/>
    <mergeCell ref="B11:D11"/>
    <mergeCell ref="B12:D12"/>
    <mergeCell ref="A18:E18"/>
    <mergeCell ref="A19:E19"/>
    <mergeCell ref="A20:E20"/>
  </mergeCells>
  <phoneticPr fontId="6" type="noConversion"/>
  <printOptions horizontalCentered="1"/>
  <pageMargins left="0.75" right="0.63" top="0.57999999999999996" bottom="0.6" header="0.34" footer="0.35"/>
  <pageSetup scale="89" orientation="portrait" r:id="rId11"/>
  <headerFooter alignWithMargins="0">
    <oddFooter>&amp;R&amp;"Book Antiqua,Bold"&amp;8 Page &amp;P of &amp;N</oddFooter>
  </headerFooter>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indexed="13"/>
  </sheetPr>
  <dimension ref="A1:AZ97"/>
  <sheetViews>
    <sheetView showGridLines="0" view="pageBreakPreview" zoomScale="85" zoomScaleNormal="85" zoomScaleSheetLayoutView="85" workbookViewId="0">
      <selection activeCell="I38" sqref="I38:I39"/>
    </sheetView>
  </sheetViews>
  <sheetFormatPr defaultRowHeight="16.5"/>
  <cols>
    <col min="1" max="2" width="10.7109375" style="398" customWidth="1"/>
    <col min="3" max="3" width="17.5703125" style="398" customWidth="1"/>
    <col min="4" max="4" width="20.7109375" style="398" customWidth="1"/>
    <col min="5" max="5" width="12.7109375" style="398" customWidth="1"/>
    <col min="6" max="6" width="30" style="398" customWidth="1"/>
    <col min="7" max="7" width="12.5703125" style="398" customWidth="1"/>
    <col min="8" max="8" width="11.28515625" style="398" customWidth="1"/>
    <col min="9" max="9" width="11.85546875" style="387" customWidth="1"/>
    <col min="10" max="10" width="13.28515625" style="388" customWidth="1"/>
    <col min="11" max="25" width="9.140625" style="388"/>
    <col min="26" max="26" width="10" style="388" bestFit="1" customWidth="1"/>
    <col min="27" max="27" width="9.140625" style="388"/>
    <col min="28" max="28" width="9.140625" style="454"/>
    <col min="29" max="29" width="22.42578125" style="455" customWidth="1"/>
    <col min="30" max="31" width="9.140625" style="456"/>
    <col min="32" max="32" width="9.140625" style="397"/>
    <col min="33" max="33" width="10" style="397" bestFit="1" customWidth="1"/>
    <col min="34" max="34" width="14.85546875" style="397" customWidth="1"/>
    <col min="35" max="16384" width="9.140625" style="397"/>
  </cols>
  <sheetData>
    <row r="1" spans="1:52">
      <c r="A1" s="383" t="str">
        <f>'Attach 3(JV)'!A1</f>
        <v>Specification No. :SR-I/C&amp;M/WC-3823-D/2024/Rfx-5002003807</v>
      </c>
      <c r="B1" s="383"/>
      <c r="C1" s="384"/>
      <c r="D1" s="384"/>
      <c r="E1" s="384"/>
      <c r="F1" s="385" t="str">
        <f>"Bid Form 1st Envelope "</f>
        <v xml:space="preserve">Bid Form 1st Envelope </v>
      </c>
      <c r="G1" s="386"/>
      <c r="H1" s="386"/>
      <c r="Z1" s="389"/>
      <c r="AA1" s="389"/>
      <c r="AB1" s="390"/>
      <c r="AC1" s="391"/>
      <c r="AD1" s="392"/>
      <c r="AE1" s="393">
        <v>1</v>
      </c>
      <c r="AF1" s="394" t="s">
        <v>513</v>
      </c>
      <c r="AG1" s="395">
        <v>1</v>
      </c>
      <c r="AH1" s="395" t="s">
        <v>274</v>
      </c>
      <c r="AI1" s="396"/>
      <c r="AJ1" s="396"/>
      <c r="AK1" s="395">
        <v>1</v>
      </c>
      <c r="AL1" s="396" t="s">
        <v>275</v>
      </c>
      <c r="AM1" s="394"/>
      <c r="AN1" s="394"/>
      <c r="AO1" s="394"/>
      <c r="AP1" s="394"/>
      <c r="AQ1" s="394"/>
      <c r="AR1" s="394"/>
      <c r="AS1" s="394"/>
      <c r="AT1" s="394"/>
      <c r="AU1" s="394"/>
      <c r="AV1" s="394"/>
      <c r="AW1" s="394"/>
      <c r="AX1" s="394"/>
      <c r="AY1" s="394"/>
      <c r="AZ1" s="394"/>
    </row>
    <row r="2" spans="1:52">
      <c r="Z2" s="389"/>
      <c r="AA2" s="389"/>
      <c r="AB2" s="390"/>
      <c r="AC2" s="391"/>
      <c r="AD2" s="392"/>
      <c r="AE2" s="393">
        <v>2</v>
      </c>
      <c r="AF2" s="394" t="s">
        <v>514</v>
      </c>
      <c r="AG2" s="395">
        <v>2</v>
      </c>
      <c r="AH2" s="395" t="s">
        <v>490</v>
      </c>
      <c r="AI2" s="396"/>
      <c r="AJ2" s="396"/>
      <c r="AK2" s="395">
        <v>2</v>
      </c>
      <c r="AL2" s="396" t="s">
        <v>491</v>
      </c>
      <c r="AM2" s="394"/>
      <c r="AN2" s="394"/>
      <c r="AO2" s="394"/>
      <c r="AP2" s="394"/>
      <c r="AQ2" s="394"/>
      <c r="AR2" s="394"/>
      <c r="AS2" s="394"/>
      <c r="AT2" s="394"/>
      <c r="AU2" s="394"/>
      <c r="AV2" s="394"/>
      <c r="AW2" s="394"/>
      <c r="AX2" s="394"/>
      <c r="AY2" s="394"/>
      <c r="AZ2" s="394"/>
    </row>
    <row r="3" spans="1:52" ht="20.100000000000001" customHeight="1">
      <c r="A3" s="678" t="s">
        <v>222</v>
      </c>
      <c r="B3" s="678"/>
      <c r="C3" s="678"/>
      <c r="D3" s="678"/>
      <c r="E3" s="678"/>
      <c r="F3" s="678"/>
      <c r="G3" s="399"/>
      <c r="H3" s="399"/>
      <c r="I3" s="400"/>
      <c r="Z3" s="389"/>
      <c r="AA3" s="389"/>
      <c r="AB3" s="401"/>
      <c r="AC3" s="402"/>
      <c r="AD3" s="392"/>
      <c r="AE3" s="393">
        <v>3</v>
      </c>
      <c r="AF3" s="394" t="s">
        <v>515</v>
      </c>
      <c r="AG3" s="395">
        <v>3</v>
      </c>
      <c r="AH3" s="395" t="s">
        <v>492</v>
      </c>
      <c r="AI3" s="396"/>
      <c r="AJ3" s="396"/>
      <c r="AK3" s="395">
        <v>3</v>
      </c>
      <c r="AL3" s="396" t="s">
        <v>493</v>
      </c>
      <c r="AM3" s="394"/>
      <c r="AN3" s="394"/>
      <c r="AO3" s="394"/>
      <c r="AP3" s="394"/>
      <c r="AQ3" s="394"/>
      <c r="AR3" s="394"/>
      <c r="AS3" s="394"/>
      <c r="AT3" s="394"/>
      <c r="AU3" s="394"/>
      <c r="AV3" s="394"/>
      <c r="AW3" s="394"/>
      <c r="AX3" s="394"/>
      <c r="AY3" s="394"/>
      <c r="AZ3" s="394"/>
    </row>
    <row r="4" spans="1:52" ht="12" customHeight="1">
      <c r="A4" s="399"/>
      <c r="B4" s="399"/>
      <c r="C4" s="399"/>
      <c r="D4" s="399"/>
      <c r="E4" s="399"/>
      <c r="F4" s="399"/>
      <c r="G4" s="399"/>
      <c r="H4" s="399"/>
      <c r="I4" s="400"/>
      <c r="Z4" s="389"/>
      <c r="AA4" s="389"/>
      <c r="AB4" s="401"/>
      <c r="AC4" s="402"/>
      <c r="AD4" s="392"/>
      <c r="AE4" s="393">
        <v>4</v>
      </c>
      <c r="AF4" s="394" t="s">
        <v>516</v>
      </c>
      <c r="AG4" s="395">
        <v>4</v>
      </c>
      <c r="AH4" s="395" t="s">
        <v>494</v>
      </c>
      <c r="AI4" s="396"/>
      <c r="AJ4" s="396"/>
      <c r="AK4" s="395">
        <v>4</v>
      </c>
      <c r="AL4" s="396" t="s">
        <v>495</v>
      </c>
      <c r="AM4" s="394"/>
      <c r="AN4" s="394"/>
      <c r="AO4" s="394"/>
      <c r="AP4" s="394"/>
      <c r="AQ4" s="394"/>
      <c r="AR4" s="394"/>
      <c r="AS4" s="394"/>
      <c r="AT4" s="394"/>
      <c r="AU4" s="394"/>
      <c r="AV4" s="394"/>
      <c r="AW4" s="394"/>
      <c r="AX4" s="394"/>
      <c r="AY4" s="394"/>
      <c r="AZ4" s="394"/>
    </row>
    <row r="5" spans="1:52" ht="20.100000000000001" customHeight="1">
      <c r="A5" s="403" t="s">
        <v>512</v>
      </c>
      <c r="B5" s="403"/>
      <c r="C5" s="680"/>
      <c r="D5" s="680"/>
      <c r="E5" s="680"/>
      <c r="F5" s="680"/>
      <c r="G5" s="403"/>
      <c r="H5" s="403"/>
      <c r="Z5" s="389"/>
      <c r="AA5" s="389"/>
      <c r="AB5" s="401"/>
      <c r="AC5" s="402"/>
      <c r="AD5" s="392"/>
      <c r="AE5" s="393">
        <v>5</v>
      </c>
      <c r="AF5" s="394" t="s">
        <v>517</v>
      </c>
      <c r="AG5" s="395">
        <v>5</v>
      </c>
      <c r="AH5" s="395" t="s">
        <v>494</v>
      </c>
      <c r="AI5" s="396"/>
      <c r="AJ5" s="396"/>
      <c r="AK5" s="395">
        <v>5</v>
      </c>
      <c r="AL5" s="396" t="s">
        <v>496</v>
      </c>
      <c r="AM5" s="394"/>
      <c r="AN5" s="394"/>
      <c r="AO5" s="394"/>
      <c r="AP5" s="394"/>
      <c r="AQ5" s="394"/>
      <c r="AR5" s="394"/>
      <c r="AS5" s="394"/>
      <c r="AT5" s="394"/>
      <c r="AU5" s="394"/>
      <c r="AV5" s="394"/>
      <c r="AW5" s="394"/>
      <c r="AX5" s="394"/>
      <c r="AY5" s="394"/>
      <c r="AZ5" s="394"/>
    </row>
    <row r="6" spans="1:52" ht="20.100000000000001" customHeight="1">
      <c r="A6" s="403" t="s">
        <v>179</v>
      </c>
      <c r="B6" s="681" t="str">
        <f>'Attach 3(JV)'!B24</f>
        <v/>
      </c>
      <c r="C6" s="681"/>
      <c r="Z6" s="389"/>
      <c r="AA6" s="389"/>
      <c r="AB6" s="401"/>
      <c r="AC6" s="402"/>
      <c r="AD6" s="392"/>
      <c r="AE6" s="393">
        <v>6</v>
      </c>
      <c r="AF6" s="394" t="s">
        <v>518</v>
      </c>
      <c r="AG6" s="395">
        <v>6</v>
      </c>
      <c r="AH6" s="395" t="s">
        <v>494</v>
      </c>
      <c r="AI6" s="405" t="e">
        <f>DAY(B6)</f>
        <v>#VALUE!</v>
      </c>
      <c r="AJ6" s="396"/>
      <c r="AK6" s="395">
        <v>6</v>
      </c>
      <c r="AL6" s="396" t="s">
        <v>497</v>
      </c>
      <c r="AM6" s="394"/>
      <c r="AN6" s="394"/>
      <c r="AO6" s="394"/>
      <c r="AP6" s="394"/>
      <c r="AQ6" s="394"/>
      <c r="AR6" s="394"/>
      <c r="AS6" s="394"/>
      <c r="AT6" s="394"/>
      <c r="AU6" s="394"/>
      <c r="AV6" s="394"/>
      <c r="AW6" s="394"/>
      <c r="AX6" s="394"/>
      <c r="AY6" s="394"/>
      <c r="AZ6" s="394"/>
    </row>
    <row r="7" spans="1:52" ht="20.100000000000001" customHeight="1">
      <c r="A7" s="403"/>
      <c r="B7" s="404"/>
      <c r="C7" s="404"/>
      <c r="Z7" s="389"/>
      <c r="AA7" s="389"/>
      <c r="AB7" s="401"/>
      <c r="AC7" s="402"/>
      <c r="AD7" s="392"/>
      <c r="AE7" s="393">
        <v>7</v>
      </c>
      <c r="AF7" s="394" t="s">
        <v>519</v>
      </c>
      <c r="AG7" s="395">
        <v>7</v>
      </c>
      <c r="AH7" s="395" t="s">
        <v>494</v>
      </c>
      <c r="AI7" s="405" t="e">
        <f>MONTH(B6)</f>
        <v>#VALUE!</v>
      </c>
      <c r="AJ7" s="396"/>
      <c r="AK7" s="395">
        <v>7</v>
      </c>
      <c r="AL7" s="396" t="s">
        <v>498</v>
      </c>
      <c r="AM7" s="394"/>
      <c r="AN7" s="394"/>
      <c r="AO7" s="394"/>
      <c r="AP7" s="394"/>
      <c r="AQ7" s="394"/>
      <c r="AR7" s="394"/>
      <c r="AS7" s="394"/>
      <c r="AT7" s="394"/>
      <c r="AU7" s="394"/>
      <c r="AV7" s="394"/>
      <c r="AW7" s="394"/>
      <c r="AX7" s="394"/>
      <c r="AY7" s="394"/>
      <c r="AZ7" s="394"/>
    </row>
    <row r="8" spans="1:52" ht="20.100000000000001" customHeight="1">
      <c r="A8" s="406" t="str">
        <f>'Attach 3(JV)'!E7</f>
        <v>To:</v>
      </c>
      <c r="B8" s="407"/>
      <c r="F8" s="408"/>
      <c r="G8" s="408"/>
      <c r="H8" s="408"/>
      <c r="Z8" s="389"/>
      <c r="AA8" s="389"/>
      <c r="AB8" s="401"/>
      <c r="AC8" s="402"/>
      <c r="AD8" s="392"/>
      <c r="AE8" s="393">
        <v>8</v>
      </c>
      <c r="AF8" s="394" t="s">
        <v>520</v>
      </c>
      <c r="AG8" s="395">
        <v>8</v>
      </c>
      <c r="AH8" s="395" t="s">
        <v>494</v>
      </c>
      <c r="AI8" s="405" t="e">
        <f>LOOKUP(AI7,AK1:AK12,AL1:AL12)</f>
        <v>#VALUE!</v>
      </c>
      <c r="AJ8" s="396"/>
      <c r="AK8" s="395">
        <v>8</v>
      </c>
      <c r="AL8" s="396" t="s">
        <v>499</v>
      </c>
      <c r="AM8" s="394"/>
      <c r="AN8" s="394"/>
      <c r="AO8" s="394"/>
      <c r="AP8" s="394"/>
      <c r="AQ8" s="394"/>
      <c r="AR8" s="394"/>
      <c r="AS8" s="394"/>
      <c r="AT8" s="394"/>
      <c r="AU8" s="394"/>
      <c r="AV8" s="394"/>
      <c r="AW8" s="394"/>
      <c r="AX8" s="394"/>
      <c r="AY8" s="394"/>
      <c r="AZ8" s="394"/>
    </row>
    <row r="9" spans="1:52" ht="20.100000000000001" customHeight="1">
      <c r="A9" s="403" t="str">
        <f>'Attach 4'!E8</f>
        <v>Sr.GM(C&amp;M)</v>
      </c>
      <c r="B9" s="403"/>
      <c r="F9" s="408"/>
      <c r="G9" s="408"/>
      <c r="H9" s="408"/>
      <c r="Z9" s="389"/>
      <c r="AA9" s="389"/>
      <c r="AB9" s="401"/>
      <c r="AC9" s="402"/>
      <c r="AD9" s="392"/>
      <c r="AE9" s="393">
        <v>9</v>
      </c>
      <c r="AF9" s="394" t="s">
        <v>521</v>
      </c>
      <c r="AG9" s="395">
        <v>9</v>
      </c>
      <c r="AH9" s="395" t="s">
        <v>494</v>
      </c>
      <c r="AI9" s="405" t="e">
        <f>YEAR(B6)</f>
        <v>#VALUE!</v>
      </c>
      <c r="AJ9" s="396"/>
      <c r="AK9" s="395">
        <v>9</v>
      </c>
      <c r="AL9" s="396" t="s">
        <v>500</v>
      </c>
      <c r="AM9" s="394"/>
      <c r="AN9" s="394"/>
      <c r="AO9" s="394"/>
      <c r="AP9" s="394"/>
      <c r="AQ9" s="394"/>
      <c r="AR9" s="394"/>
      <c r="AS9" s="394"/>
      <c r="AT9" s="394"/>
      <c r="AU9" s="394"/>
      <c r="AV9" s="394"/>
      <c r="AW9" s="394"/>
      <c r="AX9" s="394"/>
      <c r="AY9" s="394"/>
      <c r="AZ9" s="394"/>
    </row>
    <row r="10" spans="1:52" ht="20.100000000000001" customHeight="1">
      <c r="A10" s="403" t="str">
        <f>'Attach 4'!E9</f>
        <v>Power Grid Corporation of India Ltd.,</v>
      </c>
      <c r="B10" s="403"/>
      <c r="F10" s="408"/>
      <c r="G10" s="408"/>
      <c r="H10" s="408"/>
      <c r="Z10" s="389"/>
      <c r="AA10" s="389"/>
      <c r="AB10" s="401"/>
      <c r="AC10" s="402"/>
      <c r="AD10" s="392"/>
      <c r="AE10" s="393">
        <v>10</v>
      </c>
      <c r="AF10" s="394" t="s">
        <v>522</v>
      </c>
      <c r="AG10" s="395">
        <v>10</v>
      </c>
      <c r="AH10" s="395" t="s">
        <v>494</v>
      </c>
      <c r="AI10" s="396"/>
      <c r="AJ10" s="396"/>
      <c r="AK10" s="395">
        <v>10</v>
      </c>
      <c r="AL10" s="396" t="s">
        <v>501</v>
      </c>
      <c r="AM10" s="394"/>
      <c r="AN10" s="394"/>
      <c r="AO10" s="394"/>
      <c r="AP10" s="394"/>
      <c r="AQ10" s="394"/>
      <c r="AR10" s="394"/>
      <c r="AS10" s="394"/>
      <c r="AT10" s="394"/>
      <c r="AU10" s="394"/>
      <c r="AV10" s="394"/>
      <c r="AW10" s="394"/>
      <c r="AX10" s="394"/>
      <c r="AY10" s="394"/>
      <c r="AZ10" s="394"/>
    </row>
    <row r="11" spans="1:52" ht="20.100000000000001" customHeight="1">
      <c r="A11" s="403" t="str">
        <f>'Attach 4'!E10</f>
        <v>SRTS-1</v>
      </c>
      <c r="B11" s="403"/>
      <c r="F11" s="408"/>
      <c r="G11" s="408"/>
      <c r="H11" s="408"/>
      <c r="Z11" s="389"/>
      <c r="AA11" s="389"/>
      <c r="AB11" s="401"/>
      <c r="AC11" s="402"/>
      <c r="AD11" s="392"/>
      <c r="AE11" s="393">
        <v>11</v>
      </c>
      <c r="AF11" s="394" t="s">
        <v>523</v>
      </c>
      <c r="AG11" s="395">
        <v>11</v>
      </c>
      <c r="AH11" s="395" t="s">
        <v>494</v>
      </c>
      <c r="AI11" s="396"/>
      <c r="AJ11" s="396"/>
      <c r="AK11" s="395">
        <v>11</v>
      </c>
      <c r="AL11" s="396" t="s">
        <v>502</v>
      </c>
      <c r="AM11" s="394"/>
      <c r="AN11" s="394"/>
      <c r="AO11" s="394"/>
      <c r="AP11" s="394"/>
      <c r="AQ11" s="394"/>
      <c r="AR11" s="394"/>
      <c r="AS11" s="394"/>
      <c r="AT11" s="394"/>
      <c r="AU11" s="394"/>
      <c r="AV11" s="394"/>
      <c r="AW11" s="394"/>
      <c r="AX11" s="394"/>
      <c r="AY11" s="394"/>
      <c r="AZ11" s="394"/>
    </row>
    <row r="12" spans="1:52" ht="20.100000000000001" customHeight="1">
      <c r="A12" s="403" t="str">
        <f>'Attach 4'!E11</f>
        <v>No: 6-6-8/32 &amp; 395E, Kavadiguda Main Road</v>
      </c>
      <c r="B12" s="403"/>
      <c r="F12" s="408"/>
      <c r="G12" s="408"/>
      <c r="H12" s="408"/>
      <c r="Z12" s="389"/>
      <c r="AA12" s="389"/>
      <c r="AB12" s="401"/>
      <c r="AC12" s="402"/>
      <c r="AD12" s="392"/>
      <c r="AE12" s="393">
        <v>12</v>
      </c>
      <c r="AF12" s="394" t="s">
        <v>524</v>
      </c>
      <c r="AG12" s="395">
        <v>12</v>
      </c>
      <c r="AH12" s="395" t="s">
        <v>494</v>
      </c>
      <c r="AI12" s="396"/>
      <c r="AJ12" s="396"/>
      <c r="AK12" s="395">
        <v>12</v>
      </c>
      <c r="AL12" s="396" t="s">
        <v>503</v>
      </c>
      <c r="AM12" s="394"/>
      <c r="AN12" s="394"/>
      <c r="AO12" s="394"/>
      <c r="AP12" s="394"/>
      <c r="AQ12" s="394"/>
      <c r="AR12" s="394"/>
      <c r="AS12" s="394"/>
      <c r="AT12" s="394"/>
      <c r="AU12" s="394"/>
      <c r="AV12" s="394"/>
      <c r="AW12" s="394"/>
      <c r="AX12" s="394"/>
      <c r="AY12" s="394"/>
      <c r="AZ12" s="394"/>
    </row>
    <row r="13" spans="1:52" ht="20.100000000000001" customHeight="1">
      <c r="A13" s="403" t="str">
        <f>'Attach 4'!E12</f>
        <v>Secunderabad, Telangana – 500 080</v>
      </c>
      <c r="B13" s="403"/>
      <c r="F13" s="408"/>
      <c r="G13" s="408"/>
      <c r="H13" s="408"/>
      <c r="Z13" s="389"/>
      <c r="AA13" s="389"/>
      <c r="AB13" s="401"/>
      <c r="AC13" s="402"/>
      <c r="AD13" s="392"/>
      <c r="AE13" s="393">
        <v>13</v>
      </c>
      <c r="AF13" s="394" t="s">
        <v>525</v>
      </c>
      <c r="AG13" s="395">
        <v>13</v>
      </c>
      <c r="AH13" s="395" t="s">
        <v>494</v>
      </c>
      <c r="AI13" s="396"/>
      <c r="AJ13" s="396"/>
      <c r="AK13" s="396"/>
      <c r="AL13" s="396"/>
      <c r="AM13" s="394"/>
      <c r="AN13" s="394"/>
      <c r="AO13" s="394"/>
      <c r="AP13" s="394"/>
      <c r="AQ13" s="394"/>
      <c r="AR13" s="394"/>
      <c r="AS13" s="394"/>
      <c r="AT13" s="394"/>
      <c r="AU13" s="394"/>
      <c r="AV13" s="394"/>
      <c r="AW13" s="394"/>
      <c r="AX13" s="394"/>
      <c r="AY13" s="394"/>
      <c r="AZ13" s="394"/>
    </row>
    <row r="14" spans="1:52" ht="12" customHeight="1">
      <c r="A14" s="403"/>
      <c r="B14" s="403"/>
      <c r="F14" s="408"/>
      <c r="G14" s="408"/>
      <c r="H14" s="408"/>
      <c r="Z14" s="389"/>
      <c r="AA14" s="389"/>
      <c r="AB14" s="401"/>
      <c r="AC14" s="402"/>
      <c r="AD14" s="392"/>
      <c r="AE14" s="393">
        <v>14</v>
      </c>
      <c r="AF14" s="394" t="s">
        <v>526</v>
      </c>
      <c r="AG14" s="395">
        <v>14</v>
      </c>
      <c r="AH14" s="395" t="s">
        <v>494</v>
      </c>
      <c r="AI14" s="396"/>
      <c r="AJ14" s="396"/>
      <c r="AK14" s="396"/>
      <c r="AL14" s="396"/>
      <c r="AM14" s="394"/>
      <c r="AN14" s="394"/>
      <c r="AO14" s="394"/>
      <c r="AP14" s="394"/>
      <c r="AQ14" s="394"/>
      <c r="AR14" s="394"/>
      <c r="AS14" s="394"/>
      <c r="AT14" s="394"/>
      <c r="AU14" s="394"/>
      <c r="AV14" s="394"/>
      <c r="AW14" s="394"/>
      <c r="AX14" s="394"/>
      <c r="AY14" s="394"/>
      <c r="AZ14" s="394"/>
    </row>
    <row r="15" spans="1:52" ht="92.25" customHeight="1">
      <c r="A15" s="409" t="s">
        <v>534</v>
      </c>
      <c r="B15" s="409"/>
      <c r="C15" s="660" t="str">
        <f>'Attach 3(JV)'!A3</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D15" s="660"/>
      <c r="E15" s="660"/>
      <c r="F15" s="660"/>
      <c r="G15" s="408"/>
      <c r="H15" s="408"/>
      <c r="Z15" s="389"/>
      <c r="AA15" s="389"/>
      <c r="AB15" s="401"/>
      <c r="AC15" s="402"/>
      <c r="AD15" s="392"/>
      <c r="AE15" s="393">
        <v>15</v>
      </c>
      <c r="AF15" s="394" t="s">
        <v>527</v>
      </c>
      <c r="AG15" s="395">
        <v>15</v>
      </c>
      <c r="AH15" s="395" t="s">
        <v>494</v>
      </c>
      <c r="AI15" s="396"/>
      <c r="AJ15" s="396"/>
      <c r="AK15" s="396"/>
      <c r="AL15" s="396"/>
      <c r="AM15" s="394"/>
      <c r="AN15" s="394"/>
      <c r="AO15" s="394"/>
      <c r="AP15" s="394"/>
      <c r="AQ15" s="394"/>
      <c r="AR15" s="394"/>
      <c r="AS15" s="394"/>
      <c r="AT15" s="394"/>
      <c r="AU15" s="394"/>
      <c r="AV15" s="394"/>
      <c r="AW15" s="394"/>
      <c r="AX15" s="394"/>
      <c r="AY15" s="394"/>
      <c r="AZ15" s="394"/>
    </row>
    <row r="16" spans="1:52" ht="21" customHeight="1">
      <c r="A16" s="398" t="s">
        <v>223</v>
      </c>
      <c r="C16" s="408"/>
      <c r="D16" s="408"/>
      <c r="E16" s="408"/>
      <c r="F16" s="408"/>
      <c r="G16" s="675" t="s">
        <v>335</v>
      </c>
      <c r="H16" s="675"/>
      <c r="Z16" s="389"/>
      <c r="AA16" s="389"/>
      <c r="AB16" s="401"/>
      <c r="AC16" s="402"/>
      <c r="AD16" s="392"/>
      <c r="AE16" s="393">
        <v>16</v>
      </c>
      <c r="AF16" s="394" t="s">
        <v>528</v>
      </c>
      <c r="AG16" s="395">
        <v>16</v>
      </c>
      <c r="AH16" s="395" t="s">
        <v>494</v>
      </c>
      <c r="AI16" s="396"/>
      <c r="AJ16" s="396"/>
      <c r="AK16" s="396"/>
      <c r="AL16" s="396"/>
      <c r="AM16" s="394"/>
      <c r="AN16" s="394"/>
      <c r="AO16" s="394"/>
      <c r="AP16" s="394"/>
      <c r="AQ16" s="394"/>
      <c r="AR16" s="394"/>
      <c r="AS16" s="394"/>
      <c r="AT16" s="394"/>
      <c r="AU16" s="394"/>
      <c r="AV16" s="394"/>
      <c r="AW16" s="394"/>
      <c r="AX16" s="394"/>
      <c r="AY16" s="394"/>
      <c r="AZ16" s="394"/>
    </row>
    <row r="17" spans="1:52" s="388" customFormat="1" ht="166.5" customHeight="1">
      <c r="A17" s="410">
        <v>1</v>
      </c>
      <c r="B17" s="659" t="str">
        <f>"Having examined the Bidding Documents, including Amendment Nos. " &amp; G17 &amp; " dated "&amp; TEXT(H17, "dd/mm/yyyy") &amp; AB17</f>
        <v xml:space="preserve">Having examined the Bidding Documents, including Amendment Nos. .. [Enter Amendment No.].. .. dated ...[Enter Amendment Date]…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659"/>
      <c r="D17" s="659"/>
      <c r="E17" s="659"/>
      <c r="F17" s="659"/>
      <c r="G17" s="411" t="s">
        <v>56</v>
      </c>
      <c r="H17" s="412" t="s">
        <v>57</v>
      </c>
      <c r="I17" s="413"/>
      <c r="Z17" s="414"/>
      <c r="AA17" s="414"/>
      <c r="AB17" s="415" t="s">
        <v>160</v>
      </c>
      <c r="AC17" s="390"/>
      <c r="AD17" s="416"/>
      <c r="AE17" s="393">
        <v>17</v>
      </c>
      <c r="AF17" s="389" t="s">
        <v>529</v>
      </c>
      <c r="AG17" s="395">
        <v>17</v>
      </c>
      <c r="AH17" s="395" t="s">
        <v>494</v>
      </c>
      <c r="AI17" s="396"/>
      <c r="AJ17" s="396"/>
      <c r="AK17" s="396"/>
      <c r="AL17" s="396"/>
      <c r="AM17" s="389"/>
      <c r="AN17" s="389"/>
      <c r="AO17" s="389"/>
      <c r="AP17" s="389"/>
      <c r="AQ17" s="389"/>
      <c r="AR17" s="389"/>
      <c r="AS17" s="389"/>
      <c r="AT17" s="389"/>
      <c r="AU17" s="389"/>
      <c r="AV17" s="389"/>
      <c r="AW17" s="389"/>
      <c r="AX17" s="389"/>
      <c r="AY17" s="389"/>
      <c r="AZ17" s="389"/>
    </row>
    <row r="18" spans="1:52" ht="21" customHeight="1">
      <c r="A18" s="410">
        <v>2</v>
      </c>
      <c r="B18" s="417" t="s">
        <v>224</v>
      </c>
      <c r="C18" s="408"/>
      <c r="D18" s="408"/>
      <c r="E18" s="408"/>
      <c r="F18" s="408"/>
      <c r="G18" s="408"/>
      <c r="H18" s="408"/>
      <c r="Z18" s="389"/>
      <c r="AA18" s="389"/>
      <c r="AB18" s="401"/>
      <c r="AC18" s="402" t="s">
        <v>535</v>
      </c>
      <c r="AD18" s="392"/>
      <c r="AE18" s="393">
        <v>18</v>
      </c>
      <c r="AF18" s="394" t="s">
        <v>530</v>
      </c>
      <c r="AG18" s="395">
        <v>18</v>
      </c>
      <c r="AH18" s="395" t="s">
        <v>494</v>
      </c>
      <c r="AI18" s="396"/>
      <c r="AJ18" s="396"/>
      <c r="AK18" s="396"/>
      <c r="AL18" s="396"/>
      <c r="AM18" s="394"/>
      <c r="AN18" s="394"/>
      <c r="AO18" s="394"/>
      <c r="AP18" s="394"/>
      <c r="AQ18" s="394"/>
      <c r="AR18" s="394"/>
      <c r="AS18" s="394"/>
      <c r="AT18" s="394"/>
      <c r="AU18" s="394"/>
      <c r="AV18" s="394"/>
      <c r="AW18" s="394"/>
      <c r="AX18" s="394"/>
      <c r="AY18" s="394"/>
      <c r="AZ18" s="394"/>
    </row>
    <row r="19" spans="1:52" s="388" customFormat="1" ht="37.5" customHeight="1">
      <c r="A19" s="398"/>
      <c r="B19" s="677" t="s">
        <v>225</v>
      </c>
      <c r="C19" s="677"/>
      <c r="D19" s="677"/>
      <c r="E19" s="677"/>
      <c r="F19" s="677"/>
      <c r="G19" s="668" t="s">
        <v>335</v>
      </c>
      <c r="H19" s="668"/>
      <c r="I19" s="668"/>
      <c r="J19" s="668"/>
      <c r="Z19" s="389"/>
      <c r="AA19" s="389"/>
      <c r="AB19" s="401"/>
      <c r="AC19" s="402" t="s">
        <v>536</v>
      </c>
      <c r="AD19" s="393"/>
      <c r="AE19" s="393">
        <v>19</v>
      </c>
      <c r="AF19" s="389" t="s">
        <v>531</v>
      </c>
      <c r="AG19" s="395">
        <v>19</v>
      </c>
      <c r="AH19" s="395" t="s">
        <v>494</v>
      </c>
      <c r="AI19" s="418"/>
      <c r="AJ19" s="418"/>
      <c r="AK19" s="418"/>
      <c r="AL19" s="418"/>
      <c r="AM19" s="389"/>
      <c r="AN19" s="389"/>
      <c r="AO19" s="389"/>
      <c r="AP19" s="389"/>
      <c r="AQ19" s="389"/>
      <c r="AR19" s="389"/>
      <c r="AS19" s="389"/>
      <c r="AT19" s="389"/>
      <c r="AU19" s="389"/>
      <c r="AV19" s="389"/>
      <c r="AW19" s="389"/>
      <c r="AX19" s="389"/>
      <c r="AY19" s="389"/>
      <c r="AZ19" s="389"/>
    </row>
    <row r="20" spans="1:52" s="388" customFormat="1" ht="97.5" customHeight="1">
      <c r="A20" s="398"/>
      <c r="B20" s="409" t="str">
        <f>"(a) Attachment 1(" &amp; Basic!$B$2 &amp; ") :"</f>
        <v>(a) Attachment 1() :</v>
      </c>
      <c r="C20" s="408"/>
      <c r="D20" s="679" t="str">
        <f>"Bid Security, in a separate envelope, in the form of " &amp; G20 &amp; " for a sum of " &amp;H20 &amp; " " &amp; I20 &amp; " ("&amp;'[1]N to W'!A4 &amp; ") "&amp;  " initially valid for a period of "&amp; AD20 &amp; " " &amp; AD21 &amp;" months from the date set for opening of bids Or documentary evidence in support of exemption of Bid Security, in separate envelope in accordance with clause 13.1 of ITB, Section-II
"</f>
        <v xml:space="preserve">Bid Security, in a separate envelope, in the form of Bank Draft for a sum of   (Rs. Zero Only )  initially valid for a period of Zero (0) months from the date set for opening of bids Or documentary evidence in support of exemption of Bid Security, in separate envelope in accordance with clause 13.1 of ITB, Section-II
</v>
      </c>
      <c r="E20" s="679"/>
      <c r="F20" s="679"/>
      <c r="G20" s="419" t="s">
        <v>535</v>
      </c>
      <c r="H20" s="411"/>
      <c r="I20" s="420"/>
      <c r="J20" s="420"/>
      <c r="K20" s="421"/>
      <c r="L20" s="421"/>
      <c r="M20" s="421"/>
      <c r="N20" s="421"/>
      <c r="O20" s="421"/>
      <c r="P20" s="421"/>
      <c r="Q20" s="421"/>
      <c r="R20" s="421"/>
      <c r="S20" s="421"/>
      <c r="T20" s="421"/>
      <c r="U20" s="421"/>
      <c r="V20" s="421"/>
      <c r="W20" s="421"/>
      <c r="X20" s="421"/>
      <c r="Y20" s="421"/>
      <c r="Z20" s="389"/>
      <c r="AA20" s="389"/>
      <c r="AB20" s="401"/>
      <c r="AC20" s="402" t="s">
        <v>537</v>
      </c>
      <c r="AD20" s="393" t="str">
        <f>IF(ISERROR(LOOKUP(J20,AE1:AE20,AF1:AF20)), "Zero", LOOKUP(J20,AE1:AE20,AF1:AF20))</f>
        <v>Zero</v>
      </c>
      <c r="AE20" s="393">
        <v>20</v>
      </c>
      <c r="AF20" s="389" t="s">
        <v>532</v>
      </c>
      <c r="AG20" s="395">
        <v>20</v>
      </c>
      <c r="AH20" s="395" t="s">
        <v>494</v>
      </c>
      <c r="AI20" s="396"/>
      <c r="AJ20" s="396"/>
      <c r="AK20" s="396"/>
      <c r="AL20" s="396"/>
      <c r="AM20" s="389"/>
      <c r="AN20" s="389"/>
      <c r="AO20" s="389"/>
      <c r="AP20" s="389"/>
      <c r="AQ20" s="389"/>
      <c r="AR20" s="389"/>
      <c r="AS20" s="389"/>
      <c r="AT20" s="389"/>
      <c r="AU20" s="389"/>
      <c r="AV20" s="389"/>
      <c r="AW20" s="389"/>
      <c r="AX20" s="389"/>
      <c r="AY20" s="389"/>
      <c r="AZ20" s="389"/>
    </row>
    <row r="21" spans="1:52" s="388" customFormat="1" ht="77.25" customHeight="1">
      <c r="A21" s="398"/>
      <c r="B21" s="409" t="str">
        <f>"(b) Attachment 2(" &amp; Basic!$B$2 &amp; ") :"</f>
        <v>(b) Attachment 2() :</v>
      </c>
      <c r="C21" s="408"/>
      <c r="D21" s="660" t="s">
        <v>226</v>
      </c>
      <c r="E21" s="660"/>
      <c r="F21" s="660"/>
      <c r="G21" s="676" t="str">
        <f>IF(J20 &lt; 7, "Please note that if bid validity is less than 180 days, your bid may be rejected", "")</f>
        <v>Please note that if bid validity is less than 180 days, your bid may be rejected</v>
      </c>
      <c r="H21" s="676"/>
      <c r="I21" s="676"/>
      <c r="J21" s="676"/>
      <c r="Z21" s="389"/>
      <c r="AA21" s="389"/>
      <c r="AB21" s="401"/>
      <c r="AC21" s="402" t="s">
        <v>538</v>
      </c>
      <c r="AD21" s="393" t="str">
        <f>IF(J20 &gt; 9, "("&amp;J20&amp;")", "(0"&amp;J20&amp;")")</f>
        <v>(0)</v>
      </c>
      <c r="AE21" s="393"/>
      <c r="AF21" s="389"/>
      <c r="AG21" s="395">
        <v>21</v>
      </c>
      <c r="AH21" s="395" t="s">
        <v>274</v>
      </c>
      <c r="AI21" s="396"/>
      <c r="AJ21" s="396"/>
      <c r="AK21" s="396"/>
      <c r="AL21" s="396"/>
      <c r="AM21" s="389"/>
      <c r="AN21" s="389"/>
      <c r="AO21" s="389"/>
      <c r="AP21" s="389"/>
      <c r="AQ21" s="389"/>
      <c r="AR21" s="389"/>
      <c r="AS21" s="389"/>
      <c r="AT21" s="389"/>
      <c r="AU21" s="389"/>
      <c r="AV21" s="389"/>
      <c r="AW21" s="389"/>
      <c r="AX21" s="389"/>
      <c r="AY21" s="389"/>
      <c r="AZ21" s="389"/>
    </row>
    <row r="22" spans="1:52" s="388" customFormat="1" ht="113.25" customHeight="1">
      <c r="A22" s="398"/>
      <c r="B22" s="409" t="str">
        <f>"(c) Attachment 3(" &amp; Basic!$B$2 &amp; ") :"</f>
        <v>(c) Attachment 3() :</v>
      </c>
      <c r="C22" s="408"/>
      <c r="D22" s="679" t="s">
        <v>171</v>
      </c>
      <c r="E22" s="660"/>
      <c r="F22" s="660"/>
      <c r="G22" s="422"/>
      <c r="H22" s="422"/>
      <c r="I22" s="387"/>
      <c r="Z22" s="389"/>
      <c r="AA22" s="423"/>
      <c r="AB22" s="401"/>
      <c r="AC22" s="402"/>
      <c r="AD22" s="393"/>
      <c r="AE22" s="393"/>
      <c r="AF22" s="389"/>
      <c r="AG22" s="395">
        <v>22</v>
      </c>
      <c r="AH22" s="395" t="s">
        <v>494</v>
      </c>
      <c r="AI22" s="396"/>
      <c r="AJ22" s="396"/>
      <c r="AK22" s="396"/>
      <c r="AL22" s="396"/>
      <c r="AM22" s="389"/>
      <c r="AN22" s="389"/>
      <c r="AO22" s="389"/>
      <c r="AP22" s="389"/>
      <c r="AQ22" s="389"/>
      <c r="AR22" s="389"/>
      <c r="AS22" s="389"/>
      <c r="AT22" s="389"/>
      <c r="AU22" s="389"/>
      <c r="AV22" s="389"/>
      <c r="AW22" s="389"/>
      <c r="AX22" s="389"/>
      <c r="AY22" s="389"/>
      <c r="AZ22" s="389"/>
    </row>
    <row r="23" spans="1:52" s="388" customFormat="1" ht="12.75" hidden="1" customHeight="1">
      <c r="A23" s="398"/>
      <c r="B23" s="398"/>
      <c r="C23" s="398"/>
      <c r="D23" s="660"/>
      <c r="E23" s="660"/>
      <c r="F23" s="660"/>
      <c r="G23" s="424"/>
      <c r="H23" s="425" t="e">
        <f>#REF!</f>
        <v>#REF!</v>
      </c>
      <c r="J23" s="426"/>
      <c r="K23" s="426"/>
      <c r="L23" s="426"/>
      <c r="M23" s="426"/>
      <c r="N23" s="426"/>
      <c r="O23" s="426"/>
      <c r="P23" s="426"/>
      <c r="Q23" s="426"/>
      <c r="R23" s="426"/>
      <c r="S23" s="426"/>
      <c r="T23" s="426"/>
      <c r="U23" s="426"/>
      <c r="V23" s="426"/>
      <c r="W23" s="426"/>
      <c r="X23" s="426"/>
      <c r="Y23" s="426"/>
      <c r="Z23" s="389"/>
      <c r="AA23" s="389"/>
      <c r="AB23" s="401"/>
      <c r="AC23" s="402" t="s">
        <v>539</v>
      </c>
      <c r="AD23" s="393"/>
      <c r="AE23" s="393"/>
      <c r="AF23" s="389"/>
      <c r="AG23" s="395">
        <v>23</v>
      </c>
      <c r="AH23" s="395" t="s">
        <v>494</v>
      </c>
      <c r="AI23" s="396"/>
      <c r="AJ23" s="396"/>
      <c r="AK23" s="396"/>
      <c r="AL23" s="396"/>
      <c r="AM23" s="389"/>
      <c r="AN23" s="389"/>
      <c r="AO23" s="389"/>
      <c r="AP23" s="389"/>
      <c r="AQ23" s="389"/>
      <c r="AR23" s="389"/>
      <c r="AS23" s="389"/>
      <c r="AT23" s="389"/>
      <c r="AU23" s="389"/>
      <c r="AV23" s="389"/>
      <c r="AW23" s="389"/>
      <c r="AX23" s="389"/>
      <c r="AY23" s="389"/>
      <c r="AZ23" s="389"/>
    </row>
    <row r="24" spans="1:52" s="388" customFormat="1" ht="9.75" hidden="1" customHeight="1">
      <c r="A24" s="398"/>
      <c r="B24" s="398"/>
      <c r="C24" s="398"/>
      <c r="D24" s="660"/>
      <c r="E24" s="660"/>
      <c r="F24" s="660"/>
      <c r="G24" s="427" t="e">
        <f>#REF!</f>
        <v>#REF!</v>
      </c>
      <c r="H24" s="428"/>
      <c r="J24" s="429"/>
      <c r="K24" s="429"/>
      <c r="L24" s="429"/>
      <c r="M24" s="429"/>
      <c r="N24" s="429"/>
      <c r="O24" s="429"/>
      <c r="P24" s="429"/>
      <c r="Q24" s="429"/>
      <c r="R24" s="429"/>
      <c r="S24" s="429"/>
      <c r="T24" s="429"/>
      <c r="U24" s="429"/>
      <c r="V24" s="429"/>
      <c r="W24" s="429"/>
      <c r="X24" s="429"/>
      <c r="Y24" s="429"/>
      <c r="Z24" s="430"/>
      <c r="AA24" s="430"/>
      <c r="AB24" s="401"/>
      <c r="AC24" s="402" t="s">
        <v>540</v>
      </c>
      <c r="AD24" s="393"/>
      <c r="AE24" s="393"/>
      <c r="AF24" s="389"/>
      <c r="AG24" s="395">
        <v>24</v>
      </c>
      <c r="AH24" s="395" t="s">
        <v>494</v>
      </c>
      <c r="AI24" s="396"/>
      <c r="AJ24" s="396"/>
      <c r="AK24" s="396"/>
      <c r="AL24" s="396"/>
      <c r="AM24" s="389"/>
      <c r="AN24" s="389"/>
      <c r="AO24" s="389"/>
      <c r="AP24" s="389"/>
      <c r="AQ24" s="389"/>
      <c r="AR24" s="389"/>
      <c r="AS24" s="389"/>
      <c r="AT24" s="389"/>
      <c r="AU24" s="389"/>
      <c r="AV24" s="389"/>
      <c r="AW24" s="389"/>
      <c r="AX24" s="389"/>
      <c r="AY24" s="389"/>
      <c r="AZ24" s="389"/>
    </row>
    <row r="25" spans="1:52" ht="75" customHeight="1">
      <c r="B25" s="409" t="str">
        <f>"(d) Attachment 4(" &amp; Basic!$B$2 &amp; ") :"</f>
        <v>(d) Attachment 4() :</v>
      </c>
      <c r="C25" s="431"/>
      <c r="D25" s="660" t="s">
        <v>170</v>
      </c>
      <c r="E25" s="660"/>
      <c r="F25" s="660"/>
      <c r="G25" s="432"/>
      <c r="H25" s="422"/>
      <c r="Z25" s="389"/>
      <c r="AA25" s="389"/>
      <c r="AB25" s="401"/>
      <c r="AC25" s="402"/>
      <c r="AD25" s="392"/>
      <c r="AE25" s="392"/>
      <c r="AF25" s="394"/>
      <c r="AG25" s="395">
        <v>25</v>
      </c>
      <c r="AH25" s="395" t="s">
        <v>494</v>
      </c>
      <c r="AI25" s="396"/>
      <c r="AJ25" s="396"/>
      <c r="AK25" s="396"/>
      <c r="AL25" s="396"/>
      <c r="AM25" s="394"/>
      <c r="AN25" s="394"/>
      <c r="AO25" s="394"/>
      <c r="AP25" s="394"/>
      <c r="AQ25" s="394"/>
      <c r="AR25" s="394"/>
      <c r="AS25" s="394"/>
      <c r="AT25" s="394"/>
      <c r="AU25" s="394"/>
      <c r="AV25" s="394"/>
      <c r="AW25" s="394"/>
      <c r="AX25" s="394"/>
      <c r="AY25" s="394"/>
      <c r="AZ25" s="394"/>
    </row>
    <row r="26" spans="1:52" ht="69" customHeight="1">
      <c r="B26" s="409" t="str">
        <f>"(e) Attachment 5(" &amp; Basic!$B$2 &amp; ") :"</f>
        <v>(e) Attachment 5() :</v>
      </c>
      <c r="C26" s="431"/>
      <c r="D26" s="660" t="s">
        <v>227</v>
      </c>
      <c r="E26" s="660"/>
      <c r="F26" s="660"/>
      <c r="G26" s="422"/>
      <c r="H26" s="422"/>
      <c r="Z26" s="389"/>
      <c r="AA26" s="389"/>
      <c r="AB26" s="401"/>
      <c r="AC26" s="402"/>
      <c r="AD26" s="392"/>
      <c r="AE26" s="392"/>
      <c r="AF26" s="394"/>
      <c r="AG26" s="395">
        <v>26</v>
      </c>
      <c r="AH26" s="395" t="s">
        <v>494</v>
      </c>
      <c r="AI26" s="396"/>
      <c r="AJ26" s="396"/>
      <c r="AK26" s="396"/>
      <c r="AL26" s="396"/>
      <c r="AM26" s="394"/>
      <c r="AN26" s="394"/>
      <c r="AO26" s="394"/>
      <c r="AP26" s="394"/>
      <c r="AQ26" s="394"/>
      <c r="AR26" s="394"/>
      <c r="AS26" s="394"/>
      <c r="AT26" s="394"/>
      <c r="AU26" s="394"/>
      <c r="AV26" s="394"/>
      <c r="AW26" s="394"/>
      <c r="AX26" s="394"/>
      <c r="AY26" s="394"/>
      <c r="AZ26" s="394"/>
    </row>
    <row r="27" spans="1:52" s="388" customFormat="1" ht="108.75" customHeight="1">
      <c r="A27" s="398"/>
      <c r="B27" s="409" t="str">
        <f>"(f) Attachment 6(" &amp; Basic!$B$2 &amp; ") :"</f>
        <v>(f) Attachment 6() :</v>
      </c>
      <c r="C27" s="431"/>
      <c r="D27" s="660" t="s">
        <v>228</v>
      </c>
      <c r="E27" s="660"/>
      <c r="F27" s="660"/>
      <c r="G27" s="422"/>
      <c r="H27" s="422"/>
      <c r="I27" s="387"/>
      <c r="Z27" s="389"/>
      <c r="AA27" s="389"/>
      <c r="AB27" s="401"/>
      <c r="AC27" s="402"/>
      <c r="AD27" s="393"/>
      <c r="AE27" s="393"/>
      <c r="AF27" s="389"/>
      <c r="AG27" s="395">
        <v>27</v>
      </c>
      <c r="AH27" s="395" t="s">
        <v>494</v>
      </c>
      <c r="AI27" s="396"/>
      <c r="AJ27" s="396"/>
      <c r="AK27" s="396"/>
      <c r="AL27" s="396"/>
      <c r="AM27" s="389"/>
      <c r="AN27" s="389"/>
      <c r="AO27" s="389"/>
      <c r="AP27" s="389"/>
      <c r="AQ27" s="389"/>
      <c r="AR27" s="389"/>
      <c r="AS27" s="389"/>
      <c r="AT27" s="389"/>
      <c r="AU27" s="389"/>
      <c r="AV27" s="389"/>
      <c r="AW27" s="389"/>
      <c r="AX27" s="389"/>
      <c r="AY27" s="389"/>
      <c r="AZ27" s="389"/>
    </row>
    <row r="28" spans="1:52" s="388" customFormat="1" ht="57" customHeight="1">
      <c r="A28" s="398"/>
      <c r="B28" s="409" t="str">
        <f>"(g) Attachment 7(" &amp; Basic!$B$2 &amp; ") :"</f>
        <v>(g) Attachment 7() :</v>
      </c>
      <c r="C28" s="431"/>
      <c r="D28" s="660" t="s">
        <v>606</v>
      </c>
      <c r="E28" s="660"/>
      <c r="F28" s="660"/>
      <c r="G28" s="433"/>
      <c r="H28" s="433"/>
      <c r="I28" s="387"/>
      <c r="Z28" s="389"/>
      <c r="AA28" s="389"/>
      <c r="AB28" s="401"/>
      <c r="AC28" s="402"/>
      <c r="AD28" s="393"/>
      <c r="AE28" s="393"/>
      <c r="AF28" s="389"/>
      <c r="AG28" s="395">
        <v>28</v>
      </c>
      <c r="AH28" s="395" t="s">
        <v>494</v>
      </c>
      <c r="AI28" s="396"/>
      <c r="AJ28" s="396"/>
      <c r="AK28" s="396"/>
      <c r="AL28" s="396"/>
      <c r="AM28" s="389"/>
      <c r="AN28" s="389"/>
      <c r="AO28" s="389"/>
      <c r="AP28" s="389"/>
      <c r="AQ28" s="389"/>
      <c r="AR28" s="389"/>
      <c r="AS28" s="389"/>
      <c r="AT28" s="389"/>
      <c r="AU28" s="389"/>
      <c r="AV28" s="389"/>
      <c r="AW28" s="389"/>
      <c r="AX28" s="389"/>
      <c r="AY28" s="389"/>
      <c r="AZ28" s="389"/>
    </row>
    <row r="29" spans="1:52" s="388" customFormat="1" ht="33" customHeight="1">
      <c r="A29" s="398"/>
      <c r="B29" s="409" t="str">
        <f>"(h) Attachment 8(" &amp; Basic!$B$2 &amp; ") :"</f>
        <v>(h) Attachment 8() :</v>
      </c>
      <c r="C29" s="431"/>
      <c r="D29" s="660" t="s">
        <v>509</v>
      </c>
      <c r="E29" s="660"/>
      <c r="F29" s="660"/>
      <c r="G29" s="422"/>
      <c r="H29" s="422"/>
      <c r="I29" s="387"/>
      <c r="Z29" s="389"/>
      <c r="AA29" s="389"/>
      <c r="AB29" s="401"/>
      <c r="AC29" s="402"/>
      <c r="AD29" s="393"/>
      <c r="AE29" s="393"/>
      <c r="AF29" s="389"/>
      <c r="AG29" s="395">
        <v>29</v>
      </c>
      <c r="AH29" s="395" t="s">
        <v>494</v>
      </c>
      <c r="AI29" s="396"/>
      <c r="AJ29" s="396"/>
      <c r="AK29" s="396"/>
      <c r="AL29" s="396"/>
      <c r="AM29" s="389"/>
      <c r="AN29" s="389"/>
      <c r="AO29" s="389"/>
      <c r="AP29" s="389"/>
      <c r="AQ29" s="389"/>
      <c r="AR29" s="389"/>
      <c r="AS29" s="389"/>
      <c r="AT29" s="389"/>
      <c r="AU29" s="389"/>
      <c r="AV29" s="389"/>
      <c r="AW29" s="389"/>
      <c r="AX29" s="389"/>
      <c r="AY29" s="389"/>
      <c r="AZ29" s="389"/>
    </row>
    <row r="30" spans="1:52" s="388" customFormat="1" ht="33" customHeight="1">
      <c r="A30" s="398"/>
      <c r="B30" s="409" t="str">
        <f>"(i) Attachment 9(" &amp; Basic!$B$2 &amp; ")  :"</f>
        <v>(i) Attachment 9()  :</v>
      </c>
      <c r="C30" s="431"/>
      <c r="D30" s="660" t="s">
        <v>229</v>
      </c>
      <c r="E30" s="660"/>
      <c r="F30" s="660"/>
      <c r="G30" s="422"/>
      <c r="H30" s="422"/>
      <c r="I30" s="387"/>
      <c r="Z30" s="389"/>
      <c r="AA30" s="389"/>
      <c r="AB30" s="401"/>
      <c r="AC30" s="402"/>
      <c r="AD30" s="393"/>
      <c r="AE30" s="393"/>
      <c r="AF30" s="389"/>
      <c r="AG30" s="395">
        <v>30</v>
      </c>
      <c r="AH30" s="395" t="s">
        <v>494</v>
      </c>
      <c r="AI30" s="396"/>
      <c r="AJ30" s="396"/>
      <c r="AK30" s="396"/>
      <c r="AL30" s="396"/>
      <c r="AM30" s="389"/>
      <c r="AN30" s="389"/>
      <c r="AO30" s="389"/>
      <c r="AP30" s="389"/>
      <c r="AQ30" s="389"/>
      <c r="AR30" s="389"/>
      <c r="AS30" s="389"/>
      <c r="AT30" s="389"/>
      <c r="AU30" s="389"/>
      <c r="AV30" s="389"/>
      <c r="AW30" s="389"/>
      <c r="AX30" s="389"/>
      <c r="AY30" s="389"/>
      <c r="AZ30" s="389"/>
    </row>
    <row r="31" spans="1:52" s="388" customFormat="1" ht="33" customHeight="1">
      <c r="A31" s="398"/>
      <c r="B31" s="409" t="str">
        <f>"(j) Attachment 10(" &amp; Basic!$B$2 &amp; "):"</f>
        <v>(j) Attachment 10():</v>
      </c>
      <c r="C31" s="431"/>
      <c r="D31" s="660" t="s">
        <v>230</v>
      </c>
      <c r="E31" s="660"/>
      <c r="F31" s="660"/>
      <c r="G31" s="422"/>
      <c r="H31" s="422"/>
      <c r="I31" s="387"/>
      <c r="Z31" s="389"/>
      <c r="AA31" s="389"/>
      <c r="AB31" s="401"/>
      <c r="AC31" s="402"/>
      <c r="AD31" s="393"/>
      <c r="AE31" s="393"/>
      <c r="AF31" s="389"/>
      <c r="AG31" s="395">
        <v>31</v>
      </c>
      <c r="AH31" s="395" t="s">
        <v>274</v>
      </c>
      <c r="AI31" s="396"/>
      <c r="AJ31" s="396"/>
      <c r="AK31" s="396"/>
      <c r="AL31" s="396"/>
      <c r="AM31" s="389"/>
      <c r="AN31" s="389"/>
      <c r="AO31" s="389"/>
      <c r="AP31" s="389"/>
      <c r="AQ31" s="389"/>
      <c r="AR31" s="389"/>
      <c r="AS31" s="389"/>
      <c r="AT31" s="389"/>
      <c r="AU31" s="389"/>
      <c r="AV31" s="389"/>
      <c r="AW31" s="389"/>
      <c r="AX31" s="389"/>
      <c r="AY31" s="389"/>
      <c r="AZ31" s="389"/>
    </row>
    <row r="32" spans="1:52" s="388" customFormat="1" ht="33" customHeight="1">
      <c r="A32" s="398"/>
      <c r="B32" s="409" t="str">
        <f>"(k) Attachment 11(" &amp; Basic!$B$2 &amp; "):"</f>
        <v>(k) Attachment 11():</v>
      </c>
      <c r="C32" s="431"/>
      <c r="D32" s="660" t="s">
        <v>58</v>
      </c>
      <c r="E32" s="660"/>
      <c r="F32" s="660"/>
      <c r="G32" s="422"/>
      <c r="H32" s="422"/>
      <c r="I32" s="387"/>
      <c r="Z32" s="389"/>
      <c r="AA32" s="389"/>
      <c r="AB32" s="401"/>
      <c r="AC32" s="402"/>
      <c r="AD32" s="393"/>
      <c r="AE32" s="393"/>
      <c r="AF32" s="389"/>
      <c r="AG32" s="389"/>
      <c r="AH32" s="389"/>
      <c r="AI32" s="389"/>
      <c r="AJ32" s="389"/>
      <c r="AK32" s="389"/>
      <c r="AL32" s="389"/>
      <c r="AM32" s="389"/>
      <c r="AN32" s="389"/>
      <c r="AO32" s="389"/>
      <c r="AP32" s="389"/>
      <c r="AQ32" s="389"/>
      <c r="AR32" s="389"/>
      <c r="AS32" s="389"/>
      <c r="AT32" s="389"/>
      <c r="AU32" s="389"/>
      <c r="AV32" s="389"/>
      <c r="AW32" s="389"/>
      <c r="AX32" s="389"/>
      <c r="AY32" s="389"/>
      <c r="AZ32" s="389"/>
    </row>
    <row r="33" spans="1:52" s="388" customFormat="1" ht="40.5" customHeight="1">
      <c r="A33" s="398"/>
      <c r="B33" s="409" t="str">
        <f>"(l) Attachment 12(" &amp; Basic!$B$2 &amp; "):"</f>
        <v>(l) Attachment 12():</v>
      </c>
      <c r="C33" s="431"/>
      <c r="D33" s="660" t="s">
        <v>607</v>
      </c>
      <c r="E33" s="660"/>
      <c r="F33" s="660"/>
      <c r="G33" s="422"/>
      <c r="H33" s="422"/>
      <c r="I33" s="387"/>
      <c r="Z33" s="389"/>
      <c r="AA33" s="389"/>
      <c r="AB33" s="401"/>
      <c r="AC33" s="402"/>
      <c r="AD33" s="393"/>
      <c r="AE33" s="393"/>
      <c r="AF33" s="389"/>
      <c r="AG33" s="389"/>
      <c r="AH33" s="389"/>
      <c r="AI33" s="389"/>
      <c r="AJ33" s="389"/>
      <c r="AK33" s="389"/>
      <c r="AL33" s="389"/>
      <c r="AM33" s="389"/>
      <c r="AN33" s="389"/>
      <c r="AO33" s="389"/>
      <c r="AP33" s="389"/>
      <c r="AQ33" s="389"/>
      <c r="AR33" s="389"/>
      <c r="AS33" s="389"/>
      <c r="AT33" s="389"/>
      <c r="AU33" s="389"/>
      <c r="AV33" s="389"/>
      <c r="AW33" s="389"/>
      <c r="AX33" s="389"/>
      <c r="AY33" s="389"/>
      <c r="AZ33" s="389"/>
    </row>
    <row r="34" spans="1:52" s="388" customFormat="1" ht="33" customHeight="1">
      <c r="A34" s="398"/>
      <c r="B34" s="409" t="str">
        <f>"(m) Attachment 13(" &amp; Basic!$B$2 &amp; "):"</f>
        <v>(m) Attachment 13():</v>
      </c>
      <c r="C34" s="431"/>
      <c r="D34" s="660" t="s">
        <v>455</v>
      </c>
      <c r="E34" s="660"/>
      <c r="F34" s="660"/>
      <c r="G34" s="422"/>
      <c r="H34" s="422"/>
      <c r="I34" s="387"/>
      <c r="Z34" s="389"/>
      <c r="AA34" s="389"/>
      <c r="AB34" s="401"/>
      <c r="AC34" s="402"/>
      <c r="AD34" s="393"/>
      <c r="AE34" s="393"/>
      <c r="AF34" s="389"/>
      <c r="AG34" s="389"/>
      <c r="AH34" s="389"/>
      <c r="AI34" s="389"/>
      <c r="AJ34" s="389"/>
      <c r="AK34" s="389"/>
      <c r="AL34" s="389"/>
      <c r="AM34" s="389"/>
      <c r="AN34" s="389"/>
      <c r="AO34" s="389"/>
      <c r="AP34" s="389"/>
      <c r="AQ34" s="389"/>
      <c r="AR34" s="389"/>
      <c r="AS34" s="389"/>
      <c r="AT34" s="389"/>
      <c r="AU34" s="389"/>
      <c r="AV34" s="389"/>
      <c r="AW34" s="389"/>
      <c r="AX34" s="389"/>
      <c r="AY34" s="389"/>
      <c r="AZ34" s="389"/>
    </row>
    <row r="35" spans="1:52" s="388" customFormat="1" ht="46.5" customHeight="1">
      <c r="A35" s="398"/>
      <c r="B35" s="409" t="str">
        <f>"(n) Attachment 14(" &amp; Basic!$B$2 &amp; "):"</f>
        <v>(n) Attachment 14():</v>
      </c>
      <c r="C35" s="431"/>
      <c r="D35" s="660" t="s">
        <v>32</v>
      </c>
      <c r="E35" s="660"/>
      <c r="F35" s="660"/>
      <c r="G35" s="422"/>
      <c r="H35" s="422"/>
      <c r="I35" s="387"/>
      <c r="Z35" s="389"/>
      <c r="AA35" s="389"/>
      <c r="AB35" s="401"/>
      <c r="AC35" s="402"/>
      <c r="AD35" s="393"/>
      <c r="AE35" s="393"/>
      <c r="AF35" s="389"/>
      <c r="AG35" s="389"/>
      <c r="AH35" s="389"/>
      <c r="AI35" s="389"/>
      <c r="AJ35" s="389"/>
      <c r="AK35" s="389"/>
      <c r="AL35" s="389"/>
      <c r="AM35" s="389"/>
      <c r="AN35" s="389"/>
      <c r="AO35" s="389"/>
      <c r="AP35" s="389"/>
      <c r="AQ35" s="389"/>
      <c r="AR35" s="389"/>
      <c r="AS35" s="389"/>
      <c r="AT35" s="389"/>
      <c r="AU35" s="389"/>
      <c r="AV35" s="389"/>
      <c r="AW35" s="389"/>
      <c r="AX35" s="389"/>
      <c r="AY35" s="389"/>
      <c r="AZ35" s="389"/>
    </row>
    <row r="36" spans="1:52" s="388" customFormat="1" ht="52.5" customHeight="1">
      <c r="A36" s="398"/>
      <c r="B36" s="409" t="str">
        <f>"(o) Attachment 15(" &amp; Basic!$B$2 &amp; "):"</f>
        <v>(o) Attachment 15():</v>
      </c>
      <c r="C36" s="431"/>
      <c r="D36" s="660" t="s">
        <v>165</v>
      </c>
      <c r="E36" s="660"/>
      <c r="F36" s="660"/>
      <c r="G36" s="422"/>
      <c r="H36" s="422"/>
      <c r="I36" s="387"/>
      <c r="Z36" s="389"/>
      <c r="AA36" s="389"/>
      <c r="AB36" s="401"/>
      <c r="AC36" s="402"/>
      <c r="AD36" s="393"/>
      <c r="AE36" s="393"/>
      <c r="AF36" s="389"/>
      <c r="AG36" s="389"/>
      <c r="AH36" s="389"/>
      <c r="AI36" s="389"/>
      <c r="AJ36" s="389"/>
      <c r="AK36" s="389"/>
      <c r="AL36" s="389"/>
      <c r="AM36" s="389"/>
      <c r="AN36" s="389"/>
      <c r="AO36" s="389"/>
      <c r="AP36" s="389"/>
      <c r="AQ36" s="389"/>
      <c r="AR36" s="389"/>
      <c r="AS36" s="389"/>
      <c r="AT36" s="389"/>
      <c r="AU36" s="389"/>
      <c r="AV36" s="389"/>
      <c r="AW36" s="389"/>
      <c r="AX36" s="389"/>
      <c r="AY36" s="389"/>
      <c r="AZ36" s="389"/>
    </row>
    <row r="37" spans="1:52" s="388" customFormat="1" ht="33" customHeight="1">
      <c r="A37" s="398"/>
      <c r="B37" s="409" t="str">
        <f>"(p) Attachment 16(" &amp; Basic!$B$2 &amp; "):"</f>
        <v>(p) Attachment 16():</v>
      </c>
      <c r="C37" s="431"/>
      <c r="D37" s="660" t="s">
        <v>456</v>
      </c>
      <c r="E37" s="660"/>
      <c r="F37" s="660"/>
      <c r="G37" s="422"/>
      <c r="H37" s="422"/>
      <c r="I37" s="670" t="s">
        <v>581</v>
      </c>
      <c r="J37" s="670"/>
      <c r="Z37" s="389"/>
      <c r="AA37" s="389"/>
      <c r="AB37" s="401"/>
      <c r="AC37" s="402"/>
      <c r="AD37" s="393"/>
      <c r="AE37" s="393"/>
      <c r="AF37" s="389"/>
      <c r="AG37" s="389"/>
      <c r="AH37" s="389"/>
      <c r="AI37" s="389"/>
      <c r="AJ37" s="389"/>
      <c r="AK37" s="389"/>
      <c r="AL37" s="389"/>
      <c r="AM37" s="389"/>
      <c r="AN37" s="389"/>
      <c r="AO37" s="389"/>
      <c r="AP37" s="389"/>
      <c r="AQ37" s="389"/>
      <c r="AR37" s="389"/>
      <c r="AS37" s="389"/>
      <c r="AT37" s="389"/>
      <c r="AU37" s="389"/>
      <c r="AV37" s="389"/>
      <c r="AW37" s="389"/>
      <c r="AX37" s="389"/>
      <c r="AY37" s="389"/>
      <c r="AZ37" s="389"/>
    </row>
    <row r="38" spans="1:52" ht="39" customHeight="1">
      <c r="B38" s="409" t="str">
        <f>"(q) Attachment 17(" &amp; Basic!$B$2 &amp; "):"</f>
        <v>(q) Attachment 17():</v>
      </c>
      <c r="C38" s="431"/>
      <c r="D38" s="660" t="s">
        <v>457</v>
      </c>
      <c r="E38" s="660"/>
      <c r="F38" s="660"/>
      <c r="G38" s="422"/>
      <c r="H38" s="422"/>
      <c r="I38" s="671" t="s">
        <v>582</v>
      </c>
      <c r="J38" s="673"/>
      <c r="Z38" s="389"/>
      <c r="AA38" s="389"/>
      <c r="AB38" s="401"/>
      <c r="AC38" s="402"/>
      <c r="AD38" s="392"/>
      <c r="AE38" s="392"/>
      <c r="AF38" s="394"/>
      <c r="AG38" s="394"/>
      <c r="AH38" s="394"/>
      <c r="AI38" s="394"/>
      <c r="AJ38" s="394"/>
      <c r="AK38" s="394"/>
      <c r="AL38" s="394"/>
      <c r="AM38" s="394"/>
      <c r="AN38" s="394"/>
      <c r="AO38" s="394"/>
      <c r="AP38" s="394"/>
      <c r="AQ38" s="394"/>
      <c r="AR38" s="394"/>
      <c r="AS38" s="394"/>
      <c r="AT38" s="394"/>
      <c r="AU38" s="394"/>
      <c r="AV38" s="394"/>
      <c r="AW38" s="394"/>
      <c r="AX38" s="394"/>
      <c r="AY38" s="394"/>
      <c r="AZ38" s="394"/>
    </row>
    <row r="39" spans="1:52" ht="84" customHeight="1">
      <c r="A39" s="410">
        <v>2.2000000000000002</v>
      </c>
      <c r="B39" s="669" t="str">
        <f>IF(I37="MSE Bidder", "We are a Micro and Small Enterprise (MSE) registered with " &amp;J37&amp; ", a designated Authority of GoI under the Public Procurement Policy for MSEs order 2012.", "We are not MSE Bidder")</f>
        <v>We are not MSE Bidder</v>
      </c>
      <c r="C39" s="669"/>
      <c r="D39" s="669"/>
      <c r="E39" s="669"/>
      <c r="F39" s="669"/>
      <c r="G39" s="434"/>
      <c r="H39" s="434"/>
      <c r="I39" s="672"/>
      <c r="J39" s="673"/>
      <c r="Z39" s="389"/>
      <c r="AA39" s="389"/>
      <c r="AB39" s="401"/>
      <c r="AC39" s="402"/>
      <c r="AD39" s="392"/>
      <c r="AE39" s="392"/>
      <c r="AF39" s="394"/>
      <c r="AG39" s="394"/>
      <c r="AH39" s="394"/>
      <c r="AI39" s="394"/>
      <c r="AJ39" s="394"/>
      <c r="AK39" s="394"/>
      <c r="AL39" s="394"/>
      <c r="AM39" s="394"/>
      <c r="AN39" s="394"/>
      <c r="AO39" s="394"/>
      <c r="AP39" s="394"/>
      <c r="AQ39" s="394"/>
      <c r="AR39" s="394"/>
      <c r="AS39" s="394"/>
      <c r="AT39" s="394"/>
      <c r="AU39" s="394"/>
      <c r="AV39" s="394"/>
      <c r="AW39" s="394"/>
      <c r="AX39" s="394"/>
      <c r="AY39" s="394"/>
      <c r="AZ39" s="394"/>
    </row>
    <row r="40" spans="1:52" ht="71.25" customHeight="1">
      <c r="A40" s="410">
        <v>3</v>
      </c>
      <c r="B40" s="659" t="s">
        <v>231</v>
      </c>
      <c r="C40" s="659"/>
      <c r="D40" s="659"/>
      <c r="E40" s="659"/>
      <c r="F40" s="659"/>
      <c r="G40" s="434"/>
      <c r="H40" s="434"/>
      <c r="I40" s="435"/>
      <c r="J40" s="436"/>
      <c r="Z40" s="389"/>
      <c r="AA40" s="389"/>
      <c r="AB40" s="401"/>
      <c r="AC40" s="402"/>
      <c r="AD40" s="392"/>
      <c r="AE40" s="392"/>
      <c r="AF40" s="394"/>
      <c r="AG40" s="394"/>
      <c r="AH40" s="394"/>
      <c r="AI40" s="394"/>
      <c r="AJ40" s="394"/>
      <c r="AK40" s="394"/>
      <c r="AL40" s="394"/>
      <c r="AM40" s="394"/>
      <c r="AN40" s="394"/>
      <c r="AO40" s="394"/>
      <c r="AP40" s="394"/>
      <c r="AQ40" s="394"/>
      <c r="AR40" s="394"/>
      <c r="AS40" s="394"/>
      <c r="AT40" s="394"/>
      <c r="AU40" s="394"/>
      <c r="AV40" s="394"/>
      <c r="AW40" s="394"/>
      <c r="AX40" s="394"/>
      <c r="AY40" s="394"/>
      <c r="AZ40" s="394"/>
    </row>
    <row r="41" spans="1:52" ht="83.25" customHeight="1">
      <c r="A41" s="410">
        <v>3.1</v>
      </c>
      <c r="B41" s="659" t="s">
        <v>44</v>
      </c>
      <c r="C41" s="659"/>
      <c r="D41" s="659"/>
      <c r="E41" s="659"/>
      <c r="F41" s="659"/>
      <c r="G41" s="434"/>
      <c r="H41" s="434"/>
      <c r="I41" s="674" t="s">
        <v>583</v>
      </c>
      <c r="J41" s="674"/>
      <c r="Z41" s="389"/>
      <c r="AA41" s="389"/>
      <c r="AB41" s="401"/>
      <c r="AC41" s="402"/>
      <c r="AD41" s="392"/>
      <c r="AE41" s="392"/>
      <c r="AF41" s="394"/>
      <c r="AG41" s="394"/>
      <c r="AH41" s="394"/>
      <c r="AI41" s="394"/>
      <c r="AJ41" s="394"/>
      <c r="AK41" s="394"/>
      <c r="AL41" s="394"/>
      <c r="AM41" s="394"/>
      <c r="AN41" s="394"/>
      <c r="AO41" s="394"/>
      <c r="AP41" s="394"/>
      <c r="AQ41" s="394"/>
      <c r="AR41" s="394"/>
      <c r="AS41" s="394"/>
      <c r="AT41" s="394"/>
      <c r="AU41" s="394"/>
      <c r="AV41" s="394"/>
      <c r="AW41" s="394"/>
      <c r="AX41" s="394"/>
      <c r="AY41" s="394"/>
      <c r="AZ41" s="394"/>
    </row>
    <row r="42" spans="1:52" ht="80.25" customHeight="1">
      <c r="A42" s="410">
        <v>3.2</v>
      </c>
      <c r="B42" s="659" t="s">
        <v>608</v>
      </c>
      <c r="C42" s="659"/>
      <c r="D42" s="659"/>
      <c r="E42" s="659"/>
      <c r="F42" s="659"/>
      <c r="G42" s="434"/>
      <c r="H42" s="434"/>
      <c r="Z42" s="389"/>
      <c r="AA42" s="389"/>
      <c r="AB42" s="401"/>
      <c r="AC42" s="402"/>
      <c r="AD42" s="392"/>
      <c r="AE42" s="392"/>
      <c r="AF42" s="394"/>
      <c r="AG42" s="394"/>
      <c r="AH42" s="394"/>
      <c r="AI42" s="394"/>
      <c r="AJ42" s="394"/>
      <c r="AK42" s="394"/>
      <c r="AL42" s="394"/>
      <c r="AM42" s="394"/>
      <c r="AN42" s="394"/>
      <c r="AO42" s="394"/>
      <c r="AP42" s="394"/>
      <c r="AQ42" s="394"/>
      <c r="AR42" s="394"/>
      <c r="AS42" s="394"/>
      <c r="AT42" s="394"/>
      <c r="AU42" s="394"/>
      <c r="AV42" s="394"/>
      <c r="AW42" s="394"/>
      <c r="AX42" s="394"/>
      <c r="AY42" s="394"/>
      <c r="AZ42" s="394"/>
    </row>
    <row r="43" spans="1:52" s="388" customFormat="1" ht="82.5" customHeight="1">
      <c r="A43" s="410">
        <v>4</v>
      </c>
      <c r="B43" s="659" t="s">
        <v>45</v>
      </c>
      <c r="C43" s="659"/>
      <c r="D43" s="659"/>
      <c r="E43" s="659"/>
      <c r="F43" s="659"/>
      <c r="G43" s="434"/>
      <c r="H43" s="434"/>
      <c r="I43" s="387"/>
      <c r="Z43" s="389"/>
      <c r="AA43" s="389"/>
      <c r="AB43" s="401"/>
      <c r="AC43" s="402"/>
      <c r="AD43" s="393"/>
      <c r="AE43" s="393"/>
      <c r="AF43" s="389"/>
      <c r="AG43" s="389"/>
      <c r="AH43" s="389"/>
      <c r="AI43" s="389"/>
      <c r="AJ43" s="389"/>
      <c r="AK43" s="389"/>
      <c r="AL43" s="389"/>
      <c r="AM43" s="389"/>
      <c r="AN43" s="389"/>
      <c r="AO43" s="389"/>
      <c r="AP43" s="389"/>
      <c r="AQ43" s="389"/>
      <c r="AR43" s="389"/>
      <c r="AS43" s="389"/>
      <c r="AT43" s="389"/>
      <c r="AU43" s="389"/>
      <c r="AV43" s="389"/>
      <c r="AW43" s="389"/>
      <c r="AX43" s="389"/>
      <c r="AY43" s="389"/>
      <c r="AZ43" s="389"/>
    </row>
    <row r="44" spans="1:52" ht="77.25" customHeight="1">
      <c r="A44" s="410">
        <v>4.0999999999999996</v>
      </c>
      <c r="B44" s="659" t="s">
        <v>591</v>
      </c>
      <c r="C44" s="659"/>
      <c r="D44" s="659"/>
      <c r="E44" s="659"/>
      <c r="F44" s="659"/>
      <c r="G44" s="434"/>
      <c r="H44" s="434"/>
      <c r="Z44" s="389"/>
      <c r="AA44" s="389"/>
      <c r="AB44" s="401"/>
      <c r="AC44" s="402"/>
      <c r="AD44" s="392"/>
      <c r="AE44" s="392"/>
      <c r="AF44" s="394"/>
      <c r="AG44" s="394"/>
      <c r="AH44" s="394"/>
      <c r="AI44" s="394"/>
      <c r="AJ44" s="394"/>
      <c r="AK44" s="394"/>
      <c r="AL44" s="394"/>
      <c r="AM44" s="394"/>
      <c r="AN44" s="394"/>
      <c r="AO44" s="394"/>
      <c r="AP44" s="394"/>
      <c r="AQ44" s="394"/>
      <c r="AR44" s="394"/>
      <c r="AS44" s="394"/>
      <c r="AT44" s="394"/>
      <c r="AU44" s="394"/>
      <c r="AV44" s="394"/>
      <c r="AW44" s="394"/>
      <c r="AX44" s="394"/>
      <c r="AY44" s="394"/>
      <c r="AZ44" s="394"/>
    </row>
    <row r="45" spans="1:52" ht="75" customHeight="1">
      <c r="A45" s="410">
        <v>4.2</v>
      </c>
      <c r="B45" s="659" t="s">
        <v>592</v>
      </c>
      <c r="C45" s="659"/>
      <c r="D45" s="659"/>
      <c r="E45" s="659"/>
      <c r="F45" s="659"/>
      <c r="G45" s="434"/>
      <c r="H45" s="434"/>
      <c r="Z45" s="389"/>
      <c r="AA45" s="389"/>
      <c r="AB45" s="401"/>
      <c r="AC45" s="402"/>
      <c r="AD45" s="392"/>
      <c r="AE45" s="392"/>
      <c r="AF45" s="394"/>
      <c r="AG45" s="394"/>
      <c r="AH45" s="394"/>
      <c r="AI45" s="394"/>
      <c r="AJ45" s="394"/>
      <c r="AK45" s="394"/>
      <c r="AL45" s="394"/>
      <c r="AM45" s="394"/>
      <c r="AN45" s="394"/>
      <c r="AO45" s="394"/>
      <c r="AP45" s="394"/>
      <c r="AQ45" s="394"/>
      <c r="AR45" s="394"/>
      <c r="AS45" s="394"/>
      <c r="AT45" s="394"/>
      <c r="AU45" s="394"/>
      <c r="AV45" s="394"/>
      <c r="AW45" s="394"/>
      <c r="AX45" s="394"/>
      <c r="AY45" s="394"/>
      <c r="AZ45" s="394"/>
    </row>
    <row r="46" spans="1:52" ht="64.5" hidden="1" customHeight="1">
      <c r="A46" s="410">
        <v>4.3</v>
      </c>
      <c r="B46" s="659"/>
      <c r="C46" s="659"/>
      <c r="D46" s="659"/>
      <c r="E46" s="659"/>
      <c r="F46" s="659"/>
      <c r="G46" s="434"/>
      <c r="H46" s="434"/>
      <c r="Z46" s="389"/>
      <c r="AA46" s="389"/>
      <c r="AB46" s="401"/>
      <c r="AC46" s="402"/>
      <c r="AD46" s="392"/>
      <c r="AE46" s="392"/>
      <c r="AF46" s="394"/>
      <c r="AG46" s="394"/>
      <c r="AH46" s="394"/>
      <c r="AI46" s="394"/>
      <c r="AJ46" s="394"/>
      <c r="AK46" s="394"/>
      <c r="AL46" s="394"/>
      <c r="AM46" s="394"/>
      <c r="AN46" s="394"/>
      <c r="AO46" s="394"/>
      <c r="AP46" s="394"/>
      <c r="AQ46" s="394"/>
      <c r="AR46" s="394"/>
      <c r="AS46" s="394"/>
      <c r="AT46" s="394"/>
      <c r="AU46" s="394"/>
      <c r="AV46" s="394"/>
      <c r="AW46" s="394"/>
      <c r="AX46" s="394"/>
      <c r="AY46" s="394"/>
      <c r="AZ46" s="394"/>
    </row>
    <row r="47" spans="1:52" ht="41.25" customHeight="1">
      <c r="A47" s="410">
        <v>4.3</v>
      </c>
      <c r="B47" s="659" t="s">
        <v>589</v>
      </c>
      <c r="C47" s="659"/>
      <c r="D47" s="659"/>
      <c r="E47" s="659"/>
      <c r="F47" s="659"/>
      <c r="G47" s="434"/>
      <c r="H47" s="434"/>
      <c r="Z47" s="389"/>
      <c r="AA47" s="389"/>
      <c r="AB47" s="401"/>
      <c r="AC47" s="402"/>
      <c r="AD47" s="392"/>
      <c r="AE47" s="392"/>
      <c r="AF47" s="394"/>
      <c r="AG47" s="394"/>
      <c r="AH47" s="394"/>
      <c r="AI47" s="394"/>
      <c r="AJ47" s="394"/>
      <c r="AK47" s="394"/>
      <c r="AL47" s="394"/>
      <c r="AM47" s="394"/>
      <c r="AN47" s="394"/>
      <c r="AO47" s="394"/>
      <c r="AP47" s="394"/>
      <c r="AQ47" s="394"/>
      <c r="AR47" s="394"/>
      <c r="AS47" s="394"/>
      <c r="AT47" s="394"/>
      <c r="AU47" s="394"/>
      <c r="AV47" s="394"/>
      <c r="AW47" s="394"/>
      <c r="AX47" s="394"/>
      <c r="AY47" s="394"/>
      <c r="AZ47" s="394"/>
    </row>
    <row r="48" spans="1:52" ht="21" customHeight="1">
      <c r="A48" s="437">
        <v>5</v>
      </c>
      <c r="B48" s="667" t="s">
        <v>232</v>
      </c>
      <c r="C48" s="667"/>
      <c r="D48" s="667"/>
      <c r="E48" s="667"/>
      <c r="F48" s="667"/>
      <c r="G48" s="438"/>
      <c r="H48" s="438"/>
      <c r="Z48" s="389"/>
      <c r="AA48" s="389"/>
      <c r="AB48" s="401"/>
      <c r="AC48" s="402"/>
      <c r="AD48" s="392"/>
      <c r="AE48" s="392"/>
      <c r="AF48" s="394"/>
      <c r="AG48" s="394"/>
      <c r="AH48" s="394"/>
      <c r="AI48" s="394"/>
      <c r="AJ48" s="394"/>
      <c r="AK48" s="394"/>
      <c r="AL48" s="394"/>
      <c r="AM48" s="394"/>
      <c r="AN48" s="394"/>
      <c r="AO48" s="394"/>
      <c r="AP48" s="394"/>
      <c r="AQ48" s="394"/>
      <c r="AR48" s="394"/>
      <c r="AS48" s="394"/>
      <c r="AT48" s="394"/>
      <c r="AU48" s="394"/>
      <c r="AV48" s="394"/>
      <c r="AW48" s="394"/>
      <c r="AX48" s="394"/>
      <c r="AY48" s="394"/>
      <c r="AZ48" s="394"/>
    </row>
    <row r="49" spans="1:52" s="388" customFormat="1" ht="214.5" customHeight="1">
      <c r="A49" s="410">
        <v>5.0999999999999996</v>
      </c>
      <c r="B49" s="659" t="s">
        <v>590</v>
      </c>
      <c r="C49" s="659"/>
      <c r="D49" s="659"/>
      <c r="E49" s="659"/>
      <c r="F49" s="659"/>
      <c r="G49" s="434"/>
      <c r="H49" s="434"/>
      <c r="I49" s="387"/>
      <c r="Z49" s="389"/>
      <c r="AA49" s="389"/>
      <c r="AB49" s="401"/>
      <c r="AC49" s="402"/>
      <c r="AD49" s="393"/>
      <c r="AE49" s="393"/>
      <c r="AF49" s="389"/>
      <c r="AG49" s="389"/>
      <c r="AH49" s="389"/>
      <c r="AI49" s="389"/>
      <c r="AJ49" s="389"/>
      <c r="AK49" s="389"/>
      <c r="AL49" s="389"/>
      <c r="AM49" s="389"/>
      <c r="AN49" s="389"/>
      <c r="AO49" s="389"/>
      <c r="AP49" s="389"/>
      <c r="AQ49" s="389"/>
      <c r="AR49" s="389"/>
      <c r="AS49" s="389"/>
      <c r="AT49" s="389"/>
      <c r="AU49" s="389"/>
      <c r="AV49" s="389"/>
      <c r="AW49" s="389"/>
      <c r="AX49" s="389"/>
      <c r="AY49" s="389"/>
      <c r="AZ49" s="389"/>
    </row>
    <row r="50" spans="1:52" s="388" customFormat="1" ht="33" customHeight="1">
      <c r="A50" s="410">
        <v>6</v>
      </c>
      <c r="B50" s="659" t="s">
        <v>233</v>
      </c>
      <c r="C50" s="659"/>
      <c r="D50" s="659"/>
      <c r="E50" s="659"/>
      <c r="F50" s="659"/>
      <c r="G50" s="434"/>
      <c r="H50" s="434"/>
      <c r="I50" s="387"/>
      <c r="Z50" s="389"/>
      <c r="AA50" s="389"/>
      <c r="AB50" s="401"/>
      <c r="AC50" s="402"/>
      <c r="AD50" s="393"/>
      <c r="AE50" s="393"/>
      <c r="AF50" s="389"/>
      <c r="AG50" s="389"/>
      <c r="AH50" s="389"/>
      <c r="AI50" s="389"/>
      <c r="AJ50" s="389"/>
      <c r="AK50" s="389"/>
      <c r="AL50" s="389"/>
      <c r="AM50" s="389"/>
      <c r="AN50" s="389"/>
      <c r="AO50" s="389"/>
      <c r="AP50" s="389"/>
      <c r="AQ50" s="389"/>
      <c r="AR50" s="389"/>
      <c r="AS50" s="389"/>
      <c r="AT50" s="389"/>
      <c r="AU50" s="389"/>
      <c r="AV50" s="389"/>
      <c r="AW50" s="389"/>
      <c r="AX50" s="389"/>
      <c r="AY50" s="389"/>
      <c r="AZ50" s="389"/>
    </row>
    <row r="51" spans="1:52" s="388" customFormat="1" ht="26.1" customHeight="1">
      <c r="A51" s="437"/>
      <c r="B51" s="439" t="s">
        <v>556</v>
      </c>
      <c r="C51" s="403" t="s">
        <v>533</v>
      </c>
      <c r="D51" s="398"/>
      <c r="E51" s="440" t="s">
        <v>234</v>
      </c>
      <c r="I51" s="387"/>
      <c r="J51" s="397"/>
      <c r="K51" s="397"/>
      <c r="L51" s="397"/>
      <c r="M51" s="397"/>
      <c r="N51" s="397"/>
      <c r="O51" s="397"/>
      <c r="P51" s="397"/>
      <c r="Q51" s="397"/>
      <c r="R51" s="397"/>
      <c r="S51" s="397"/>
      <c r="T51" s="397"/>
      <c r="U51" s="397"/>
      <c r="V51" s="397"/>
      <c r="W51" s="397"/>
      <c r="X51" s="397"/>
      <c r="Y51" s="397"/>
      <c r="Z51" s="394"/>
      <c r="AA51" s="394"/>
      <c r="AB51" s="391"/>
      <c r="AC51" s="402"/>
      <c r="AD51" s="393"/>
      <c r="AE51" s="393"/>
      <c r="AF51" s="389"/>
      <c r="AG51" s="389"/>
      <c r="AH51" s="389"/>
      <c r="AI51" s="389"/>
      <c r="AJ51" s="389"/>
      <c r="AK51" s="389"/>
      <c r="AL51" s="389"/>
      <c r="AM51" s="389"/>
      <c r="AN51" s="389"/>
      <c r="AO51" s="389"/>
      <c r="AP51" s="389"/>
      <c r="AQ51" s="389"/>
      <c r="AR51" s="389"/>
      <c r="AS51" s="389"/>
      <c r="AT51" s="389"/>
      <c r="AU51" s="389"/>
      <c r="AV51" s="389"/>
      <c r="AW51" s="389"/>
      <c r="AX51" s="389"/>
      <c r="AY51" s="389"/>
      <c r="AZ51" s="389"/>
    </row>
    <row r="52" spans="1:52" s="388" customFormat="1" ht="38.1" customHeight="1">
      <c r="A52" s="437"/>
      <c r="B52" s="439" t="s">
        <v>557</v>
      </c>
      <c r="C52" s="408" t="s">
        <v>235</v>
      </c>
      <c r="D52" s="398"/>
      <c r="E52" s="440" t="s">
        <v>236</v>
      </c>
      <c r="I52" s="387"/>
      <c r="J52" s="397"/>
      <c r="K52" s="397"/>
      <c r="L52" s="397"/>
      <c r="M52" s="397"/>
      <c r="N52" s="397"/>
      <c r="O52" s="397"/>
      <c r="P52" s="397"/>
      <c r="Q52" s="397"/>
      <c r="R52" s="397"/>
      <c r="S52" s="397"/>
      <c r="T52" s="397"/>
      <c r="U52" s="397"/>
      <c r="V52" s="397"/>
      <c r="W52" s="397"/>
      <c r="X52" s="397"/>
      <c r="Y52" s="397"/>
      <c r="Z52" s="394"/>
      <c r="AA52" s="394"/>
      <c r="AB52" s="391"/>
      <c r="AC52" s="402"/>
      <c r="AD52" s="393"/>
      <c r="AE52" s="393"/>
      <c r="AF52" s="389"/>
      <c r="AG52" s="389"/>
      <c r="AH52" s="389"/>
      <c r="AI52" s="389"/>
      <c r="AJ52" s="389"/>
      <c r="AK52" s="389"/>
      <c r="AL52" s="389"/>
      <c r="AM52" s="389"/>
      <c r="AN52" s="389"/>
      <c r="AO52" s="389"/>
      <c r="AP52" s="389"/>
      <c r="AQ52" s="389"/>
      <c r="AR52" s="389"/>
      <c r="AS52" s="389"/>
      <c r="AT52" s="389"/>
      <c r="AU52" s="389"/>
      <c r="AV52" s="389"/>
      <c r="AW52" s="389"/>
      <c r="AX52" s="389"/>
      <c r="AY52" s="389"/>
      <c r="AZ52" s="389"/>
    </row>
    <row r="53" spans="1:52" s="388" customFormat="1" ht="38.1" customHeight="1">
      <c r="A53" s="437"/>
      <c r="B53" s="439" t="s">
        <v>558</v>
      </c>
      <c r="C53" s="408" t="s">
        <v>237</v>
      </c>
      <c r="D53" s="398"/>
      <c r="E53" s="440" t="s">
        <v>238</v>
      </c>
      <c r="I53" s="387"/>
      <c r="Z53" s="389"/>
      <c r="AA53" s="389"/>
      <c r="AB53" s="390"/>
      <c r="AC53" s="402"/>
      <c r="AD53" s="393"/>
      <c r="AE53" s="393"/>
      <c r="AF53" s="389"/>
      <c r="AG53" s="389"/>
      <c r="AH53" s="389"/>
      <c r="AI53" s="389"/>
      <c r="AJ53" s="389"/>
      <c r="AK53" s="389"/>
      <c r="AL53" s="389"/>
      <c r="AM53" s="389"/>
      <c r="AN53" s="389"/>
      <c r="AO53" s="389"/>
      <c r="AP53" s="389"/>
      <c r="AQ53" s="389"/>
      <c r="AR53" s="389"/>
      <c r="AS53" s="389"/>
      <c r="AT53" s="389"/>
      <c r="AU53" s="389"/>
      <c r="AV53" s="389"/>
      <c r="AW53" s="389"/>
      <c r="AX53" s="389"/>
      <c r="AY53" s="389"/>
      <c r="AZ53" s="389"/>
    </row>
    <row r="54" spans="1:52" s="388" customFormat="1" ht="38.1" customHeight="1">
      <c r="A54" s="437"/>
      <c r="B54" s="439" t="s">
        <v>239</v>
      </c>
      <c r="C54" s="408" t="s">
        <v>240</v>
      </c>
      <c r="D54" s="398"/>
      <c r="E54" s="440" t="s">
        <v>241</v>
      </c>
      <c r="I54" s="387"/>
      <c r="Z54" s="389"/>
      <c r="AA54" s="389"/>
      <c r="AB54" s="391"/>
      <c r="AC54" s="402"/>
      <c r="AD54" s="393"/>
      <c r="AE54" s="393"/>
      <c r="AF54" s="389"/>
      <c r="AG54" s="389"/>
      <c r="AH54" s="389"/>
      <c r="AI54" s="389"/>
      <c r="AJ54" s="389"/>
      <c r="AK54" s="389"/>
      <c r="AL54" s="389"/>
      <c r="AM54" s="389"/>
      <c r="AN54" s="389"/>
      <c r="AO54" s="389"/>
      <c r="AP54" s="389"/>
      <c r="AQ54" s="389"/>
      <c r="AR54" s="389"/>
      <c r="AS54" s="389"/>
      <c r="AT54" s="389"/>
      <c r="AU54" s="389"/>
      <c r="AV54" s="389"/>
      <c r="AW54" s="389"/>
      <c r="AX54" s="389"/>
      <c r="AY54" s="389"/>
      <c r="AZ54" s="389"/>
    </row>
    <row r="55" spans="1:52" s="388" customFormat="1" ht="38.1" customHeight="1">
      <c r="A55" s="437"/>
      <c r="B55" s="439" t="s">
        <v>242</v>
      </c>
      <c r="C55" s="408" t="s">
        <v>243</v>
      </c>
      <c r="D55" s="398"/>
      <c r="E55" s="440" t="s">
        <v>244</v>
      </c>
      <c r="I55" s="387"/>
      <c r="J55" s="397"/>
      <c r="K55" s="397"/>
      <c r="L55" s="397"/>
      <c r="M55" s="397"/>
      <c r="N55" s="397"/>
      <c r="O55" s="397"/>
      <c r="P55" s="397"/>
      <c r="Q55" s="397"/>
      <c r="R55" s="397"/>
      <c r="S55" s="397"/>
      <c r="T55" s="397"/>
      <c r="U55" s="397"/>
      <c r="V55" s="397"/>
      <c r="W55" s="397"/>
      <c r="X55" s="397"/>
      <c r="Y55" s="397"/>
      <c r="Z55" s="394"/>
      <c r="AA55" s="394"/>
      <c r="AB55" s="391"/>
      <c r="AC55" s="402"/>
      <c r="AD55" s="393"/>
      <c r="AE55" s="393"/>
      <c r="AF55" s="389"/>
      <c r="AG55" s="389"/>
      <c r="AH55" s="389"/>
      <c r="AI55" s="389"/>
      <c r="AJ55" s="389"/>
      <c r="AK55" s="389"/>
      <c r="AL55" s="389"/>
      <c r="AM55" s="389"/>
      <c r="AN55" s="389"/>
      <c r="AO55" s="389"/>
      <c r="AP55" s="389"/>
      <c r="AQ55" s="389"/>
      <c r="AR55" s="389"/>
      <c r="AS55" s="389"/>
      <c r="AT55" s="389"/>
      <c r="AU55" s="389"/>
      <c r="AV55" s="389"/>
      <c r="AW55" s="389"/>
      <c r="AX55" s="389"/>
      <c r="AY55" s="389"/>
      <c r="AZ55" s="389"/>
    </row>
    <row r="56" spans="1:52" s="388" customFormat="1" ht="38.1" customHeight="1">
      <c r="A56" s="437"/>
      <c r="B56" s="439" t="s">
        <v>245</v>
      </c>
      <c r="C56" s="408" t="s">
        <v>246</v>
      </c>
      <c r="D56" s="398"/>
      <c r="E56" s="440" t="s">
        <v>248</v>
      </c>
      <c r="I56" s="387"/>
      <c r="Z56" s="389"/>
      <c r="AA56" s="389"/>
      <c r="AB56" s="391"/>
      <c r="AC56" s="402"/>
      <c r="AD56" s="393"/>
      <c r="AE56" s="393"/>
      <c r="AF56" s="389"/>
      <c r="AG56" s="389"/>
      <c r="AH56" s="389"/>
      <c r="AI56" s="389"/>
      <c r="AJ56" s="389"/>
      <c r="AK56" s="389"/>
      <c r="AL56" s="389"/>
      <c r="AM56" s="389"/>
      <c r="AN56" s="389"/>
      <c r="AO56" s="389"/>
      <c r="AP56" s="389"/>
      <c r="AQ56" s="389"/>
      <c r="AR56" s="389"/>
      <c r="AS56" s="389"/>
      <c r="AT56" s="389"/>
      <c r="AU56" s="389"/>
      <c r="AV56" s="389"/>
      <c r="AW56" s="389"/>
      <c r="AX56" s="389"/>
      <c r="AY56" s="389"/>
      <c r="AZ56" s="389"/>
    </row>
    <row r="57" spans="1:52" s="388" customFormat="1" ht="38.1" customHeight="1">
      <c r="A57" s="437"/>
      <c r="B57" s="439" t="s">
        <v>249</v>
      </c>
      <c r="C57" s="408" t="s">
        <v>250</v>
      </c>
      <c r="D57" s="398"/>
      <c r="E57" s="440" t="s">
        <v>251</v>
      </c>
      <c r="I57" s="387"/>
      <c r="Z57" s="389"/>
      <c r="AA57" s="389"/>
      <c r="AB57" s="391"/>
      <c r="AC57" s="402"/>
      <c r="AD57" s="393"/>
      <c r="AE57" s="393"/>
      <c r="AF57" s="389"/>
      <c r="AG57" s="389"/>
      <c r="AH57" s="389"/>
      <c r="AI57" s="389"/>
      <c r="AJ57" s="389"/>
      <c r="AK57" s="389"/>
      <c r="AL57" s="389"/>
      <c r="AM57" s="389"/>
      <c r="AN57" s="389"/>
      <c r="AO57" s="389"/>
      <c r="AP57" s="389"/>
      <c r="AQ57" s="389"/>
      <c r="AR57" s="389"/>
      <c r="AS57" s="389"/>
      <c r="AT57" s="389"/>
      <c r="AU57" s="389"/>
      <c r="AV57" s="389"/>
      <c r="AW57" s="389"/>
      <c r="AX57" s="389"/>
      <c r="AY57" s="389"/>
      <c r="AZ57" s="389"/>
    </row>
    <row r="58" spans="1:52" ht="38.1" customHeight="1">
      <c r="A58" s="439"/>
      <c r="B58" s="439" t="s">
        <v>252</v>
      </c>
      <c r="C58" s="408" t="s">
        <v>46</v>
      </c>
      <c r="E58" s="440" t="s">
        <v>254</v>
      </c>
      <c r="F58" s="397"/>
      <c r="G58" s="397"/>
      <c r="H58" s="397"/>
      <c r="J58" s="397"/>
      <c r="K58" s="397"/>
      <c r="L58" s="397"/>
      <c r="M58" s="397"/>
      <c r="N58" s="397"/>
      <c r="O58" s="397"/>
      <c r="P58" s="397"/>
      <c r="Q58" s="397"/>
      <c r="R58" s="397"/>
      <c r="S58" s="397"/>
      <c r="T58" s="397"/>
      <c r="U58" s="397"/>
      <c r="V58" s="397"/>
      <c r="W58" s="397"/>
      <c r="X58" s="397"/>
      <c r="Y58" s="397"/>
      <c r="Z58" s="394"/>
      <c r="AA58" s="394"/>
      <c r="AB58" s="391"/>
      <c r="AC58" s="402"/>
      <c r="AD58" s="392"/>
      <c r="AE58" s="392"/>
      <c r="AF58" s="394"/>
      <c r="AG58" s="394"/>
      <c r="AH58" s="394"/>
      <c r="AI58" s="394"/>
      <c r="AJ58" s="394"/>
      <c r="AK58" s="394"/>
      <c r="AL58" s="394"/>
      <c r="AM58" s="394"/>
      <c r="AN58" s="394"/>
      <c r="AO58" s="394"/>
      <c r="AP58" s="394"/>
      <c r="AQ58" s="394"/>
      <c r="AR58" s="394"/>
      <c r="AS58" s="394"/>
      <c r="AT58" s="394"/>
      <c r="AU58" s="394"/>
      <c r="AV58" s="394"/>
      <c r="AW58" s="394"/>
      <c r="AX58" s="394"/>
      <c r="AY58" s="394"/>
      <c r="AZ58" s="394"/>
    </row>
    <row r="59" spans="1:52" ht="38.1" customHeight="1">
      <c r="A59" s="439"/>
      <c r="B59" s="439" t="s">
        <v>255</v>
      </c>
      <c r="C59" s="408" t="s">
        <v>253</v>
      </c>
      <c r="E59" s="440" t="s">
        <v>256</v>
      </c>
      <c r="F59" s="397"/>
      <c r="G59" s="397"/>
      <c r="H59" s="397"/>
      <c r="J59" s="397"/>
      <c r="K59" s="397"/>
      <c r="L59" s="397"/>
      <c r="M59" s="397"/>
      <c r="N59" s="397"/>
      <c r="O59" s="397"/>
      <c r="P59" s="397"/>
      <c r="Q59" s="397"/>
      <c r="R59" s="397"/>
      <c r="S59" s="397"/>
      <c r="T59" s="397"/>
      <c r="U59" s="397"/>
      <c r="V59" s="397"/>
      <c r="W59" s="397"/>
      <c r="X59" s="397"/>
      <c r="Y59" s="397"/>
      <c r="Z59" s="394"/>
      <c r="AA59" s="394"/>
      <c r="AB59" s="391"/>
      <c r="AC59" s="402"/>
      <c r="AD59" s="392"/>
      <c r="AE59" s="392"/>
      <c r="AF59" s="394"/>
      <c r="AG59" s="394"/>
      <c r="AH59" s="394"/>
      <c r="AI59" s="394"/>
      <c r="AJ59" s="394"/>
      <c r="AK59" s="394"/>
      <c r="AL59" s="394"/>
      <c r="AM59" s="394"/>
      <c r="AN59" s="394"/>
      <c r="AO59" s="394"/>
      <c r="AP59" s="394"/>
      <c r="AQ59" s="394"/>
      <c r="AR59" s="394"/>
      <c r="AS59" s="394"/>
      <c r="AT59" s="394"/>
      <c r="AU59" s="394"/>
      <c r="AV59" s="394"/>
      <c r="AW59" s="394"/>
      <c r="AX59" s="394"/>
      <c r="AY59" s="394"/>
      <c r="AZ59" s="394"/>
    </row>
    <row r="60" spans="1:52" ht="38.1" customHeight="1">
      <c r="A60" s="439"/>
      <c r="B60" s="439" t="s">
        <v>257</v>
      </c>
      <c r="C60" s="408" t="s">
        <v>47</v>
      </c>
      <c r="E60" s="440" t="s">
        <v>258</v>
      </c>
      <c r="F60" s="397"/>
      <c r="G60" s="397"/>
      <c r="H60" s="397"/>
      <c r="J60" s="397"/>
      <c r="K60" s="397"/>
      <c r="L60" s="397"/>
      <c r="M60" s="397"/>
      <c r="N60" s="397"/>
      <c r="O60" s="397"/>
      <c r="P60" s="397"/>
      <c r="Q60" s="397"/>
      <c r="R60" s="397"/>
      <c r="S60" s="397"/>
      <c r="T60" s="397"/>
      <c r="U60" s="397"/>
      <c r="V60" s="397"/>
      <c r="W60" s="397"/>
      <c r="X60" s="397"/>
      <c r="Y60" s="397"/>
      <c r="Z60" s="394"/>
      <c r="AA60" s="394"/>
      <c r="AB60" s="391"/>
      <c r="AC60" s="402"/>
      <c r="AD60" s="392"/>
      <c r="AE60" s="392"/>
      <c r="AF60" s="394"/>
      <c r="AG60" s="394"/>
      <c r="AH60" s="394"/>
      <c r="AI60" s="394"/>
      <c r="AJ60" s="394"/>
      <c r="AK60" s="394"/>
      <c r="AL60" s="394"/>
      <c r="AM60" s="394"/>
      <c r="AN60" s="394"/>
      <c r="AO60" s="394"/>
      <c r="AP60" s="394"/>
      <c r="AQ60" s="394"/>
      <c r="AR60" s="394"/>
      <c r="AS60" s="394"/>
      <c r="AT60" s="394"/>
      <c r="AU60" s="394"/>
      <c r="AV60" s="394"/>
      <c r="AW60" s="394"/>
      <c r="AX60" s="394"/>
      <c r="AY60" s="394"/>
      <c r="AZ60" s="394"/>
    </row>
    <row r="61" spans="1:52" ht="38.1" customHeight="1">
      <c r="A61" s="439"/>
      <c r="B61" s="439" t="s">
        <v>259</v>
      </c>
      <c r="C61" s="408" t="s">
        <v>48</v>
      </c>
      <c r="E61" s="440" t="s">
        <v>260</v>
      </c>
      <c r="F61" s="397"/>
      <c r="G61" s="397"/>
      <c r="H61" s="397"/>
      <c r="J61" s="397"/>
      <c r="K61" s="397"/>
      <c r="L61" s="397"/>
      <c r="M61" s="397"/>
      <c r="N61" s="397"/>
      <c r="O61" s="397"/>
      <c r="P61" s="397"/>
      <c r="Q61" s="397"/>
      <c r="R61" s="397"/>
      <c r="S61" s="397"/>
      <c r="T61" s="397"/>
      <c r="U61" s="397"/>
      <c r="V61" s="397"/>
      <c r="W61" s="397"/>
      <c r="X61" s="397"/>
      <c r="Y61" s="397"/>
      <c r="Z61" s="394"/>
      <c r="AA61" s="394"/>
      <c r="AB61" s="391"/>
      <c r="AC61" s="402"/>
      <c r="AD61" s="392"/>
      <c r="AE61" s="392"/>
      <c r="AF61" s="394"/>
      <c r="AG61" s="394"/>
      <c r="AH61" s="394"/>
      <c r="AI61" s="394"/>
      <c r="AJ61" s="394"/>
      <c r="AK61" s="394"/>
      <c r="AL61" s="394"/>
      <c r="AM61" s="394"/>
      <c r="AN61" s="394"/>
      <c r="AO61" s="394"/>
      <c r="AP61" s="394"/>
      <c r="AQ61" s="394"/>
      <c r="AR61" s="394"/>
      <c r="AS61" s="394"/>
      <c r="AT61" s="394"/>
      <c r="AU61" s="394"/>
      <c r="AV61" s="394"/>
      <c r="AW61" s="394"/>
      <c r="AX61" s="394"/>
      <c r="AY61" s="394"/>
      <c r="AZ61" s="394"/>
    </row>
    <row r="62" spans="1:52" ht="41.25" customHeight="1">
      <c r="B62" s="410" t="s">
        <v>262</v>
      </c>
      <c r="C62" s="686" t="s">
        <v>263</v>
      </c>
      <c r="D62" s="686"/>
      <c r="E62" s="441" t="s">
        <v>261</v>
      </c>
      <c r="F62" s="397"/>
      <c r="G62" s="397"/>
      <c r="H62" s="397"/>
      <c r="Z62" s="389"/>
      <c r="AA62" s="389"/>
      <c r="AB62" s="401"/>
      <c r="AC62" s="402"/>
      <c r="AD62" s="392"/>
      <c r="AE62" s="392"/>
      <c r="AF62" s="394"/>
      <c r="AG62" s="394"/>
      <c r="AH62" s="394"/>
      <c r="AI62" s="394"/>
      <c r="AJ62" s="394"/>
      <c r="AK62" s="394"/>
      <c r="AL62" s="394"/>
      <c r="AM62" s="394"/>
      <c r="AN62" s="394"/>
      <c r="AO62" s="394"/>
      <c r="AP62" s="394"/>
      <c r="AQ62" s="394"/>
      <c r="AR62" s="394"/>
      <c r="AS62" s="394"/>
      <c r="AT62" s="394"/>
      <c r="AU62" s="394"/>
      <c r="AV62" s="394"/>
      <c r="AW62" s="394"/>
      <c r="AX62" s="394"/>
      <c r="AY62" s="394"/>
      <c r="AZ62" s="394"/>
    </row>
    <row r="63" spans="1:52" ht="45" customHeight="1">
      <c r="B63" s="659" t="s">
        <v>264</v>
      </c>
      <c r="C63" s="659"/>
      <c r="D63" s="659"/>
      <c r="E63" s="659"/>
      <c r="F63" s="659"/>
      <c r="G63" s="434"/>
      <c r="H63" s="434"/>
      <c r="Z63" s="389"/>
      <c r="AA63" s="389"/>
      <c r="AB63" s="401"/>
      <c r="AC63" s="402"/>
      <c r="AD63" s="392"/>
      <c r="AE63" s="392"/>
      <c r="AF63" s="394"/>
      <c r="AG63" s="394"/>
      <c r="AH63" s="394"/>
      <c r="AI63" s="394"/>
      <c r="AJ63" s="394"/>
      <c r="AK63" s="394"/>
      <c r="AL63" s="394"/>
      <c r="AM63" s="394"/>
      <c r="AN63" s="394"/>
      <c r="AO63" s="394"/>
      <c r="AP63" s="394"/>
      <c r="AQ63" s="394"/>
      <c r="AR63" s="394"/>
      <c r="AS63" s="394"/>
      <c r="AT63" s="394"/>
      <c r="AU63" s="394"/>
      <c r="AV63" s="394"/>
      <c r="AW63" s="394"/>
      <c r="AX63" s="394"/>
      <c r="AY63" s="394"/>
      <c r="AZ63" s="394"/>
    </row>
    <row r="64" spans="1:52" ht="65.25" customHeight="1">
      <c r="A64" s="410">
        <v>7</v>
      </c>
      <c r="B64" s="659" t="s">
        <v>269</v>
      </c>
      <c r="C64" s="659"/>
      <c r="D64" s="659"/>
      <c r="E64" s="659"/>
      <c r="F64" s="659"/>
      <c r="G64" s="434"/>
      <c r="H64" s="434"/>
      <c r="Z64" s="389"/>
      <c r="AA64" s="389"/>
      <c r="AB64" s="401"/>
      <c r="AC64" s="402"/>
      <c r="AD64" s="392"/>
      <c r="AE64" s="392"/>
      <c r="AF64" s="394"/>
      <c r="AG64" s="394"/>
      <c r="AH64" s="394"/>
      <c r="AI64" s="394"/>
      <c r="AJ64" s="394"/>
      <c r="AK64" s="394"/>
      <c r="AL64" s="394"/>
      <c r="AM64" s="394"/>
      <c r="AN64" s="394"/>
      <c r="AO64" s="394"/>
      <c r="AP64" s="394"/>
      <c r="AQ64" s="394"/>
      <c r="AR64" s="394"/>
      <c r="AS64" s="394"/>
      <c r="AT64" s="394"/>
      <c r="AU64" s="394"/>
      <c r="AV64" s="394"/>
      <c r="AW64" s="394"/>
      <c r="AX64" s="394"/>
      <c r="AY64" s="394"/>
      <c r="AZ64" s="394"/>
    </row>
    <row r="65" spans="1:52" ht="53.25" customHeight="1">
      <c r="A65" s="410">
        <v>8</v>
      </c>
      <c r="B65" s="659" t="s">
        <v>49</v>
      </c>
      <c r="C65" s="659"/>
      <c r="D65" s="659"/>
      <c r="E65" s="659"/>
      <c r="F65" s="659"/>
      <c r="G65" s="434"/>
      <c r="H65" s="434"/>
      <c r="Z65" s="389"/>
      <c r="AA65" s="389"/>
      <c r="AB65" s="401"/>
      <c r="AC65" s="402"/>
      <c r="AD65" s="392"/>
      <c r="AE65" s="392"/>
      <c r="AF65" s="394"/>
      <c r="AG65" s="394"/>
      <c r="AH65" s="394"/>
      <c r="AI65" s="394"/>
      <c r="AJ65" s="394"/>
      <c r="AK65" s="394"/>
      <c r="AL65" s="394"/>
      <c r="AM65" s="394"/>
      <c r="AN65" s="394"/>
      <c r="AO65" s="394"/>
      <c r="AP65" s="394"/>
      <c r="AQ65" s="394"/>
      <c r="AR65" s="394"/>
      <c r="AS65" s="394"/>
      <c r="AT65" s="394"/>
      <c r="AU65" s="394"/>
      <c r="AV65" s="394"/>
      <c r="AW65" s="394"/>
      <c r="AX65" s="394"/>
      <c r="AY65" s="394"/>
      <c r="AZ65" s="394"/>
    </row>
    <row r="66" spans="1:52" ht="57.75" customHeight="1">
      <c r="A66" s="410">
        <v>9</v>
      </c>
      <c r="B66" s="659" t="s">
        <v>50</v>
      </c>
      <c r="C66" s="659"/>
      <c r="D66" s="659"/>
      <c r="E66" s="659"/>
      <c r="F66" s="659"/>
      <c r="G66" s="434"/>
      <c r="H66" s="434"/>
      <c r="Z66" s="389"/>
      <c r="AA66" s="389"/>
      <c r="AB66" s="401"/>
      <c r="AC66" s="402"/>
      <c r="AD66" s="392"/>
      <c r="AE66" s="392"/>
      <c r="AF66" s="394"/>
      <c r="AG66" s="394"/>
      <c r="AH66" s="394"/>
      <c r="AI66" s="394"/>
      <c r="AJ66" s="394"/>
      <c r="AK66" s="394"/>
      <c r="AL66" s="394"/>
      <c r="AM66" s="394"/>
      <c r="AN66" s="394"/>
      <c r="AO66" s="394"/>
      <c r="AP66" s="394"/>
      <c r="AQ66" s="394"/>
      <c r="AR66" s="394"/>
      <c r="AS66" s="394"/>
      <c r="AT66" s="394"/>
      <c r="AU66" s="394"/>
      <c r="AV66" s="394"/>
      <c r="AW66" s="394"/>
      <c r="AX66" s="394"/>
      <c r="AY66" s="394"/>
      <c r="AZ66" s="394"/>
    </row>
    <row r="67" spans="1:52" ht="56.25" customHeight="1">
      <c r="A67" s="410">
        <v>10</v>
      </c>
      <c r="B67" s="659" t="s">
        <v>270</v>
      </c>
      <c r="C67" s="659"/>
      <c r="D67" s="659"/>
      <c r="E67" s="659"/>
      <c r="F67" s="659"/>
      <c r="G67" s="434"/>
      <c r="H67" s="434"/>
      <c r="Z67" s="389"/>
      <c r="AA67" s="389"/>
      <c r="AB67" s="401"/>
      <c r="AC67" s="402"/>
      <c r="AD67" s="392"/>
      <c r="AE67" s="392"/>
      <c r="AF67" s="394"/>
      <c r="AG67" s="394"/>
      <c r="AH67" s="394"/>
      <c r="AI67" s="394"/>
      <c r="AJ67" s="394"/>
      <c r="AK67" s="394"/>
      <c r="AL67" s="394"/>
      <c r="AM67" s="394"/>
      <c r="AN67" s="394"/>
      <c r="AO67" s="394"/>
      <c r="AP67" s="394"/>
      <c r="AQ67" s="394"/>
      <c r="AR67" s="394"/>
      <c r="AS67" s="394"/>
      <c r="AT67" s="394"/>
      <c r="AU67" s="394"/>
      <c r="AV67" s="394"/>
      <c r="AW67" s="394"/>
      <c r="AX67" s="394"/>
      <c r="AY67" s="394"/>
      <c r="AZ67" s="394"/>
    </row>
    <row r="68" spans="1:52" ht="30.75" customHeight="1">
      <c r="A68" s="410">
        <v>11</v>
      </c>
      <c r="B68" s="659" t="s">
        <v>271</v>
      </c>
      <c r="C68" s="659"/>
      <c r="D68" s="659"/>
      <c r="E68" s="659"/>
      <c r="F68" s="659"/>
      <c r="G68" s="434"/>
      <c r="H68" s="434"/>
      <c r="Z68" s="389"/>
      <c r="AA68" s="389"/>
      <c r="AB68" s="401"/>
      <c r="AC68" s="402"/>
      <c r="AD68" s="392"/>
      <c r="AE68" s="392"/>
      <c r="AF68" s="394"/>
      <c r="AG68" s="394"/>
      <c r="AH68" s="394"/>
      <c r="AI68" s="394"/>
      <c r="AJ68" s="394"/>
      <c r="AK68" s="394"/>
      <c r="AL68" s="394"/>
      <c r="AM68" s="394"/>
      <c r="AN68" s="394"/>
      <c r="AO68" s="394"/>
      <c r="AP68" s="394"/>
      <c r="AQ68" s="394"/>
      <c r="AR68" s="394"/>
      <c r="AS68" s="394"/>
      <c r="AT68" s="394"/>
      <c r="AU68" s="394"/>
      <c r="AV68" s="394"/>
      <c r="AW68" s="394"/>
      <c r="AX68" s="394"/>
      <c r="AY68" s="394"/>
      <c r="AZ68" s="394"/>
    </row>
    <row r="69" spans="1:52" ht="36.75" customHeight="1">
      <c r="A69" s="410">
        <v>12</v>
      </c>
      <c r="B69" s="659" t="s">
        <v>51</v>
      </c>
      <c r="C69" s="659"/>
      <c r="D69" s="659"/>
      <c r="E69" s="659"/>
      <c r="F69" s="659"/>
      <c r="G69" s="434"/>
      <c r="H69" s="434"/>
      <c r="Z69" s="389"/>
      <c r="AA69" s="389"/>
      <c r="AB69" s="401"/>
      <c r="AC69" s="402"/>
      <c r="AD69" s="392"/>
      <c r="AE69" s="392"/>
      <c r="AF69" s="394"/>
      <c r="AG69" s="394"/>
      <c r="AH69" s="394"/>
      <c r="AI69" s="394"/>
      <c r="AJ69" s="394"/>
      <c r="AK69" s="394"/>
      <c r="AL69" s="394"/>
      <c r="AM69" s="394"/>
      <c r="AN69" s="394"/>
      <c r="AO69" s="394"/>
      <c r="AP69" s="394"/>
      <c r="AQ69" s="394"/>
      <c r="AR69" s="394"/>
      <c r="AS69" s="394"/>
      <c r="AT69" s="394"/>
      <c r="AU69" s="394"/>
      <c r="AV69" s="394"/>
      <c r="AW69" s="394"/>
      <c r="AX69" s="394"/>
      <c r="AY69" s="394"/>
      <c r="AZ69" s="394"/>
    </row>
    <row r="70" spans="1:52" ht="45" customHeight="1">
      <c r="A70" s="437"/>
      <c r="B70" s="682" t="s">
        <v>272</v>
      </c>
      <c r="C70" s="682"/>
      <c r="D70" s="682" t="s">
        <v>273</v>
      </c>
      <c r="E70" s="682"/>
      <c r="F70" s="442" t="s">
        <v>504</v>
      </c>
      <c r="G70" s="443"/>
      <c r="H70" s="443"/>
      <c r="Z70" s="389"/>
      <c r="AA70" s="389"/>
      <c r="AB70" s="401"/>
      <c r="AC70" s="402"/>
      <c r="AD70" s="392"/>
      <c r="AE70" s="392"/>
      <c r="AF70" s="394"/>
      <c r="AG70" s="394"/>
      <c r="AH70" s="394"/>
      <c r="AI70" s="394"/>
      <c r="AJ70" s="394"/>
      <c r="AK70" s="394"/>
      <c r="AL70" s="394"/>
      <c r="AM70" s="394"/>
      <c r="AN70" s="394"/>
      <c r="AO70" s="394"/>
      <c r="AP70" s="394"/>
      <c r="AQ70" s="394"/>
      <c r="AR70" s="394"/>
      <c r="AS70" s="394"/>
      <c r="AT70" s="394"/>
      <c r="AU70" s="394"/>
      <c r="AV70" s="394"/>
      <c r="AW70" s="394"/>
      <c r="AX70" s="394"/>
      <c r="AY70" s="394"/>
      <c r="AZ70" s="394"/>
    </row>
    <row r="71" spans="1:52" ht="35.1" customHeight="1">
      <c r="A71" s="437"/>
      <c r="B71" s="685"/>
      <c r="C71" s="685"/>
      <c r="D71" s="687" t="s">
        <v>540</v>
      </c>
      <c r="E71" s="687"/>
      <c r="F71" s="444"/>
      <c r="G71" s="443"/>
      <c r="H71" s="443"/>
      <c r="Z71" s="389"/>
      <c r="AA71" s="389"/>
      <c r="AB71" s="401"/>
      <c r="AC71" s="402"/>
      <c r="AD71" s="392"/>
      <c r="AE71" s="392"/>
      <c r="AF71" s="394"/>
      <c r="AG71" s="394"/>
      <c r="AH71" s="394"/>
      <c r="AI71" s="394"/>
      <c r="AJ71" s="394"/>
      <c r="AK71" s="394"/>
      <c r="AL71" s="394"/>
      <c r="AM71" s="394"/>
      <c r="AN71" s="394"/>
      <c r="AO71" s="394"/>
      <c r="AP71" s="394"/>
      <c r="AQ71" s="394"/>
      <c r="AR71" s="394"/>
      <c r="AS71" s="394"/>
      <c r="AT71" s="394"/>
      <c r="AU71" s="394"/>
      <c r="AV71" s="394"/>
      <c r="AW71" s="394"/>
      <c r="AX71" s="394"/>
      <c r="AY71" s="394"/>
      <c r="AZ71" s="394"/>
    </row>
    <row r="72" spans="1:52" ht="35.1" customHeight="1">
      <c r="A72" s="437"/>
      <c r="B72" s="685"/>
      <c r="C72" s="685"/>
      <c r="D72" s="688"/>
      <c r="E72" s="688"/>
      <c r="F72" s="444"/>
      <c r="G72" s="443"/>
      <c r="H72" s="443"/>
      <c r="Z72" s="389"/>
      <c r="AA72" s="389"/>
      <c r="AB72" s="401"/>
      <c r="AC72" s="402"/>
      <c r="AD72" s="392"/>
      <c r="AE72" s="392"/>
      <c r="AF72" s="394"/>
      <c r="AG72" s="394"/>
      <c r="AH72" s="394"/>
      <c r="AI72" s="394"/>
      <c r="AJ72" s="394"/>
      <c r="AK72" s="394"/>
      <c r="AL72" s="394"/>
      <c r="AM72" s="394"/>
      <c r="AN72" s="394"/>
      <c r="AO72" s="394"/>
      <c r="AP72" s="394"/>
      <c r="AQ72" s="394"/>
      <c r="AR72" s="394"/>
      <c r="AS72" s="394"/>
      <c r="AT72" s="394"/>
      <c r="AU72" s="394"/>
      <c r="AV72" s="394"/>
      <c r="AW72" s="394"/>
      <c r="AX72" s="394"/>
      <c r="AY72" s="394"/>
      <c r="AZ72" s="394"/>
    </row>
    <row r="73" spans="1:52" ht="35.1" customHeight="1">
      <c r="A73" s="437"/>
      <c r="B73" s="685"/>
      <c r="C73" s="685"/>
      <c r="D73" s="688"/>
      <c r="E73" s="688"/>
      <c r="F73" s="444"/>
      <c r="G73" s="443"/>
      <c r="H73" s="443"/>
      <c r="Z73" s="389"/>
      <c r="AA73" s="389"/>
      <c r="AB73" s="401"/>
      <c r="AC73" s="402"/>
      <c r="AD73" s="392"/>
      <c r="AE73" s="392"/>
      <c r="AF73" s="394"/>
      <c r="AG73" s="394"/>
      <c r="AH73" s="394"/>
      <c r="AI73" s="394"/>
      <c r="AJ73" s="394"/>
      <c r="AK73" s="394"/>
      <c r="AL73" s="394"/>
      <c r="AM73" s="394"/>
      <c r="AN73" s="394"/>
      <c r="AO73" s="394"/>
      <c r="AP73" s="394"/>
      <c r="AQ73" s="394"/>
      <c r="AR73" s="394"/>
      <c r="AS73" s="394"/>
      <c r="AT73" s="394"/>
      <c r="AU73" s="394"/>
      <c r="AV73" s="394"/>
      <c r="AW73" s="394"/>
      <c r="AX73" s="394"/>
      <c r="AY73" s="394"/>
      <c r="AZ73" s="394"/>
    </row>
    <row r="74" spans="1:52" ht="33" customHeight="1">
      <c r="A74" s="437"/>
      <c r="B74" s="683" t="s">
        <v>505</v>
      </c>
      <c r="C74" s="683"/>
      <c r="D74" s="684"/>
      <c r="E74" s="684"/>
      <c r="F74" s="443"/>
      <c r="G74" s="443"/>
      <c r="H74" s="443"/>
      <c r="Z74" s="389"/>
      <c r="AA74" s="389"/>
      <c r="AB74" s="401"/>
      <c r="AC74" s="402"/>
      <c r="AD74" s="392"/>
      <c r="AE74" s="392"/>
      <c r="AF74" s="394"/>
      <c r="AG74" s="394"/>
      <c r="AH74" s="394"/>
      <c r="AI74" s="394"/>
      <c r="AJ74" s="394"/>
      <c r="AK74" s="394"/>
      <c r="AL74" s="394"/>
      <c r="AM74" s="394"/>
      <c r="AN74" s="394"/>
      <c r="AO74" s="394"/>
      <c r="AP74" s="394"/>
      <c r="AQ74" s="394"/>
      <c r="AR74" s="394"/>
      <c r="AS74" s="394"/>
      <c r="AT74" s="394"/>
      <c r="AU74" s="394"/>
      <c r="AV74" s="394"/>
      <c r="AW74" s="394"/>
      <c r="AX74" s="394"/>
      <c r="AY74" s="394"/>
      <c r="AZ74" s="394"/>
    </row>
    <row r="75" spans="1:52" ht="100.5" customHeight="1">
      <c r="A75" s="441">
        <v>13</v>
      </c>
      <c r="B75" s="659" t="s">
        <v>506</v>
      </c>
      <c r="C75" s="659"/>
      <c r="D75" s="659"/>
      <c r="E75" s="659"/>
      <c r="F75" s="659"/>
      <c r="G75" s="434"/>
      <c r="H75" s="434"/>
      <c r="Z75" s="389"/>
      <c r="AA75" s="389"/>
      <c r="AB75" s="401"/>
      <c r="AC75" s="402"/>
      <c r="AD75" s="392"/>
      <c r="AE75" s="392"/>
      <c r="AF75" s="394"/>
      <c r="AG75" s="394"/>
      <c r="AH75" s="394"/>
      <c r="AI75" s="394"/>
      <c r="AJ75" s="394"/>
      <c r="AK75" s="394"/>
      <c r="AL75" s="394"/>
      <c r="AM75" s="394"/>
      <c r="AN75" s="394"/>
      <c r="AO75" s="394"/>
      <c r="AP75" s="394"/>
      <c r="AQ75" s="394"/>
      <c r="AR75" s="394"/>
      <c r="AS75" s="394"/>
      <c r="AT75" s="394"/>
      <c r="AU75" s="394"/>
      <c r="AV75" s="394"/>
      <c r="AW75" s="394"/>
      <c r="AX75" s="394"/>
      <c r="AY75" s="394"/>
      <c r="AZ75" s="394"/>
    </row>
    <row r="76" spans="1:52" ht="30" customHeight="1">
      <c r="A76" s="445"/>
      <c r="B76" s="398" t="str">
        <f>IF(ISERROR("Dated this " &amp; AI6 &amp; LOOKUP(AI6,AG1:AG31,AH1:AH31) &amp; " day of " &amp; AI8 &amp; " " &amp;AI9), "", "Dated this " &amp; AI6 &amp; LOOKUP(AI6,AG1:AG31,AH1:AH31) &amp; " day of " &amp; AI8 &amp; " " &amp;AI9)</f>
        <v/>
      </c>
      <c r="E76" s="443"/>
      <c r="F76" s="443"/>
      <c r="G76" s="443"/>
      <c r="H76" s="443"/>
      <c r="Z76" s="389"/>
      <c r="AA76" s="389"/>
      <c r="AB76" s="401"/>
      <c r="AC76" s="402"/>
      <c r="AD76" s="392"/>
      <c r="AE76" s="392"/>
      <c r="AF76" s="394"/>
      <c r="AG76" s="394"/>
      <c r="AH76" s="394"/>
      <c r="AI76" s="394"/>
      <c r="AJ76" s="394"/>
      <c r="AK76" s="394"/>
      <c r="AL76" s="394"/>
      <c r="AM76" s="394"/>
      <c r="AN76" s="394"/>
      <c r="AO76" s="394"/>
      <c r="AP76" s="394"/>
      <c r="AQ76" s="394"/>
      <c r="AR76" s="394"/>
      <c r="AS76" s="394"/>
      <c r="AT76" s="394"/>
      <c r="AU76" s="394"/>
      <c r="AV76" s="394"/>
      <c r="AW76" s="394"/>
      <c r="AX76" s="394"/>
      <c r="AY76" s="394"/>
      <c r="AZ76" s="394"/>
    </row>
    <row r="77" spans="1:52" ht="30" customHeight="1">
      <c r="A77" s="445"/>
      <c r="B77" s="403" t="s">
        <v>507</v>
      </c>
      <c r="C77" s="397"/>
      <c r="D77" s="408"/>
      <c r="E77" s="408"/>
      <c r="F77" s="408"/>
      <c r="G77" s="408"/>
      <c r="H77" s="408"/>
      <c r="Z77" s="389"/>
      <c r="AA77" s="389"/>
      <c r="AB77" s="401"/>
      <c r="AC77" s="402"/>
      <c r="AD77" s="392"/>
      <c r="AE77" s="392"/>
      <c r="AF77" s="394"/>
      <c r="AG77" s="394"/>
      <c r="AH77" s="394"/>
      <c r="AI77" s="394"/>
      <c r="AJ77" s="394"/>
      <c r="AK77" s="394"/>
      <c r="AL77" s="394"/>
      <c r="AM77" s="394"/>
      <c r="AN77" s="394"/>
      <c r="AO77" s="394"/>
      <c r="AP77" s="394"/>
      <c r="AQ77" s="394"/>
      <c r="AR77" s="394"/>
      <c r="AS77" s="394"/>
      <c r="AT77" s="394"/>
      <c r="AU77" s="394"/>
      <c r="AV77" s="394"/>
      <c r="AW77" s="394"/>
      <c r="AX77" s="394"/>
      <c r="AY77" s="394"/>
      <c r="AZ77" s="394"/>
    </row>
    <row r="78" spans="1:52" ht="15.95" customHeight="1">
      <c r="A78" s="445"/>
      <c r="B78" s="437"/>
      <c r="C78" s="408"/>
      <c r="D78" s="408"/>
      <c r="E78" s="408"/>
      <c r="F78" s="408"/>
      <c r="G78" s="408"/>
      <c r="H78" s="408"/>
      <c r="Z78" s="389"/>
      <c r="AA78" s="389"/>
      <c r="AB78" s="401"/>
      <c r="AC78" s="402"/>
      <c r="AD78" s="392"/>
      <c r="AE78" s="392"/>
      <c r="AF78" s="394"/>
      <c r="AG78" s="394"/>
      <c r="AH78" s="394"/>
      <c r="AI78" s="394"/>
      <c r="AJ78" s="394"/>
      <c r="AK78" s="394"/>
      <c r="AL78" s="394"/>
      <c r="AM78" s="394"/>
      <c r="AN78" s="394"/>
      <c r="AO78" s="394"/>
      <c r="AP78" s="394"/>
      <c r="AQ78" s="394"/>
      <c r="AR78" s="394"/>
      <c r="AS78" s="394"/>
      <c r="AT78" s="394"/>
      <c r="AU78" s="394"/>
      <c r="AV78" s="394"/>
      <c r="AW78" s="394"/>
      <c r="AX78" s="394"/>
      <c r="AY78" s="394"/>
      <c r="AZ78" s="394"/>
    </row>
    <row r="79" spans="1:52" ht="21" customHeight="1">
      <c r="A79" s="445"/>
      <c r="B79" s="437"/>
      <c r="C79" s="408"/>
      <c r="D79" s="408"/>
      <c r="F79" s="446" t="s">
        <v>508</v>
      </c>
      <c r="G79" s="446"/>
      <c r="H79" s="446"/>
      <c r="Z79" s="389"/>
      <c r="AA79" s="389"/>
      <c r="AB79" s="401"/>
      <c r="AC79" s="402"/>
      <c r="AD79" s="392"/>
      <c r="AE79" s="392"/>
      <c r="AF79" s="394"/>
      <c r="AG79" s="394"/>
      <c r="AH79" s="394"/>
      <c r="AI79" s="394"/>
      <c r="AJ79" s="394"/>
      <c r="AK79" s="394"/>
      <c r="AL79" s="394"/>
      <c r="AM79" s="394"/>
      <c r="AN79" s="394"/>
      <c r="AO79" s="394"/>
      <c r="AP79" s="394"/>
      <c r="AQ79" s="394"/>
      <c r="AR79" s="394"/>
      <c r="AS79" s="394"/>
      <c r="AT79" s="394"/>
      <c r="AU79" s="394"/>
      <c r="AV79" s="394"/>
      <c r="AW79" s="394"/>
      <c r="AX79" s="394"/>
      <c r="AY79" s="394"/>
      <c r="AZ79" s="394"/>
    </row>
    <row r="80" spans="1:52" ht="21" customHeight="1">
      <c r="A80" s="445"/>
      <c r="B80" s="437"/>
      <c r="C80" s="408"/>
      <c r="F80" s="446" t="str">
        <f>"For and on behalf of " &amp; 'Attach 3(JV)'!B9</f>
        <v xml:space="preserve">For and on behalf of </v>
      </c>
      <c r="G80" s="446"/>
      <c r="H80" s="446"/>
      <c r="Z80" s="389"/>
      <c r="AA80" s="389"/>
      <c r="AB80" s="401"/>
      <c r="AC80" s="402"/>
      <c r="AD80" s="392"/>
      <c r="AE80" s="392"/>
      <c r="AF80" s="394"/>
      <c r="AG80" s="394"/>
      <c r="AH80" s="394"/>
      <c r="AI80" s="394"/>
      <c r="AJ80" s="394"/>
      <c r="AK80" s="394"/>
      <c r="AL80" s="394"/>
      <c r="AM80" s="394"/>
      <c r="AN80" s="394"/>
      <c r="AO80" s="394"/>
      <c r="AP80" s="394"/>
      <c r="AQ80" s="394"/>
      <c r="AR80" s="394"/>
      <c r="AS80" s="394"/>
      <c r="AT80" s="394"/>
      <c r="AU80" s="394"/>
      <c r="AV80" s="394"/>
      <c r="AW80" s="394"/>
      <c r="AX80" s="394"/>
      <c r="AY80" s="394"/>
      <c r="AZ80" s="394"/>
    </row>
    <row r="81" spans="1:52" ht="27.95" customHeight="1">
      <c r="A81" s="447"/>
      <c r="D81" s="386"/>
      <c r="E81" s="386"/>
      <c r="F81" s="403"/>
      <c r="G81" s="403"/>
      <c r="H81" s="403"/>
      <c r="Z81" s="389"/>
      <c r="AA81" s="389"/>
      <c r="AB81" s="390"/>
      <c r="AC81" s="391"/>
      <c r="AD81" s="392"/>
      <c r="AE81" s="392"/>
      <c r="AF81" s="394"/>
      <c r="AG81" s="394"/>
      <c r="AH81" s="394"/>
      <c r="AI81" s="394"/>
      <c r="AJ81" s="394"/>
      <c r="AK81" s="394"/>
      <c r="AL81" s="394"/>
      <c r="AM81" s="394"/>
      <c r="AN81" s="394"/>
      <c r="AO81" s="394"/>
      <c r="AP81" s="394"/>
      <c r="AQ81" s="394"/>
      <c r="AR81" s="394"/>
      <c r="AS81" s="394"/>
      <c r="AT81" s="394"/>
      <c r="AU81" s="394"/>
      <c r="AV81" s="394"/>
      <c r="AW81" s="394"/>
      <c r="AX81" s="394"/>
      <c r="AY81" s="394"/>
      <c r="AZ81" s="394"/>
    </row>
    <row r="82" spans="1:52" ht="27.95" customHeight="1">
      <c r="A82" s="448" t="s">
        <v>179</v>
      </c>
      <c r="B82" s="438"/>
      <c r="C82" s="449" t="str">
        <f>'Attach 3(JV)'!B24</f>
        <v/>
      </c>
      <c r="D82" s="386" t="s">
        <v>177</v>
      </c>
      <c r="E82" s="438" t="str">
        <f>'Attach 3(JV)'!E24</f>
        <v/>
      </c>
      <c r="G82" s="438"/>
      <c r="H82" s="438"/>
      <c r="Z82" s="389"/>
      <c r="AA82" s="389"/>
      <c r="AB82" s="390"/>
      <c r="AC82" s="391"/>
      <c r="AD82" s="392"/>
      <c r="AE82" s="392"/>
      <c r="AF82" s="394"/>
      <c r="AG82" s="394"/>
      <c r="AH82" s="394"/>
      <c r="AI82" s="394"/>
      <c r="AJ82" s="394"/>
      <c r="AK82" s="394"/>
      <c r="AL82" s="394"/>
      <c r="AM82" s="394"/>
      <c r="AN82" s="394"/>
      <c r="AO82" s="394"/>
      <c r="AP82" s="394"/>
      <c r="AQ82" s="394"/>
      <c r="AR82" s="394"/>
      <c r="AS82" s="394"/>
      <c r="AT82" s="394"/>
      <c r="AU82" s="394"/>
      <c r="AV82" s="394"/>
      <c r="AW82" s="394"/>
      <c r="AX82" s="394"/>
      <c r="AY82" s="394"/>
      <c r="AZ82" s="394"/>
    </row>
    <row r="83" spans="1:52" ht="27.95" customHeight="1">
      <c r="A83" s="448" t="s">
        <v>180</v>
      </c>
      <c r="B83" s="438"/>
      <c r="C83" s="438" t="str">
        <f>'Attach 3(JV)'!B25</f>
        <v/>
      </c>
      <c r="D83" s="386" t="s">
        <v>178</v>
      </c>
      <c r="E83" s="438" t="str">
        <f>'Attach 3(JV)'!E25</f>
        <v/>
      </c>
      <c r="G83" s="438"/>
      <c r="H83" s="438"/>
      <c r="Z83" s="389"/>
      <c r="AA83" s="389"/>
      <c r="AB83" s="390"/>
      <c r="AC83" s="391"/>
      <c r="AD83" s="392"/>
      <c r="AE83" s="392"/>
      <c r="AF83" s="394"/>
      <c r="AG83" s="394"/>
      <c r="AH83" s="394"/>
      <c r="AI83" s="394"/>
      <c r="AJ83" s="394"/>
      <c r="AK83" s="394"/>
      <c r="AL83" s="394"/>
      <c r="AM83" s="394"/>
      <c r="AN83" s="394"/>
      <c r="AO83" s="394"/>
      <c r="AP83" s="394"/>
      <c r="AQ83" s="394"/>
      <c r="AR83" s="394"/>
      <c r="AS83" s="394"/>
      <c r="AT83" s="394"/>
      <c r="AU83" s="394"/>
      <c r="AV83" s="394"/>
      <c r="AW83" s="394"/>
      <c r="AX83" s="394"/>
      <c r="AY83" s="394"/>
      <c r="AZ83" s="394"/>
    </row>
    <row r="84" spans="1:52" ht="27.95" customHeight="1">
      <c r="D84" s="386"/>
      <c r="E84" s="386"/>
      <c r="Z84" s="389"/>
      <c r="AA84" s="389"/>
      <c r="AB84" s="390"/>
      <c r="AC84" s="391"/>
      <c r="AD84" s="392"/>
      <c r="AE84" s="392"/>
      <c r="AF84" s="394"/>
      <c r="AG84" s="394"/>
      <c r="AH84" s="394"/>
      <c r="AI84" s="394"/>
      <c r="AJ84" s="394"/>
      <c r="AK84" s="394"/>
      <c r="AL84" s="394"/>
      <c r="AM84" s="394"/>
      <c r="AN84" s="394"/>
      <c r="AO84" s="394"/>
      <c r="AP84" s="394"/>
      <c r="AQ84" s="394"/>
      <c r="AR84" s="394"/>
      <c r="AS84" s="394"/>
      <c r="AT84" s="394"/>
      <c r="AU84" s="394"/>
      <c r="AV84" s="394"/>
      <c r="AW84" s="394"/>
      <c r="AX84" s="394"/>
      <c r="AY84" s="394"/>
      <c r="AZ84" s="394"/>
    </row>
    <row r="85" spans="1:52" ht="27.95" customHeight="1">
      <c r="A85" s="448"/>
      <c r="B85" s="438"/>
      <c r="C85" s="450"/>
      <c r="E85" s="386"/>
      <c r="Z85" s="389"/>
      <c r="AA85" s="389"/>
      <c r="AB85" s="390"/>
      <c r="AC85" s="391"/>
      <c r="AD85" s="392"/>
      <c r="AE85" s="392"/>
      <c r="AF85" s="394"/>
      <c r="AG85" s="394"/>
      <c r="AH85" s="394"/>
      <c r="AI85" s="394"/>
      <c r="AJ85" s="394"/>
      <c r="AK85" s="394"/>
      <c r="AL85" s="394"/>
      <c r="AM85" s="394"/>
      <c r="AN85" s="394"/>
      <c r="AO85" s="394"/>
      <c r="AP85" s="394"/>
      <c r="AQ85" s="394"/>
      <c r="AR85" s="394"/>
      <c r="AS85" s="394"/>
      <c r="AT85" s="394"/>
      <c r="AU85" s="394"/>
      <c r="AV85" s="394"/>
      <c r="AW85" s="394"/>
      <c r="AX85" s="394"/>
      <c r="AY85" s="394"/>
      <c r="AZ85" s="394"/>
    </row>
    <row r="86" spans="1:52" ht="33" customHeight="1">
      <c r="A86" s="440" t="s">
        <v>291</v>
      </c>
      <c r="B86" s="438"/>
      <c r="C86" s="450"/>
      <c r="E86" s="446"/>
      <c r="F86" s="451"/>
      <c r="Z86" s="389"/>
      <c r="AA86" s="389"/>
      <c r="AB86" s="390"/>
      <c r="AC86" s="391"/>
      <c r="AD86" s="392"/>
      <c r="AE86" s="392"/>
      <c r="AF86" s="394"/>
      <c r="AG86" s="394"/>
      <c r="AH86" s="394"/>
      <c r="AI86" s="394"/>
      <c r="AJ86" s="394"/>
      <c r="AK86" s="394"/>
      <c r="AL86" s="394"/>
      <c r="AM86" s="394"/>
      <c r="AN86" s="394"/>
      <c r="AO86" s="394"/>
      <c r="AP86" s="394"/>
      <c r="AQ86" s="394"/>
      <c r="AR86" s="394"/>
      <c r="AS86" s="394"/>
      <c r="AT86" s="394"/>
      <c r="AU86" s="394"/>
      <c r="AV86" s="394"/>
      <c r="AW86" s="394"/>
      <c r="AX86" s="394"/>
      <c r="AY86" s="394"/>
      <c r="AZ86" s="394"/>
    </row>
    <row r="87" spans="1:52" s="388" customFormat="1" ht="21" customHeight="1">
      <c r="A87" s="664" t="s">
        <v>341</v>
      </c>
      <c r="B87" s="664"/>
      <c r="C87" s="664"/>
      <c r="D87" s="663"/>
      <c r="E87" s="663"/>
      <c r="F87" s="663"/>
      <c r="G87" s="398"/>
      <c r="H87" s="398"/>
      <c r="I87" s="387"/>
      <c r="Z87" s="389"/>
      <c r="AA87" s="389"/>
      <c r="AB87" s="390"/>
      <c r="AC87" s="390"/>
      <c r="AD87" s="393"/>
      <c r="AE87" s="393"/>
      <c r="AF87" s="389"/>
      <c r="AG87" s="389"/>
      <c r="AH87" s="389"/>
      <c r="AI87" s="389"/>
      <c r="AJ87" s="389"/>
      <c r="AK87" s="389"/>
      <c r="AL87" s="389"/>
      <c r="AM87" s="389"/>
      <c r="AN87" s="389"/>
      <c r="AO87" s="389"/>
      <c r="AP87" s="389"/>
      <c r="AQ87" s="389"/>
      <c r="AR87" s="389"/>
      <c r="AS87" s="389"/>
      <c r="AT87" s="389"/>
      <c r="AU87" s="389"/>
      <c r="AV87" s="389"/>
      <c r="AW87" s="389"/>
      <c r="AX87" s="389"/>
      <c r="AY87" s="389"/>
      <c r="AZ87" s="389"/>
    </row>
    <row r="88" spans="1:52" s="388" customFormat="1" ht="21" customHeight="1">
      <c r="A88" s="665"/>
      <c r="B88" s="665"/>
      <c r="C88" s="665"/>
      <c r="D88" s="452"/>
      <c r="E88" s="452"/>
      <c r="F88" s="452"/>
      <c r="G88" s="398"/>
      <c r="H88" s="398"/>
      <c r="I88" s="387"/>
      <c r="Z88" s="389"/>
      <c r="AA88" s="389"/>
      <c r="AB88" s="390"/>
      <c r="AC88" s="390"/>
      <c r="AD88" s="393"/>
      <c r="AE88" s="393"/>
      <c r="AF88" s="389"/>
      <c r="AG88" s="389"/>
      <c r="AH88" s="389"/>
      <c r="AI88" s="389"/>
      <c r="AJ88" s="389"/>
      <c r="AK88" s="389"/>
      <c r="AL88" s="389"/>
      <c r="AM88" s="389"/>
      <c r="AN88" s="389"/>
      <c r="AO88" s="389"/>
      <c r="AP88" s="389"/>
      <c r="AQ88" s="389"/>
      <c r="AR88" s="389"/>
      <c r="AS88" s="389"/>
      <c r="AT88" s="389"/>
      <c r="AU88" s="389"/>
      <c r="AV88" s="389"/>
      <c r="AW88" s="389"/>
      <c r="AX88" s="389"/>
      <c r="AY88" s="389"/>
      <c r="AZ88" s="389"/>
    </row>
    <row r="89" spans="1:52" s="388" customFormat="1" ht="21" customHeight="1">
      <c r="A89" s="666"/>
      <c r="B89" s="666"/>
      <c r="C89" s="666"/>
      <c r="D89" s="452"/>
      <c r="E89" s="452"/>
      <c r="F89" s="452"/>
      <c r="G89" s="398"/>
      <c r="H89" s="398"/>
      <c r="I89" s="387"/>
      <c r="Z89" s="389"/>
      <c r="AA89" s="389"/>
      <c r="AB89" s="390"/>
      <c r="AC89" s="390"/>
      <c r="AD89" s="393"/>
      <c r="AE89" s="393"/>
      <c r="AF89" s="389"/>
      <c r="AG89" s="389"/>
      <c r="AH89" s="389"/>
      <c r="AI89" s="389"/>
      <c r="AJ89" s="389"/>
      <c r="AK89" s="389"/>
      <c r="AL89" s="389"/>
      <c r="AM89" s="389"/>
      <c r="AN89" s="389"/>
      <c r="AO89" s="389"/>
      <c r="AP89" s="389"/>
      <c r="AQ89" s="389"/>
      <c r="AR89" s="389"/>
      <c r="AS89" s="389"/>
      <c r="AT89" s="389"/>
      <c r="AU89" s="389"/>
      <c r="AV89" s="389"/>
      <c r="AW89" s="389"/>
      <c r="AX89" s="389"/>
      <c r="AY89" s="389"/>
      <c r="AZ89" s="389"/>
    </row>
    <row r="90" spans="1:52" s="388" customFormat="1" ht="21" customHeight="1">
      <c r="A90" s="662" t="s">
        <v>342</v>
      </c>
      <c r="B90" s="662"/>
      <c r="C90" s="662"/>
      <c r="D90" s="663"/>
      <c r="E90" s="663"/>
      <c r="F90" s="663"/>
      <c r="G90" s="398"/>
      <c r="H90" s="398"/>
      <c r="I90" s="387"/>
      <c r="Z90" s="389"/>
      <c r="AA90" s="389"/>
      <c r="AB90" s="390"/>
      <c r="AC90" s="390"/>
      <c r="AD90" s="393"/>
      <c r="AE90" s="393"/>
      <c r="AF90" s="389"/>
      <c r="AG90" s="389"/>
      <c r="AH90" s="389"/>
      <c r="AI90" s="389"/>
      <c r="AJ90" s="389"/>
      <c r="AK90" s="389"/>
      <c r="AL90" s="389"/>
      <c r="AM90" s="389"/>
      <c r="AN90" s="389"/>
      <c r="AO90" s="389"/>
      <c r="AP90" s="389"/>
      <c r="AQ90" s="389"/>
      <c r="AR90" s="389"/>
      <c r="AS90" s="389"/>
      <c r="AT90" s="389"/>
      <c r="AU90" s="389"/>
      <c r="AV90" s="389"/>
      <c r="AW90" s="389"/>
      <c r="AX90" s="389"/>
      <c r="AY90" s="389"/>
      <c r="AZ90" s="389"/>
    </row>
    <row r="91" spans="1:52" s="388" customFormat="1" ht="21" customHeight="1">
      <c r="A91" s="662" t="s">
        <v>343</v>
      </c>
      <c r="B91" s="662"/>
      <c r="C91" s="662"/>
      <c r="D91" s="663"/>
      <c r="E91" s="663"/>
      <c r="F91" s="663"/>
      <c r="G91" s="398"/>
      <c r="H91" s="398"/>
      <c r="I91" s="387"/>
      <c r="Z91" s="389"/>
      <c r="AA91" s="389"/>
      <c r="AB91" s="390"/>
      <c r="AC91" s="390"/>
      <c r="AD91" s="393"/>
      <c r="AE91" s="393"/>
      <c r="AF91" s="389"/>
      <c r="AG91" s="389"/>
      <c r="AH91" s="389"/>
      <c r="AI91" s="389"/>
      <c r="AJ91" s="389"/>
      <c r="AK91" s="389"/>
      <c r="AL91" s="389"/>
      <c r="AM91" s="389"/>
      <c r="AN91" s="389"/>
      <c r="AO91" s="389"/>
      <c r="AP91" s="389"/>
      <c r="AQ91" s="389"/>
      <c r="AR91" s="389"/>
      <c r="AS91" s="389"/>
      <c r="AT91" s="389"/>
      <c r="AU91" s="389"/>
      <c r="AV91" s="389"/>
      <c r="AW91" s="389"/>
      <c r="AX91" s="389"/>
      <c r="AY91" s="389"/>
      <c r="AZ91" s="389"/>
    </row>
    <row r="92" spans="1:52" s="388" customFormat="1" ht="52.5" customHeight="1">
      <c r="A92" s="662" t="s">
        <v>344</v>
      </c>
      <c r="B92" s="662"/>
      <c r="C92" s="662"/>
      <c r="D92" s="663"/>
      <c r="E92" s="663"/>
      <c r="F92" s="663"/>
      <c r="G92" s="453"/>
      <c r="H92" s="453"/>
      <c r="I92" s="387"/>
      <c r="Z92" s="389"/>
      <c r="AA92" s="389"/>
      <c r="AB92" s="390"/>
      <c r="AC92" s="390"/>
      <c r="AD92" s="393"/>
      <c r="AE92" s="393"/>
      <c r="AF92" s="389"/>
      <c r="AG92" s="389"/>
      <c r="AH92" s="389"/>
      <c r="AI92" s="389"/>
      <c r="AJ92" s="389"/>
      <c r="AK92" s="389"/>
      <c r="AL92" s="389"/>
      <c r="AM92" s="389"/>
      <c r="AN92" s="389"/>
      <c r="AO92" s="389"/>
      <c r="AP92" s="389"/>
      <c r="AQ92" s="389"/>
      <c r="AR92" s="389"/>
      <c r="AS92" s="389"/>
      <c r="AT92" s="389"/>
      <c r="AU92" s="389"/>
      <c r="AV92" s="389"/>
      <c r="AW92" s="389"/>
      <c r="AX92" s="389"/>
      <c r="AY92" s="389"/>
      <c r="AZ92" s="389"/>
    </row>
    <row r="93" spans="1:52" s="388" customFormat="1" ht="21" customHeight="1">
      <c r="A93" s="664" t="s">
        <v>345</v>
      </c>
      <c r="B93" s="664"/>
      <c r="C93" s="664"/>
      <c r="D93" s="452"/>
      <c r="E93" s="452"/>
      <c r="F93" s="452"/>
      <c r="G93" s="398"/>
      <c r="H93" s="398"/>
      <c r="I93" s="387"/>
      <c r="AB93" s="454"/>
      <c r="AC93" s="454"/>
      <c r="AD93" s="421"/>
      <c r="AE93" s="421"/>
    </row>
    <row r="94" spans="1:52" s="388" customFormat="1" ht="21" customHeight="1">
      <c r="A94" s="665"/>
      <c r="B94" s="665"/>
      <c r="C94" s="665"/>
      <c r="D94" s="452"/>
      <c r="E94" s="452"/>
      <c r="F94" s="452"/>
      <c r="G94" s="398"/>
      <c r="H94" s="398"/>
      <c r="I94" s="387"/>
      <c r="AB94" s="454"/>
      <c r="AC94" s="454"/>
      <c r="AD94" s="421"/>
      <c r="AE94" s="421"/>
    </row>
    <row r="95" spans="1:52">
      <c r="A95" s="666"/>
      <c r="B95" s="666"/>
      <c r="C95" s="666"/>
      <c r="D95" s="663"/>
      <c r="E95" s="663"/>
      <c r="F95" s="663"/>
    </row>
    <row r="96" spans="1:52">
      <c r="A96" s="440"/>
      <c r="B96" s="440"/>
      <c r="C96" s="440"/>
      <c r="D96" s="457"/>
      <c r="E96" s="457"/>
      <c r="F96" s="457"/>
    </row>
    <row r="97" spans="1:6" ht="47.25" customHeight="1">
      <c r="A97" s="661" t="str">
        <f>"Note: Bidders may note that no prescribed proforma has been enclosed for Attachment 2 (" &amp;Basic!B2 &amp;") : Power of Attorney. Bidders may use their own proforma for furnishing the required information with the bid."</f>
        <v>Note: Bidders may note that no prescribed proforma has been enclosed for Attachment 2 () : Power of Attorney. Bidders may use their own proforma for furnishing the required information with the bid.</v>
      </c>
      <c r="B97" s="661"/>
      <c r="C97" s="661"/>
      <c r="D97" s="661"/>
      <c r="E97" s="661"/>
      <c r="F97" s="661"/>
    </row>
  </sheetData>
  <sheetProtection algorithmName="SHA-512" hashValue="qbxTWhr8DV2Oa7NLgTQYkcP5HVM68tRwdC3RIKN7uHeXikVYT7q4hcIEStDQjd0MJoBPKH5M49kIRDTRwnNrNw==" saltValue="Csfghye779MAd7r+k3wUjA==" spinCount="100000" sheet="1" selectLockedCells="1"/>
  <customSheetViews>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
      <headerFooter alignWithMargins="0">
        <oddFooter>&amp;R&amp;"Book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4"/>
      <headerFooter alignWithMargins="0">
        <oddFooter>&amp;L&amp;8Tower Package-P238-TW04, TL associated with Phase-I Generation Project in Orissa (Part-C)&amp;R&amp;"Book Antiqua,Bold"&amp;8Bid Form 1st Evelope TW04  /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5"/>
      <headerFooter alignWithMargins="0">
        <oddFooter>&amp;L&amp;8Tower Package-TW03, TL associated with Phase-I Generation Project in Orissa (Part-C)&amp;R&amp;"Book Antiqua,Bold"&amp;8Bid Form 1st Evelope TW03  /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6"/>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7"/>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8"/>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9"/>
      <headerFooter alignWithMargins="0">
        <oddFooter>&amp;R&amp;"Book Antiqua,Bold"&amp;8 Page &amp;P of &amp;N</oddFooter>
      </headerFooter>
    </customSheetView>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78">
    <mergeCell ref="B75:F75"/>
    <mergeCell ref="C62:D62"/>
    <mergeCell ref="B63:F63"/>
    <mergeCell ref="B64:F64"/>
    <mergeCell ref="D91:F91"/>
    <mergeCell ref="D87:F87"/>
    <mergeCell ref="D90:F90"/>
    <mergeCell ref="A91:C91"/>
    <mergeCell ref="A88:C88"/>
    <mergeCell ref="A89:C89"/>
    <mergeCell ref="A90:C90"/>
    <mergeCell ref="A87:C87"/>
    <mergeCell ref="D71:E71"/>
    <mergeCell ref="D72:E72"/>
    <mergeCell ref="D73:E73"/>
    <mergeCell ref="B66:F66"/>
    <mergeCell ref="B74:C74"/>
    <mergeCell ref="D74:E74"/>
    <mergeCell ref="B73:C73"/>
    <mergeCell ref="B71:C71"/>
    <mergeCell ref="B72:C72"/>
    <mergeCell ref="B50:F50"/>
    <mergeCell ref="D70:E70"/>
    <mergeCell ref="B67:F67"/>
    <mergeCell ref="B68:F68"/>
    <mergeCell ref="B69:F69"/>
    <mergeCell ref="B70:C70"/>
    <mergeCell ref="B65:F65"/>
    <mergeCell ref="A3:F3"/>
    <mergeCell ref="C15:F15"/>
    <mergeCell ref="D31:F31"/>
    <mergeCell ref="D20:F20"/>
    <mergeCell ref="D27:F27"/>
    <mergeCell ref="D28:F28"/>
    <mergeCell ref="D29:F29"/>
    <mergeCell ref="D22:F22"/>
    <mergeCell ref="C5:F5"/>
    <mergeCell ref="D24:F24"/>
    <mergeCell ref="B6:C6"/>
    <mergeCell ref="D25:F25"/>
    <mergeCell ref="D30:F30"/>
    <mergeCell ref="G16:H16"/>
    <mergeCell ref="G21:J21"/>
    <mergeCell ref="B19:F19"/>
    <mergeCell ref="D21:F21"/>
    <mergeCell ref="B17:F17"/>
    <mergeCell ref="B47:F47"/>
    <mergeCell ref="B43:F43"/>
    <mergeCell ref="B46:F46"/>
    <mergeCell ref="D38:F38"/>
    <mergeCell ref="G19:J19"/>
    <mergeCell ref="B39:F39"/>
    <mergeCell ref="I37:J37"/>
    <mergeCell ref="I38:I39"/>
    <mergeCell ref="J38:J39"/>
    <mergeCell ref="I41:J41"/>
    <mergeCell ref="D36:F36"/>
    <mergeCell ref="D32:F32"/>
    <mergeCell ref="D26:F26"/>
    <mergeCell ref="D35:F35"/>
    <mergeCell ref="D23:F23"/>
    <mergeCell ref="D33:F33"/>
    <mergeCell ref="B42:F42"/>
    <mergeCell ref="D34:F34"/>
    <mergeCell ref="B40:F40"/>
    <mergeCell ref="A97:F97"/>
    <mergeCell ref="A92:C92"/>
    <mergeCell ref="D92:F92"/>
    <mergeCell ref="A93:C93"/>
    <mergeCell ref="A94:C94"/>
    <mergeCell ref="A95:C95"/>
    <mergeCell ref="D95:F95"/>
    <mergeCell ref="B49:F49"/>
    <mergeCell ref="D37:F37"/>
    <mergeCell ref="B41:F41"/>
    <mergeCell ref="B48:F48"/>
    <mergeCell ref="B44:F44"/>
    <mergeCell ref="B45:F45"/>
  </mergeCells>
  <phoneticPr fontId="6" type="noConversion"/>
  <conditionalFormatting sqref="D23:F23 H23">
    <cfRule type="expression" dxfId="5" priority="3" stopIfTrue="1">
      <formula>$H$23="Sole Bidder"</formula>
    </cfRule>
  </conditionalFormatting>
  <conditionalFormatting sqref="D24:F24">
    <cfRule type="expression" dxfId="4" priority="6" stopIfTrue="1">
      <formula>$G$24="No"</formula>
    </cfRule>
  </conditionalFormatting>
  <conditionalFormatting sqref="H24">
    <cfRule type="expression" dxfId="3" priority="2" stopIfTrue="1">
      <formula>$G$24="Not Applicable"</formula>
    </cfRule>
  </conditionalFormatting>
  <conditionalFormatting sqref="Z22">
    <cfRule type="expression" dxfId="2" priority="1" stopIfTrue="1">
      <formula>"if(right($I$21,1)=""."")"</formula>
    </cfRule>
  </conditionalFormatting>
  <dataValidations count="4">
    <dataValidation type="list" allowBlank="1" showInputMessage="1" showErrorMessage="1" sqref="G20" xr:uid="{00000000-0002-0000-1800-000000000000}">
      <formula1>$AC$18:$AC$21</formula1>
    </dataValidation>
    <dataValidation type="whole" allowBlank="1" showInputMessage="1" showErrorMessage="1" error="Enter numeric figure between 1 to 20 only !" sqref="J20" xr:uid="{00000000-0002-0000-1800-000001000000}">
      <formula1>1</formula1>
      <formula2>20</formula2>
    </dataValidation>
    <dataValidation type="whole" allowBlank="1" showInputMessage="1" showErrorMessage="1" error="Enter numeric figure only !" sqref="I20" xr:uid="{00000000-0002-0000-1800-000002000000}">
      <formula1>0</formula1>
      <formula2>990000000</formula2>
    </dataValidation>
    <dataValidation type="list" allowBlank="1" showInputMessage="1" showErrorMessage="1" sqref="I38" xr:uid="{00000000-0002-0000-1800-000003000000}">
      <formula1>"MSE Bidder, Non-MSE bidder"</formula1>
    </dataValidation>
  </dataValidations>
  <pageMargins left="0.75" right="0.63" top="0.6" bottom="0.72" header="0.34" footer="0.35"/>
  <pageSetup scale="98" orientation="portrait" r:id="rId11"/>
  <headerFooter alignWithMargins="0">
    <oddFooter>&amp;R&amp;"Book Antiqua,Bold"&amp;8 Page &amp;P of &amp;N</oddFooter>
  </headerFooter>
  <rowBreaks count="1" manualBreakCount="1">
    <brk id="84" max="9" man="1"/>
  </rowBreaks>
  <drawing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Z65"/>
  <sheetViews>
    <sheetView showGridLines="0" zoomScaleNormal="100" zoomScaleSheetLayoutView="100" workbookViewId="0">
      <selection activeCell="K42" sqref="K42:N42"/>
    </sheetView>
  </sheetViews>
  <sheetFormatPr defaultRowHeight="16.5"/>
  <cols>
    <col min="1" max="1" width="5.140625" style="170" customWidth="1"/>
    <col min="2" max="2" width="4.7109375" style="170" customWidth="1"/>
    <col min="3" max="13" width="9.140625" style="170"/>
    <col min="14" max="14" width="9.140625" style="172"/>
    <col min="15" max="15" width="19" style="173" customWidth="1"/>
    <col min="16" max="25" width="9.140625" style="174"/>
    <col min="26" max="26" width="18.42578125" style="174" customWidth="1"/>
    <col min="27" max="16384" width="9.140625" style="174"/>
  </cols>
  <sheetData>
    <row r="1" spans="1:26">
      <c r="D1" s="171"/>
      <c r="E1" s="171"/>
      <c r="F1" s="171"/>
      <c r="G1" s="171"/>
      <c r="H1" s="171"/>
      <c r="I1" s="171"/>
      <c r="J1" s="171"/>
      <c r="K1" s="171"/>
      <c r="L1" s="171"/>
      <c r="M1" s="171"/>
      <c r="Z1" s="208" t="e">
        <f>'Attach 3(JV)'!Z1</f>
        <v>#REF!</v>
      </c>
    </row>
    <row r="2" spans="1:26">
      <c r="D2" s="175"/>
      <c r="E2" s="175"/>
      <c r="F2" s="175"/>
      <c r="G2" s="175"/>
      <c r="H2" s="175"/>
      <c r="I2" s="175"/>
      <c r="J2" s="175"/>
      <c r="K2" s="175"/>
      <c r="L2" s="175"/>
      <c r="M2" s="175"/>
      <c r="Z2" s="208" t="e">
        <f>'Attach 3(JV)'!Z2</f>
        <v>#REF!</v>
      </c>
    </row>
    <row r="3" spans="1:26">
      <c r="D3" s="175"/>
      <c r="E3" s="175"/>
      <c r="F3" s="175"/>
      <c r="G3" s="175"/>
      <c r="H3" s="175"/>
      <c r="I3" s="175"/>
      <c r="J3" s="175"/>
      <c r="K3" s="175"/>
      <c r="L3" s="175"/>
      <c r="M3" s="175"/>
    </row>
    <row r="4" spans="1:26">
      <c r="D4" s="176"/>
      <c r="E4" s="176"/>
      <c r="F4" s="176"/>
      <c r="G4" s="176"/>
      <c r="H4" s="176"/>
      <c r="I4" s="176"/>
      <c r="J4" s="176"/>
      <c r="K4" s="176"/>
      <c r="L4" s="176"/>
      <c r="M4" s="176"/>
    </row>
    <row r="5" spans="1:26" ht="15.95" customHeight="1"/>
    <row r="6" spans="1:26" ht="15.95" customHeight="1">
      <c r="A6" s="708"/>
      <c r="B6" s="708"/>
      <c r="C6" s="708"/>
      <c r="D6" s="708"/>
      <c r="E6" s="708"/>
      <c r="F6" s="708"/>
      <c r="G6" s="708"/>
      <c r="H6" s="708"/>
      <c r="I6" s="708"/>
      <c r="J6" s="708"/>
      <c r="K6" s="708"/>
      <c r="L6" s="708"/>
      <c r="M6" s="708"/>
      <c r="N6" s="708"/>
    </row>
    <row r="7" spans="1:26" ht="15.95" customHeight="1"/>
    <row r="8" spans="1:26" ht="15.95" customHeight="1">
      <c r="A8" s="709"/>
      <c r="B8" s="709"/>
      <c r="C8" s="709"/>
      <c r="D8" s="709"/>
      <c r="E8" s="709"/>
      <c r="F8" s="709"/>
      <c r="G8" s="709"/>
      <c r="H8" s="709"/>
      <c r="I8" s="709"/>
      <c r="J8" s="709"/>
      <c r="K8" s="709"/>
      <c r="L8" s="709"/>
      <c r="M8" s="709"/>
      <c r="N8" s="709"/>
    </row>
    <row r="9" spans="1:26" ht="15.95" customHeight="1"/>
    <row r="10" spans="1:26" ht="15.95" customHeight="1">
      <c r="A10" s="715"/>
      <c r="B10" s="715"/>
      <c r="C10" s="715"/>
      <c r="D10" s="715"/>
      <c r="E10" s="715"/>
      <c r="F10" s="715"/>
      <c r="G10" s="715"/>
      <c r="H10" s="715"/>
      <c r="I10" s="715"/>
      <c r="J10" s="715"/>
      <c r="K10" s="715"/>
      <c r="L10" s="715"/>
      <c r="M10" s="715"/>
      <c r="N10" s="715"/>
    </row>
    <row r="11" spans="1:26" ht="15.95" customHeight="1"/>
    <row r="12" spans="1:26" ht="15.95" customHeight="1">
      <c r="A12" s="177"/>
      <c r="B12" s="177"/>
      <c r="C12" s="177"/>
      <c r="D12" s="177"/>
      <c r="E12" s="177"/>
      <c r="F12" s="177"/>
      <c r="G12" s="177"/>
      <c r="H12" s="177"/>
      <c r="I12" s="177"/>
      <c r="J12" s="177"/>
      <c r="K12" s="177"/>
      <c r="L12" s="177"/>
      <c r="M12" s="177"/>
      <c r="N12" s="177"/>
    </row>
    <row r="13" spans="1:26" ht="15.95" customHeight="1"/>
    <row r="14" spans="1:26" ht="15.95" customHeight="1">
      <c r="A14" s="713" t="s">
        <v>458</v>
      </c>
      <c r="B14" s="713"/>
      <c r="C14" s="713"/>
      <c r="D14" s="713"/>
      <c r="E14" s="713"/>
      <c r="F14" s="713"/>
      <c r="G14" s="713"/>
      <c r="H14" s="713"/>
      <c r="I14" s="713"/>
      <c r="J14" s="713"/>
      <c r="K14" s="713"/>
      <c r="L14" s="713"/>
      <c r="M14" s="713"/>
      <c r="N14" s="713"/>
    </row>
    <row r="15" spans="1:26" ht="15.95" customHeight="1">
      <c r="A15" s="714" t="s">
        <v>459</v>
      </c>
      <c r="B15" s="714"/>
      <c r="C15" s="714"/>
      <c r="D15" s="714"/>
      <c r="E15" s="714"/>
      <c r="F15" s="714"/>
      <c r="G15" s="714"/>
      <c r="H15" s="714"/>
      <c r="I15" s="714"/>
      <c r="J15" s="714"/>
      <c r="K15" s="714"/>
      <c r="L15" s="714"/>
      <c r="M15" s="714"/>
      <c r="N15" s="714"/>
    </row>
    <row r="16" spans="1:26" ht="15.95" customHeight="1"/>
    <row r="17" spans="1:15" ht="15.95" customHeight="1">
      <c r="A17" s="175"/>
      <c r="B17" s="175"/>
      <c r="C17" s="175"/>
      <c r="D17" s="175"/>
      <c r="E17" s="175"/>
      <c r="F17" s="175"/>
      <c r="G17" s="175"/>
      <c r="H17" s="175"/>
      <c r="I17" s="175"/>
      <c r="J17" s="175"/>
      <c r="K17" s="175"/>
      <c r="L17" s="175"/>
      <c r="M17" s="175"/>
      <c r="N17" s="175"/>
    </row>
    <row r="18" spans="1:15" ht="15.95" customHeight="1">
      <c r="O18" s="178"/>
    </row>
    <row r="19" spans="1:15" ht="15.95" customHeight="1">
      <c r="A19" s="716" t="s">
        <v>460</v>
      </c>
      <c r="B19" s="716"/>
      <c r="C19" s="716"/>
      <c r="D19" s="716"/>
      <c r="E19" s="716"/>
      <c r="F19" s="716"/>
      <c r="G19" s="716"/>
      <c r="H19" s="716"/>
      <c r="I19" s="716"/>
      <c r="J19" s="716"/>
      <c r="K19" s="716"/>
      <c r="L19" s="716"/>
      <c r="M19" s="716"/>
      <c r="N19" s="716"/>
    </row>
    <row r="20" spans="1:15" ht="15.95" customHeight="1"/>
    <row r="21" spans="1:15" ht="15.95" customHeight="1">
      <c r="A21" s="691" t="s">
        <v>461</v>
      </c>
      <c r="B21" s="691"/>
      <c r="C21" s="691"/>
      <c r="D21" s="691"/>
      <c r="E21" s="691"/>
      <c r="F21" s="691"/>
      <c r="G21" s="691"/>
      <c r="H21" s="691"/>
      <c r="I21" s="691"/>
      <c r="J21" s="691"/>
      <c r="K21" s="691"/>
      <c r="L21" s="691"/>
      <c r="M21" s="691"/>
      <c r="N21" s="691"/>
    </row>
    <row r="22" spans="1:15" ht="15.95" customHeight="1">
      <c r="I22" s="179"/>
      <c r="J22" s="179"/>
      <c r="K22" s="179"/>
      <c r="L22" s="179"/>
    </row>
    <row r="23" spans="1:15" ht="15.95" customHeight="1">
      <c r="B23" s="696" t="s">
        <v>462</v>
      </c>
      <c r="C23" s="696"/>
      <c r="D23" s="696"/>
      <c r="E23" s="696"/>
      <c r="F23" s="693" t="s">
        <v>480</v>
      </c>
      <c r="G23" s="694"/>
      <c r="H23" s="694"/>
      <c r="I23" s="694"/>
      <c r="J23" s="694"/>
      <c r="K23" s="694"/>
      <c r="L23" s="694"/>
      <c r="M23" s="694"/>
      <c r="N23" s="695"/>
    </row>
    <row r="24" spans="1:15" ht="15.95" customHeight="1">
      <c r="B24" s="696" t="s">
        <v>463</v>
      </c>
      <c r="C24" s="696"/>
      <c r="D24" s="696"/>
      <c r="E24" s="696"/>
      <c r="F24" s="693" t="s">
        <v>481</v>
      </c>
      <c r="G24" s="694"/>
      <c r="H24" s="694"/>
      <c r="I24" s="694"/>
      <c r="J24" s="694"/>
      <c r="K24" s="694"/>
      <c r="L24" s="694"/>
      <c r="M24" s="694"/>
      <c r="N24" s="695"/>
    </row>
    <row r="25" spans="1:15" ht="15.95" customHeight="1">
      <c r="B25" s="696" t="s">
        <v>464</v>
      </c>
      <c r="C25" s="696"/>
      <c r="D25" s="696"/>
      <c r="E25" s="696"/>
      <c r="F25" s="693" t="s">
        <v>482</v>
      </c>
      <c r="G25" s="694"/>
      <c r="H25" s="694"/>
      <c r="I25" s="694"/>
      <c r="J25" s="694"/>
      <c r="K25" s="694"/>
      <c r="L25" s="694"/>
      <c r="M25" s="694"/>
      <c r="N25" s="695"/>
    </row>
    <row r="26" spans="1:15" ht="15.95" customHeight="1">
      <c r="B26" s="696" t="s">
        <v>465</v>
      </c>
      <c r="C26" s="696"/>
      <c r="D26" s="696"/>
      <c r="E26" s="696"/>
      <c r="F26" s="693" t="str">
        <f>"Tower Package " &amp; Basic!B2 &amp;" " &amp;Basic!A3 &amp; " " &amp;Basic!B3</f>
        <v>Tower Package  Specification No. : SR-I/C&amp;M/WC-3823-D/2024/Rfx-5002003807</v>
      </c>
      <c r="G26" s="694"/>
      <c r="H26" s="694"/>
      <c r="I26" s="694"/>
      <c r="J26" s="694"/>
      <c r="K26" s="694"/>
      <c r="L26" s="694"/>
      <c r="M26" s="694"/>
      <c r="N26" s="695"/>
    </row>
    <row r="27" spans="1:15" ht="15.95" customHeight="1"/>
    <row r="28" spans="1:15" ht="15.95" customHeight="1">
      <c r="A28" s="689" t="s">
        <v>466</v>
      </c>
      <c r="B28" s="689"/>
      <c r="C28" s="175"/>
    </row>
    <row r="29" spans="1:15" ht="15.95" customHeight="1"/>
    <row r="30" spans="1:15" ht="44.25" customHeight="1">
      <c r="A30" s="690" t="str">
        <f>Basic!B1</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3&amp;4 from AP 640-643 &amp; AP794-798</v>
      </c>
      <c r="B30" s="690"/>
      <c r="C30" s="690"/>
      <c r="D30" s="690"/>
      <c r="E30" s="690"/>
      <c r="F30" s="690"/>
      <c r="G30" s="690"/>
      <c r="H30" s="690"/>
      <c r="I30" s="690"/>
      <c r="J30" s="690"/>
      <c r="K30" s="690"/>
      <c r="L30" s="690"/>
      <c r="M30" s="690"/>
      <c r="N30" s="690"/>
    </row>
    <row r="31" spans="1:15" ht="15.95" customHeight="1">
      <c r="A31" s="180"/>
      <c r="B31" s="692" t="s">
        <v>467</v>
      </c>
      <c r="C31" s="692"/>
      <c r="D31" s="692"/>
      <c r="E31" s="692"/>
      <c r="F31" s="692"/>
      <c r="G31" s="710" t="e">
        <f>IF(#REF!="Sole Bidder", 'Attach 3(JV)'!B9,  'Attach 3(JV)'!A8)</f>
        <v>#REF!</v>
      </c>
      <c r="H31" s="711"/>
      <c r="I31" s="711"/>
      <c r="J31" s="711"/>
      <c r="K31" s="711"/>
      <c r="L31" s="711"/>
      <c r="M31" s="711"/>
      <c r="N31" s="712"/>
    </row>
    <row r="32" spans="1:15" ht="15.95" customHeight="1">
      <c r="A32" s="180"/>
      <c r="B32" s="181"/>
      <c r="C32" s="181"/>
      <c r="D32" s="181"/>
      <c r="E32" s="181"/>
      <c r="F32" s="181"/>
      <c r="G32" s="181"/>
      <c r="H32" s="181"/>
      <c r="I32" s="181"/>
      <c r="J32" s="181"/>
      <c r="K32" s="181"/>
      <c r="L32" s="181"/>
      <c r="M32" s="181"/>
    </row>
    <row r="33" spans="1:18" ht="15.95" customHeight="1">
      <c r="A33" s="180"/>
      <c r="B33" s="181"/>
      <c r="C33" s="181"/>
      <c r="D33" s="181"/>
      <c r="E33" s="181"/>
      <c r="F33" s="181"/>
      <c r="G33" s="181"/>
      <c r="H33" s="181"/>
      <c r="I33" s="181"/>
      <c r="J33" s="181"/>
      <c r="K33" s="181"/>
      <c r="L33" s="181"/>
      <c r="M33" s="181"/>
    </row>
    <row r="34" spans="1:18" ht="15.95" customHeight="1">
      <c r="A34" s="689" t="s">
        <v>468</v>
      </c>
      <c r="B34" s="689"/>
      <c r="C34" s="689"/>
      <c r="D34" s="689"/>
      <c r="E34" s="689"/>
      <c r="F34" s="175"/>
      <c r="P34" s="182"/>
      <c r="Q34" s="182"/>
      <c r="R34" s="182"/>
    </row>
    <row r="35" spans="1:18" ht="15.95" customHeight="1">
      <c r="A35" s="183"/>
      <c r="B35" s="183"/>
      <c r="C35" s="183"/>
      <c r="D35" s="183"/>
      <c r="E35" s="183"/>
      <c r="P35" s="182"/>
      <c r="Q35" s="182"/>
      <c r="R35" s="182"/>
    </row>
    <row r="36" spans="1:18" ht="15.95" customHeight="1">
      <c r="A36" s="183"/>
      <c r="B36" s="183"/>
      <c r="C36" s="183"/>
      <c r="D36" s="183"/>
      <c r="E36" s="183"/>
      <c r="N36" s="184"/>
      <c r="P36" s="182"/>
      <c r="Q36" s="182"/>
      <c r="R36" s="182"/>
    </row>
    <row r="37" spans="1:18" ht="21" customHeight="1">
      <c r="A37" s="185" t="s">
        <v>469</v>
      </c>
      <c r="B37" s="186">
        <v>1</v>
      </c>
      <c r="C37" s="193" t="s">
        <v>483</v>
      </c>
      <c r="K37" s="196"/>
      <c r="L37" s="196"/>
      <c r="M37" s="705" t="str">
        <f>IF(K38="No", "If you do not submit Itegrity Pact properly, your bid will be rejectect", "")</f>
        <v/>
      </c>
      <c r="N37" s="705"/>
      <c r="O37" s="174"/>
    </row>
    <row r="38" spans="1:18" ht="21" customHeight="1">
      <c r="A38" s="197"/>
      <c r="B38" s="198"/>
      <c r="C38" s="199" t="s">
        <v>346</v>
      </c>
      <c r="D38" s="197"/>
      <c r="E38" s="197"/>
      <c r="F38" s="197"/>
      <c r="G38" s="197"/>
      <c r="H38" s="197"/>
      <c r="I38" s="197"/>
      <c r="J38" s="197"/>
      <c r="K38" s="697" t="s">
        <v>347</v>
      </c>
      <c r="L38" s="697"/>
      <c r="M38" s="706"/>
      <c r="N38" s="706"/>
      <c r="O38" s="174"/>
    </row>
    <row r="39" spans="1:18" ht="21" customHeight="1">
      <c r="A39" s="185" t="s">
        <v>469</v>
      </c>
      <c r="B39" s="186">
        <v>2</v>
      </c>
      <c r="C39" s="193" t="s">
        <v>484</v>
      </c>
      <c r="K39" s="195"/>
      <c r="M39" s="703" t="str">
        <f>IF(K40="No", "If you do not submit Bid Security properly, your bid will be rejectect", "")</f>
        <v/>
      </c>
      <c r="N39" s="703"/>
      <c r="O39" s="174"/>
    </row>
    <row r="40" spans="1:18" ht="21" customHeight="1">
      <c r="A40" s="187"/>
      <c r="B40" s="188"/>
      <c r="C40" s="196" t="s">
        <v>485</v>
      </c>
      <c r="D40" s="187"/>
      <c r="E40" s="187"/>
      <c r="F40" s="187"/>
      <c r="G40" s="187"/>
      <c r="H40" s="187"/>
      <c r="I40" s="187"/>
      <c r="J40" s="187"/>
      <c r="K40" s="717" t="s">
        <v>347</v>
      </c>
      <c r="L40" s="717"/>
      <c r="M40" s="704"/>
      <c r="N40" s="704"/>
      <c r="O40" s="174"/>
    </row>
    <row r="41" spans="1:18" ht="21" customHeight="1">
      <c r="A41" s="185" t="s">
        <v>469</v>
      </c>
      <c r="B41" s="186"/>
      <c r="C41" s="170" t="s">
        <v>487</v>
      </c>
      <c r="K41" s="707"/>
      <c r="L41" s="707"/>
      <c r="M41" s="707"/>
      <c r="N41" s="707"/>
      <c r="O41" s="174"/>
    </row>
    <row r="42" spans="1:18" ht="21" customHeight="1">
      <c r="A42" s="185" t="s">
        <v>469</v>
      </c>
      <c r="B42" s="186"/>
      <c r="C42" s="170" t="s">
        <v>486</v>
      </c>
      <c r="K42" s="718"/>
      <c r="L42" s="718"/>
      <c r="M42" s="718"/>
      <c r="N42" s="718"/>
      <c r="O42" s="174"/>
    </row>
    <row r="43" spans="1:18" ht="21" customHeight="1">
      <c r="A43" s="189" t="s">
        <v>469</v>
      </c>
      <c r="B43" s="190"/>
      <c r="C43" s="191" t="s">
        <v>489</v>
      </c>
      <c r="D43" s="191"/>
      <c r="E43" s="191"/>
      <c r="F43" s="191"/>
      <c r="G43" s="191"/>
      <c r="H43" s="191"/>
      <c r="I43" s="191"/>
      <c r="J43" s="192">
        <f>'Bid Form 1st Envelope'!H20</f>
        <v>0</v>
      </c>
      <c r="K43" s="719">
        <f>'Bid Form 1st Envelope'!I20</f>
        <v>0</v>
      </c>
      <c r="L43" s="719"/>
      <c r="M43" s="206"/>
      <c r="N43" s="206"/>
      <c r="O43" s="174"/>
    </row>
    <row r="44" spans="1:18" ht="21" customHeight="1">
      <c r="A44" s="200" t="s">
        <v>469</v>
      </c>
      <c r="B44" s="201"/>
      <c r="C44" s="202" t="s">
        <v>488</v>
      </c>
      <c r="D44" s="202"/>
      <c r="E44" s="202"/>
      <c r="F44" s="202"/>
      <c r="G44" s="202"/>
      <c r="H44" s="202"/>
      <c r="I44" s="202"/>
      <c r="J44" s="202"/>
      <c r="K44" s="701"/>
      <c r="L44" s="701"/>
      <c r="M44" s="701"/>
      <c r="N44" s="701"/>
      <c r="O44" s="174"/>
    </row>
    <row r="45" spans="1:18" ht="15.95" customHeight="1"/>
    <row r="46" spans="1:18" ht="15.95" customHeight="1">
      <c r="A46" s="691" t="s">
        <v>479</v>
      </c>
      <c r="B46" s="691"/>
      <c r="C46" s="691"/>
    </row>
    <row r="47" spans="1:18" ht="15.95" customHeight="1"/>
    <row r="48" spans="1:18" ht="15.95" customHeight="1">
      <c r="A48" s="185" t="s">
        <v>469</v>
      </c>
      <c r="B48" s="174"/>
      <c r="C48" s="193" t="s">
        <v>470</v>
      </c>
      <c r="F48" s="194"/>
      <c r="G48" s="194"/>
      <c r="H48" s="194"/>
      <c r="I48" s="194"/>
      <c r="J48" s="194"/>
      <c r="K48" s="194"/>
      <c r="L48" s="194"/>
      <c r="M48" s="194"/>
      <c r="N48" s="194"/>
    </row>
    <row r="49" spans="1:15" ht="21" customHeight="1">
      <c r="A49" s="189"/>
      <c r="B49" s="190"/>
      <c r="C49" s="191" t="s">
        <v>471</v>
      </c>
      <c r="D49" s="191"/>
      <c r="E49" s="191"/>
      <c r="F49" s="191"/>
      <c r="G49" s="191"/>
      <c r="H49" s="191"/>
      <c r="I49" s="191"/>
      <c r="J49" s="191"/>
      <c r="K49" s="700" t="str">
        <f>'Attach 3(JV)'!E24</f>
        <v/>
      </c>
      <c r="L49" s="700"/>
      <c r="M49" s="700"/>
      <c r="N49" s="700"/>
      <c r="O49" s="174"/>
    </row>
    <row r="50" spans="1:15" ht="21" customHeight="1">
      <c r="A50" s="189"/>
      <c r="B50" s="190"/>
      <c r="C50" s="191" t="s">
        <v>472</v>
      </c>
      <c r="D50" s="191"/>
      <c r="E50" s="191"/>
      <c r="F50" s="191"/>
      <c r="G50" s="191"/>
      <c r="H50" s="191"/>
      <c r="I50" s="191"/>
      <c r="J50" s="191"/>
      <c r="K50" s="700" t="str">
        <f>'Attach 3(JV)'!E25</f>
        <v/>
      </c>
      <c r="L50" s="700"/>
      <c r="M50" s="700"/>
      <c r="N50" s="700"/>
      <c r="O50" s="174"/>
    </row>
    <row r="51" spans="1:15" ht="21" customHeight="1">
      <c r="A51" s="189"/>
      <c r="B51" s="190"/>
      <c r="C51" s="191" t="s">
        <v>473</v>
      </c>
      <c r="D51" s="191"/>
      <c r="E51" s="191"/>
      <c r="F51" s="191"/>
      <c r="G51" s="191"/>
      <c r="H51" s="191"/>
      <c r="I51" s="191"/>
      <c r="J51" s="191"/>
      <c r="K51" s="702"/>
      <c r="L51" s="702"/>
      <c r="M51" s="702"/>
      <c r="N51" s="702"/>
      <c r="O51" s="174"/>
    </row>
    <row r="52" spans="1:15" ht="21" customHeight="1">
      <c r="A52" s="185"/>
      <c r="B52" s="186"/>
      <c r="C52" s="720" t="str">
        <f>'Attach 3(JV)'!B10</f>
        <v/>
      </c>
      <c r="D52" s="720"/>
      <c r="E52" s="720"/>
      <c r="F52" s="720"/>
      <c r="G52" s="720"/>
      <c r="H52" s="720"/>
      <c r="I52" s="720"/>
      <c r="J52" s="720"/>
      <c r="K52" s="720"/>
      <c r="L52" s="720"/>
      <c r="M52" s="720"/>
      <c r="N52" s="720"/>
      <c r="O52" s="174"/>
    </row>
    <row r="53" spans="1:15" ht="21" customHeight="1">
      <c r="A53" s="185"/>
      <c r="B53" s="186"/>
      <c r="C53" s="720" t="str">
        <f>'Attach 3(JV)'!B11</f>
        <v/>
      </c>
      <c r="D53" s="720"/>
      <c r="E53" s="720"/>
      <c r="F53" s="720"/>
      <c r="G53" s="720"/>
      <c r="H53" s="720"/>
      <c r="I53" s="720"/>
      <c r="J53" s="720"/>
      <c r="K53" s="720"/>
      <c r="L53" s="720"/>
      <c r="M53" s="720"/>
      <c r="N53" s="720"/>
      <c r="O53" s="174"/>
    </row>
    <row r="54" spans="1:15" ht="21" customHeight="1">
      <c r="A54" s="209"/>
      <c r="B54" s="198"/>
      <c r="C54" s="721" t="str">
        <f>'Attach 3(JV)'!B12</f>
        <v/>
      </c>
      <c r="D54" s="721"/>
      <c r="E54" s="721"/>
      <c r="F54" s="721"/>
      <c r="G54" s="721"/>
      <c r="H54" s="721"/>
      <c r="I54" s="721"/>
      <c r="J54" s="721"/>
      <c r="K54" s="721"/>
      <c r="L54" s="721"/>
      <c r="M54" s="721"/>
      <c r="N54" s="721"/>
      <c r="O54" s="174"/>
    </row>
    <row r="55" spans="1:15" ht="21" customHeight="1">
      <c r="C55" s="193" t="s">
        <v>478</v>
      </c>
    </row>
    <row r="56" spans="1:15" ht="21" customHeight="1">
      <c r="C56" s="193" t="s">
        <v>477</v>
      </c>
    </row>
    <row r="57" spans="1:15" ht="21" customHeight="1">
      <c r="A57" s="189"/>
      <c r="B57" s="190"/>
      <c r="C57" s="191" t="s">
        <v>474</v>
      </c>
      <c r="D57" s="191"/>
      <c r="E57" s="191"/>
      <c r="F57" s="191"/>
      <c r="G57" s="191"/>
      <c r="H57" s="191"/>
      <c r="I57" s="191"/>
      <c r="J57" s="191"/>
      <c r="K57" s="700" t="str">
        <f>'Attach 3(JV)'!B17 &amp; " / " &amp;'Attach 3(JV)'!E17</f>
        <v xml:space="preserve"> / </v>
      </c>
      <c r="L57" s="700"/>
      <c r="M57" s="700"/>
      <c r="N57" s="700"/>
    </row>
    <row r="58" spans="1:15" ht="21" customHeight="1">
      <c r="A58" s="189"/>
      <c r="B58" s="190"/>
      <c r="C58" s="191" t="s">
        <v>475</v>
      </c>
      <c r="D58" s="191"/>
      <c r="E58" s="191"/>
      <c r="F58" s="191"/>
      <c r="G58" s="191"/>
      <c r="H58" s="191"/>
      <c r="I58" s="191"/>
      <c r="J58" s="191"/>
      <c r="K58" s="700" t="e">
        <f>IF(Z1="Sole Bidder","",IF(Z2=1, 'Bid Form 1st Envelope'!#REF!,'Bid Form 1st Envelope'!#REF!&amp;" / " &amp; 'Bid Form 1st Envelope'!#REF!))</f>
        <v>#REF!</v>
      </c>
      <c r="L58" s="700"/>
      <c r="M58" s="700"/>
      <c r="N58" s="700"/>
    </row>
    <row r="59" spans="1:15" ht="21" customHeight="1">
      <c r="A59" s="205"/>
      <c r="B59" s="203"/>
      <c r="C59" s="204" t="s">
        <v>476</v>
      </c>
      <c r="D59" s="204"/>
      <c r="E59" s="204"/>
      <c r="F59" s="204"/>
      <c r="G59" s="204"/>
      <c r="H59" s="204"/>
      <c r="I59" s="204"/>
      <c r="J59" s="204"/>
      <c r="K59" s="700"/>
      <c r="L59" s="700"/>
      <c r="M59" s="700"/>
      <c r="N59" s="700"/>
    </row>
    <row r="60" spans="1:15" ht="21" customHeight="1">
      <c r="C60" s="698">
        <f>'Attach 3(JV)'!B18</f>
        <v>0</v>
      </c>
      <c r="D60" s="698"/>
      <c r="E60" s="698"/>
      <c r="F60" s="698"/>
      <c r="G60" s="698"/>
      <c r="H60" s="698"/>
      <c r="I60" s="207" t="e">
        <f>IF($Z$2=2, " / ", "")</f>
        <v>#REF!</v>
      </c>
      <c r="J60" s="699">
        <f>'Attach 3(JV)'!E18</f>
        <v>0</v>
      </c>
      <c r="K60" s="699"/>
      <c r="L60" s="699"/>
      <c r="M60" s="699"/>
      <c r="N60" s="699"/>
    </row>
    <row r="61" spans="1:15" ht="21" customHeight="1">
      <c r="C61" s="698">
        <f>'Attach 3(JV)'!B19</f>
        <v>0</v>
      </c>
      <c r="D61" s="698"/>
      <c r="E61" s="698"/>
      <c r="F61" s="698"/>
      <c r="G61" s="698"/>
      <c r="H61" s="698"/>
      <c r="I61" s="207" t="e">
        <f>IF($Z$2=2, " / ", "")</f>
        <v>#REF!</v>
      </c>
      <c r="J61" s="699">
        <f>'Attach 3(JV)'!E19</f>
        <v>0</v>
      </c>
      <c r="K61" s="699"/>
      <c r="L61" s="699"/>
      <c r="M61" s="699"/>
      <c r="N61" s="699"/>
    </row>
    <row r="62" spans="1:15" ht="21" customHeight="1">
      <c r="C62" s="698">
        <f>'Attach 3(JV)'!B20</f>
        <v>0</v>
      </c>
      <c r="D62" s="698"/>
      <c r="E62" s="698"/>
      <c r="F62" s="698"/>
      <c r="G62" s="698"/>
      <c r="H62" s="698"/>
      <c r="I62" s="207" t="e">
        <f>IF($Z$2=2, " / ", "")</f>
        <v>#REF!</v>
      </c>
      <c r="J62" s="699">
        <f>'Attach 3(JV)'!E20</f>
        <v>0</v>
      </c>
      <c r="K62" s="699"/>
      <c r="L62" s="699"/>
      <c r="M62" s="699"/>
      <c r="N62" s="699"/>
    </row>
    <row r="63" spans="1:15" ht="15" customHeight="1"/>
    <row r="64" spans="1:15" ht="15" customHeight="1"/>
    <row r="65" ht="15" customHeight="1"/>
  </sheetData>
  <sheetProtection sheet="1" objects="1" scenarios="1" selectLockedCells="1"/>
  <customSheetViews>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C62:H62"/>
    <mergeCell ref="J62:N62"/>
    <mergeCell ref="K40:L40"/>
    <mergeCell ref="K42:N42"/>
    <mergeCell ref="K43:L43"/>
    <mergeCell ref="C61:H61"/>
    <mergeCell ref="J61:N61"/>
    <mergeCell ref="K50:N50"/>
    <mergeCell ref="C53:N53"/>
    <mergeCell ref="C54:N54"/>
    <mergeCell ref="C52:N52"/>
    <mergeCell ref="A6:N6"/>
    <mergeCell ref="A8:N8"/>
    <mergeCell ref="G31:N31"/>
    <mergeCell ref="A14:N14"/>
    <mergeCell ref="A15:N15"/>
    <mergeCell ref="A10:N10"/>
    <mergeCell ref="F26:N26"/>
    <mergeCell ref="F24:N24"/>
    <mergeCell ref="B23:E23"/>
    <mergeCell ref="B24:E24"/>
    <mergeCell ref="A19:N19"/>
    <mergeCell ref="A28:B28"/>
    <mergeCell ref="K38:L38"/>
    <mergeCell ref="C60:H60"/>
    <mergeCell ref="J60:N60"/>
    <mergeCell ref="K49:N49"/>
    <mergeCell ref="K59:N59"/>
    <mergeCell ref="K58:N58"/>
    <mergeCell ref="K44:N44"/>
    <mergeCell ref="K51:N51"/>
    <mergeCell ref="K57:N57"/>
    <mergeCell ref="A46:C46"/>
    <mergeCell ref="M39:N40"/>
    <mergeCell ref="M37:N38"/>
    <mergeCell ref="K41:N41"/>
    <mergeCell ref="A34:E34"/>
    <mergeCell ref="A30:N30"/>
    <mergeCell ref="A21:N21"/>
    <mergeCell ref="B31:F31"/>
    <mergeCell ref="F23:N23"/>
    <mergeCell ref="B25:E25"/>
    <mergeCell ref="B26:E26"/>
    <mergeCell ref="F25:N25"/>
  </mergeCells>
  <phoneticPr fontId="26" type="noConversion"/>
  <conditionalFormatting sqref="J60:N62">
    <cfRule type="expression" dxfId="1" priority="2" stopIfTrue="1">
      <formula>$Z$2&lt;2</formula>
    </cfRule>
  </conditionalFormatting>
  <conditionalFormatting sqref="K57:N57 C60:H62">
    <cfRule type="expression" dxfId="0" priority="1" stopIfTrue="1">
      <formula>$Z$2=0</formula>
    </cfRule>
  </conditionalFormatting>
  <dataValidations count="1">
    <dataValidation type="list" allowBlank="1" showInputMessage="1" showErrorMessage="1" sqref="K38:L38 K40:L40" xr:uid="{00000000-0002-0000-1900-000000000000}">
      <formula1>"Yes, No"</formula1>
    </dataValidation>
  </dataValidations>
  <printOptions horizontalCentered="1"/>
  <pageMargins left="0.75" right="0.88" top="0.6" bottom="0.56999999999999995" header="0.17" footer="0.41"/>
  <pageSetup orientation="landscape" r:id="rId10"/>
  <headerFooter alignWithMargins="0"/>
  <rowBreaks count="1" manualBreakCount="1">
    <brk id="33" max="13" man="1"/>
  </rowBreaks>
  <drawing r:id="rId1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tabColor indexed="8"/>
  </sheetPr>
  <dimension ref="A1:D112"/>
  <sheetViews>
    <sheetView workbookViewId="0">
      <selection sqref="A1:B1"/>
    </sheetView>
  </sheetViews>
  <sheetFormatPr defaultRowHeight="12.75"/>
  <cols>
    <col min="1" max="1" width="13.28515625" style="168" customWidth="1"/>
    <col min="2" max="2" width="11.85546875" style="168" customWidth="1"/>
    <col min="3" max="16384" width="9.140625" style="168"/>
  </cols>
  <sheetData>
    <row r="1" spans="1:4" s="166" customFormat="1" ht="30" customHeight="1">
      <c r="A1" s="722">
        <f>'Bid Form 1st Envelope'!I20</f>
        <v>0</v>
      </c>
      <c r="B1" s="722"/>
    </row>
    <row r="2" spans="1:4" s="166" customFormat="1" ht="30" customHeight="1">
      <c r="A2" s="167"/>
    </row>
    <row r="3" spans="1:4">
      <c r="A3" s="167"/>
    </row>
    <row r="4" spans="1:4">
      <c r="A4" s="225" t="str">
        <f>IF(OR((A1&gt;9999999999),(A1&lt;0)),"Invalid Entry - More than 1000 crore OR -ve value",IF(A1=0, "Rs. Zero Only ",+CONCATENATE("Rs. ", B11,D11,B10,D10,B9,D9,B8,D8,B7,D7,B6," Only")))</f>
        <v xml:space="preserve">Rs. Zero Only </v>
      </c>
      <c r="B4" s="226"/>
    </row>
    <row r="5" spans="1:4">
      <c r="A5" s="227"/>
      <c r="B5" s="226"/>
    </row>
    <row r="6" spans="1:4">
      <c r="A6" s="228">
        <f>-INT(A1/100)*100+ROUND(A1,0)</f>
        <v>0</v>
      </c>
      <c r="B6" s="226" t="str">
        <f t="shared" ref="B6:B11" si="0">IF(A6=0,"",LOOKUP(A6,$A$13:$A$112,$B$13:$B$112))</f>
        <v/>
      </c>
      <c r="D6" s="169"/>
    </row>
    <row r="7" spans="1:4">
      <c r="A7" s="228">
        <f>-INT(A1/1000)*10+INT(A1/100)</f>
        <v>0</v>
      </c>
      <c r="B7" s="226" t="str">
        <f t="shared" si="0"/>
        <v/>
      </c>
      <c r="D7" s="169" t="str">
        <f>+IF(B7="",""," Hundred ")</f>
        <v/>
      </c>
    </row>
    <row r="8" spans="1:4">
      <c r="A8" s="228">
        <f>-INT(A1/100000)*100+INT(A1/1000)</f>
        <v>0</v>
      </c>
      <c r="B8" s="226" t="str">
        <f t="shared" si="0"/>
        <v/>
      </c>
      <c r="D8" s="169" t="str">
        <f>IF((B8=""),IF(C8="",""," Thousand ")," Thousand ")</f>
        <v/>
      </c>
    </row>
    <row r="9" spans="1:4">
      <c r="A9" s="228">
        <f>-INT(A1/10000000)*100+INT(A1/100000)</f>
        <v>0</v>
      </c>
      <c r="B9" s="226" t="str">
        <f t="shared" si="0"/>
        <v/>
      </c>
      <c r="D9" s="169" t="str">
        <f>IF((B9=""),IF(C9="",""," Lac ")," Lac ")</f>
        <v/>
      </c>
    </row>
    <row r="10" spans="1:4">
      <c r="A10" s="228">
        <f>-INT(A1/1000000000)*100+INT(A1/10000000)</f>
        <v>0</v>
      </c>
      <c r="B10" s="229" t="str">
        <f t="shared" si="0"/>
        <v/>
      </c>
      <c r="D10" s="169" t="str">
        <f>IF((B10=""),IF(C10="",""," Crore ")," Crore ")</f>
        <v/>
      </c>
    </row>
    <row r="11" spans="1:4">
      <c r="A11" s="230">
        <f>-INT(A1/10000000000)*1000+INT(A1/1000000000)</f>
        <v>0</v>
      </c>
      <c r="B11" s="229" t="str">
        <f t="shared" si="0"/>
        <v/>
      </c>
      <c r="D11" s="169" t="str">
        <f>IF((B11=""),IF(C11="",""," Hundred ")," Hundred ")</f>
        <v/>
      </c>
    </row>
    <row r="12" spans="1:4">
      <c r="A12" s="226"/>
      <c r="B12" s="226"/>
    </row>
    <row r="13" spans="1:4">
      <c r="A13" s="231">
        <v>1</v>
      </c>
      <c r="B13" s="232" t="s">
        <v>356</v>
      </c>
    </row>
    <row r="14" spans="1:4">
      <c r="A14" s="231">
        <v>2</v>
      </c>
      <c r="B14" s="232" t="s">
        <v>357</v>
      </c>
    </row>
    <row r="15" spans="1:4">
      <c r="A15" s="231">
        <v>3</v>
      </c>
      <c r="B15" s="232" t="s">
        <v>358</v>
      </c>
    </row>
    <row r="16" spans="1:4">
      <c r="A16" s="231">
        <v>4</v>
      </c>
      <c r="B16" s="232" t="s">
        <v>359</v>
      </c>
    </row>
    <row r="17" spans="1:2">
      <c r="A17" s="231">
        <v>5</v>
      </c>
      <c r="B17" s="232" t="s">
        <v>360</v>
      </c>
    </row>
    <row r="18" spans="1:2">
      <c r="A18" s="231">
        <v>6</v>
      </c>
      <c r="B18" s="232" t="s">
        <v>361</v>
      </c>
    </row>
    <row r="19" spans="1:2">
      <c r="A19" s="231">
        <v>7</v>
      </c>
      <c r="B19" s="232" t="s">
        <v>362</v>
      </c>
    </row>
    <row r="20" spans="1:2">
      <c r="A20" s="231">
        <v>8</v>
      </c>
      <c r="B20" s="232" t="s">
        <v>363</v>
      </c>
    </row>
    <row r="21" spans="1:2">
      <c r="A21" s="231">
        <v>9</v>
      </c>
      <c r="B21" s="232" t="s">
        <v>364</v>
      </c>
    </row>
    <row r="22" spans="1:2">
      <c r="A22" s="231">
        <v>10</v>
      </c>
      <c r="B22" s="232" t="s">
        <v>365</v>
      </c>
    </row>
    <row r="23" spans="1:2">
      <c r="A23" s="231">
        <v>11</v>
      </c>
      <c r="B23" s="232" t="s">
        <v>366</v>
      </c>
    </row>
    <row r="24" spans="1:2">
      <c r="A24" s="231">
        <v>12</v>
      </c>
      <c r="B24" s="232" t="s">
        <v>367</v>
      </c>
    </row>
    <row r="25" spans="1:2">
      <c r="A25" s="231">
        <v>13</v>
      </c>
      <c r="B25" s="232" t="s">
        <v>368</v>
      </c>
    </row>
    <row r="26" spans="1:2">
      <c r="A26" s="231">
        <v>14</v>
      </c>
      <c r="B26" s="232" t="s">
        <v>369</v>
      </c>
    </row>
    <row r="27" spans="1:2">
      <c r="A27" s="231">
        <v>15</v>
      </c>
      <c r="B27" s="232" t="s">
        <v>370</v>
      </c>
    </row>
    <row r="28" spans="1:2">
      <c r="A28" s="231">
        <v>16</v>
      </c>
      <c r="B28" s="232" t="s">
        <v>371</v>
      </c>
    </row>
    <row r="29" spans="1:2">
      <c r="A29" s="231">
        <v>17</v>
      </c>
      <c r="B29" s="232" t="s">
        <v>372</v>
      </c>
    </row>
    <row r="30" spans="1:2">
      <c r="A30" s="231">
        <v>18</v>
      </c>
      <c r="B30" s="232" t="s">
        <v>373</v>
      </c>
    </row>
    <row r="31" spans="1:2">
      <c r="A31" s="231">
        <v>19</v>
      </c>
      <c r="B31" s="232" t="s">
        <v>374</v>
      </c>
    </row>
    <row r="32" spans="1:2">
      <c r="A32" s="231">
        <v>20</v>
      </c>
      <c r="B32" s="232" t="s">
        <v>375</v>
      </c>
    </row>
    <row r="33" spans="1:2">
      <c r="A33" s="231">
        <v>21</v>
      </c>
      <c r="B33" s="232" t="s">
        <v>376</v>
      </c>
    </row>
    <row r="34" spans="1:2">
      <c r="A34" s="231">
        <v>22</v>
      </c>
      <c r="B34" s="232" t="s">
        <v>377</v>
      </c>
    </row>
    <row r="35" spans="1:2">
      <c r="A35" s="231">
        <v>23</v>
      </c>
      <c r="B35" s="232" t="s">
        <v>378</v>
      </c>
    </row>
    <row r="36" spans="1:2">
      <c r="A36" s="231">
        <v>24</v>
      </c>
      <c r="B36" s="232" t="s">
        <v>379</v>
      </c>
    </row>
    <row r="37" spans="1:2">
      <c r="A37" s="231">
        <v>25</v>
      </c>
      <c r="B37" s="232" t="s">
        <v>380</v>
      </c>
    </row>
    <row r="38" spans="1:2">
      <c r="A38" s="231">
        <v>26</v>
      </c>
      <c r="B38" s="232" t="s">
        <v>381</v>
      </c>
    </row>
    <row r="39" spans="1:2">
      <c r="A39" s="231">
        <v>27</v>
      </c>
      <c r="B39" s="232" t="s">
        <v>382</v>
      </c>
    </row>
    <row r="40" spans="1:2">
      <c r="A40" s="231">
        <v>28</v>
      </c>
      <c r="B40" s="232" t="s">
        <v>383</v>
      </c>
    </row>
    <row r="41" spans="1:2">
      <c r="A41" s="231">
        <v>29</v>
      </c>
      <c r="B41" s="232" t="s">
        <v>384</v>
      </c>
    </row>
    <row r="42" spans="1:2">
      <c r="A42" s="231">
        <v>30</v>
      </c>
      <c r="B42" s="232" t="s">
        <v>385</v>
      </c>
    </row>
    <row r="43" spans="1:2">
      <c r="A43" s="231">
        <v>31</v>
      </c>
      <c r="B43" s="232" t="s">
        <v>386</v>
      </c>
    </row>
    <row r="44" spans="1:2">
      <c r="A44" s="231">
        <v>32</v>
      </c>
      <c r="B44" s="232" t="s">
        <v>387</v>
      </c>
    </row>
    <row r="45" spans="1:2">
      <c r="A45" s="231">
        <v>33</v>
      </c>
      <c r="B45" s="232" t="s">
        <v>388</v>
      </c>
    </row>
    <row r="46" spans="1:2">
      <c r="A46" s="231">
        <v>34</v>
      </c>
      <c r="B46" s="232" t="s">
        <v>389</v>
      </c>
    </row>
    <row r="47" spans="1:2">
      <c r="A47" s="231">
        <v>35</v>
      </c>
      <c r="B47" s="232" t="s">
        <v>183</v>
      </c>
    </row>
    <row r="48" spans="1:2">
      <c r="A48" s="231">
        <v>36</v>
      </c>
      <c r="B48" s="232" t="s">
        <v>390</v>
      </c>
    </row>
    <row r="49" spans="1:2">
      <c r="A49" s="231">
        <v>37</v>
      </c>
      <c r="B49" s="232" t="s">
        <v>391</v>
      </c>
    </row>
    <row r="50" spans="1:2">
      <c r="A50" s="231">
        <v>38</v>
      </c>
      <c r="B50" s="232" t="s">
        <v>392</v>
      </c>
    </row>
    <row r="51" spans="1:2">
      <c r="A51" s="231">
        <v>39</v>
      </c>
      <c r="B51" s="232" t="s">
        <v>393</v>
      </c>
    </row>
    <row r="52" spans="1:2">
      <c r="A52" s="231">
        <v>40</v>
      </c>
      <c r="B52" s="232" t="s">
        <v>394</v>
      </c>
    </row>
    <row r="53" spans="1:2">
      <c r="A53" s="231">
        <v>41</v>
      </c>
      <c r="B53" s="232" t="s">
        <v>395</v>
      </c>
    </row>
    <row r="54" spans="1:2">
      <c r="A54" s="231">
        <v>42</v>
      </c>
      <c r="B54" s="232" t="s">
        <v>396</v>
      </c>
    </row>
    <row r="55" spans="1:2">
      <c r="A55" s="231">
        <v>43</v>
      </c>
      <c r="B55" s="232" t="s">
        <v>397</v>
      </c>
    </row>
    <row r="56" spans="1:2">
      <c r="A56" s="231">
        <v>44</v>
      </c>
      <c r="B56" s="232" t="s">
        <v>398</v>
      </c>
    </row>
    <row r="57" spans="1:2">
      <c r="A57" s="231">
        <v>45</v>
      </c>
      <c r="B57" s="232" t="s">
        <v>399</v>
      </c>
    </row>
    <row r="58" spans="1:2">
      <c r="A58" s="231">
        <v>46</v>
      </c>
      <c r="B58" s="232" t="s">
        <v>400</v>
      </c>
    </row>
    <row r="59" spans="1:2">
      <c r="A59" s="231">
        <v>47</v>
      </c>
      <c r="B59" s="232" t="s">
        <v>401</v>
      </c>
    </row>
    <row r="60" spans="1:2">
      <c r="A60" s="231">
        <v>48</v>
      </c>
      <c r="B60" s="232" t="s">
        <v>402</v>
      </c>
    </row>
    <row r="61" spans="1:2">
      <c r="A61" s="231">
        <v>49</v>
      </c>
      <c r="B61" s="232" t="s">
        <v>403</v>
      </c>
    </row>
    <row r="62" spans="1:2">
      <c r="A62" s="231">
        <v>50</v>
      </c>
      <c r="B62" s="232" t="s">
        <v>404</v>
      </c>
    </row>
    <row r="63" spans="1:2">
      <c r="A63" s="231">
        <v>51</v>
      </c>
      <c r="B63" s="232" t="s">
        <v>405</v>
      </c>
    </row>
    <row r="64" spans="1:2">
      <c r="A64" s="231">
        <v>52</v>
      </c>
      <c r="B64" s="232" t="s">
        <v>406</v>
      </c>
    </row>
    <row r="65" spans="1:2">
      <c r="A65" s="231">
        <v>53</v>
      </c>
      <c r="B65" s="232" t="s">
        <v>407</v>
      </c>
    </row>
    <row r="66" spans="1:2">
      <c r="A66" s="231">
        <v>54</v>
      </c>
      <c r="B66" s="232" t="s">
        <v>408</v>
      </c>
    </row>
    <row r="67" spans="1:2">
      <c r="A67" s="231">
        <v>55</v>
      </c>
      <c r="B67" s="232" t="s">
        <v>409</v>
      </c>
    </row>
    <row r="68" spans="1:2">
      <c r="A68" s="231">
        <v>56</v>
      </c>
      <c r="B68" s="232" t="s">
        <v>410</v>
      </c>
    </row>
    <row r="69" spans="1:2">
      <c r="A69" s="231">
        <v>57</v>
      </c>
      <c r="B69" s="232" t="s">
        <v>411</v>
      </c>
    </row>
    <row r="70" spans="1:2">
      <c r="A70" s="231">
        <v>58</v>
      </c>
      <c r="B70" s="232" t="s">
        <v>412</v>
      </c>
    </row>
    <row r="71" spans="1:2">
      <c r="A71" s="231">
        <v>59</v>
      </c>
      <c r="B71" s="232" t="s">
        <v>413</v>
      </c>
    </row>
    <row r="72" spans="1:2">
      <c r="A72" s="231">
        <v>60</v>
      </c>
      <c r="B72" s="232" t="s">
        <v>414</v>
      </c>
    </row>
    <row r="73" spans="1:2">
      <c r="A73" s="231">
        <v>61</v>
      </c>
      <c r="B73" s="232" t="s">
        <v>415</v>
      </c>
    </row>
    <row r="74" spans="1:2">
      <c r="A74" s="231">
        <v>62</v>
      </c>
      <c r="B74" s="232" t="s">
        <v>416</v>
      </c>
    </row>
    <row r="75" spans="1:2">
      <c r="A75" s="231">
        <v>63</v>
      </c>
      <c r="B75" s="232" t="s">
        <v>417</v>
      </c>
    </row>
    <row r="76" spans="1:2">
      <c r="A76" s="231">
        <v>64</v>
      </c>
      <c r="B76" s="232" t="s">
        <v>418</v>
      </c>
    </row>
    <row r="77" spans="1:2">
      <c r="A77" s="231">
        <v>65</v>
      </c>
      <c r="B77" s="232" t="s">
        <v>419</v>
      </c>
    </row>
    <row r="78" spans="1:2">
      <c r="A78" s="231">
        <v>66</v>
      </c>
      <c r="B78" s="232" t="s">
        <v>420</v>
      </c>
    </row>
    <row r="79" spans="1:2">
      <c r="A79" s="231">
        <v>67</v>
      </c>
      <c r="B79" s="232" t="s">
        <v>421</v>
      </c>
    </row>
    <row r="80" spans="1:2">
      <c r="A80" s="231">
        <v>68</v>
      </c>
      <c r="B80" s="232" t="s">
        <v>422</v>
      </c>
    </row>
    <row r="81" spans="1:2">
      <c r="A81" s="231">
        <v>69</v>
      </c>
      <c r="B81" s="232" t="s">
        <v>423</v>
      </c>
    </row>
    <row r="82" spans="1:2">
      <c r="A82" s="231">
        <v>70</v>
      </c>
      <c r="B82" s="232" t="s">
        <v>424</v>
      </c>
    </row>
    <row r="83" spans="1:2">
      <c r="A83" s="231">
        <v>71</v>
      </c>
      <c r="B83" s="232" t="s">
        <v>425</v>
      </c>
    </row>
    <row r="84" spans="1:2">
      <c r="A84" s="231">
        <v>72</v>
      </c>
      <c r="B84" s="232" t="s">
        <v>426</v>
      </c>
    </row>
    <row r="85" spans="1:2">
      <c r="A85" s="231">
        <v>73</v>
      </c>
      <c r="B85" s="232" t="s">
        <v>427</v>
      </c>
    </row>
    <row r="86" spans="1:2">
      <c r="A86" s="231">
        <v>74</v>
      </c>
      <c r="B86" s="232" t="s">
        <v>428</v>
      </c>
    </row>
    <row r="87" spans="1:2">
      <c r="A87" s="231">
        <v>75</v>
      </c>
      <c r="B87" s="232" t="s">
        <v>429</v>
      </c>
    </row>
    <row r="88" spans="1:2">
      <c r="A88" s="231">
        <v>76</v>
      </c>
      <c r="B88" s="232" t="s">
        <v>430</v>
      </c>
    </row>
    <row r="89" spans="1:2">
      <c r="A89" s="231">
        <v>77</v>
      </c>
      <c r="B89" s="232" t="s">
        <v>431</v>
      </c>
    </row>
    <row r="90" spans="1:2">
      <c r="A90" s="231">
        <v>78</v>
      </c>
      <c r="B90" s="232" t="s">
        <v>432</v>
      </c>
    </row>
    <row r="91" spans="1:2">
      <c r="A91" s="231">
        <v>79</v>
      </c>
      <c r="B91" s="232" t="s">
        <v>433</v>
      </c>
    </row>
    <row r="92" spans="1:2">
      <c r="A92" s="231">
        <v>80</v>
      </c>
      <c r="B92" s="232" t="s">
        <v>434</v>
      </c>
    </row>
    <row r="93" spans="1:2">
      <c r="A93" s="231">
        <v>81</v>
      </c>
      <c r="B93" s="232" t="s">
        <v>435</v>
      </c>
    </row>
    <row r="94" spans="1:2">
      <c r="A94" s="231">
        <v>82</v>
      </c>
      <c r="B94" s="232" t="s">
        <v>436</v>
      </c>
    </row>
    <row r="95" spans="1:2">
      <c r="A95" s="231">
        <v>83</v>
      </c>
      <c r="B95" s="232" t="s">
        <v>437</v>
      </c>
    </row>
    <row r="96" spans="1:2">
      <c r="A96" s="231">
        <v>84</v>
      </c>
      <c r="B96" s="232" t="s">
        <v>438</v>
      </c>
    </row>
    <row r="97" spans="1:2">
      <c r="A97" s="231">
        <v>85</v>
      </c>
      <c r="B97" s="232" t="s">
        <v>439</v>
      </c>
    </row>
    <row r="98" spans="1:2">
      <c r="A98" s="231">
        <v>86</v>
      </c>
      <c r="B98" s="232" t="s">
        <v>440</v>
      </c>
    </row>
    <row r="99" spans="1:2">
      <c r="A99" s="231">
        <v>87</v>
      </c>
      <c r="B99" s="232" t="s">
        <v>441</v>
      </c>
    </row>
    <row r="100" spans="1:2">
      <c r="A100" s="231">
        <v>88</v>
      </c>
      <c r="B100" s="232" t="s">
        <v>442</v>
      </c>
    </row>
    <row r="101" spans="1:2">
      <c r="A101" s="231">
        <v>89</v>
      </c>
      <c r="B101" s="232" t="s">
        <v>443</v>
      </c>
    </row>
    <row r="102" spans="1:2">
      <c r="A102" s="231">
        <v>90</v>
      </c>
      <c r="B102" s="232" t="s">
        <v>444</v>
      </c>
    </row>
    <row r="103" spans="1:2">
      <c r="A103" s="231">
        <v>91</v>
      </c>
      <c r="B103" s="232" t="s">
        <v>445</v>
      </c>
    </row>
    <row r="104" spans="1:2">
      <c r="A104" s="231">
        <v>92</v>
      </c>
      <c r="B104" s="232" t="s">
        <v>446</v>
      </c>
    </row>
    <row r="105" spans="1:2">
      <c r="A105" s="231">
        <v>93</v>
      </c>
      <c r="B105" s="232" t="s">
        <v>447</v>
      </c>
    </row>
    <row r="106" spans="1:2">
      <c r="A106" s="231">
        <v>94</v>
      </c>
      <c r="B106" s="232" t="s">
        <v>448</v>
      </c>
    </row>
    <row r="107" spans="1:2">
      <c r="A107" s="231">
        <v>95</v>
      </c>
      <c r="B107" s="232" t="s">
        <v>449</v>
      </c>
    </row>
    <row r="108" spans="1:2">
      <c r="A108" s="231">
        <v>96</v>
      </c>
      <c r="B108" s="232" t="s">
        <v>450</v>
      </c>
    </row>
    <row r="109" spans="1:2">
      <c r="A109" s="231">
        <v>97</v>
      </c>
      <c r="B109" s="232" t="s">
        <v>451</v>
      </c>
    </row>
    <row r="110" spans="1:2">
      <c r="A110" s="231">
        <v>98</v>
      </c>
      <c r="B110" s="232" t="s">
        <v>452</v>
      </c>
    </row>
    <row r="111" spans="1:2">
      <c r="A111" s="231">
        <v>99</v>
      </c>
      <c r="B111" s="232" t="s">
        <v>453</v>
      </c>
    </row>
    <row r="112" spans="1:2">
      <c r="A112" s="231">
        <v>100</v>
      </c>
      <c r="B112" s="232" t="s">
        <v>454</v>
      </c>
    </row>
  </sheetData>
  <sheetProtection sheet="1" objects="1" scenarios="1" selectLockedCells="1" selectUnlockedCells="1"/>
  <customSheetViews>
    <customSheetView guid="{F68380CD-DF58-4BFA-A4C7-4B5C98AD7B16}" state="hidden">
      <selection sqref="A1:B1"/>
      <pageMargins left="0.75" right="0.75" top="1" bottom="1" header="0.5" footer="0.5"/>
      <pageSetup orientation="portrait" r:id="rId1"/>
      <headerFooter alignWithMargins="0"/>
    </customSheetView>
    <customSheetView guid="{2FDEDC7A-220A-4BDB-8FCD-0C556B60E1DF}" state="hidden">
      <selection sqref="A1:B1"/>
      <pageMargins left="0.75" right="0.75" top="1" bottom="1" header="0.5" footer="0.5"/>
      <pageSetup orientation="portrait" r:id="rId2"/>
      <headerFooter alignWithMargins="0"/>
    </customSheetView>
    <customSheetView guid="{8E7B022F-1113-4BA2-B2BA-8EDBE02A2557}" state="hidden" showRuler="0">
      <selection sqref="A1:B1"/>
      <pageMargins left="0.75" right="0.75" top="1" bottom="1" header="0.5" footer="0.5"/>
      <pageSetup orientation="portrait" r:id="rId3"/>
      <headerFooter alignWithMargins="0"/>
    </customSheetView>
    <customSheetView guid="{ECEBABD0-566A-41C4-AA9A-38EA30EFEDA8}" state="hidden" showRuler="0">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237D8718-39ED-4FFE-B3B2-D1192F8D2E87}" state="hidden">
      <selection sqref="A1:B1"/>
      <pageMargins left="0.75" right="0.75" top="1" bottom="1" header="0.5" footer="0.5"/>
      <pageSetup orientation="portrait" r:id="rId6"/>
      <headerFooter alignWithMargins="0"/>
    </customSheetView>
    <customSheetView guid="{6A6F11F6-4979-4331-B451-38654332CB39}" state="hidden">
      <selection sqref="A1:B1"/>
      <pageMargins left="0.75" right="0.75" top="1" bottom="1" header="0.5" footer="0.5"/>
      <pageSetup orientation="portrait" r:id="rId7"/>
      <headerFooter alignWithMargins="0"/>
    </customSheetView>
    <customSheetView guid="{C75B92C6-DDA6-4B48-9868-112DE431C284}" showPageBreaks="1" state="hidden">
      <selection sqref="A1:B1"/>
      <pageMargins left="0.75" right="0.75" top="1" bottom="1" header="0.5" footer="0.5"/>
      <pageSetup orientation="portrait" r:id="rId8"/>
      <headerFooter alignWithMargins="0"/>
    </customSheetView>
    <customSheetView guid="{827228A5-964E-465A-A946-EF2238A19E11}" state="hidden" showRuler="0">
      <selection sqref="A1:B1"/>
      <pageMargins left="0.75" right="0.75" top="1" bottom="1" header="0.5" footer="0.5"/>
      <pageSetup orientation="portrait" r:id="rId9"/>
      <headerFooter alignWithMargins="0"/>
    </customSheetView>
  </customSheetViews>
  <mergeCells count="1">
    <mergeCell ref="A1:B1"/>
  </mergeCells>
  <phoneticPr fontId="26" type="noConversion"/>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Basic</vt:lpstr>
      <vt:lpstr>Cover</vt:lpstr>
      <vt:lpstr>Names of Bidder</vt:lpstr>
      <vt:lpstr>Attach 3(JV)</vt:lpstr>
      <vt:lpstr>Attach 3(QR)</vt:lpstr>
      <vt:lpstr>Attach 4</vt:lpstr>
      <vt:lpstr>Attach 4 (A)</vt:lpstr>
      <vt:lpstr>Attach 4 (B)</vt:lpstr>
      <vt:lpstr>Attach 5</vt:lpstr>
      <vt:lpstr>Attach 5A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Bid Form 1st Envelope</vt:lpstr>
      <vt:lpstr>e-Form</vt:lpstr>
      <vt:lpstr>N to W</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3(JV)'!Print_Area</vt:lpstr>
      <vt:lpstr>'Attach 3(QR)'!Print_Area</vt:lpstr>
      <vt:lpstr>'Attach 4'!Print_Area</vt:lpstr>
      <vt:lpstr>'Attach 4 (A)'!Print_Area</vt:lpstr>
      <vt:lpstr>'Attach 4 (B)'!Print_Area</vt:lpstr>
      <vt:lpstr>'Attach 5'!Print_Area</vt:lpstr>
      <vt:lpstr>'Attach 5A'!Print_Area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 Lakshmi Manogna {सी लक्ष्मी  मनोगना}</cp:lastModifiedBy>
  <cp:lastPrinted>2023-07-04T07:42:04Z</cp:lastPrinted>
  <dcterms:created xsi:type="dcterms:W3CDTF">2010-09-27T08:09:01Z</dcterms:created>
  <dcterms:modified xsi:type="dcterms:W3CDTF">2024-08-20T09:00:12Z</dcterms:modified>
</cp:coreProperties>
</file>