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drawings/drawing9.xml" ContentType="application/vnd.openxmlformats-officedocument.drawing+xml"/>
  <Override PartName="/xl/ctrlProps/ctrlProp2.xml" ContentType="application/vnd.ms-excel.controlproperties+xml"/>
  <Override PartName="/xl/drawings/drawing10.xml" ContentType="application/vnd.openxmlformats-officedocument.drawing+xml"/>
  <Override PartName="/xl/ctrlProps/ctrlProp3.xml" ContentType="application/vnd.ms-excel.controlproperties+xml"/>
  <Override PartName="/xl/drawings/drawing11.xml" ContentType="application/vnd.openxmlformats-officedocument.drawing+xml"/>
  <Override PartName="/xl/ctrlProps/ctrlProp4.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24226"/>
  <mc:AlternateContent xmlns:mc="http://schemas.openxmlformats.org/markup-compatibility/2006">
    <mc:Choice Requires="x15">
      <x15ac:absPath xmlns:x15ac="http://schemas.microsoft.com/office/spreadsheetml/2010/11/ac" url="https://powergrid1989-my.sharepoint.com/personal/sr1_powergrid_in/Documents/RHQ/C&amp;M/Works/2024-25/RHQ Group/WC-3823-Diversion Works/Bid Docs -Uploaded to Portal/Bid Forms/"/>
    </mc:Choice>
  </mc:AlternateContent>
  <xr:revisionPtr revIDLastSave="28" documentId="13_ncr:1_{51D269F5-D119-4282-9125-CACC7A65A77B}" xr6:coauthVersionLast="47" xr6:coauthVersionMax="47" xr10:uidLastSave="{776F90F0-0164-45A4-9187-0A00608AE618}"/>
  <bookViews>
    <workbookView xWindow="-120" yWindow="-120" windowWidth="29040" windowHeight="15720" tabRatio="943" activeTab="1" xr2:uid="{00000000-000D-0000-FFFF-FFFF00000000}"/>
  </bookViews>
  <sheets>
    <sheet name="Basic" sheetId="1" r:id="rId1"/>
    <sheet name="Cover" sheetId="2" r:id="rId2"/>
    <sheet name="Names of Bidder" sheetId="3" r:id="rId3"/>
    <sheet name="Attach 3(JV)" sheetId="4" state="hidden" r:id="rId4"/>
    <sheet name="Attach 3(QR)" sheetId="5" r:id="rId5"/>
    <sheet name="Attach 4" sheetId="6" r:id="rId6"/>
    <sheet name="Attach 4 (A)" sheetId="7" state="hidden" r:id="rId7"/>
    <sheet name="Attach 4 (B)" sheetId="8" state="hidden" r:id="rId8"/>
    <sheet name="Attach 5" sheetId="9" r:id="rId9"/>
    <sheet name="Attach 5A" sheetId="27" r:id="rId10"/>
    <sheet name="Attach 6 (C)" sheetId="10" r:id="rId11"/>
    <sheet name="Attach 6 (T)" sheetId="26" r:id="rId12"/>
    <sheet name="Attach 7" sheetId="11" r:id="rId13"/>
    <sheet name="Attach 8" sheetId="12" r:id="rId14"/>
    <sheet name="Attach 9" sheetId="13" r:id="rId15"/>
    <sheet name="Attach 10" sheetId="14" r:id="rId16"/>
    <sheet name="Attach 11" sheetId="15" r:id="rId17"/>
    <sheet name="Attach 12" sheetId="16" r:id="rId18"/>
    <sheet name="Attach 13" sheetId="17" r:id="rId19"/>
    <sheet name="Attach 14" sheetId="18" state="hidden" r:id="rId20"/>
    <sheet name="Attach 14-IP" sheetId="19" r:id="rId21"/>
    <sheet name="Attach 15" sheetId="20" r:id="rId22"/>
    <sheet name="Attach 16" sheetId="21" r:id="rId23"/>
    <sheet name="Attach 17" sheetId="22" r:id="rId24"/>
    <sheet name="Bid Form 1st Envelope" sheetId="23" r:id="rId25"/>
    <sheet name="e-Form" sheetId="24" state="hidden" r:id="rId26"/>
    <sheet name="N to W" sheetId="25" state="hidden" r:id="rId27"/>
  </sheets>
  <externalReferences>
    <externalReference r:id="rId28"/>
    <externalReference r:id="rId29"/>
    <externalReference r:id="rId30"/>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15">'Attach 10'!$A$1:$E$28</definedName>
    <definedName name="_xlnm.Print_Area" localSheetId="16">'Attach 11'!$A$1:$E$30</definedName>
    <definedName name="_xlnm.Print_Area" localSheetId="17">'Attach 12'!$A$1:$E$42</definedName>
    <definedName name="_xlnm.Print_Area" localSheetId="18">'Attach 13'!$A$1:$E$29</definedName>
    <definedName name="_xlnm.Print_Area" localSheetId="19">'Attach 14'!$A$1:$E$29</definedName>
    <definedName name="_xlnm.Print_Area" localSheetId="20">'Attach 14-IP'!$A$1:$I$211</definedName>
    <definedName name="_xlnm.Print_Area" localSheetId="21">'Attach 15'!$A$1:$E$77</definedName>
    <definedName name="_xlnm.Print_Area" localSheetId="22">'Attach 16'!$A$1:$L$82</definedName>
    <definedName name="_xlnm.Print_Area" localSheetId="23">'Attach 17'!$A$1:$E$26</definedName>
    <definedName name="_xlnm.Print_Area" localSheetId="3">'Attach 3(JV)'!$A$1:$E$28</definedName>
    <definedName name="_xlnm.Print_Area" localSheetId="4">'Attach 3(QR)'!$A$1:$E$28</definedName>
    <definedName name="_xlnm.Print_Area" localSheetId="5">'Attach 4'!$A$1:$G$25</definedName>
    <definedName name="_xlnm.Print_Area" localSheetId="6">'Attach 4 (A)'!$A$1:$E$31</definedName>
    <definedName name="_xlnm.Print_Area" localSheetId="7">'Attach 4 (B)'!$A$1:$E$26</definedName>
    <definedName name="_xlnm.Print_Area" localSheetId="8">'Attach 5'!$A$1:$E$33</definedName>
    <definedName name="_xlnm.Print_Area" localSheetId="9">'Attach 5A'!$A$1:$E$32</definedName>
    <definedName name="_xlnm.Print_Area" localSheetId="10">'Attach 6 (C)'!$A$1:$E$29</definedName>
    <definedName name="_xlnm.Print_Area" localSheetId="11">'Attach 6 (T)'!$A$1:$E$29</definedName>
    <definedName name="_xlnm.Print_Area" localSheetId="12">'Attach 7'!$A$1:$E$28</definedName>
    <definedName name="_xlnm.Print_Area" localSheetId="13">'Attach 8'!$A$1:$H$35</definedName>
    <definedName name="_xlnm.Print_Area" localSheetId="14">'Attach 9'!$A$1:$E$30</definedName>
    <definedName name="_xlnm.Print_Area" localSheetId="24">'Bid Form 1st Envelope'!$A$1:$J$97</definedName>
    <definedName name="_xlnm.Print_Area" localSheetId="25">'e-Form'!$A$1:$N$51</definedName>
    <definedName name="_xlnm.Print_Area" localSheetId="2">'Names of Bidder'!$B$1:$D$22</definedName>
    <definedName name="_xlnm.Print_Titles" localSheetId="17">'Attach 12'!$18:$18</definedName>
    <definedName name="_xlnm.Print_Titles" localSheetId="13">'Attach 8'!#REF!</definedName>
    <definedName name="_xlnm.Print_Titles" localSheetId="14">'Attach 9'!$18:$18</definedName>
    <definedName name="_xlnm.Recorder">#REF!</definedName>
    <definedName name="TEST">#REF!</definedName>
    <definedName name="Z_237D8718_39ED_4FFE_B3B2_D1192F8D2E87_.wvu.Cols" localSheetId="17" hidden="1">'Attach 12'!#REF!</definedName>
    <definedName name="Z_237D8718_39ED_4FFE_B3B2_D1192F8D2E87_.wvu.Cols" localSheetId="21" hidden="1">'Attach 15'!$H:$H</definedName>
    <definedName name="Z_237D8718_39ED_4FFE_B3B2_D1192F8D2E87_.wvu.Cols" localSheetId="8" hidden="1">'Attach 5'!$H:$H</definedName>
    <definedName name="Z_237D8718_39ED_4FFE_B3B2_D1192F8D2E87_.wvu.Cols" localSheetId="9" hidden="1">'Attach 5A'!$H:$H</definedName>
    <definedName name="Z_237D8718_39ED_4FFE_B3B2_D1192F8D2E87_.wvu.Cols" localSheetId="10" hidden="1">'Attach 6 (C)'!$H:$H</definedName>
    <definedName name="Z_237D8718_39ED_4FFE_B3B2_D1192F8D2E87_.wvu.Cols" localSheetId="11" hidden="1">'Attach 6 (T)'!$H:$H</definedName>
    <definedName name="Z_237D8718_39ED_4FFE_B3B2_D1192F8D2E87_.wvu.Cols" localSheetId="13" hidden="1">'Attach 8'!$I:$U</definedName>
    <definedName name="Z_237D8718_39ED_4FFE_B3B2_D1192F8D2E87_.wvu.Cols" localSheetId="2" hidden="1">'Names of Bidder'!$A:$A</definedName>
    <definedName name="Z_237D8718_39ED_4FFE_B3B2_D1192F8D2E87_.wvu.PrintArea" localSheetId="15" hidden="1">'Attach 10'!$A$1:$E$28</definedName>
    <definedName name="Z_237D8718_39ED_4FFE_B3B2_D1192F8D2E87_.wvu.PrintArea" localSheetId="16" hidden="1">'Attach 11'!$A$1:$E$30</definedName>
    <definedName name="Z_237D8718_39ED_4FFE_B3B2_D1192F8D2E87_.wvu.PrintArea" localSheetId="17" hidden="1">'Attach 12'!$A$1:$E$31</definedName>
    <definedName name="Z_237D8718_39ED_4FFE_B3B2_D1192F8D2E87_.wvu.PrintArea" localSheetId="18" hidden="1">'Attach 13'!$A$1:$E$29</definedName>
    <definedName name="Z_237D8718_39ED_4FFE_B3B2_D1192F8D2E87_.wvu.PrintArea" localSheetId="19" hidden="1">'Attach 14'!$A$1:$E$29</definedName>
    <definedName name="Z_237D8718_39ED_4FFE_B3B2_D1192F8D2E87_.wvu.PrintArea" localSheetId="20" hidden="1">'Attach 14-IP'!$A$8:$I$225</definedName>
    <definedName name="Z_237D8718_39ED_4FFE_B3B2_D1192F8D2E87_.wvu.PrintArea" localSheetId="21" hidden="1">'Attach 15'!$A$1:$E$77</definedName>
    <definedName name="Z_237D8718_39ED_4FFE_B3B2_D1192F8D2E87_.wvu.PrintArea" localSheetId="22" hidden="1">'Attach 16'!$A$1:$L$82</definedName>
    <definedName name="Z_237D8718_39ED_4FFE_B3B2_D1192F8D2E87_.wvu.PrintArea" localSheetId="23" hidden="1">'Attach 17'!$A$1:$E$29</definedName>
    <definedName name="Z_237D8718_39ED_4FFE_B3B2_D1192F8D2E87_.wvu.PrintArea" localSheetId="3" hidden="1">'Attach 3(JV)'!$A$1:$E$28</definedName>
    <definedName name="Z_237D8718_39ED_4FFE_B3B2_D1192F8D2E87_.wvu.PrintArea" localSheetId="4" hidden="1">'Attach 3(QR)'!$A$1:$E$28</definedName>
    <definedName name="Z_237D8718_39ED_4FFE_B3B2_D1192F8D2E87_.wvu.PrintArea" localSheetId="5" hidden="1">'Attach 4'!$A$1:$E$25</definedName>
    <definedName name="Z_237D8718_39ED_4FFE_B3B2_D1192F8D2E87_.wvu.PrintArea" localSheetId="6" hidden="1">'Attach 4 (A)'!$A$1:$E$31</definedName>
    <definedName name="Z_237D8718_39ED_4FFE_B3B2_D1192F8D2E87_.wvu.PrintArea" localSheetId="7" hidden="1">'Attach 4 (B)'!$A$1:$E$26</definedName>
    <definedName name="Z_237D8718_39ED_4FFE_B3B2_D1192F8D2E87_.wvu.PrintArea" localSheetId="8" hidden="1">'Attach 5'!$A$1:$E$71</definedName>
    <definedName name="Z_237D8718_39ED_4FFE_B3B2_D1192F8D2E87_.wvu.PrintArea" localSheetId="9" hidden="1">'Attach 5A'!$A$1:$E$71</definedName>
    <definedName name="Z_237D8718_39ED_4FFE_B3B2_D1192F8D2E87_.wvu.PrintArea" localSheetId="10" hidden="1">'Attach 6 (C)'!$A$1:$E$51</definedName>
    <definedName name="Z_237D8718_39ED_4FFE_B3B2_D1192F8D2E87_.wvu.PrintArea" localSheetId="11" hidden="1">'Attach 6 (T)'!$A$1:$E$51</definedName>
    <definedName name="Z_237D8718_39ED_4FFE_B3B2_D1192F8D2E87_.wvu.PrintArea" localSheetId="12" hidden="1">'Attach 7'!$A$1:$E$28</definedName>
    <definedName name="Z_237D8718_39ED_4FFE_B3B2_D1192F8D2E87_.wvu.PrintArea" localSheetId="13" hidden="1">'Attach 8'!$A$1:$E$35</definedName>
    <definedName name="Z_237D8718_39ED_4FFE_B3B2_D1192F8D2E87_.wvu.PrintArea" localSheetId="14" hidden="1">'Attach 9'!$A$1:$E$30</definedName>
    <definedName name="Z_237D8718_39ED_4FFE_B3B2_D1192F8D2E87_.wvu.PrintArea" localSheetId="24" hidden="1">'Bid Form 1st Envelope'!$A$1:$F$97</definedName>
    <definedName name="Z_237D8718_39ED_4FFE_B3B2_D1192F8D2E87_.wvu.PrintArea" localSheetId="25" hidden="1">'e-Form'!$A$1:$N$51</definedName>
    <definedName name="Z_237D8718_39ED_4FFE_B3B2_D1192F8D2E87_.wvu.PrintArea" localSheetId="2" hidden="1">'Names of Bidder'!$B$1:$E$20</definedName>
    <definedName name="Z_237D8718_39ED_4FFE_B3B2_D1192F8D2E87_.wvu.PrintTitles" localSheetId="17" hidden="1">'Attach 12'!$18:$18</definedName>
    <definedName name="Z_237D8718_39ED_4FFE_B3B2_D1192F8D2E87_.wvu.PrintTitles" localSheetId="14" hidden="1">'Attach 9'!$18:$18</definedName>
    <definedName name="Z_237D8718_39ED_4FFE_B3B2_D1192F8D2E87_.wvu.Rows" localSheetId="20" hidden="1">'Attach 14-IP'!$43:$45</definedName>
    <definedName name="Z_237D8718_39ED_4FFE_B3B2_D1192F8D2E87_.wvu.Rows" localSheetId="8" hidden="1">'Attach 5'!$23:$28</definedName>
    <definedName name="Z_237D8718_39ED_4FFE_B3B2_D1192F8D2E87_.wvu.Rows" localSheetId="9" hidden="1">'Attach 5A'!$23:$28</definedName>
    <definedName name="Z_237D8718_39ED_4FFE_B3B2_D1192F8D2E87_.wvu.Rows" localSheetId="13" hidden="1">'Attach 8'!$30:$35</definedName>
    <definedName name="Z_237D8718_39ED_4FFE_B3B2_D1192F8D2E87_.wvu.Rows" localSheetId="24" hidden="1">'Bid Form 1st Envelope'!$23:$24</definedName>
    <definedName name="Z_2FDEDC7A_220A_4BDB_8FCD_0C556B60E1DF_.wvu.Cols" localSheetId="17" hidden="1">'Attach 12'!#REF!</definedName>
    <definedName name="Z_2FDEDC7A_220A_4BDB_8FCD_0C556B60E1DF_.wvu.Cols" localSheetId="21" hidden="1">'Attach 15'!$H:$H</definedName>
    <definedName name="Z_2FDEDC7A_220A_4BDB_8FCD_0C556B60E1DF_.wvu.Cols" localSheetId="8" hidden="1">'Attach 5'!$H:$H</definedName>
    <definedName name="Z_2FDEDC7A_220A_4BDB_8FCD_0C556B60E1DF_.wvu.Cols" localSheetId="9" hidden="1">'Attach 5A'!$H:$H</definedName>
    <definedName name="Z_2FDEDC7A_220A_4BDB_8FCD_0C556B60E1DF_.wvu.Cols" localSheetId="10" hidden="1">'Attach 6 (C)'!$H:$H</definedName>
    <definedName name="Z_2FDEDC7A_220A_4BDB_8FCD_0C556B60E1DF_.wvu.Cols" localSheetId="11" hidden="1">'Attach 6 (T)'!$H:$H</definedName>
    <definedName name="Z_2FDEDC7A_220A_4BDB_8FCD_0C556B60E1DF_.wvu.Cols" localSheetId="13" hidden="1">'Attach 8'!$I:$U</definedName>
    <definedName name="Z_2FDEDC7A_220A_4BDB_8FCD_0C556B60E1DF_.wvu.Cols" localSheetId="2" hidden="1">'Names of Bidder'!$A:$A</definedName>
    <definedName name="Z_2FDEDC7A_220A_4BDB_8FCD_0C556B60E1DF_.wvu.PrintArea" localSheetId="15" hidden="1">'Attach 10'!$A$1:$E$28</definedName>
    <definedName name="Z_2FDEDC7A_220A_4BDB_8FCD_0C556B60E1DF_.wvu.PrintArea" localSheetId="16" hidden="1">'Attach 11'!$A$1:$E$30</definedName>
    <definedName name="Z_2FDEDC7A_220A_4BDB_8FCD_0C556B60E1DF_.wvu.PrintArea" localSheetId="17" hidden="1">'Attach 12'!$A$1:$E$31</definedName>
    <definedName name="Z_2FDEDC7A_220A_4BDB_8FCD_0C556B60E1DF_.wvu.PrintArea" localSheetId="18" hidden="1">'Attach 13'!$A$1:$E$29</definedName>
    <definedName name="Z_2FDEDC7A_220A_4BDB_8FCD_0C556B60E1DF_.wvu.PrintArea" localSheetId="19" hidden="1">'Attach 14'!$A$1:$E$29</definedName>
    <definedName name="Z_2FDEDC7A_220A_4BDB_8FCD_0C556B60E1DF_.wvu.PrintArea" localSheetId="20" hidden="1">'Attach 14-IP'!$A$8:$I$225</definedName>
    <definedName name="Z_2FDEDC7A_220A_4BDB_8FCD_0C556B60E1DF_.wvu.PrintArea" localSheetId="21" hidden="1">'Attach 15'!$A$1:$E$77</definedName>
    <definedName name="Z_2FDEDC7A_220A_4BDB_8FCD_0C556B60E1DF_.wvu.PrintArea" localSheetId="22" hidden="1">'Attach 16'!$A$1:$L$82</definedName>
    <definedName name="Z_2FDEDC7A_220A_4BDB_8FCD_0C556B60E1DF_.wvu.PrintArea" localSheetId="23" hidden="1">'Attach 17'!$A$1:$E$29</definedName>
    <definedName name="Z_2FDEDC7A_220A_4BDB_8FCD_0C556B60E1DF_.wvu.PrintArea" localSheetId="3" hidden="1">'Attach 3(JV)'!$A$1:$E$28</definedName>
    <definedName name="Z_2FDEDC7A_220A_4BDB_8FCD_0C556B60E1DF_.wvu.PrintArea" localSheetId="4" hidden="1">'Attach 3(QR)'!$A$1:$E$28</definedName>
    <definedName name="Z_2FDEDC7A_220A_4BDB_8FCD_0C556B60E1DF_.wvu.PrintArea" localSheetId="5" hidden="1">'Attach 4'!$A$1:$E$25</definedName>
    <definedName name="Z_2FDEDC7A_220A_4BDB_8FCD_0C556B60E1DF_.wvu.PrintArea" localSheetId="6" hidden="1">'Attach 4 (A)'!$A$1:$E$31</definedName>
    <definedName name="Z_2FDEDC7A_220A_4BDB_8FCD_0C556B60E1DF_.wvu.PrintArea" localSheetId="7" hidden="1">'Attach 4 (B)'!$A$1:$E$26</definedName>
    <definedName name="Z_2FDEDC7A_220A_4BDB_8FCD_0C556B60E1DF_.wvu.PrintArea" localSheetId="8" hidden="1">'Attach 5'!$A$1:$E$71</definedName>
    <definedName name="Z_2FDEDC7A_220A_4BDB_8FCD_0C556B60E1DF_.wvu.PrintArea" localSheetId="9" hidden="1">'Attach 5A'!$A$1:$E$71</definedName>
    <definedName name="Z_2FDEDC7A_220A_4BDB_8FCD_0C556B60E1DF_.wvu.PrintArea" localSheetId="10" hidden="1">'Attach 6 (C)'!$A$1:$E$51</definedName>
    <definedName name="Z_2FDEDC7A_220A_4BDB_8FCD_0C556B60E1DF_.wvu.PrintArea" localSheetId="11" hidden="1">'Attach 6 (T)'!$A$1:$E$51</definedName>
    <definedName name="Z_2FDEDC7A_220A_4BDB_8FCD_0C556B60E1DF_.wvu.PrintArea" localSheetId="12" hidden="1">'Attach 7'!$A$1:$E$28</definedName>
    <definedName name="Z_2FDEDC7A_220A_4BDB_8FCD_0C556B60E1DF_.wvu.PrintArea" localSheetId="13" hidden="1">'Attach 8'!$A$1:$E$35</definedName>
    <definedName name="Z_2FDEDC7A_220A_4BDB_8FCD_0C556B60E1DF_.wvu.PrintArea" localSheetId="14" hidden="1">'Attach 9'!$A$1:$E$30</definedName>
    <definedName name="Z_2FDEDC7A_220A_4BDB_8FCD_0C556B60E1DF_.wvu.PrintArea" localSheetId="24" hidden="1">'Bid Form 1st Envelope'!$A$1:$F$97</definedName>
    <definedName name="Z_2FDEDC7A_220A_4BDB_8FCD_0C556B60E1DF_.wvu.PrintArea" localSheetId="25" hidden="1">'e-Form'!$A$1:$N$51</definedName>
    <definedName name="Z_2FDEDC7A_220A_4BDB_8FCD_0C556B60E1DF_.wvu.PrintArea" localSheetId="2" hidden="1">'Names of Bidder'!$B$1:$D$20</definedName>
    <definedName name="Z_2FDEDC7A_220A_4BDB_8FCD_0C556B60E1DF_.wvu.PrintTitles" localSheetId="17" hidden="1">'Attach 12'!$18:$18</definedName>
    <definedName name="Z_2FDEDC7A_220A_4BDB_8FCD_0C556B60E1DF_.wvu.PrintTitles" localSheetId="14" hidden="1">'Attach 9'!$18:$18</definedName>
    <definedName name="Z_2FDEDC7A_220A_4BDB_8FCD_0C556B60E1DF_.wvu.Rows" localSheetId="20" hidden="1">'Attach 14-IP'!$43:$45</definedName>
    <definedName name="Z_2FDEDC7A_220A_4BDB_8FCD_0C556B60E1DF_.wvu.Rows" localSheetId="8" hidden="1">'Attach 5'!$23:$28</definedName>
    <definedName name="Z_2FDEDC7A_220A_4BDB_8FCD_0C556B60E1DF_.wvu.Rows" localSheetId="9" hidden="1">'Attach 5A'!$23:$28</definedName>
    <definedName name="Z_2FDEDC7A_220A_4BDB_8FCD_0C556B60E1DF_.wvu.Rows" localSheetId="13" hidden="1">'Attach 8'!$30:$35</definedName>
    <definedName name="Z_2FDEDC7A_220A_4BDB_8FCD_0C556B60E1DF_.wvu.Rows" localSheetId="24" hidden="1">'Bid Form 1st Envelope'!$23:$24</definedName>
    <definedName name="Z_6A6F11F6_4979_4331_B451_38654332CB39_.wvu.Cols" localSheetId="17" hidden="1">'Attach 12'!#REF!</definedName>
    <definedName name="Z_6A6F11F6_4979_4331_B451_38654332CB39_.wvu.Cols" localSheetId="21" hidden="1">'Attach 15'!$H:$H</definedName>
    <definedName name="Z_6A6F11F6_4979_4331_B451_38654332CB39_.wvu.Cols" localSheetId="8" hidden="1">'Attach 5'!$H:$H</definedName>
    <definedName name="Z_6A6F11F6_4979_4331_B451_38654332CB39_.wvu.Cols" localSheetId="9" hidden="1">'Attach 5A'!$H:$H</definedName>
    <definedName name="Z_6A6F11F6_4979_4331_B451_38654332CB39_.wvu.Cols" localSheetId="10" hidden="1">'Attach 6 (C)'!$H:$H</definedName>
    <definedName name="Z_6A6F11F6_4979_4331_B451_38654332CB39_.wvu.Cols" localSheetId="11" hidden="1">'Attach 6 (T)'!$H:$H</definedName>
    <definedName name="Z_6A6F11F6_4979_4331_B451_38654332CB39_.wvu.Cols" localSheetId="13" hidden="1">'Attach 8'!$I:$U</definedName>
    <definedName name="Z_6A6F11F6_4979_4331_B451_38654332CB39_.wvu.Cols" localSheetId="2" hidden="1">'Names of Bidder'!$A:$A</definedName>
    <definedName name="Z_6A6F11F6_4979_4331_B451_38654332CB39_.wvu.PrintArea" localSheetId="15" hidden="1">'Attach 10'!$A$1:$E$28</definedName>
    <definedName name="Z_6A6F11F6_4979_4331_B451_38654332CB39_.wvu.PrintArea" localSheetId="16" hidden="1">'Attach 11'!$A$1:$E$30</definedName>
    <definedName name="Z_6A6F11F6_4979_4331_B451_38654332CB39_.wvu.PrintArea" localSheetId="17" hidden="1">'Attach 12'!$A$1:$E$31</definedName>
    <definedName name="Z_6A6F11F6_4979_4331_B451_38654332CB39_.wvu.PrintArea" localSheetId="18" hidden="1">'Attach 13'!$A$1:$E$29</definedName>
    <definedName name="Z_6A6F11F6_4979_4331_B451_38654332CB39_.wvu.PrintArea" localSheetId="19" hidden="1">'Attach 14'!$A$1:$E$29</definedName>
    <definedName name="Z_6A6F11F6_4979_4331_B451_38654332CB39_.wvu.PrintArea" localSheetId="20" hidden="1">'Attach 14-IP'!$A$8:$I$225</definedName>
    <definedName name="Z_6A6F11F6_4979_4331_B451_38654332CB39_.wvu.PrintArea" localSheetId="21" hidden="1">'Attach 15'!$A$1:$E$77</definedName>
    <definedName name="Z_6A6F11F6_4979_4331_B451_38654332CB39_.wvu.PrintArea" localSheetId="22" hidden="1">'Attach 16'!$A$1:$L$82</definedName>
    <definedName name="Z_6A6F11F6_4979_4331_B451_38654332CB39_.wvu.PrintArea" localSheetId="23" hidden="1">'Attach 17'!$A$1:$E$26</definedName>
    <definedName name="Z_6A6F11F6_4979_4331_B451_38654332CB39_.wvu.PrintArea" localSheetId="3" hidden="1">'Attach 3(JV)'!$A$1:$E$28</definedName>
    <definedName name="Z_6A6F11F6_4979_4331_B451_38654332CB39_.wvu.PrintArea" localSheetId="4" hidden="1">'Attach 3(QR)'!$A$1:$E$28</definedName>
    <definedName name="Z_6A6F11F6_4979_4331_B451_38654332CB39_.wvu.PrintArea" localSheetId="5" hidden="1">'Attach 4'!$A$1:$E$25</definedName>
    <definedName name="Z_6A6F11F6_4979_4331_B451_38654332CB39_.wvu.PrintArea" localSheetId="6" hidden="1">'Attach 4 (A)'!$A$1:$E$31</definedName>
    <definedName name="Z_6A6F11F6_4979_4331_B451_38654332CB39_.wvu.PrintArea" localSheetId="7" hidden="1">'Attach 4 (B)'!$A$1:$E$26</definedName>
    <definedName name="Z_6A6F11F6_4979_4331_B451_38654332CB39_.wvu.PrintArea" localSheetId="8" hidden="1">'Attach 5'!$A$1:$E$71</definedName>
    <definedName name="Z_6A6F11F6_4979_4331_B451_38654332CB39_.wvu.PrintArea" localSheetId="9" hidden="1">'Attach 5A'!$A$1:$E$71</definedName>
    <definedName name="Z_6A6F11F6_4979_4331_B451_38654332CB39_.wvu.PrintArea" localSheetId="10" hidden="1">'Attach 6 (C)'!$A$1:$E$51</definedName>
    <definedName name="Z_6A6F11F6_4979_4331_B451_38654332CB39_.wvu.PrintArea" localSheetId="11" hidden="1">'Attach 6 (T)'!$A$1:$E$51</definedName>
    <definedName name="Z_6A6F11F6_4979_4331_B451_38654332CB39_.wvu.PrintArea" localSheetId="12" hidden="1">'Attach 7'!$A$1:$E$28</definedName>
    <definedName name="Z_6A6F11F6_4979_4331_B451_38654332CB39_.wvu.PrintArea" localSheetId="13" hidden="1">'Attach 8'!$A$1:$E$35</definedName>
    <definedName name="Z_6A6F11F6_4979_4331_B451_38654332CB39_.wvu.PrintArea" localSheetId="14" hidden="1">'Attach 9'!$A$1:$E$30</definedName>
    <definedName name="Z_6A6F11F6_4979_4331_B451_38654332CB39_.wvu.PrintArea" localSheetId="24" hidden="1">'Bid Form 1st Envelope'!$A$1:$F$97</definedName>
    <definedName name="Z_6A6F11F6_4979_4331_B451_38654332CB39_.wvu.PrintArea" localSheetId="25" hidden="1">'e-Form'!$A$1:$N$51</definedName>
    <definedName name="Z_6A6F11F6_4979_4331_B451_38654332CB39_.wvu.PrintArea" localSheetId="2" hidden="1">'Names of Bidder'!$B$1:$D$20</definedName>
    <definedName name="Z_6A6F11F6_4979_4331_B451_38654332CB39_.wvu.PrintTitles" localSheetId="17" hidden="1">'Attach 12'!$18:$18</definedName>
    <definedName name="Z_6A6F11F6_4979_4331_B451_38654332CB39_.wvu.PrintTitles" localSheetId="14" hidden="1">'Attach 9'!$18:$18</definedName>
    <definedName name="Z_6A6F11F6_4979_4331_B451_38654332CB39_.wvu.Rows" localSheetId="20" hidden="1">'Attach 14-IP'!$43:$45</definedName>
    <definedName name="Z_6A6F11F6_4979_4331_B451_38654332CB39_.wvu.Rows" localSheetId="8" hidden="1">'Attach 5'!$23:$28</definedName>
    <definedName name="Z_6A6F11F6_4979_4331_B451_38654332CB39_.wvu.Rows" localSheetId="9" hidden="1">'Attach 5A'!$23:$28</definedName>
    <definedName name="Z_6A6F11F6_4979_4331_B451_38654332CB39_.wvu.Rows" localSheetId="13" hidden="1">'Attach 8'!$30:$35</definedName>
    <definedName name="Z_6A6F11F6_4979_4331_B451_38654332CB39_.wvu.Rows" localSheetId="24" hidden="1">'Bid Form 1st Envelope'!$23:$24</definedName>
    <definedName name="Z_827228A5_964E_465A_A946_EF2238A19E11_.wvu.Cols" localSheetId="17" hidden="1">'Attach 12'!#REF!</definedName>
    <definedName name="Z_827228A5_964E_465A_A946_EF2238A19E11_.wvu.Cols" localSheetId="21" hidden="1">'Attach 15'!$H:$H</definedName>
    <definedName name="Z_827228A5_964E_465A_A946_EF2238A19E11_.wvu.Cols" localSheetId="8" hidden="1">'Attach 5'!$H:$H</definedName>
    <definedName name="Z_827228A5_964E_465A_A946_EF2238A19E11_.wvu.Cols" localSheetId="9" hidden="1">'Attach 5A'!$H:$H</definedName>
    <definedName name="Z_827228A5_964E_465A_A946_EF2238A19E11_.wvu.Cols" localSheetId="10" hidden="1">'Attach 6 (C)'!$H:$H</definedName>
    <definedName name="Z_827228A5_964E_465A_A946_EF2238A19E11_.wvu.Cols" localSheetId="11" hidden="1">'Attach 6 (T)'!$H:$H</definedName>
    <definedName name="Z_827228A5_964E_465A_A946_EF2238A19E11_.wvu.Cols" localSheetId="13" hidden="1">'Attach 8'!$I:$U</definedName>
    <definedName name="Z_827228A5_964E_465A_A946_EF2238A19E11_.wvu.Cols" localSheetId="2" hidden="1">'Names of Bidder'!$A:$A</definedName>
    <definedName name="Z_827228A5_964E_465A_A946_EF2238A19E11_.wvu.PrintArea" localSheetId="15" hidden="1">'Attach 10'!$A$1:$E$28</definedName>
    <definedName name="Z_827228A5_964E_465A_A946_EF2238A19E11_.wvu.PrintArea" localSheetId="16" hidden="1">'Attach 11'!$A$1:$E$30</definedName>
    <definedName name="Z_827228A5_964E_465A_A946_EF2238A19E11_.wvu.PrintArea" localSheetId="17" hidden="1">'Attach 12'!$A$1:$E$31</definedName>
    <definedName name="Z_827228A5_964E_465A_A946_EF2238A19E11_.wvu.PrintArea" localSheetId="18" hidden="1">'Attach 13'!$A$1:$E$29</definedName>
    <definedName name="Z_827228A5_964E_465A_A946_EF2238A19E11_.wvu.PrintArea" localSheetId="19" hidden="1">'Attach 14'!$A$1:$E$29</definedName>
    <definedName name="Z_827228A5_964E_465A_A946_EF2238A19E11_.wvu.PrintArea" localSheetId="20" hidden="1">'Attach 14-IP'!$A$8:$I$225</definedName>
    <definedName name="Z_827228A5_964E_465A_A946_EF2238A19E11_.wvu.PrintArea" localSheetId="21" hidden="1">'Attach 15'!$A$1:$E$77</definedName>
    <definedName name="Z_827228A5_964E_465A_A946_EF2238A19E11_.wvu.PrintArea" localSheetId="22" hidden="1">'Attach 16'!$A$1:$L$82</definedName>
    <definedName name="Z_827228A5_964E_465A_A946_EF2238A19E11_.wvu.PrintArea" localSheetId="23" hidden="1">'Attach 17'!$A$1:$E$26</definedName>
    <definedName name="Z_827228A5_964E_465A_A946_EF2238A19E11_.wvu.PrintArea" localSheetId="3" hidden="1">'Attach 3(JV)'!$A$1:$E$28</definedName>
    <definedName name="Z_827228A5_964E_465A_A946_EF2238A19E11_.wvu.PrintArea" localSheetId="4" hidden="1">'Attach 3(QR)'!$A$1:$E$28</definedName>
    <definedName name="Z_827228A5_964E_465A_A946_EF2238A19E11_.wvu.PrintArea" localSheetId="5" hidden="1">'Attach 4'!$A$1:$E$25</definedName>
    <definedName name="Z_827228A5_964E_465A_A946_EF2238A19E11_.wvu.PrintArea" localSheetId="6" hidden="1">'Attach 4 (A)'!$A$1:$E$31</definedName>
    <definedName name="Z_827228A5_964E_465A_A946_EF2238A19E11_.wvu.PrintArea" localSheetId="7" hidden="1">'Attach 4 (B)'!$A$1:$E$26</definedName>
    <definedName name="Z_827228A5_964E_465A_A946_EF2238A19E11_.wvu.PrintArea" localSheetId="8" hidden="1">'Attach 5'!$A$1:$E$71</definedName>
    <definedName name="Z_827228A5_964E_465A_A946_EF2238A19E11_.wvu.PrintArea" localSheetId="9" hidden="1">'Attach 5A'!$A$1:$E$71</definedName>
    <definedName name="Z_827228A5_964E_465A_A946_EF2238A19E11_.wvu.PrintArea" localSheetId="10" hidden="1">'Attach 6 (C)'!$A$1:$E$51</definedName>
    <definedName name="Z_827228A5_964E_465A_A946_EF2238A19E11_.wvu.PrintArea" localSheetId="11" hidden="1">'Attach 6 (T)'!$A$1:$E$51</definedName>
    <definedName name="Z_827228A5_964E_465A_A946_EF2238A19E11_.wvu.PrintArea" localSheetId="12" hidden="1">'Attach 7'!$A$1:$E$28</definedName>
    <definedName name="Z_827228A5_964E_465A_A946_EF2238A19E11_.wvu.PrintArea" localSheetId="13" hidden="1">'Attach 8'!$A$1:$E$35</definedName>
    <definedName name="Z_827228A5_964E_465A_A946_EF2238A19E11_.wvu.PrintArea" localSheetId="14" hidden="1">'Attach 9'!$A$1:$E$30</definedName>
    <definedName name="Z_827228A5_964E_465A_A946_EF2238A19E11_.wvu.PrintArea" localSheetId="24" hidden="1">'Bid Form 1st Envelope'!$A$1:$F$97</definedName>
    <definedName name="Z_827228A5_964E_465A_A946_EF2238A19E11_.wvu.PrintArea" localSheetId="25" hidden="1">'e-Form'!$A$1:$N$51</definedName>
    <definedName name="Z_827228A5_964E_465A_A946_EF2238A19E11_.wvu.PrintArea" localSheetId="2" hidden="1">'Names of Bidder'!$B$1:$D$20</definedName>
    <definedName name="Z_827228A5_964E_465A_A946_EF2238A19E11_.wvu.PrintTitles" localSheetId="17" hidden="1">'Attach 12'!$18:$18</definedName>
    <definedName name="Z_827228A5_964E_465A_A946_EF2238A19E11_.wvu.PrintTitles" localSheetId="14" hidden="1">'Attach 9'!$18:$18</definedName>
    <definedName name="Z_827228A5_964E_465A_A946_EF2238A19E11_.wvu.Rows" localSheetId="17" hidden="1">'Attach 12'!$14:$31</definedName>
    <definedName name="Z_827228A5_964E_465A_A946_EF2238A19E11_.wvu.Rows" localSheetId="19" hidden="1">'Attach 14'!$14:$16</definedName>
    <definedName name="Z_827228A5_964E_465A_A946_EF2238A19E11_.wvu.Rows" localSheetId="20" hidden="1">'Attach 14-IP'!$43:$45</definedName>
    <definedName name="Z_827228A5_964E_465A_A946_EF2238A19E11_.wvu.Rows" localSheetId="8" hidden="1">'Attach 5'!$23:$28</definedName>
    <definedName name="Z_827228A5_964E_465A_A946_EF2238A19E11_.wvu.Rows" localSheetId="9" hidden="1">'Attach 5A'!$23:$28</definedName>
    <definedName name="Z_827228A5_964E_465A_A946_EF2238A19E11_.wvu.Rows" localSheetId="13" hidden="1">'Attach 8'!$30:$35</definedName>
    <definedName name="Z_827228A5_964E_465A_A946_EF2238A19E11_.wvu.Rows" localSheetId="24" hidden="1">'Bid Form 1st Envelope'!$23:$24</definedName>
    <definedName name="Z_8E7B022F_1113_4BA2_B2BA_8EDBE02A2557_.wvu.PrintArea" localSheetId="15" hidden="1">'Attach 10'!$A$1:$E$28</definedName>
    <definedName name="Z_8E7B022F_1113_4BA2_B2BA_8EDBE02A2557_.wvu.PrintArea" localSheetId="16" hidden="1">'Attach 11'!$A$1:$E$30</definedName>
    <definedName name="Z_8E7B022F_1113_4BA2_B2BA_8EDBE02A2557_.wvu.PrintArea" localSheetId="17" hidden="1">'Attach 12'!$A$1:$E$31</definedName>
    <definedName name="Z_8E7B022F_1113_4BA2_B2BA_8EDBE02A2557_.wvu.PrintArea" localSheetId="18" hidden="1">'Attach 13'!$A$1:$E$29</definedName>
    <definedName name="Z_8E7B022F_1113_4BA2_B2BA_8EDBE02A2557_.wvu.PrintArea" localSheetId="19" hidden="1">'Attach 14'!$A$1:$E$29</definedName>
    <definedName name="Z_8E7B022F_1113_4BA2_B2BA_8EDBE02A2557_.wvu.PrintArea" localSheetId="21" hidden="1">'Attach 15'!$A$1:$E$77</definedName>
    <definedName name="Z_8E7B022F_1113_4BA2_B2BA_8EDBE02A2557_.wvu.PrintArea" localSheetId="22" hidden="1">'Attach 16'!$A$1:$L$82</definedName>
    <definedName name="Z_8E7B022F_1113_4BA2_B2BA_8EDBE02A2557_.wvu.PrintArea" localSheetId="23" hidden="1">'Attach 17'!$A$1:$E$29</definedName>
    <definedName name="Z_8E7B022F_1113_4BA2_B2BA_8EDBE02A2557_.wvu.PrintArea" localSheetId="3" hidden="1">'Attach 3(JV)'!$A$1:$E$28</definedName>
    <definedName name="Z_8E7B022F_1113_4BA2_B2BA_8EDBE02A2557_.wvu.PrintArea" localSheetId="4" hidden="1">'Attach 3(QR)'!$A$1:$E$28</definedName>
    <definedName name="Z_8E7B022F_1113_4BA2_B2BA_8EDBE02A2557_.wvu.PrintArea" localSheetId="5" hidden="1">'Attach 4'!$A$1:$E$25</definedName>
    <definedName name="Z_8E7B022F_1113_4BA2_B2BA_8EDBE02A2557_.wvu.PrintArea" localSheetId="6" hidden="1">'Attach 4 (A)'!$A$1:$E$31</definedName>
    <definedName name="Z_8E7B022F_1113_4BA2_B2BA_8EDBE02A2557_.wvu.PrintArea" localSheetId="7" hidden="1">'Attach 4 (B)'!$A$1:$E$26</definedName>
    <definedName name="Z_8E7B022F_1113_4BA2_B2BA_8EDBE02A2557_.wvu.PrintArea" localSheetId="8" hidden="1">'Attach 5'!$A$1:$E$71</definedName>
    <definedName name="Z_8E7B022F_1113_4BA2_B2BA_8EDBE02A2557_.wvu.PrintArea" localSheetId="9" hidden="1">'Attach 5A'!$A$1:$E$71</definedName>
    <definedName name="Z_8E7B022F_1113_4BA2_B2BA_8EDBE02A2557_.wvu.PrintArea" localSheetId="10" hidden="1">'Attach 6 (C)'!$A$1:$E$51</definedName>
    <definedName name="Z_8E7B022F_1113_4BA2_B2BA_8EDBE02A2557_.wvu.PrintArea" localSheetId="11" hidden="1">'Attach 6 (T)'!$A$1:$E$51</definedName>
    <definedName name="Z_8E7B022F_1113_4BA2_B2BA_8EDBE02A2557_.wvu.PrintArea" localSheetId="12" hidden="1">'Attach 7'!$A$1:$E$28</definedName>
    <definedName name="Z_8E7B022F_1113_4BA2_B2BA_8EDBE02A2557_.wvu.PrintArea" localSheetId="13" hidden="1">'Attach 8'!$A$1:$E$35</definedName>
    <definedName name="Z_8E7B022F_1113_4BA2_B2BA_8EDBE02A2557_.wvu.PrintArea" localSheetId="14" hidden="1">'Attach 9'!$A$1:$E$38</definedName>
    <definedName name="Z_8E7B022F_1113_4BA2_B2BA_8EDBE02A2557_.wvu.PrintArea" localSheetId="24" hidden="1">'Bid Form 1st Envelope'!$A$1:$F$97</definedName>
    <definedName name="Z_8E7B022F_1113_4BA2_B2BA_8EDBE02A2557_.wvu.PrintArea" localSheetId="25" hidden="1">'e-Form'!$A$1:$N$51</definedName>
    <definedName name="Z_8E7B022F_1113_4BA2_B2BA_8EDBE02A2557_.wvu.PrintTitles" localSheetId="17" hidden="1">'Attach 12'!$18:$18</definedName>
    <definedName name="Z_8E7B022F_1113_4BA2_B2BA_8EDBE02A2557_.wvu.PrintTitles" localSheetId="13" hidden="1">'Attach 8'!#REF!</definedName>
    <definedName name="Z_8E7B022F_1113_4BA2_B2BA_8EDBE02A2557_.wvu.PrintTitles" localSheetId="14" hidden="1">'Attach 9'!$18:$18</definedName>
    <definedName name="Z_A3F641DF_CF1D_48E3_AFDC_E52726A449CB_.wvu.PrintArea" localSheetId="15" hidden="1">'Attach 10'!$A$1:$E$29</definedName>
    <definedName name="Z_A3F641DF_CF1D_48E3_AFDC_E52726A449CB_.wvu.PrintArea" localSheetId="16" hidden="1">'Attach 11'!$A$1:$E$30</definedName>
    <definedName name="Z_A3F641DF_CF1D_48E3_AFDC_E52726A449CB_.wvu.PrintArea" localSheetId="17" hidden="1">'Attach 12'!$A$1:$E$31</definedName>
    <definedName name="Z_A3F641DF_CF1D_48E3_AFDC_E52726A449CB_.wvu.PrintArea" localSheetId="18" hidden="1">'Attach 13'!$A$1:$E$30</definedName>
    <definedName name="Z_A3F641DF_CF1D_48E3_AFDC_E52726A449CB_.wvu.PrintArea" localSheetId="19" hidden="1">'Attach 14'!$A$1:$E$30</definedName>
    <definedName name="Z_A3F641DF_CF1D_48E3_AFDC_E52726A449CB_.wvu.PrintArea" localSheetId="21" hidden="1">'Attach 15'!$A$1:$E$78</definedName>
    <definedName name="Z_A3F641DF_CF1D_48E3_AFDC_E52726A449CB_.wvu.PrintArea" localSheetId="22" hidden="1">'Attach 16'!$A$1:$L$82</definedName>
    <definedName name="Z_A3F641DF_CF1D_48E3_AFDC_E52726A449CB_.wvu.PrintArea" localSheetId="23" hidden="1">'Attach 17'!$A$1:$E$29</definedName>
    <definedName name="Z_A3F641DF_CF1D_48E3_AFDC_E52726A449CB_.wvu.PrintArea" localSheetId="3" hidden="1">'Attach 3(JV)'!$A$1:$E$28</definedName>
    <definedName name="Z_A3F641DF_CF1D_48E3_AFDC_E52726A449CB_.wvu.PrintArea" localSheetId="4" hidden="1">'Attach 3(QR)'!$A$1:$E$28</definedName>
    <definedName name="Z_A3F641DF_CF1D_48E3_AFDC_E52726A449CB_.wvu.PrintArea" localSheetId="5" hidden="1">'Attach 4'!$A$1:$E$24</definedName>
    <definedName name="Z_A3F641DF_CF1D_48E3_AFDC_E52726A449CB_.wvu.PrintArea" localSheetId="6" hidden="1">'Attach 4 (A)'!$A$1:$E$31</definedName>
    <definedName name="Z_A3F641DF_CF1D_48E3_AFDC_E52726A449CB_.wvu.PrintArea" localSheetId="7" hidden="1">'Attach 4 (B)'!$A$1:$E$26</definedName>
    <definedName name="Z_A3F641DF_CF1D_48E3_AFDC_E52726A449CB_.wvu.PrintArea" localSheetId="8" hidden="1">'Attach 5'!$A$1:$E$32</definedName>
    <definedName name="Z_A3F641DF_CF1D_48E3_AFDC_E52726A449CB_.wvu.PrintArea" localSheetId="9" hidden="1">'Attach 5A'!$A$1:$E$32</definedName>
    <definedName name="Z_A3F641DF_CF1D_48E3_AFDC_E52726A449CB_.wvu.PrintArea" localSheetId="10" hidden="1">'Attach 6 (C)'!$A$1:$E$52</definedName>
    <definedName name="Z_A3F641DF_CF1D_48E3_AFDC_E52726A449CB_.wvu.PrintArea" localSheetId="11" hidden="1">'Attach 6 (T)'!$A$1:$E$52</definedName>
    <definedName name="Z_A3F641DF_CF1D_48E3_AFDC_E52726A449CB_.wvu.PrintArea" localSheetId="12" hidden="1">'Attach 7'!$A$1:$E$28</definedName>
    <definedName name="Z_A3F641DF_CF1D_48E3_AFDC_E52726A449CB_.wvu.PrintArea" localSheetId="13" hidden="1">'Attach 8'!$A$1:$E$35</definedName>
    <definedName name="Z_A3F641DF_CF1D_48E3_AFDC_E52726A449CB_.wvu.PrintArea" localSheetId="14" hidden="1">'Attach 9'!$A$1:$E$38</definedName>
    <definedName name="Z_A3F641DF_CF1D_48E3_AFDC_E52726A449CB_.wvu.PrintArea" localSheetId="24" hidden="1">'Bid Form 1st Envelope'!$A$1:$F$97</definedName>
    <definedName name="Z_A3F641DF_CF1D_48E3_AFDC_E52726A449CB_.wvu.PrintTitles" localSheetId="17" hidden="1">'Attach 12'!$18:$18</definedName>
    <definedName name="Z_A3F641DF_CF1D_48E3_AFDC_E52726A449CB_.wvu.PrintTitles" localSheetId="13" hidden="1">'Attach 8'!#REF!</definedName>
    <definedName name="Z_A3F641DF_CF1D_48E3_AFDC_E52726A449CB_.wvu.PrintTitles" localSheetId="14" hidden="1">'Attach 9'!$18:$18</definedName>
    <definedName name="Z_C75B92C6_DDA6_4B48_9868_112DE431C284_.wvu.Cols" localSheetId="17" hidden="1">'Attach 12'!#REF!</definedName>
    <definedName name="Z_C75B92C6_DDA6_4B48_9868_112DE431C284_.wvu.Cols" localSheetId="21" hidden="1">'Attach 15'!$H:$H</definedName>
    <definedName name="Z_C75B92C6_DDA6_4B48_9868_112DE431C284_.wvu.Cols" localSheetId="8" hidden="1">'Attach 5'!$H:$H</definedName>
    <definedName name="Z_C75B92C6_DDA6_4B48_9868_112DE431C284_.wvu.Cols" localSheetId="9" hidden="1">'Attach 5A'!$H:$H</definedName>
    <definedName name="Z_C75B92C6_DDA6_4B48_9868_112DE431C284_.wvu.Cols" localSheetId="10" hidden="1">'Attach 6 (C)'!$H:$H</definedName>
    <definedName name="Z_C75B92C6_DDA6_4B48_9868_112DE431C284_.wvu.Cols" localSheetId="11" hidden="1">'Attach 6 (T)'!$H:$H</definedName>
    <definedName name="Z_C75B92C6_DDA6_4B48_9868_112DE431C284_.wvu.Cols" localSheetId="13" hidden="1">'Attach 8'!$I:$U</definedName>
    <definedName name="Z_C75B92C6_DDA6_4B48_9868_112DE431C284_.wvu.Cols" localSheetId="2" hidden="1">'Names of Bidder'!$A:$A</definedName>
    <definedName name="Z_C75B92C6_DDA6_4B48_9868_112DE431C284_.wvu.PrintArea" localSheetId="15" hidden="1">'Attach 10'!$A$1:$E$28</definedName>
    <definedName name="Z_C75B92C6_DDA6_4B48_9868_112DE431C284_.wvu.PrintArea" localSheetId="16" hidden="1">'Attach 11'!$A$1:$E$30</definedName>
    <definedName name="Z_C75B92C6_DDA6_4B48_9868_112DE431C284_.wvu.PrintArea" localSheetId="17" hidden="1">'Attach 12'!$A$1:$E$31</definedName>
    <definedName name="Z_C75B92C6_DDA6_4B48_9868_112DE431C284_.wvu.PrintArea" localSheetId="18" hidden="1">'Attach 13'!$A$1:$E$29</definedName>
    <definedName name="Z_C75B92C6_DDA6_4B48_9868_112DE431C284_.wvu.PrintArea" localSheetId="19" hidden="1">'Attach 14'!$A$1:$E$29</definedName>
    <definedName name="Z_C75B92C6_DDA6_4B48_9868_112DE431C284_.wvu.PrintArea" localSheetId="20" hidden="1">'Attach 14-IP'!$A$8:$I$225</definedName>
    <definedName name="Z_C75B92C6_DDA6_4B48_9868_112DE431C284_.wvu.PrintArea" localSheetId="21" hidden="1">'Attach 15'!$A$1:$E$77</definedName>
    <definedName name="Z_C75B92C6_DDA6_4B48_9868_112DE431C284_.wvu.PrintArea" localSheetId="22" hidden="1">'Attach 16'!$A$1:$L$82</definedName>
    <definedName name="Z_C75B92C6_DDA6_4B48_9868_112DE431C284_.wvu.PrintArea" localSheetId="23" hidden="1">'Attach 17'!$A$1:$E$26</definedName>
    <definedName name="Z_C75B92C6_DDA6_4B48_9868_112DE431C284_.wvu.PrintArea" localSheetId="3" hidden="1">'Attach 3(JV)'!$A$1:$E$28</definedName>
    <definedName name="Z_C75B92C6_DDA6_4B48_9868_112DE431C284_.wvu.PrintArea" localSheetId="4" hidden="1">'Attach 3(QR)'!$A$1:$E$28</definedName>
    <definedName name="Z_C75B92C6_DDA6_4B48_9868_112DE431C284_.wvu.PrintArea" localSheetId="5" hidden="1">'Attach 4'!$A$1:$E$25</definedName>
    <definedName name="Z_C75B92C6_DDA6_4B48_9868_112DE431C284_.wvu.PrintArea" localSheetId="6" hidden="1">'Attach 4 (A)'!$A$1:$E$31</definedName>
    <definedName name="Z_C75B92C6_DDA6_4B48_9868_112DE431C284_.wvu.PrintArea" localSheetId="7" hidden="1">'Attach 4 (B)'!$A$1:$E$26</definedName>
    <definedName name="Z_C75B92C6_DDA6_4B48_9868_112DE431C284_.wvu.PrintArea" localSheetId="8" hidden="1">'Attach 5'!$A$1:$E$71</definedName>
    <definedName name="Z_C75B92C6_DDA6_4B48_9868_112DE431C284_.wvu.PrintArea" localSheetId="9" hidden="1">'Attach 5A'!$A$1:$E$71</definedName>
    <definedName name="Z_C75B92C6_DDA6_4B48_9868_112DE431C284_.wvu.PrintArea" localSheetId="10" hidden="1">'Attach 6 (C)'!$A$1:$E$51</definedName>
    <definedName name="Z_C75B92C6_DDA6_4B48_9868_112DE431C284_.wvu.PrintArea" localSheetId="11" hidden="1">'Attach 6 (T)'!$A$1:$E$51</definedName>
    <definedName name="Z_C75B92C6_DDA6_4B48_9868_112DE431C284_.wvu.PrintArea" localSheetId="12" hidden="1">'Attach 7'!$A$1:$E$28</definedName>
    <definedName name="Z_C75B92C6_DDA6_4B48_9868_112DE431C284_.wvu.PrintArea" localSheetId="13" hidden="1">'Attach 8'!$A$1:$E$35</definedName>
    <definedName name="Z_C75B92C6_DDA6_4B48_9868_112DE431C284_.wvu.PrintArea" localSheetId="14" hidden="1">'Attach 9'!$A$1:$E$30</definedName>
    <definedName name="Z_C75B92C6_DDA6_4B48_9868_112DE431C284_.wvu.PrintArea" localSheetId="24" hidden="1">'Bid Form 1st Envelope'!$A$1:$F$97</definedName>
    <definedName name="Z_C75B92C6_DDA6_4B48_9868_112DE431C284_.wvu.PrintArea" localSheetId="25" hidden="1">'e-Form'!$A$1:$N$51</definedName>
    <definedName name="Z_C75B92C6_DDA6_4B48_9868_112DE431C284_.wvu.PrintArea" localSheetId="2" hidden="1">'Names of Bidder'!$B$1:$D$20</definedName>
    <definedName name="Z_C75B92C6_DDA6_4B48_9868_112DE431C284_.wvu.PrintTitles" localSheetId="17" hidden="1">'Attach 12'!$18:$18</definedName>
    <definedName name="Z_C75B92C6_DDA6_4B48_9868_112DE431C284_.wvu.PrintTitles" localSheetId="14" hidden="1">'Attach 9'!$18:$18</definedName>
    <definedName name="Z_C75B92C6_DDA6_4B48_9868_112DE431C284_.wvu.Rows" localSheetId="20" hidden="1">'Attach 14-IP'!$43:$45</definedName>
    <definedName name="Z_C75B92C6_DDA6_4B48_9868_112DE431C284_.wvu.Rows" localSheetId="8" hidden="1">'Attach 5'!$23:$28</definedName>
    <definedName name="Z_C75B92C6_DDA6_4B48_9868_112DE431C284_.wvu.Rows" localSheetId="9" hidden="1">'Attach 5A'!$23:$28</definedName>
    <definedName name="Z_C75B92C6_DDA6_4B48_9868_112DE431C284_.wvu.Rows" localSheetId="13" hidden="1">'Attach 8'!$30:$35</definedName>
    <definedName name="Z_C75B92C6_DDA6_4B48_9868_112DE431C284_.wvu.Rows" localSheetId="24" hidden="1">'Bid Form 1st Envelope'!$23:$24</definedName>
    <definedName name="Z_CD4CA1A8_824A_452F_BDBA_32A47C1B3013_.wvu.Cols" localSheetId="17" hidden="1">'Attach 12'!#REF!</definedName>
    <definedName name="Z_CD4CA1A8_824A_452F_BDBA_32A47C1B3013_.wvu.Cols" localSheetId="21" hidden="1">'Attach 15'!$H:$H</definedName>
    <definedName name="Z_CD4CA1A8_824A_452F_BDBA_32A47C1B3013_.wvu.Cols" localSheetId="8" hidden="1">'Attach 5'!$H:$H</definedName>
    <definedName name="Z_CD4CA1A8_824A_452F_BDBA_32A47C1B3013_.wvu.Cols" localSheetId="9" hidden="1">'Attach 5A'!$H:$H</definedName>
    <definedName name="Z_CD4CA1A8_824A_452F_BDBA_32A47C1B3013_.wvu.Cols" localSheetId="10" hidden="1">'Attach 6 (C)'!$H:$H</definedName>
    <definedName name="Z_CD4CA1A8_824A_452F_BDBA_32A47C1B3013_.wvu.Cols" localSheetId="11" hidden="1">'Attach 6 (T)'!$H:$H</definedName>
    <definedName name="Z_CD4CA1A8_824A_452F_BDBA_32A47C1B3013_.wvu.Cols" localSheetId="13" hidden="1">'Attach 8'!$I:$U</definedName>
    <definedName name="Z_CD4CA1A8_824A_452F_BDBA_32A47C1B3013_.wvu.Cols" localSheetId="2" hidden="1">'Names of Bidder'!$A:$A</definedName>
    <definedName name="Z_CD4CA1A8_824A_452F_BDBA_32A47C1B3013_.wvu.PrintArea" localSheetId="15" hidden="1">'Attach 10'!$A$1:$E$28</definedName>
    <definedName name="Z_CD4CA1A8_824A_452F_BDBA_32A47C1B3013_.wvu.PrintArea" localSheetId="16" hidden="1">'Attach 11'!$A$1:$E$30</definedName>
    <definedName name="Z_CD4CA1A8_824A_452F_BDBA_32A47C1B3013_.wvu.PrintArea" localSheetId="17" hidden="1">'Attach 12'!$A$1:$E$31</definedName>
    <definedName name="Z_CD4CA1A8_824A_452F_BDBA_32A47C1B3013_.wvu.PrintArea" localSheetId="18" hidden="1">'Attach 13'!$A$1:$E$29</definedName>
    <definedName name="Z_CD4CA1A8_824A_452F_BDBA_32A47C1B3013_.wvu.PrintArea" localSheetId="19" hidden="1">'Attach 14'!$A$1:$E$29</definedName>
    <definedName name="Z_CD4CA1A8_824A_452F_BDBA_32A47C1B3013_.wvu.PrintArea" localSheetId="20" hidden="1">'Attach 14-IP'!$A$8:$I$225</definedName>
    <definedName name="Z_CD4CA1A8_824A_452F_BDBA_32A47C1B3013_.wvu.PrintArea" localSheetId="21" hidden="1">'Attach 15'!$A$1:$E$77</definedName>
    <definedName name="Z_CD4CA1A8_824A_452F_BDBA_32A47C1B3013_.wvu.PrintArea" localSheetId="22" hidden="1">'Attach 16'!$A$1:$L$82</definedName>
    <definedName name="Z_CD4CA1A8_824A_452F_BDBA_32A47C1B3013_.wvu.PrintArea" localSheetId="23" hidden="1">'Attach 17'!$A$1:$E$29</definedName>
    <definedName name="Z_CD4CA1A8_824A_452F_BDBA_32A47C1B3013_.wvu.PrintArea" localSheetId="3" hidden="1">'Attach 3(JV)'!$A$1:$E$28</definedName>
    <definedName name="Z_CD4CA1A8_824A_452F_BDBA_32A47C1B3013_.wvu.PrintArea" localSheetId="4" hidden="1">'Attach 3(QR)'!$A$1:$E$28</definedName>
    <definedName name="Z_CD4CA1A8_824A_452F_BDBA_32A47C1B3013_.wvu.PrintArea" localSheetId="5" hidden="1">'Attach 4'!$A$1:$E$25</definedName>
    <definedName name="Z_CD4CA1A8_824A_452F_BDBA_32A47C1B3013_.wvu.PrintArea" localSheetId="6" hidden="1">'Attach 4 (A)'!$A$1:$E$31</definedName>
    <definedName name="Z_CD4CA1A8_824A_452F_BDBA_32A47C1B3013_.wvu.PrintArea" localSheetId="7" hidden="1">'Attach 4 (B)'!$A$1:$E$26</definedName>
    <definedName name="Z_CD4CA1A8_824A_452F_BDBA_32A47C1B3013_.wvu.PrintArea" localSheetId="8" hidden="1">'Attach 5'!$A$1:$E$71</definedName>
    <definedName name="Z_CD4CA1A8_824A_452F_BDBA_32A47C1B3013_.wvu.PrintArea" localSheetId="9" hidden="1">'Attach 5A'!$A$1:$E$71</definedName>
    <definedName name="Z_CD4CA1A8_824A_452F_BDBA_32A47C1B3013_.wvu.PrintArea" localSheetId="10" hidden="1">'Attach 6 (C)'!$A$1:$E$51</definedName>
    <definedName name="Z_CD4CA1A8_824A_452F_BDBA_32A47C1B3013_.wvu.PrintArea" localSheetId="11" hidden="1">'Attach 6 (T)'!$A$1:$E$51</definedName>
    <definedName name="Z_CD4CA1A8_824A_452F_BDBA_32A47C1B3013_.wvu.PrintArea" localSheetId="12" hidden="1">'Attach 7'!$A$1:$E$28</definedName>
    <definedName name="Z_CD4CA1A8_824A_452F_BDBA_32A47C1B3013_.wvu.PrintArea" localSheetId="13" hidden="1">'Attach 8'!$A$1:$E$35</definedName>
    <definedName name="Z_CD4CA1A8_824A_452F_BDBA_32A47C1B3013_.wvu.PrintArea" localSheetId="14" hidden="1">'Attach 9'!$A$1:$E$30</definedName>
    <definedName name="Z_CD4CA1A8_824A_452F_BDBA_32A47C1B3013_.wvu.PrintArea" localSheetId="24" hidden="1">'Bid Form 1st Envelope'!$A$1:$F$97</definedName>
    <definedName name="Z_CD4CA1A8_824A_452F_BDBA_32A47C1B3013_.wvu.PrintArea" localSheetId="25" hidden="1">'e-Form'!$A$1:$N$51</definedName>
    <definedName name="Z_CD4CA1A8_824A_452F_BDBA_32A47C1B3013_.wvu.PrintArea" localSheetId="2" hidden="1">'Names of Bidder'!$B$1:$E$20</definedName>
    <definedName name="Z_CD4CA1A8_824A_452F_BDBA_32A47C1B3013_.wvu.PrintTitles" localSheetId="17" hidden="1">'Attach 12'!$18:$18</definedName>
    <definedName name="Z_CD4CA1A8_824A_452F_BDBA_32A47C1B3013_.wvu.PrintTitles" localSheetId="14" hidden="1">'Attach 9'!$18:$18</definedName>
    <definedName name="Z_CD4CA1A8_824A_452F_BDBA_32A47C1B3013_.wvu.Rows" localSheetId="20" hidden="1">'Attach 14-IP'!$43:$45</definedName>
    <definedName name="Z_CD4CA1A8_824A_452F_BDBA_32A47C1B3013_.wvu.Rows" localSheetId="8" hidden="1">'Attach 5'!$23:$28</definedName>
    <definedName name="Z_CD4CA1A8_824A_452F_BDBA_32A47C1B3013_.wvu.Rows" localSheetId="9" hidden="1">'Attach 5A'!$23:$28</definedName>
    <definedName name="Z_CD4CA1A8_824A_452F_BDBA_32A47C1B3013_.wvu.Rows" localSheetId="13" hidden="1">'Attach 8'!$30:$35</definedName>
    <definedName name="Z_CD4CA1A8_824A_452F_BDBA_32A47C1B3013_.wvu.Rows" localSheetId="24" hidden="1">'Bid Form 1st Envelope'!$23:$24</definedName>
    <definedName name="Z_ECEBABD0_566A_41C4_AA9A_38EA30EFEDA8_.wvu.PrintArea" localSheetId="15" hidden="1">'Attach 10'!$A$1:$E$28</definedName>
    <definedName name="Z_ECEBABD0_566A_41C4_AA9A_38EA30EFEDA8_.wvu.PrintArea" localSheetId="16" hidden="1">'Attach 11'!$A$1:$E$30</definedName>
    <definedName name="Z_ECEBABD0_566A_41C4_AA9A_38EA30EFEDA8_.wvu.PrintArea" localSheetId="17" hidden="1">'Attach 12'!$A$1:$E$31</definedName>
    <definedName name="Z_ECEBABD0_566A_41C4_AA9A_38EA30EFEDA8_.wvu.PrintArea" localSheetId="18" hidden="1">'Attach 13'!$A$1:$E$29</definedName>
    <definedName name="Z_ECEBABD0_566A_41C4_AA9A_38EA30EFEDA8_.wvu.PrintArea" localSheetId="19" hidden="1">'Attach 14'!$A$1:$E$29</definedName>
    <definedName name="Z_ECEBABD0_566A_41C4_AA9A_38EA30EFEDA8_.wvu.PrintArea" localSheetId="21" hidden="1">'Attach 15'!$A$1:$E$77</definedName>
    <definedName name="Z_ECEBABD0_566A_41C4_AA9A_38EA30EFEDA8_.wvu.PrintArea" localSheetId="22" hidden="1">'Attach 16'!$A$1:$L$82</definedName>
    <definedName name="Z_ECEBABD0_566A_41C4_AA9A_38EA30EFEDA8_.wvu.PrintArea" localSheetId="23" hidden="1">'Attach 17'!$A$1:$E$29</definedName>
    <definedName name="Z_ECEBABD0_566A_41C4_AA9A_38EA30EFEDA8_.wvu.PrintArea" localSheetId="3" hidden="1">'Attach 3(JV)'!$A$1:$E$28</definedName>
    <definedName name="Z_ECEBABD0_566A_41C4_AA9A_38EA30EFEDA8_.wvu.PrintArea" localSheetId="4" hidden="1">'Attach 3(QR)'!$A$1:$E$28</definedName>
    <definedName name="Z_ECEBABD0_566A_41C4_AA9A_38EA30EFEDA8_.wvu.PrintArea" localSheetId="5" hidden="1">'Attach 4'!$A$1:$E$25</definedName>
    <definedName name="Z_ECEBABD0_566A_41C4_AA9A_38EA30EFEDA8_.wvu.PrintArea" localSheetId="6" hidden="1">'Attach 4 (A)'!$A$1:$E$31</definedName>
    <definedName name="Z_ECEBABD0_566A_41C4_AA9A_38EA30EFEDA8_.wvu.PrintArea" localSheetId="7" hidden="1">'Attach 4 (B)'!$A$1:$E$26</definedName>
    <definedName name="Z_ECEBABD0_566A_41C4_AA9A_38EA30EFEDA8_.wvu.PrintArea" localSheetId="8" hidden="1">'Attach 5'!$A$1:$E$72</definedName>
    <definedName name="Z_ECEBABD0_566A_41C4_AA9A_38EA30EFEDA8_.wvu.PrintArea" localSheetId="9" hidden="1">'Attach 5A'!$A$1:$E$72</definedName>
    <definedName name="Z_ECEBABD0_566A_41C4_AA9A_38EA30EFEDA8_.wvu.PrintArea" localSheetId="10" hidden="1">'Attach 6 (C)'!$A$1:$E$52</definedName>
    <definedName name="Z_ECEBABD0_566A_41C4_AA9A_38EA30EFEDA8_.wvu.PrintArea" localSheetId="11" hidden="1">'Attach 6 (T)'!$A$1:$E$52</definedName>
    <definedName name="Z_ECEBABD0_566A_41C4_AA9A_38EA30EFEDA8_.wvu.PrintArea" localSheetId="12" hidden="1">'Attach 7'!$A$1:$E$28</definedName>
    <definedName name="Z_ECEBABD0_566A_41C4_AA9A_38EA30EFEDA8_.wvu.PrintArea" localSheetId="13" hidden="1">'Attach 8'!$A$1:$E$35</definedName>
    <definedName name="Z_ECEBABD0_566A_41C4_AA9A_38EA30EFEDA8_.wvu.PrintArea" localSheetId="14" hidden="1">'Attach 9'!$A$1:$E$38</definedName>
    <definedName name="Z_ECEBABD0_566A_41C4_AA9A_38EA30EFEDA8_.wvu.PrintArea" localSheetId="24" hidden="1">'Bid Form 1st Envelope'!$A$1:$F$97</definedName>
    <definedName name="Z_ECEBABD0_566A_41C4_AA9A_38EA30EFEDA8_.wvu.PrintArea" localSheetId="25" hidden="1">'e-Form'!$A$1:$N$51</definedName>
    <definedName name="Z_ECEBABD0_566A_41C4_AA9A_38EA30EFEDA8_.wvu.PrintTitles" localSheetId="17" hidden="1">'Attach 12'!$18:$18</definedName>
    <definedName name="Z_ECEBABD0_566A_41C4_AA9A_38EA30EFEDA8_.wvu.PrintTitles" localSheetId="13" hidden="1">'Attach 8'!#REF!</definedName>
    <definedName name="Z_ECEBABD0_566A_41C4_AA9A_38EA30EFEDA8_.wvu.PrintTitles" localSheetId="14" hidden="1">'Attach 9'!$18:$18</definedName>
    <definedName name="Z_F68380CD_DF58_4BFA_A4C7_4B5C98AD7B16_.wvu.Cols" localSheetId="17" hidden="1">'Attach 12'!#REF!</definedName>
    <definedName name="Z_F68380CD_DF58_4BFA_A4C7_4B5C98AD7B16_.wvu.Cols" localSheetId="21" hidden="1">'Attach 15'!$H:$H</definedName>
    <definedName name="Z_F68380CD_DF58_4BFA_A4C7_4B5C98AD7B16_.wvu.Cols" localSheetId="8" hidden="1">'Attach 5'!$H:$H</definedName>
    <definedName name="Z_F68380CD_DF58_4BFA_A4C7_4B5C98AD7B16_.wvu.Cols" localSheetId="9" hidden="1">'Attach 5A'!$H:$H</definedName>
    <definedName name="Z_F68380CD_DF58_4BFA_A4C7_4B5C98AD7B16_.wvu.Cols" localSheetId="10" hidden="1">'Attach 6 (C)'!$H:$H</definedName>
    <definedName name="Z_F68380CD_DF58_4BFA_A4C7_4B5C98AD7B16_.wvu.Cols" localSheetId="11" hidden="1">'Attach 6 (T)'!$H:$H</definedName>
    <definedName name="Z_F68380CD_DF58_4BFA_A4C7_4B5C98AD7B16_.wvu.Cols" localSheetId="13" hidden="1">'Attach 8'!$I:$U</definedName>
    <definedName name="Z_F68380CD_DF58_4BFA_A4C7_4B5C98AD7B16_.wvu.Cols" localSheetId="2" hidden="1">'Names of Bidder'!$A:$A</definedName>
    <definedName name="Z_F68380CD_DF58_4BFA_A4C7_4B5C98AD7B16_.wvu.PrintArea" localSheetId="15" hidden="1">'Attach 10'!$A$1:$E$28</definedName>
    <definedName name="Z_F68380CD_DF58_4BFA_A4C7_4B5C98AD7B16_.wvu.PrintArea" localSheetId="16" hidden="1">'Attach 11'!$A$1:$E$30</definedName>
    <definedName name="Z_F68380CD_DF58_4BFA_A4C7_4B5C98AD7B16_.wvu.PrintArea" localSheetId="17" hidden="1">'Attach 12'!$A$1:$E$31</definedName>
    <definedName name="Z_F68380CD_DF58_4BFA_A4C7_4B5C98AD7B16_.wvu.PrintArea" localSheetId="18" hidden="1">'Attach 13'!$A$1:$E$29</definedName>
    <definedName name="Z_F68380CD_DF58_4BFA_A4C7_4B5C98AD7B16_.wvu.PrintArea" localSheetId="19" hidden="1">'Attach 14'!$A$1:$E$29</definedName>
    <definedName name="Z_F68380CD_DF58_4BFA_A4C7_4B5C98AD7B16_.wvu.PrintArea" localSheetId="20" hidden="1">'Attach 14-IP'!$A$8:$I$225</definedName>
    <definedName name="Z_F68380CD_DF58_4BFA_A4C7_4B5C98AD7B16_.wvu.PrintArea" localSheetId="21" hidden="1">'Attach 15'!$A$1:$E$77</definedName>
    <definedName name="Z_F68380CD_DF58_4BFA_A4C7_4B5C98AD7B16_.wvu.PrintArea" localSheetId="22" hidden="1">'Attach 16'!$A$1:$L$82</definedName>
    <definedName name="Z_F68380CD_DF58_4BFA_A4C7_4B5C98AD7B16_.wvu.PrintArea" localSheetId="23" hidden="1">'Attach 17'!$A$1:$E$29</definedName>
    <definedName name="Z_F68380CD_DF58_4BFA_A4C7_4B5C98AD7B16_.wvu.PrintArea" localSheetId="3" hidden="1">'Attach 3(JV)'!$A$1:$E$28</definedName>
    <definedName name="Z_F68380CD_DF58_4BFA_A4C7_4B5C98AD7B16_.wvu.PrintArea" localSheetId="4" hidden="1">'Attach 3(QR)'!$A$1:$E$28</definedName>
    <definedName name="Z_F68380CD_DF58_4BFA_A4C7_4B5C98AD7B16_.wvu.PrintArea" localSheetId="5" hidden="1">'Attach 4'!$A$1:$E$25</definedName>
    <definedName name="Z_F68380CD_DF58_4BFA_A4C7_4B5C98AD7B16_.wvu.PrintArea" localSheetId="6" hidden="1">'Attach 4 (A)'!$A$1:$E$31</definedName>
    <definedName name="Z_F68380CD_DF58_4BFA_A4C7_4B5C98AD7B16_.wvu.PrintArea" localSheetId="7" hidden="1">'Attach 4 (B)'!$A$1:$E$26</definedName>
    <definedName name="Z_F68380CD_DF58_4BFA_A4C7_4B5C98AD7B16_.wvu.PrintArea" localSheetId="8" hidden="1">'Attach 5'!$A$1:$E$71</definedName>
    <definedName name="Z_F68380CD_DF58_4BFA_A4C7_4B5C98AD7B16_.wvu.PrintArea" localSheetId="9" hidden="1">'Attach 5A'!$A$1:$E$71</definedName>
    <definedName name="Z_F68380CD_DF58_4BFA_A4C7_4B5C98AD7B16_.wvu.PrintArea" localSheetId="10" hidden="1">'Attach 6 (C)'!$A$1:$E$51</definedName>
    <definedName name="Z_F68380CD_DF58_4BFA_A4C7_4B5C98AD7B16_.wvu.PrintArea" localSheetId="11" hidden="1">'Attach 6 (T)'!$A$1:$E$51</definedName>
    <definedName name="Z_F68380CD_DF58_4BFA_A4C7_4B5C98AD7B16_.wvu.PrintArea" localSheetId="12" hidden="1">'Attach 7'!$A$1:$E$28</definedName>
    <definedName name="Z_F68380CD_DF58_4BFA_A4C7_4B5C98AD7B16_.wvu.PrintArea" localSheetId="13" hidden="1">'Attach 8'!$A$1:$E$35</definedName>
    <definedName name="Z_F68380CD_DF58_4BFA_A4C7_4B5C98AD7B16_.wvu.PrintArea" localSheetId="14" hidden="1">'Attach 9'!$A$1:$E$30</definedName>
    <definedName name="Z_F68380CD_DF58_4BFA_A4C7_4B5C98AD7B16_.wvu.PrintArea" localSheetId="24" hidden="1">'Bid Form 1st Envelope'!$A$1:$F$97</definedName>
    <definedName name="Z_F68380CD_DF58_4BFA_A4C7_4B5C98AD7B16_.wvu.PrintArea" localSheetId="25" hidden="1">'e-Form'!$A$1:$N$51</definedName>
    <definedName name="Z_F68380CD_DF58_4BFA_A4C7_4B5C98AD7B16_.wvu.PrintArea" localSheetId="2" hidden="1">'Names of Bidder'!$B$1:$D$20</definedName>
    <definedName name="Z_F68380CD_DF58_4BFA_A4C7_4B5C98AD7B16_.wvu.PrintTitles" localSheetId="17" hidden="1">'Attach 12'!$18:$18</definedName>
    <definedName name="Z_F68380CD_DF58_4BFA_A4C7_4B5C98AD7B16_.wvu.PrintTitles" localSheetId="14" hidden="1">'Attach 9'!$18:$18</definedName>
    <definedName name="Z_F68380CD_DF58_4BFA_A4C7_4B5C98AD7B16_.wvu.Rows" localSheetId="20" hidden="1">'Attach 14-IP'!$43:$45</definedName>
    <definedName name="Z_F68380CD_DF58_4BFA_A4C7_4B5C98AD7B16_.wvu.Rows" localSheetId="8" hidden="1">'Attach 5'!$23:$28</definedName>
    <definedName name="Z_F68380CD_DF58_4BFA_A4C7_4B5C98AD7B16_.wvu.Rows" localSheetId="9" hidden="1">'Attach 5A'!$23:$28</definedName>
    <definedName name="Z_F68380CD_DF58_4BFA_A4C7_4B5C98AD7B16_.wvu.Rows" localSheetId="13" hidden="1">'Attach 8'!$30:$35</definedName>
    <definedName name="Z_F68380CD_DF58_4BFA_A4C7_4B5C98AD7B16_.wvu.Rows" localSheetId="24" hidden="1">'Bid Form 1st Envelope'!$23:$24</definedName>
  </definedNames>
  <calcPr calcId="191029"/>
  <customWorkbookViews>
    <customWorkbookView name="admin - Personal View" guid="{F68380CD-DF58-4BFA-A4C7-4B5C98AD7B16}" mergeInterval="0" personalView="1" maximized="1" xWindow="1" yWindow="1" windowWidth="1024" windowHeight="538" tabRatio="779" activeSheetId="2"/>
    <customWorkbookView name="01487 - Personal View" guid="{2FDEDC7A-220A-4BDB-8FCD-0C556B60E1DF}" mergeInterval="0" personalView="1" maximized="1" windowWidth="1362" windowHeight="543" tabRatio="779" activeSheetId="21"/>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sanjoy das - Personal View" guid="{6A6F11F6-4979-4331-B451-38654332CB39}" mergeInterval="0" personalView="1" maximized="1" xWindow="1" yWindow="1" windowWidth="1280" windowHeight="804" tabRatio="779" activeSheetId="23"/>
    <customWorkbookView name="20587 - Personal View" guid="{C75B92C6-DDA6-4B48-9868-112DE431C284}" mergeInterval="0" personalView="1" maximized="1" xWindow="1" yWindow="1" windowWidth="1362" windowHeight="538" tabRatio="963" activeSheetId="2"/>
    <customWorkbookView name="65005 - Personal View" guid="{827228A5-964E-465A-A946-EF2238A19E11}" mergeInterval="0" personalView="1" maximized="1" windowWidth="1020" windowHeight="605"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23" l="1"/>
  <c r="A55" i="19"/>
  <c r="D30" i="16"/>
  <c r="C30" i="16"/>
  <c r="B30" i="16"/>
  <c r="D29" i="16"/>
  <c r="C29" i="16"/>
  <c r="B29" i="16"/>
  <c r="A14" i="4" l="1"/>
  <c r="A49" i="19"/>
  <c r="E12" i="6"/>
  <c r="D12" i="27" s="1"/>
  <c r="E11" i="6"/>
  <c r="G11" i="21" s="1"/>
  <c r="E10" i="6"/>
  <c r="G10" i="21" s="1"/>
  <c r="E9" i="6"/>
  <c r="A10" i="23"/>
  <c r="E8" i="6"/>
  <c r="D8" i="15" s="1"/>
  <c r="E12" i="14"/>
  <c r="E11" i="14"/>
  <c r="E10" i="14"/>
  <c r="E9" i="14"/>
  <c r="E8" i="14"/>
  <c r="D41" i="16"/>
  <c r="B41" i="16"/>
  <c r="D40" i="16"/>
  <c r="B40" i="16"/>
  <c r="B39" i="23"/>
  <c r="B27" i="23"/>
  <c r="D7" i="27"/>
  <c r="E1" i="27"/>
  <c r="E34" i="27" s="1"/>
  <c r="A7" i="27"/>
  <c r="A8" i="27"/>
  <c r="A12" i="12"/>
  <c r="A11" i="12"/>
  <c r="A10" i="12"/>
  <c r="A9" i="12"/>
  <c r="A8" i="12"/>
  <c r="F1" i="23"/>
  <c r="E1" i="22"/>
  <c r="L1" i="21"/>
  <c r="E1" i="20"/>
  <c r="E1" i="17"/>
  <c r="E1" i="16"/>
  <c r="E1" i="15"/>
  <c r="E1" i="14"/>
  <c r="E1" i="13"/>
  <c r="E1" i="12"/>
  <c r="E1" i="11"/>
  <c r="E1" i="26"/>
  <c r="E30" i="26" s="1"/>
  <c r="E1" i="10"/>
  <c r="E30" i="10" s="1"/>
  <c r="E1" i="9"/>
  <c r="E1" i="7"/>
  <c r="E1" i="6"/>
  <c r="E1" i="5"/>
  <c r="A32" i="26"/>
  <c r="E7" i="26"/>
  <c r="A3" i="4"/>
  <c r="A3" i="20" s="1"/>
  <c r="A1" i="4"/>
  <c r="A1" i="16" s="1"/>
  <c r="A1" i="25"/>
  <c r="A6" i="25" s="1"/>
  <c r="B6" i="25" s="1"/>
  <c r="AD20" i="23"/>
  <c r="AD21" i="23"/>
  <c r="F26" i="24"/>
  <c r="A30" i="24"/>
  <c r="G31" i="24"/>
  <c r="M37" i="24"/>
  <c r="M39" i="24"/>
  <c r="J43" i="24"/>
  <c r="K43" i="24"/>
  <c r="A8" i="23"/>
  <c r="B17" i="23"/>
  <c r="B20" i="23"/>
  <c r="B21" i="23"/>
  <c r="B22" i="23"/>
  <c r="H23" i="23"/>
  <c r="G24" i="23"/>
  <c r="B25" i="23"/>
  <c r="B26" i="23"/>
  <c r="B28" i="23"/>
  <c r="B29" i="23"/>
  <c r="B30" i="23"/>
  <c r="B31" i="23"/>
  <c r="B32" i="23"/>
  <c r="B33" i="23"/>
  <c r="B34" i="23"/>
  <c r="B35" i="23"/>
  <c r="B36" i="23"/>
  <c r="B37" i="23"/>
  <c r="B38" i="23"/>
  <c r="A97" i="23"/>
  <c r="E7" i="22"/>
  <c r="G7" i="21"/>
  <c r="E7" i="20"/>
  <c r="E60" i="20"/>
  <c r="A41" i="19"/>
  <c r="A42" i="19"/>
  <c r="A43" i="19"/>
  <c r="A44" i="19"/>
  <c r="A45" i="19"/>
  <c r="F201" i="19"/>
  <c r="F202" i="19"/>
  <c r="E7" i="18"/>
  <c r="E7" i="17"/>
  <c r="D7" i="16"/>
  <c r="D7" i="15"/>
  <c r="E7" i="14"/>
  <c r="E7" i="13"/>
  <c r="A26" i="13"/>
  <c r="A7" i="12"/>
  <c r="I16" i="12"/>
  <c r="G17" i="12"/>
  <c r="A19" i="12"/>
  <c r="E7" i="11"/>
  <c r="E7" i="10"/>
  <c r="A32" i="10"/>
  <c r="D7" i="9"/>
  <c r="E7" i="8"/>
  <c r="E8" i="8"/>
  <c r="E9" i="8"/>
  <c r="E10" i="8"/>
  <c r="E11" i="8"/>
  <c r="D7" i="7"/>
  <c r="D8" i="7"/>
  <c r="D9" i="7"/>
  <c r="D10" i="7"/>
  <c r="D11" i="7"/>
  <c r="E7" i="6"/>
  <c r="H18" i="6"/>
  <c r="I18" i="6"/>
  <c r="H19" i="6"/>
  <c r="I19" i="6"/>
  <c r="H20" i="6"/>
  <c r="I20" i="6"/>
  <c r="H21" i="6"/>
  <c r="I21" i="6"/>
  <c r="H22" i="6"/>
  <c r="I22" i="6"/>
  <c r="H23" i="6"/>
  <c r="I23" i="6"/>
  <c r="H24" i="6"/>
  <c r="I24" i="6"/>
  <c r="H25" i="6"/>
  <c r="I25" i="6"/>
  <c r="F26" i="6"/>
  <c r="G26" i="6"/>
  <c r="H26" i="6"/>
  <c r="I26" i="6"/>
  <c r="E7" i="5"/>
  <c r="Z1" i="4"/>
  <c r="Z1" i="24" s="1"/>
  <c r="K58" i="24" s="1"/>
  <c r="AT1" i="4"/>
  <c r="E1" i="4" s="1"/>
  <c r="E1" i="8"/>
  <c r="Z2" i="4"/>
  <c r="Z2" i="21" s="1"/>
  <c r="A8" i="4"/>
  <c r="A8" i="15" s="1"/>
  <c r="Z8" i="4"/>
  <c r="B9" i="4"/>
  <c r="B9" i="11" s="1"/>
  <c r="B10" i="4"/>
  <c r="B10" i="8" s="1"/>
  <c r="B11" i="4"/>
  <c r="B11" i="21" s="1"/>
  <c r="B12" i="4"/>
  <c r="B12" i="20" s="1"/>
  <c r="K57" i="24"/>
  <c r="C60" i="24"/>
  <c r="C61" i="24"/>
  <c r="C62" i="24"/>
  <c r="B24" i="4"/>
  <c r="B26" i="15" s="1"/>
  <c r="E24" i="4"/>
  <c r="E24" i="17" s="1"/>
  <c r="AA24" i="4"/>
  <c r="B25" i="4"/>
  <c r="B29" i="13" s="1"/>
  <c r="E25" i="4"/>
  <c r="E76" i="20" s="1"/>
  <c r="AA25" i="4"/>
  <c r="B1" i="3"/>
  <c r="B2" i="3"/>
  <c r="AA6" i="3"/>
  <c r="A7" i="4"/>
  <c r="B13" i="3"/>
  <c r="B2" i="2"/>
  <c r="B3" i="2"/>
  <c r="E34" i="9"/>
  <c r="E25" i="18"/>
  <c r="E9" i="10"/>
  <c r="D9" i="15"/>
  <c r="E11" i="17"/>
  <c r="A12" i="23"/>
  <c r="E11" i="13"/>
  <c r="A7" i="25"/>
  <c r="B7" i="25"/>
  <c r="D7" i="25" s="1"/>
  <c r="D9" i="27"/>
  <c r="E9" i="13"/>
  <c r="E9" i="20"/>
  <c r="A9" i="25"/>
  <c r="B9" i="25" s="1"/>
  <c r="D9" i="25" s="1"/>
  <c r="E9" i="11"/>
  <c r="D11" i="16"/>
  <c r="E11" i="22"/>
  <c r="E9" i="26"/>
  <c r="E9" i="22"/>
  <c r="D11" i="15"/>
  <c r="E9" i="17"/>
  <c r="D9" i="9"/>
  <c r="D9" i="16"/>
  <c r="G9" i="21"/>
  <c r="J60" i="24"/>
  <c r="B27" i="26"/>
  <c r="B49" i="26" s="1"/>
  <c r="E11" i="10"/>
  <c r="E11" i="11"/>
  <c r="E8" i="20"/>
  <c r="E8" i="17"/>
  <c r="E8" i="10"/>
  <c r="E8" i="22"/>
  <c r="D11" i="27"/>
  <c r="E11" i="26"/>
  <c r="E11" i="20"/>
  <c r="D8" i="16"/>
  <c r="E8" i="26"/>
  <c r="D11" i="9"/>
  <c r="D8" i="27"/>
  <c r="E8" i="13"/>
  <c r="G8" i="21"/>
  <c r="E8" i="11"/>
  <c r="J61" i="24"/>
  <c r="A11" i="25"/>
  <c r="B11" i="25" s="1"/>
  <c r="D11" i="25" s="1"/>
  <c r="J62" i="24"/>
  <c r="A10" i="25"/>
  <c r="B10" i="25"/>
  <c r="D10" i="25" s="1"/>
  <c r="E1" i="18"/>
  <c r="E10" i="10"/>
  <c r="D8" i="9"/>
  <c r="A1" i="8" l="1"/>
  <c r="A1" i="10"/>
  <c r="A30" i="10" s="1"/>
  <c r="A16" i="13"/>
  <c r="A3" i="27"/>
  <c r="A3" i="7"/>
  <c r="A3" i="26"/>
  <c r="A3" i="8"/>
  <c r="A3" i="16"/>
  <c r="A3" i="22"/>
  <c r="A3" i="9"/>
  <c r="E10" i="17"/>
  <c r="D10" i="16"/>
  <c r="E10" i="22"/>
  <c r="E10" i="13"/>
  <c r="E10" i="20"/>
  <c r="B21" i="14"/>
  <c r="B29" i="7"/>
  <c r="B24" i="18"/>
  <c r="B31" i="9"/>
  <c r="B69" i="9" s="1"/>
  <c r="B24" i="17"/>
  <c r="D27" i="15"/>
  <c r="B31" i="27"/>
  <c r="B69" i="27" s="1"/>
  <c r="A1" i="5"/>
  <c r="A1" i="15"/>
  <c r="A1" i="9"/>
  <c r="A34" i="9" s="1"/>
  <c r="A1" i="21"/>
  <c r="A1" i="11"/>
  <c r="A1" i="7"/>
  <c r="A1" i="12"/>
  <c r="A1" i="17"/>
  <c r="A1" i="13"/>
  <c r="A1" i="27"/>
  <c r="A34" i="27" s="1"/>
  <c r="A17" i="6"/>
  <c r="E22" i="14"/>
  <c r="B10" i="11"/>
  <c r="A8" i="10"/>
  <c r="A3" i="18"/>
  <c r="A3" i="5"/>
  <c r="A3" i="15" s="1"/>
  <c r="B9" i="18"/>
  <c r="A11" i="23"/>
  <c r="Z2" i="24"/>
  <c r="I62" i="24" s="1"/>
  <c r="D10" i="9"/>
  <c r="E28" i="26"/>
  <c r="E50" i="26" s="1"/>
  <c r="E10" i="26"/>
  <c r="A18" i="6"/>
  <c r="D10" i="27"/>
  <c r="H80" i="21"/>
  <c r="D20" i="23"/>
  <c r="B10" i="22"/>
  <c r="A3" i="14"/>
  <c r="B25" i="12"/>
  <c r="D10" i="15"/>
  <c r="E10" i="11"/>
  <c r="E25" i="12"/>
  <c r="B10" i="18"/>
  <c r="F80" i="23"/>
  <c r="E24" i="22"/>
  <c r="E27" i="26"/>
  <c r="E49" i="26" s="1"/>
  <c r="K49" i="24"/>
  <c r="H79" i="21"/>
  <c r="B24" i="22"/>
  <c r="B21" i="12"/>
  <c r="E21" i="14"/>
  <c r="E22" i="5"/>
  <c r="E21" i="6"/>
  <c r="B21" i="6"/>
  <c r="E82" i="23"/>
  <c r="D26" i="15"/>
  <c r="E27" i="10"/>
  <c r="E49" i="10" s="1"/>
  <c r="D31" i="9"/>
  <c r="D69" i="9" s="1"/>
  <c r="B9" i="15"/>
  <c r="B12" i="6"/>
  <c r="B12" i="7"/>
  <c r="B12" i="16"/>
  <c r="B12" i="10"/>
  <c r="B10" i="26"/>
  <c r="B25" i="17"/>
  <c r="B32" i="9"/>
  <c r="B70" i="9" s="1"/>
  <c r="B23" i="5"/>
  <c r="B25" i="22"/>
  <c r="B76" i="20"/>
  <c r="B28" i="10"/>
  <c r="B50" i="10" s="1"/>
  <c r="B75" i="20"/>
  <c r="B28" i="13"/>
  <c r="B79" i="21"/>
  <c r="B22" i="11"/>
  <c r="C82" i="23"/>
  <c r="D32" i="9"/>
  <c r="D70" i="9" s="1"/>
  <c r="D32" i="27"/>
  <c r="D70" i="27" s="1"/>
  <c r="E83" i="23"/>
  <c r="K50" i="24"/>
  <c r="E23" i="11"/>
  <c r="E25" i="17"/>
  <c r="E25" i="22"/>
  <c r="E22" i="6"/>
  <c r="E29" i="13"/>
  <c r="D30" i="7"/>
  <c r="E25" i="8"/>
  <c r="E28" i="10"/>
  <c r="E50" i="10" s="1"/>
  <c r="E23" i="5"/>
  <c r="E22" i="11"/>
  <c r="E75" i="20"/>
  <c r="E28" i="13"/>
  <c r="E24" i="12"/>
  <c r="D31" i="27"/>
  <c r="D69" i="27" s="1"/>
  <c r="D29" i="7"/>
  <c r="E24" i="8"/>
  <c r="E24" i="18"/>
  <c r="B12" i="8"/>
  <c r="C54" i="24"/>
  <c r="B12" i="14"/>
  <c r="B12" i="26"/>
  <c r="B12" i="27"/>
  <c r="B12" i="18"/>
  <c r="B12" i="9"/>
  <c r="B12" i="13"/>
  <c r="B12" i="15"/>
  <c r="I14" i="12"/>
  <c r="C53" i="24"/>
  <c r="B11" i="15"/>
  <c r="B11" i="13"/>
  <c r="B10" i="7"/>
  <c r="B10" i="21"/>
  <c r="B10" i="13"/>
  <c r="B10" i="20"/>
  <c r="B10" i="14"/>
  <c r="B10" i="10"/>
  <c r="B9" i="6"/>
  <c r="B9" i="27"/>
  <c r="A8" i="13"/>
  <c r="A8" i="18"/>
  <c r="A7" i="6"/>
  <c r="A7" i="5"/>
  <c r="A7" i="16"/>
  <c r="A7" i="21"/>
  <c r="A7" i="15"/>
  <c r="A7" i="26"/>
  <c r="A7" i="17"/>
  <c r="A7" i="14"/>
  <c r="A7" i="9"/>
  <c r="A7" i="11"/>
  <c r="B20" i="21"/>
  <c r="G12" i="21"/>
  <c r="A4" i="25"/>
  <c r="E12" i="26"/>
  <c r="A8" i="11"/>
  <c r="A8" i="22"/>
  <c r="B11" i="18"/>
  <c r="B11" i="26"/>
  <c r="E12" i="20"/>
  <c r="B25" i="8"/>
  <c r="A1" i="18"/>
  <c r="A9" i="23"/>
  <c r="E12" i="11"/>
  <c r="E12" i="22"/>
  <c r="E12" i="13"/>
  <c r="A8" i="8"/>
  <c r="A8" i="26"/>
  <c r="A8" i="7"/>
  <c r="I61" i="24"/>
  <c r="B28" i="26"/>
  <c r="B50" i="26" s="1"/>
  <c r="B11" i="20"/>
  <c r="A13" i="23"/>
  <c r="B11" i="11"/>
  <c r="B25" i="18"/>
  <c r="D12" i="9"/>
  <c r="A8" i="5"/>
  <c r="A8" i="6"/>
  <c r="A8" i="17"/>
  <c r="B10" i="16"/>
  <c r="B10" i="27"/>
  <c r="B11" i="14"/>
  <c r="A7" i="8"/>
  <c r="A8" i="20"/>
  <c r="A8" i="9"/>
  <c r="A7" i="18"/>
  <c r="A8" i="21"/>
  <c r="B10" i="9"/>
  <c r="B10" i="6"/>
  <c r="B10" i="17"/>
  <c r="I13" i="12"/>
  <c r="B11" i="17"/>
  <c r="B30" i="7"/>
  <c r="B6" i="23"/>
  <c r="A8" i="25"/>
  <c r="B8" i="25" s="1"/>
  <c r="D8" i="25" s="1"/>
  <c r="B11" i="8"/>
  <c r="B11" i="6"/>
  <c r="I15" i="12"/>
  <c r="D12" i="15"/>
  <c r="B12" i="17"/>
  <c r="B24" i="12"/>
  <c r="B12" i="21"/>
  <c r="B80" i="21"/>
  <c r="C83" i="23"/>
  <c r="B22" i="5"/>
  <c r="B24" i="8"/>
  <c r="B27" i="10"/>
  <c r="B49" i="10" s="1"/>
  <c r="B12" i="11"/>
  <c r="B22" i="14"/>
  <c r="B11" i="27"/>
  <c r="D12" i="16"/>
  <c r="I60" i="24"/>
  <c r="B11" i="7"/>
  <c r="A7" i="10"/>
  <c r="A8" i="16"/>
  <c r="A7" i="22"/>
  <c r="C52" i="24"/>
  <c r="B11" i="22"/>
  <c r="B32" i="27"/>
  <c r="B70" i="27" s="1"/>
  <c r="Z2" i="15"/>
  <c r="B11" i="16"/>
  <c r="B11" i="10"/>
  <c r="B11" i="9"/>
  <c r="E12" i="10"/>
  <c r="B27" i="15"/>
  <c r="E12" i="17"/>
  <c r="A7" i="20"/>
  <c r="A7" i="7"/>
  <c r="A7" i="13"/>
  <c r="A8" i="14"/>
  <c r="B10" i="15"/>
  <c r="B10" i="5"/>
  <c r="I12" i="12"/>
  <c r="H18" i="12" s="1"/>
  <c r="A18" i="12" s="1"/>
  <c r="B11" i="5"/>
  <c r="B22" i="6"/>
  <c r="B12" i="22"/>
  <c r="B12" i="5"/>
  <c r="B23" i="11"/>
  <c r="B9" i="10"/>
  <c r="B9" i="8"/>
  <c r="B9" i="13"/>
  <c r="B9" i="5"/>
  <c r="B9" i="14"/>
  <c r="B9" i="21"/>
  <c r="H20" i="21" s="1"/>
  <c r="B9" i="7"/>
  <c r="B9" i="20"/>
  <c r="E22" i="20" s="1"/>
  <c r="B9" i="16"/>
  <c r="B9" i="26"/>
  <c r="B9" i="9"/>
  <c r="B9" i="17"/>
  <c r="B9" i="22"/>
  <c r="A1" i="20"/>
  <c r="A1" i="26"/>
  <c r="A30" i="26" s="1"/>
  <c r="A1" i="23"/>
  <c r="A1" i="6"/>
  <c r="A1" i="22"/>
  <c r="A1" i="14"/>
  <c r="J12" i="12"/>
  <c r="G19" i="12" s="1"/>
  <c r="A3" i="17"/>
  <c r="A3" i="10"/>
  <c r="A3" i="11"/>
  <c r="C15" i="23"/>
  <c r="A3" i="21"/>
  <c r="A3" i="12"/>
  <c r="A3" i="6"/>
  <c r="A3" i="13"/>
  <c r="AI6" i="23" l="1"/>
  <c r="AI9" i="23"/>
  <c r="AI7" i="23"/>
  <c r="AI8" i="23" s="1"/>
  <c r="G18" i="12"/>
  <c r="A16" i="12" s="1"/>
  <c r="B76" i="23" l="1"/>
</calcChain>
</file>

<file path=xl/sharedStrings.xml><?xml version="1.0" encoding="utf-8"?>
<sst xmlns="http://schemas.openxmlformats.org/spreadsheetml/2006/main" count="1032" uniqueCount="683">
  <si>
    <t xml:space="preserve">Name </t>
  </si>
  <si>
    <t xml:space="preserve">Nationality </t>
  </si>
  <si>
    <t>(Work Completion Schedule)</t>
  </si>
  <si>
    <t>Period in months from the effective date of Contract</t>
  </si>
  <si>
    <t>Description of Work</t>
  </si>
  <si>
    <t>(Guarantee Declaration)</t>
  </si>
  <si>
    <t>(Information regarding Ex-employees of POWERGRID in our Organisation)</t>
  </si>
  <si>
    <t>We hereby furnish the details of ex-employees of POWERGRID who had retired/ resigned at the level of General Manager and above from POWERGRID and subsequently have been employed by us:</t>
  </si>
  <si>
    <t>Name of Materials</t>
  </si>
  <si>
    <t>Value of co-efficient</t>
  </si>
  <si>
    <t xml:space="preserve">Address </t>
  </si>
  <si>
    <t xml:space="preserve">Date     </t>
  </si>
  <si>
    <t xml:space="preserve">Place     </t>
  </si>
  <si>
    <t>We hereby furnish the details of the items/ sub-assemblies, we propose to buy for the purpose of  the subject Package:</t>
  </si>
  <si>
    <t>(Manufacturer's Authorization Form)</t>
  </si>
  <si>
    <t>Name of Manufecture</t>
  </si>
  <si>
    <t>Name/Description of Goods</t>
  </si>
  <si>
    <t>Factory Address</t>
  </si>
  <si>
    <t>Name &amp; Address of Bidder</t>
  </si>
  <si>
    <t>package name alongwith project name</t>
  </si>
  <si>
    <t>We hereby extend our full guarantee and warranty for the above specified goods offered supporting the supply by the Bidder against these Bidding Documents, and duly authorize said Bidder to act on our behalf in fulfilling these guarantee and warranty obligations.</t>
  </si>
  <si>
    <t>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t>
  </si>
  <si>
    <t>Date :</t>
  </si>
  <si>
    <t xml:space="preserve">In the capacity of </t>
  </si>
  <si>
    <t>Note :1</t>
  </si>
  <si>
    <t>The letter of Undertaking should be on the letterhead of the Manufacturer and should be signed by a person competent and having Power of Attorney to legally bind the Manufacturer.  It shall be included by the bidder in its bid.</t>
  </si>
  <si>
    <t>Above undertaking shall be registered or notarized so as to be legally enforceable.</t>
  </si>
  <si>
    <t>Name of the published index *</t>
  </si>
  <si>
    <t>(Commercial Deviations)</t>
  </si>
  <si>
    <t>(Technical Deviations)</t>
  </si>
  <si>
    <t>Except for the above deviations and variations, the entire work shall be performed as per your specifications and documents.  Further, we agree that any deviations, conditionality or reservation introduced in this Attachment-6 (C) and/or in the Bid form, Price schedules and covering letter, or in any other part of the bid will be reviewed to conduct a determination of the substantial responsiveness of the bid.</t>
  </si>
  <si>
    <t>Except for the above deviations and variations, the entire work shall be performed as per your specifications and documents.  Further, we agree that any deviations, conditionality or reservation introduced in this Attachment-6 and/or in the Bid form, Technical Data Sheets and covering letter, or in any other part of the bid will be reviewed to conduct a determination of the substantial responsiveness of the bid.</t>
  </si>
  <si>
    <t>Integrity Pact, in a separate envelope, duly signed on each page by the person signing the bid</t>
  </si>
  <si>
    <t>Telephone No(s)</t>
  </si>
  <si>
    <t>As per para 1.0, Authorization Letter(s) from the bidder addressed to the Banker(s), authorizing POWERGRID to seek queries about the bidder with the Banker(s) and advising the Banker(s) to reply the same promptly, is/are enclosed as per following details:</t>
  </si>
  <si>
    <t>Description of the plant for carrying out the work</t>
  </si>
  <si>
    <t>Bidders should provide information of the plant(s) for carrying out the work including the proposal of manufacturing methods in sufficient detail to demonstrate the adequacy of the bidder’s proposals to meet the technical specification.</t>
  </si>
  <si>
    <t xml:space="preserve">Bidders should provide information on their current commitments on all contracts that have been awarded, or for which a letter of intent or acceptance has been received, or for contracts approaching completion, but for which an unqualified, full completion certificate has yet to be issued. </t>
  </si>
  <si>
    <t>Type of Conductor</t>
  </si>
  <si>
    <t>Ordered Quantity as per Contract</t>
  </si>
  <si>
    <t>Balance Quantity to be supplied as on</t>
  </si>
  <si>
    <t>Completion Period for balance quantity</t>
  </si>
  <si>
    <t>Commencement</t>
  </si>
  <si>
    <t>Completion</t>
  </si>
  <si>
    <t xml:space="preserve">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in Second Envelope. </t>
  </si>
  <si>
    <t>We confirm that except as otherwise specifically provided our Bid Prices in  Second Envelope include all taxes, duties, levies and charges as may be assessed on us, our Sub-Contractor/Sub-Vendor or their employees by all municipal, state or national government authorities in connection with the Goods, in and outside of India.</t>
  </si>
  <si>
    <t>GCC 24</t>
  </si>
  <si>
    <t>GCC 35</t>
  </si>
  <si>
    <t>GCC 36</t>
  </si>
  <si>
    <t>If our bid is accepted, we undertake to provide an Advance Payment Security and Performance Security(ies) in the form and amounts, and within the times specified in the Bidding Documents.</t>
  </si>
  <si>
    <t>We agree to abide by this bid for a period of six (06) months from the date fixed for opening of bids as stipulated in the Bidding Documents, and it shall remain binding upon us and may be accepted by you at any time before the expiration of that period</t>
  </si>
  <si>
    <t>Commissions or gratuities, if any, paid or to be paid by us to agents relating to this Bid, and to contract execution, if we are awarded the contract, are listed below:</t>
  </si>
  <si>
    <t>…(insert name and/or description of the goods) …</t>
  </si>
  <si>
    <t>..(insert address of factory) ..</t>
  </si>
  <si>
    <t>Integrity Pact</t>
  </si>
  <si>
    <t>Integrity Pact is annexed herewith this Volume.</t>
  </si>
  <si>
    <t>.. [Enter Amendment No.].. ..</t>
  </si>
  <si>
    <t>...[Enter Amendment Date]…</t>
  </si>
  <si>
    <t>Information regarding ex-employees of Purchaser in our firm.</t>
  </si>
  <si>
    <t>Value of index as 30 days prior to date set for opening of bids as on **</t>
  </si>
  <si>
    <t xml:space="preserve">Attachment 1 Bid Security : To be submitted as per proforma provided in the bidding document. </t>
  </si>
  <si>
    <t>Attachment 8 Manufacturer’s Authorisation Form : To be furnished as per proforma provided in the bidding document, on the letter head of the each Manufactures proposed to supply main items. This attachment is not included here.</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</si>
  <si>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</si>
  <si>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</si>
  <si>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</si>
  <si>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</si>
  <si>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</si>
  <si>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</si>
  <si>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</si>
  <si>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</si>
  <si>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</si>
  <si>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</si>
  <si>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</si>
  <si>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(For &amp; On behalf of Bidder/ Partner(s) of Joint Venture/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</si>
  <si>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</si>
  <si>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</si>
  <si>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</si>
  <si>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</si>
  <si>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</si>
  <si>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</si>
  <si>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</si>
  <si>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</si>
  <si>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c)</t>
  </si>
  <si>
    <t>POWERGRID will exclude from evaluation of Bids its such employee(s) who has any personnel interest in the Companies/Agencies participating in the Bidding/Tendering process.</t>
  </si>
  <si>
    <t>(2)</t>
  </si>
  <si>
    <t>Section II - Commitments of the Bidder/Contractor</t>
  </si>
  <si>
    <t>Page 2 of 8</t>
  </si>
  <si>
    <t xml:space="preserve">a) </t>
  </si>
  <si>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</si>
  <si>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</si>
  <si>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</si>
  <si>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</si>
  <si>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</si>
  <si>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</si>
  <si>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</si>
  <si>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</si>
  <si>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(3)</t>
  </si>
  <si>
    <r>
      <t xml:space="preserve">Section IV </t>
    </r>
    <r>
      <rPr>
        <sz val="12"/>
        <rFont val="Book Antiqua"/>
        <family val="1"/>
      </rPr>
      <t xml:space="preserve">- </t>
    </r>
    <r>
      <rPr>
        <b/>
        <sz val="12"/>
        <rFont val="Book Antiqua"/>
        <family val="1"/>
      </rPr>
      <t>Liability for violation of Integrity Pact</t>
    </r>
  </si>
  <si>
    <r>
      <t>Section V</t>
    </r>
    <r>
      <rPr>
        <sz val="12"/>
        <rFont val="Book Antiqua"/>
        <family val="1"/>
      </rPr>
      <t xml:space="preserve">- </t>
    </r>
    <r>
      <rPr>
        <b/>
        <sz val="12"/>
        <rFont val="Book Antiqua"/>
        <family val="1"/>
      </rPr>
      <t>Previous Transgression</t>
    </r>
  </si>
  <si>
    <t>Page 4 of 8</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</si>
  <si>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</si>
  <si>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</si>
  <si>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</si>
  <si>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</si>
  <si>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</si>
  <si>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</si>
  <si>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Page 5 of 8</t>
  </si>
  <si>
    <t>(4)</t>
  </si>
  <si>
    <t>(5)</t>
  </si>
  <si>
    <t>(6)</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</si>
  <si>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</si>
  <si>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</si>
  <si>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</si>
  <si>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</si>
  <si>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</si>
  <si>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</si>
  <si>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</si>
  <si>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</si>
  <si>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</si>
  <si>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</si>
  <si>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</si>
  <si>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</si>
  <si>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</si>
  <si>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</si>
  <si>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</si>
  <si>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</si>
  <si>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</si>
  <si>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</si>
  <si>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</si>
  <si>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</si>
  <si>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</si>
  <si>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</si>
  <si>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</si>
  <si>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Page 8 of 8</t>
  </si>
  <si>
    <t>It is hereby agreed by and between the parties as under:</t>
  </si>
  <si>
    <t>Instruction for printing &amp; submitting Integrity Pact</t>
  </si>
  <si>
    <t>1.</t>
  </si>
  <si>
    <t>2.</t>
  </si>
  <si>
    <t>3.</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</si>
  <si>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</si>
  <si>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</si>
  <si>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</si>
  <si>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</si>
  <si>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</si>
  <si>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</si>
  <si>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Specify type of Bidder                    [Select from drop down menu]</t>
  </si>
  <si>
    <t>Address of Registered Office</t>
  </si>
  <si>
    <t>we hereby confirm to opt the following:</t>
  </si>
  <si>
    <t>(Select from drop down list)</t>
  </si>
  <si>
    <t>(i) there are no discrepencies/inconsistencies and deviations/omissions/reservations to the Bidding Documents, in the Second Envelope bid;</t>
  </si>
  <si>
    <t>(ii) the description of items and the unit therefore in the price schedules in the Second Envelope bid are in confirmity with those indicated in the price schedule of the bidding documents without any deviation to the specified scope of the work.</t>
  </si>
  <si>
    <t>We also confirm that in case any discrepencies/inconsitencies and deviations/omissions/reservations, as referred to in para (i) and (ii) above, is observed in the Second Envelope, the same shall be deemed as withdrawn/rectified without any finacial implication, whatsoever to POWERGRID. However, in case of any artithmetical errors, the same shall be governed as per the provisions of ITB Sub-clause 27.2 read in conjuction with BDS.</t>
  </si>
  <si>
    <t>2016- 2017</t>
  </si>
  <si>
    <t>A</t>
  </si>
  <si>
    <t>B</t>
  </si>
  <si>
    <t>Further, we hereby confirm that except as mentioned in the Attachment -6 (Alternative, Deviations and Exceptions to the Provisions) hereof , forming part of our First Envelope:</t>
  </si>
  <si>
    <t>Cheif Manager(C&amp;M)</t>
  </si>
  <si>
    <t>Eastern Region Transmission System-II</t>
  </si>
  <si>
    <t>J-1-15, Block ‘EP’, Sector-V,</t>
  </si>
  <si>
    <t>Salt Lake City, Kolkata – 700 091.</t>
  </si>
  <si>
    <t xml:space="preserv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t>
  </si>
  <si>
    <t>I. We have read the provision in the Bidding Documents regarding furnishing of Contract Performance Guarantee.</t>
  </si>
  <si>
    <t>I Contract performance Guarantee will be submitted:</t>
  </si>
  <si>
    <t>II. We are furnishing the following details of Statutory Registration Numbers and details of Bank for electronic payment.</t>
  </si>
  <si>
    <t>(Option for contract performance guarantee and Information for E – payment, PF details and declaration for Micro/Small and Medium Enterprise)</t>
  </si>
  <si>
    <t xml:space="preserve"> Information for Contract performance guarantee, E – payment, PF details and declaration for Micro/Small and Medium Enterprise.</t>
  </si>
  <si>
    <t>Orignal Equipment Manufacturer</t>
  </si>
  <si>
    <t>Authorised Dealer of Manufacturer</t>
  </si>
  <si>
    <t>Authorised Distributor of Manufacturer</t>
  </si>
  <si>
    <t>Authorised Indian Representative of Manufacturer</t>
  </si>
  <si>
    <t xml:space="preserve">The documentary evidence establishing in accordance with ITB Clause 3, Vol.-I of the Bidding Documents that the facilities offered by us are eligible facilities and conform to the Bidding Documents has been furnished as Attachment 4.                  </t>
  </si>
  <si>
    <t>The documentary evidence that we are eligible to bid in accordance with ITB Clause 2. Further, in terms of ITB Clause 9.3(c) &amp; (e), the qualification data has been furnished as per your format enclosed with the bidding documents Attachment-3(QR).                                                                    
Further the required deed of Joint Undertaking(if applicable) signed by us and Manufacturer has also been furnished as per your format.</t>
  </si>
  <si>
    <t>2015- 2016</t>
  </si>
  <si>
    <t>(Declaration regarding Social Accountability)</t>
  </si>
  <si>
    <r>
      <t xml:space="preserve">We conform that we stand committed to comply to all requirements of Social Accountability Standards i.e., SA8000 (latest Standard available at </t>
    </r>
    <r>
      <rPr>
        <i/>
        <sz val="11"/>
        <color indexed="12"/>
        <rFont val="Book Antiqua"/>
        <family val="1"/>
      </rPr>
      <t>www.sa-intl.org</t>
    </r>
    <r>
      <rPr>
        <sz val="11"/>
        <rFont val="Book Antiqua"/>
        <family val="1"/>
      </rPr>
      <t xml:space="preserve">) and maintain the necessary records. </t>
    </r>
  </si>
  <si>
    <t>(Declaration)</t>
  </si>
  <si>
    <t>We confirm that Bid Form and Price Schedules in the Second Envelope have been filled up by us as per the provisions of the Instruction to Bidders. Further, we have noted that the same shall be evaluated as per the provisions of the Bidding Documents.</t>
  </si>
  <si>
    <t>Printed Name :</t>
  </si>
  <si>
    <t>Designation :</t>
  </si>
  <si>
    <t>Date      :</t>
  </si>
  <si>
    <t>Place      :</t>
  </si>
  <si>
    <t>(Additional Information)</t>
  </si>
  <si>
    <t>: Attachments :</t>
  </si>
  <si>
    <t>Thirty Five</t>
  </si>
  <si>
    <t>Signature :</t>
  </si>
  <si>
    <t>Common Seal :</t>
  </si>
  <si>
    <t>In support of the additional information required as per ITB Sub-Clause 9.3 (p) of the Bidding Documents, we furnish herewith our data/details/documents etc., alongwith other information, as follows (the stipulations have been reproduced in italics for ready reference):</t>
  </si>
  <si>
    <t xml:space="preserve">The Bidder shall furnish </t>
  </si>
  <si>
    <r>
      <t>A certificate from their Banker(s) (as per prescribed formats in Form 16, Section-VI: Sample Forms and Procedures) indicating various fund based/non fund based limits sanctioned to the Bidder and the extent of utilization as on date.  Such certificate should have been issued not earlier than three months prior to the date of bid opening. Wherever necessary the Employer may make queries with the Bidders’ Bankers.</t>
    </r>
    <r>
      <rPr>
        <sz val="11"/>
        <rFont val="Book Antiqua"/>
        <family val="1"/>
      </rPr>
      <t xml:space="preserve">  [Reference ITB clause 9.3(p)(i)]</t>
    </r>
  </si>
  <si>
    <t>In accordance with 1.0, certificate(s) from banker as per requisite format, indicating various fund based/non fund based limits sanctioned to the bidder or each member of the joint venture and the extent of utilization as on date is/are enclosed, as per the following details:</t>
  </si>
  <si>
    <t>Name of the Banker by whom certificate issued</t>
  </si>
  <si>
    <r>
      <t xml:space="preserve">Date of certificate (should not be earlier than </t>
    </r>
    <r>
      <rPr>
        <b/>
        <sz val="11"/>
        <rFont val="Book Antiqua"/>
        <family val="1"/>
      </rPr>
      <t>3 months</t>
    </r>
    <r>
      <rPr>
        <sz val="11"/>
        <rFont val="Book Antiqua"/>
        <family val="1"/>
      </rPr>
      <t xml:space="preserve"> prior to date of bid opening)</t>
    </r>
  </si>
  <si>
    <t>Whether fund based/non fund based limits are indicated in the certificate</t>
  </si>
  <si>
    <t>Whether extent of utilization is indicated in the certificate</t>
  </si>
  <si>
    <t>(i)</t>
  </si>
  <si>
    <t>Details of Banker:</t>
  </si>
  <si>
    <t xml:space="preserve">Name of Banker </t>
  </si>
  <si>
    <t>Address of Banker</t>
  </si>
  <si>
    <t>Telephone No.</t>
  </si>
  <si>
    <t>Contact Name and Title</t>
  </si>
  <si>
    <t xml:space="preserve">Fax No. </t>
  </si>
  <si>
    <t xml:space="preserve">E-mail ID </t>
  </si>
  <si>
    <t>(ii)</t>
  </si>
  <si>
    <t>Letter Ref.</t>
  </si>
  <si>
    <t>Date</t>
  </si>
  <si>
    <t>Addressed to (name of the Bank)</t>
  </si>
  <si>
    <t xml:space="preserve">Litigation History </t>
  </si>
  <si>
    <r>
      <t>The bidder should provide detailed information on any litigation or arbitration arising out of contracts completed or under execution by it over the last five years.  A consistent history of awards involving litigation against the Bidder or any partner of JV may result in rejection of Bid.</t>
    </r>
    <r>
      <rPr>
        <sz val="11"/>
        <rFont val="Book Antiqua"/>
        <family val="1"/>
      </rPr>
      <t xml:space="preserve"> [Reference ITB clause 9.3(p)(ii)]</t>
    </r>
  </si>
  <si>
    <t>Details of litigation history resulting from Contracts completed or under execution by the bidder over the last five years</t>
  </si>
  <si>
    <t>Year</t>
  </si>
  <si>
    <t>Name of client, cause of litigation/arbitration and matter in dispute</t>
  </si>
  <si>
    <t>Details of Contract and date</t>
  </si>
  <si>
    <t>OTHER INFORMATION</t>
  </si>
  <si>
    <t>Current Contract Commitments of works in progress</t>
  </si>
  <si>
    <t>Details of Contract</t>
  </si>
  <si>
    <t>Financial Data:</t>
  </si>
  <si>
    <t>Projection for next five years</t>
  </si>
  <si>
    <t>The bidder shall itemize any deviation from the Specifications included in his bid. Each item shall be listed (separate sheets may be used and enclosed with this Attachment) with the following information:</t>
  </si>
  <si>
    <t>Reference clause in the Specifications</t>
  </si>
  <si>
    <t>Deviation</t>
  </si>
  <si>
    <t>Cost of withdrawal of the deviation</t>
  </si>
  <si>
    <t>The above deviations and variations are exhaustive. We confirm that we shall withdraw the deviations proposed by us at the cost of withdrawal indicated in this attachment, failing which our bid may be rejected and Bid Security forfeited.</t>
  </si>
  <si>
    <t>BID FORM (First Envelope)</t>
  </si>
  <si>
    <t>Dear Ladies and/or Gentlemen,</t>
  </si>
  <si>
    <t>Attachments to the Bid Form (First Envelope)</t>
  </si>
  <si>
    <t>In line with the requirement of the Bidding Documents, we enclose herewith the following Attachments:</t>
  </si>
  <si>
    <t>A power of attorney duly authorized by a Notary Public indicating that the person(s) signing the bid have the authority to sign the bid and thus that the bid is binding upon us during the full period of its validity in accordance with the ITB Clause 14.</t>
  </si>
  <si>
    <t>The details of all major items of services or supply which we propose subletting in case of award, giving details of the name and nationality of the proposed subcontractor/sub-vendor for each item.</t>
  </si>
  <si>
    <t>The variation and deviations from the requirements of the Conditions of Contract, Technical Specification and Drawings (excluding critical provisions as mentioned at clause 6.0 below) in your format enclosed with the Bidding Documents, including, inter alia, the cost of withdrawal of the variations and deviations indicated therein.</t>
  </si>
  <si>
    <t>Work Completion Schedule.</t>
  </si>
  <si>
    <t>Guarantee Declaration.</t>
  </si>
  <si>
    <t>We are aware that, in line with Clause No. 27.1 (ITB), our Second Envelope (Price Part) is liable to be rejected in case the same contains any deviation/omission from the contractual and commercial conditions and technical Specifications other than those identified in this First Envelope.</t>
  </si>
  <si>
    <t>Construction of the Contract</t>
  </si>
  <si>
    <t>We have read the provisions of following clauses and confirm that the specified stipulations of these clauses are acceptable to us:</t>
  </si>
  <si>
    <t>Bid Security</t>
  </si>
  <si>
    <t>GCC 2.14</t>
  </si>
  <si>
    <t>Governing Law</t>
  </si>
  <si>
    <t>GCC 8</t>
  </si>
  <si>
    <t>Terms of Payment</t>
  </si>
  <si>
    <t xml:space="preserve">(d) </t>
  </si>
  <si>
    <t xml:space="preserve">GCC 9.3 </t>
  </si>
  <si>
    <t>Performance Security</t>
  </si>
  <si>
    <t>(e)</t>
  </si>
  <si>
    <t>GCC 10</t>
  </si>
  <si>
    <t>Taxes and Duties</t>
  </si>
  <si>
    <t>(f)</t>
  </si>
  <si>
    <t>GCC 21.2</t>
  </si>
  <si>
    <t xml:space="preserve">We hereby furnish the details of the items/ sub-assemblies propose to supply from our own works (i.e. as direct transactions) in additiona to the supplies the same from other vendors (i.e. as Bought-out transactions) as detailed in the table given above. </t>
  </si>
  <si>
    <t>Completion Time Guarantee</t>
  </si>
  <si>
    <t>(g)</t>
  </si>
  <si>
    <t>GCC 22</t>
  </si>
  <si>
    <t>Defect Liability</t>
  </si>
  <si>
    <t>(h)</t>
  </si>
  <si>
    <t>GCC 25</t>
  </si>
  <si>
    <t>Patent Indemnity</t>
  </si>
  <si>
    <t>(j)</t>
  </si>
  <si>
    <t>Limitation of Liability</t>
  </si>
  <si>
    <t>(k)</t>
  </si>
  <si>
    <t>Settlement of Disputes</t>
  </si>
  <si>
    <t>(l)</t>
  </si>
  <si>
    <t>Arbitration</t>
  </si>
  <si>
    <t>Price Adjustment</t>
  </si>
  <si>
    <t>(m)</t>
  </si>
  <si>
    <t>Appendix 2 to Form of Contract Agreement</t>
  </si>
  <si>
    <t>Further we understand that deviation taken in any of the above clauses by us may make our bid non-responsive as per provision of bidding documents and be rejected by you.</t>
  </si>
  <si>
    <t>Quantity proposed to be supplied</t>
  </si>
  <si>
    <t>Details of the plant from where supplies are proposed.</t>
  </si>
  <si>
    <t>Name of Plant</t>
  </si>
  <si>
    <t>Address</t>
  </si>
  <si>
    <t>We undertake, if our bid is accepted, to commence the work immediately upon your Notification of Award to us, and to achieve the delivery of goods and related services within the time stated in the Bidding Documents.</t>
  </si>
  <si>
    <t>Until a formal Contract is prepared and executed between us, this bid, together with your written acceptance thereof in the form of your Notification of Award shall constitute a binding contract between us.</t>
  </si>
  <si>
    <t>We understand that you are not bound to accept the lowest or any bid you may receive.</t>
  </si>
  <si>
    <t>Name and address of agent</t>
  </si>
  <si>
    <t>Amount and Currency</t>
  </si>
  <si>
    <t>st</t>
  </si>
  <si>
    <t>January</t>
  </si>
  <si>
    <t>Name of the person with designation in POWERGRID</t>
  </si>
  <si>
    <t>Date of Retirement/ resignation from POWERGRID</t>
  </si>
  <si>
    <t>Date of joining and designation in our organisation</t>
  </si>
  <si>
    <t>Award for or against the bidder</t>
  </si>
  <si>
    <t>Disputed amount</t>
  </si>
  <si>
    <t>Details</t>
  </si>
  <si>
    <t>Actual (Previous five years)</t>
  </si>
  <si>
    <t>Figures Rs in</t>
  </si>
  <si>
    <t>Total Assets</t>
  </si>
  <si>
    <t>Current Assets</t>
  </si>
  <si>
    <t>Completion Period</t>
  </si>
  <si>
    <t xml:space="preserve">Total Liability </t>
  </si>
  <si>
    <t xml:space="preserve">Current Liability </t>
  </si>
  <si>
    <t>Profit before taxes</t>
  </si>
  <si>
    <t>Profit after taxes</t>
  </si>
  <si>
    <t>Please provide additional information of the Bidder</t>
  </si>
  <si>
    <t>पावर ग्रिड कारपोरेशन ऑफ इण्डिया लिमिटेड</t>
  </si>
  <si>
    <t>(भारत सरकार का उद्यम)</t>
  </si>
  <si>
    <t>Power Grid Corporation of India Limited</t>
  </si>
  <si>
    <t>(A Government of India Enterprises)</t>
  </si>
  <si>
    <t>General guidelines for filling up  the Attachments</t>
  </si>
  <si>
    <t>Fill up only green shaded cells in the relevent attachments.</t>
  </si>
  <si>
    <t>Name of the Supplier/ Contractor in whose favour payment is to be made</t>
  </si>
  <si>
    <t>Address with PIN Code and State</t>
  </si>
  <si>
    <t>Registered Office:</t>
  </si>
  <si>
    <t>Branch Office:</t>
  </si>
  <si>
    <t>Correspondence Address:</t>
  </si>
  <si>
    <t>Status – Company/others</t>
  </si>
  <si>
    <t>[Declaration of Micro/ Small/ Medium Enterprise under Micro/ Small &amp; Medium Enterprises Development Act 2006, if applicable]</t>
  </si>
  <si>
    <t>Permanent Account (PAN) No.</t>
  </si>
  <si>
    <t>Work Contract Tax No.</t>
  </si>
  <si>
    <t>PF Registration No. of the Company</t>
  </si>
  <si>
    <t>PF Regional Office covered (with Address)</t>
  </si>
  <si>
    <t>Name of Contact Person</t>
  </si>
  <si>
    <t>Landline(s):</t>
  </si>
  <si>
    <t>Mobile(s):</t>
  </si>
  <si>
    <t>Email ID :</t>
  </si>
  <si>
    <t>Bank Details for Electronic Payment</t>
  </si>
  <si>
    <t>Name of the Bank:</t>
  </si>
  <si>
    <t>Address of Branch:</t>
  </si>
  <si>
    <t>Account No.:</t>
  </si>
  <si>
    <t>Type of Account:</t>
  </si>
  <si>
    <t>9 digit MICR code printed at bottom in middle, next to cheque no.</t>
  </si>
  <si>
    <t>Designation   :</t>
  </si>
  <si>
    <t>1.           </t>
  </si>
  <si>
    <t>2.           </t>
  </si>
  <si>
    <t>4.           </t>
  </si>
  <si>
    <t>5.           </t>
  </si>
  <si>
    <t>6.           </t>
  </si>
  <si>
    <t>7.           </t>
  </si>
  <si>
    <t>8.           </t>
  </si>
  <si>
    <t>9.           </t>
  </si>
  <si>
    <t>11.       </t>
  </si>
  <si>
    <t>12.       </t>
  </si>
  <si>
    <t>13.       </t>
  </si>
  <si>
    <t>14.       </t>
  </si>
  <si>
    <t>We hereby declare that the above information are true and correct and we agree that the payment on account of this Contract, in the event of award, be made in the above account maintained in the above mentioned Bank.</t>
  </si>
  <si>
    <r>
      <t>IFSC (for RTGS)/NEFT Code (</t>
    </r>
    <r>
      <rPr>
        <i/>
        <sz val="11"/>
        <rFont val="Book Antiqua"/>
        <family val="1"/>
      </rPr>
      <t>to be obtained from the Bank</t>
    </r>
    <r>
      <rPr>
        <sz val="11"/>
        <rFont val="Book Antiqua"/>
        <family val="1"/>
      </rPr>
      <t>) Sample Cancelled Cheque to be enclosed</t>
    </r>
  </si>
  <si>
    <t>Attachment 2 Power of Attorney : No specific format is provided by POWERGRID. Bidder may use their own format.</t>
  </si>
  <si>
    <t>Enter details here.</t>
  </si>
  <si>
    <t>Enter following details of the bidder</t>
  </si>
  <si>
    <t xml:space="preserve">Printed Name </t>
  </si>
  <si>
    <t>Designation</t>
  </si>
  <si>
    <t>Name(s) and Addresse(s) of other partner(s)</t>
  </si>
  <si>
    <t xml:space="preserve">The Bidder should accordingly also provide the following information/documents </t>
  </si>
  <si>
    <t>Business Address                       :</t>
  </si>
  <si>
    <t>Country of Incorporation         :</t>
  </si>
  <si>
    <t>State/Province to be indicated :</t>
  </si>
  <si>
    <t>Name of Principal Officer         :</t>
  </si>
  <si>
    <t>Address of  Principal Officer    :</t>
  </si>
  <si>
    <t>Submitted (Doc. Code No. DC-9008-April-2009-Rev-0)</t>
  </si>
  <si>
    <t>Yes</t>
  </si>
  <si>
    <t>Equipments &amp; Materials produced in [Name of countries]</t>
  </si>
  <si>
    <t>Company incorporated &amp; registered in [Name of countries]</t>
  </si>
  <si>
    <t>(Details of Alternative Bid)</t>
  </si>
  <si>
    <t>No Alternative Bid</t>
  </si>
  <si>
    <t>2009 - 2010</t>
  </si>
  <si>
    <t>2010 - 2011</t>
  </si>
  <si>
    <t>2011 - 2012</t>
  </si>
  <si>
    <t>2014 - 2015</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</si>
  <si>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</si>
  <si>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</si>
  <si>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</si>
  <si>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</si>
  <si>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</si>
  <si>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</si>
  <si>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</si>
  <si>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</si>
  <si>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</si>
  <si>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</si>
  <si>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</si>
  <si>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</si>
  <si>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</si>
  <si>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</si>
  <si>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</si>
  <si>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</si>
  <si>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</si>
  <si>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</si>
  <si>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</si>
  <si>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</si>
  <si>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</si>
  <si>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</si>
  <si>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</si>
  <si>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</si>
  <si>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</si>
  <si>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</si>
  <si>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</si>
  <si>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</si>
  <si>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</si>
  <si>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</si>
  <si>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</si>
  <si>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</si>
  <si>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</si>
  <si>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</si>
  <si>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</si>
  <si>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</si>
  <si>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</si>
  <si>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</si>
  <si>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</si>
  <si>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</si>
  <si>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</si>
  <si>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</si>
  <si>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</si>
  <si>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</si>
  <si>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</si>
  <si>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</si>
  <si>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</si>
  <si>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</si>
  <si>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</si>
  <si>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</si>
  <si>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</si>
  <si>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</si>
  <si>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</si>
  <si>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</si>
  <si>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</si>
  <si>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</si>
  <si>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</si>
  <si>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</si>
  <si>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</si>
  <si>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</si>
  <si>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</si>
  <si>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</si>
  <si>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</si>
  <si>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</si>
  <si>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</si>
  <si>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</si>
  <si>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</si>
  <si>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</si>
  <si>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</si>
  <si>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</si>
  <si>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</si>
  <si>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</si>
  <si>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</si>
  <si>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</si>
  <si>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</si>
  <si>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</si>
  <si>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</si>
  <si>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</si>
  <si>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</si>
  <si>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</si>
  <si>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</si>
  <si>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</si>
  <si>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</si>
  <si>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</si>
  <si>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</si>
  <si>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</si>
  <si>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</si>
  <si>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</si>
  <si>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</si>
  <si>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</si>
  <si>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</si>
  <si>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</si>
  <si>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</si>
  <si>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</si>
  <si>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</si>
  <si>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</si>
  <si>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</si>
  <si>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</si>
  <si>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</si>
  <si>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 Declaration regarding Social Accountability.</t>
  </si>
  <si>
    <t>Additional Information.</t>
  </si>
  <si>
    <t>Declaration.</t>
  </si>
  <si>
    <t xml:space="preserve">ElectronicForms™ </t>
  </si>
  <si>
    <t>View - Template of ElectronicForm™</t>
  </si>
  <si>
    <t>To close this Screen, click on the [Close] button located on the bar above, or at the bottom of the Screen</t>
  </si>
  <si>
    <t>Template of ElectronicForm™</t>
  </si>
  <si>
    <t>Relevant Bid-Part</t>
  </si>
  <si>
    <t>ElectronicForm™ Template ID</t>
  </si>
  <si>
    <t>Template Reference</t>
  </si>
  <si>
    <t>Template Description</t>
  </si>
  <si>
    <t>Section-1</t>
  </si>
  <si>
    <t>Bidders's Name</t>
  </si>
  <si>
    <t>Section-2 (Outline of Requirements)</t>
  </si>
  <si>
    <t>*</t>
  </si>
  <si>
    <t>1. AUTHORIZED SIGNATORY (Sole Bidder / Lead Partner of JV)</t>
  </si>
  <si>
    <t>1 (a) Name</t>
  </si>
  <si>
    <t>1 (b) Designation</t>
  </si>
  <si>
    <t>1 (c) Address</t>
  </si>
  <si>
    <t>2 (a) Name</t>
  </si>
  <si>
    <t>2 (b) Designation</t>
  </si>
  <si>
    <t>2 (c) Address</t>
  </si>
  <si>
    <t xml:space="preserve">    (If Bidder is JV) </t>
  </si>
  <si>
    <t xml:space="preserve">2. AUTHORIZED SIGNATORY (Other Partner of JV) </t>
  </si>
  <si>
    <t>Section-3</t>
  </si>
  <si>
    <t>Techical</t>
  </si>
  <si>
    <t>7PG-2010-FT000010</t>
  </si>
  <si>
    <t>TECHNO-COMMERICIAL (First Envelope)</t>
  </si>
  <si>
    <t>Integrity Pact Details</t>
  </si>
  <si>
    <t>BID SECURITY DETAILS</t>
  </si>
  <si>
    <t>2 (a) Submitted</t>
  </si>
  <si>
    <t>2 (c) Issued by (Name of Bank)</t>
  </si>
  <si>
    <t>2 (b) Bid Security No.</t>
  </si>
  <si>
    <t>2 (e) Valid upto</t>
  </si>
  <si>
    <t>2 (d) Bid Security Amount</t>
  </si>
  <si>
    <t>nd</t>
  </si>
  <si>
    <t>February</t>
  </si>
  <si>
    <t>rd</t>
  </si>
  <si>
    <t>March</t>
  </si>
  <si>
    <t>th</t>
  </si>
  <si>
    <t>April</t>
  </si>
  <si>
    <t>May</t>
  </si>
  <si>
    <t>June</t>
  </si>
  <si>
    <t>July</t>
  </si>
  <si>
    <t>August</t>
  </si>
  <si>
    <t>September</t>
  </si>
  <si>
    <t>October</t>
  </si>
  <si>
    <t>November</t>
  </si>
  <si>
    <t>December</t>
  </si>
  <si>
    <t>Purpose of Commission or gratuity</t>
  </si>
  <si>
    <t>(If none, state “none”)</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</si>
  <si>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</si>
  <si>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</si>
  <si>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</si>
  <si>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Manufacturer’s Authorisation Forms.</t>
  </si>
  <si>
    <t>Specification No. :</t>
  </si>
  <si>
    <t>Name of Package :</t>
  </si>
  <si>
    <t>Bid Proposal Ref. No.</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</si>
  <si>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</si>
  <si>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</si>
  <si>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</si>
  <si>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</si>
  <si>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</si>
  <si>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</si>
  <si>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</si>
  <si>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</si>
  <si>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</si>
  <si>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</si>
  <si>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</si>
  <si>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</si>
  <si>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</si>
  <si>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</si>
  <si>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</si>
  <si>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</si>
  <si>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</si>
  <si>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</si>
  <si>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</si>
  <si>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</si>
  <si>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ITB 13</t>
  </si>
  <si>
    <t>Name of Contract  :</t>
  </si>
  <si>
    <t>Bank Draft</t>
  </si>
  <si>
    <t>Pay Order</t>
  </si>
  <si>
    <t>Banks certified Cheque</t>
  </si>
  <si>
    <t>Bank Guarantee</t>
  </si>
  <si>
    <t>Applicable</t>
  </si>
  <si>
    <t>Not Applicable</t>
  </si>
  <si>
    <t>(Joint Venture Agreement and Power of Attorney for Joint Venture*)</t>
  </si>
  <si>
    <t>Dear Sir,</t>
  </si>
  <si>
    <t>The Joint Venture Agreement (as per the proforma attached at no. 15 in Section-VI, Sample Forms and Procedures, Conditions of Contract, Vol.-I of the Bidding Documents) and Power of Attorney for Joint Venture (as per the proforma attached at no. 14 in Section-VI, Sample Forms and Procedures, Conditions of Contract, Vol.-I of the Bidding Documents) are enclosed herewith.</t>
  </si>
  <si>
    <t>Unit</t>
  </si>
  <si>
    <t>Quantity</t>
  </si>
  <si>
    <t>Sl. No.</t>
  </si>
  <si>
    <t>To:</t>
  </si>
  <si>
    <t>Name        :</t>
  </si>
  <si>
    <t>Address    :</t>
  </si>
  <si>
    <t>Power Grid Corporation of India Ltd.,</t>
  </si>
  <si>
    <t>(Qualifying Requirement Data)</t>
  </si>
  <si>
    <t>(Form of Certificate of Origin and Eligibility)</t>
  </si>
  <si>
    <t>(List of Special Maintenance Tools &amp; Tackles)</t>
  </si>
  <si>
    <t>We are furnishing below the list of special maintenance tools &amp; tackles for various equipment under the subject package. The prices for these tools &amp; tackles are included in our lumpsum bid price. We further confirm that the list of special maintenance tools &amp; tackles includes all the items specifically identified in your bidding documents as brought out below:</t>
  </si>
  <si>
    <t>Notwithstanding what is stated above, we further confirm that any additional special maintenance tools and tackles, required for the equipment under this package shall be furnished by us at no extra cost to the employer.</t>
  </si>
  <si>
    <t>(a)</t>
  </si>
  <si>
    <t>(b)</t>
  </si>
  <si>
    <t>(c)</t>
  </si>
  <si>
    <t>(d)</t>
  </si>
  <si>
    <t xml:space="preserve">S.No.  </t>
  </si>
  <si>
    <t>For Equipment</t>
  </si>
  <si>
    <t>Item Description</t>
  </si>
  <si>
    <t>We are furnishing below the list of special maintenance tools &amp; tackles for various equipment under the subject package. The prices for these tools &amp; tackles which are to be taken back after the completion of the work by us are not included in our lumpsum bid price. We further confirm that the list of special maintenance tools &amp; tackles includes all the items specifically identified in your bidding documents as brought out below:</t>
  </si>
  <si>
    <t>(Bought-out &amp; Sub-contracted Items)</t>
  </si>
  <si>
    <t>Quantity proposed to be bought/sub-contracted</t>
  </si>
  <si>
    <t xml:space="preserve">Details of the proposed sub-contractor/sub-vendor </t>
  </si>
  <si>
    <t xml:space="preserve">We conform that the item/equipments offered shall have minimum performance specified in Technical Specification. We further guarantee the performance/efficiency of the equipments in response to the Technical Specifications. </t>
  </si>
  <si>
    <t>2012-2013</t>
  </si>
  <si>
    <t>2017-2018</t>
  </si>
  <si>
    <t>Attachments 3 (QR), 4, 5, 6 (C), 6 (T), 9, 10, 11, 13, 14-IP, 15, 16, 17 and Bid Form for 1st Envelope are included here.</t>
  </si>
  <si>
    <t xml:space="preserve">Attachment 14-IP Integrity Pact :  To be furnished as per porforma provided in the bidding documents in two copies on the non-judicial stamp paper of Rs. 100/- each. This attachment is included here at Attachment 14 IP . </t>
  </si>
  <si>
    <t>2018-2019</t>
  </si>
  <si>
    <t>2013-2014</t>
  </si>
  <si>
    <t>Take print out of first page on a non-judicial stamp paper of Rs. 100/-  purchased in Bidder's name and other seven pages on plain A4 size paper. Such two sets shall be prepared by the bidder.</t>
  </si>
  <si>
    <t xml:space="preserve">The above is a list of items we propose to procure from MSEs. However, based on the situations during the execution of the contract, the above list may undergo changes. We hereby confirm that the details regarding actual procurement from MSEs carried out by us, as per the format provided at Section VI, Forms and Procedures, Volume-I of bidding documents, shall be submitted along with the bills for payment against supplies made/works done during execution of contract. </t>
  </si>
  <si>
    <t xml:space="preserve">Category
(Micro or Small)
</t>
  </si>
  <si>
    <t>Name of Micro and Small Enterprises (MSEs)</t>
  </si>
  <si>
    <t xml:space="preserve"> We hereby furnish the details of the items, components, raw material, services which we propose to buy/avail from Micro and Small Enterprises for the purpose of the subject Package: </t>
  </si>
  <si>
    <t>(Items, Components, Raw Material, Services proposed to be sourced from Micro and Small Enterprises)</t>
  </si>
  <si>
    <t>Note : Any deviation indicated by the bidder without any withdrawal price shall not be considered as deviation and the bidder has to execute the work as per terms of bid conditions in case of award .</t>
  </si>
  <si>
    <t>MSE Bidder: Enter details</t>
  </si>
  <si>
    <t>Non-MSE bidder</t>
  </si>
  <si>
    <t>NOTE: If no option is indicated above, bidder may be treated as Non-MSE</t>
  </si>
  <si>
    <t>Odisha Projects</t>
  </si>
  <si>
    <t>Plot No-4,Unit-41,Niladri Vihar</t>
  </si>
  <si>
    <t>Chandrashekharpur, Bhubaneswar-751021</t>
  </si>
  <si>
    <t>In those cases, where the bidder has taken a material deviation but has not indicated the cost of withdrawal, the bid shall be treated as non- responsive and shall not be considered further.</t>
  </si>
  <si>
    <t>We declare that we are aware of and have gone through the " Code of Business Conduct and Ethics for Senior Management Personnel"1 and "Code of Business Conduct and Ethics for Board Members"1 of POWERGRID (hereinafter referred to as the "Code of Conduct"). We further understand that as per the "Code of Conduct", Senior Management Personnel including Board Members, who have retired/ resigned from POWERGRID, shall not accept any appointment or post, as detailed in the referred " Code of Conduct", within 1 year from the date of cessation of service/ directorship unless approved by the Competent Authority.</t>
  </si>
  <si>
    <t>We confirm that we have also registered/we shall also get registered in the GST Network with a GSTIN, in all the states from which we shall make our supply of goods.</t>
  </si>
  <si>
    <t xml:space="preserve">We declare that we have studied clause GCC 2.1 relating to mode of contracting for Domestic Bidders and we are making this proposal with a stipulation that you shall award us the two separate Contracts viz ‘First Contract’ for ex-works supply of Goods including Type testing to be conducted  and  ‘Second Contract’ for providing all the services i.e. inland transportation for delivery at site, insurance, loading, in respect of all the Goods supplied under the ‘First Contract’ and other services specified in the Contract   Documents. 
We declare that the award of two contracts, will not, in any way, dilute our responsibility for successful delivery of Goods and fulfillment of all obligations as per Bidding Documents and that both the Contracts will have a cross-fall breach clause i.e. a breach in one Contract will automatically be classified as a breach of the other contract which will confer on you the right to terminate the other contract at our risk and cost. 
</t>
  </si>
  <si>
    <t>100% of applicable Taxes and Duties i.e. GST, which are payable by the Purchaser under the Contract, shall be reimbursed by the Purchaser  on production of satisfactory documentary evidence by the Supplier in accordance with the provisions of the Bidding Documents.</t>
  </si>
  <si>
    <t xml:space="preserve">We further understand that notwithstanding 4.0 above, in case of award on us, you shall also bear and pay/reimburse to us,  GST in respect of supplies by us to you, imposed on the Goods including Type Test charges for Type test to be conducted specified in Schedule No. 1 of the Price Schedule in Second Envelope, by the Indian Laws. </t>
  </si>
  <si>
    <t>Fabricated Tower Parts (including Bolts &amp; Nuts)</t>
  </si>
  <si>
    <t>Steel Booms ( Co-efficient=a)</t>
  </si>
  <si>
    <t>Price of Steel Blooms of size 150 mm x 150 mm, as published by IEEMA</t>
  </si>
  <si>
    <t>Electrolytic High Grade Zinc (Co-efficient=b)</t>
  </si>
  <si>
    <t>Price for Electrolytic High Grade Zinc, as published by IEEMA.</t>
  </si>
  <si>
    <t>L</t>
  </si>
  <si>
    <t>Labour (Co-efficient=l)</t>
  </si>
  <si>
    <t>Conductor</t>
  </si>
  <si>
    <r>
      <t>EC Grade Aluminium Ingots (</t>
    </r>
    <r>
      <rPr>
        <sz val="11"/>
        <rFont val="Book Antiqua"/>
        <family val="1"/>
      </rPr>
      <t>Co-efficient=</t>
    </r>
    <r>
      <rPr>
        <sz val="12"/>
        <rFont val="Book Antiqua"/>
        <family val="1"/>
      </rPr>
      <t>a)</t>
    </r>
  </si>
  <si>
    <t>Price Index of EC Grade Aluminium Ingots, as published by CACMAI/Nationally recognized published index acceptable to the Purchaser.</t>
  </si>
  <si>
    <t>Package No       :</t>
  </si>
  <si>
    <t>GSTN No.</t>
  </si>
  <si>
    <t>10.           </t>
  </si>
  <si>
    <r>
      <t>The details of Alternative Bids made by us indicating the complete Technical Specifications and the deviation to contractual and commercial conditions.</t>
    </r>
    <r>
      <rPr>
        <b/>
        <sz val="10"/>
        <rFont val="Book Antiqua"/>
        <family val="1"/>
      </rPr>
      <t xml:space="preserve"> [NOT APPLICABLE]</t>
    </r>
  </si>
  <si>
    <r>
      <t>Filled up information regarding Price Adjustment Data as per the format enclosed in the bidding documents</t>
    </r>
    <r>
      <rPr>
        <b/>
        <sz val="10"/>
        <rFont val="Book Antiqua"/>
        <family val="1"/>
      </rPr>
      <t>[Not Applicable].</t>
    </r>
  </si>
  <si>
    <t>We declare that as specified in Clause 11.5, Section –II: ITB, Vol.-I of the Bidding Documents, prices quoted by us in the Price Schedules in Second Envelope shall be subject to Price Adjustment during the execution of Contract in accordance with Appendix-2 (Price Adjustment) to the Contract Agreement. [NOT APPLICABLE]</t>
  </si>
  <si>
    <t>Witness 2 :</t>
  </si>
  <si>
    <r>
      <t xml:space="preserve">Are you a MSE owned by SC/ST* entrepreneurs in line with Public Procurement Policy for Micro and small Enterprises (MSEs) order 2012 including subsequent amendment/notification/order 
(Indicate Yes/No)
</t>
    </r>
    <r>
      <rPr>
        <i/>
        <sz val="11"/>
        <rFont val="Book Antiqua"/>
        <family val="1"/>
      </rPr>
      <t>Note: Documentary evidence is to be attached. Please refer remarks at the end of attachment</t>
    </r>
    <r>
      <rPr>
        <sz val="11"/>
        <rFont val="Book Antiqua"/>
        <family val="1"/>
      </rPr>
      <t xml:space="preserve">
</t>
    </r>
  </si>
  <si>
    <t>3. (a)           </t>
  </si>
  <si>
    <t>3. (b)           </t>
  </si>
  <si>
    <t>3. (c)           </t>
  </si>
  <si>
    <t>If 3 (b) is ‘Yes’ please mention whether you are (Proprietary MSE/Partnership MSE/Private Limited Company) owned by SC/ST entrepreneurs</t>
  </si>
  <si>
    <t>Note:	A cancelled cheque of the bank is enclosed.</t>
  </si>
  <si>
    <t> </t>
  </si>
  <si>
    <t>Remarks:</t>
  </si>
  <si>
    <t>*The definition of MSEs owned by SC/ST is as given under:</t>
  </si>
  <si>
    <t>a. In case of proprietary MSE, proprietor(s) shall be SC/ST.</t>
  </si>
  <si>
    <t>b. In case of partnership MSE, the SC/ST partners shall be holding at least 51% shares in the unit.</t>
  </si>
  <si>
    <t>c. In case of Private Limited companies, at least 51% share shall be held by SC/ST promoters.</t>
  </si>
  <si>
    <r>
      <rPr>
        <u/>
        <sz val="11"/>
        <rFont val="Book Antiqua"/>
        <family val="1"/>
      </rPr>
      <t>Documentary evidence</t>
    </r>
    <r>
      <rPr>
        <sz val="11"/>
        <rFont val="Book Antiqua"/>
        <family val="1"/>
      </rPr>
      <t>: Please provide scanned copy(ies) of the SC/ST certificate(s) issued by District Authority as applicable for SC/ST MSE category as per (a), (b) or (c) above.</t>
    </r>
  </si>
  <si>
    <t>POWERGRID will, during the tender process treat all Bidder(s) with equity and fairness and reason.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</si>
  <si>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 xml:space="preserve">Applicable for this Package and </t>
  </si>
  <si>
    <t>enclosed at Annexure-I</t>
  </si>
  <si>
    <t>If POWERGRID obtains information on the conduct of any of its employee which is a criminal offence under the IPC/PC Act , or if there be a substantive suspicion in this regard, POWERGRID will inform its Chief Vigilance Officer and in addition disciplinary actions can be initiated under POWERGRID's Rules.</t>
  </si>
  <si>
    <r>
      <t>The Bidder</t>
    </r>
    <r>
      <rPr>
        <i/>
        <sz val="12"/>
        <rFont val="Book Antiqua"/>
        <family val="1"/>
      </rPr>
      <t>/</t>
    </r>
    <r>
      <rPr>
        <sz val="12"/>
        <rFont val="Book Antiqua"/>
        <family val="1"/>
      </rPr>
      <t>Contractor commits itself to take all measures necessary to prevent corruption. The Bidder/Contractor commits itself to observe the following principles during his participation in the tender process and during the contract execution :</t>
    </r>
  </si>
  <si>
    <r>
      <t>The Bidder</t>
    </r>
    <r>
      <rPr>
        <i/>
        <sz val="12"/>
        <rFont val="Book Antiqua"/>
        <family val="1"/>
      </rPr>
      <t>/</t>
    </r>
    <r>
      <rPr>
        <sz val="12"/>
        <rFont val="Book Antiqua"/>
        <family val="1"/>
      </rPr>
      <t>Contractor will not, directly or through any other person or firm, offer, promise or give to any of POWERGRID's employees involved in the tender process or the execution of the contract or to any third person any material or other benefit which it is not legally entitled to, in order to obtain in exchange an advantage of any kind whatsoever during the tender process or the execution of the contract.</t>
    </r>
  </si>
  <si>
    <r>
      <t>The Bidder</t>
    </r>
    <r>
      <rPr>
        <i/>
        <sz val="12"/>
        <rFont val="Book Antiqua"/>
        <family val="1"/>
      </rPr>
      <t>/</t>
    </r>
    <r>
      <rPr>
        <sz val="12"/>
        <rFont val="Book Antiqua"/>
        <family val="1"/>
      </rPr>
      <t>Contractor will not enter into any illegal or undisclosed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</si>
  <si>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 xml:space="preserve">Contractor shall not pass any information provided by POWERGRID as part of business relationship to others and shall not commit any offence under PC/IPC Act. </t>
    </r>
  </si>
  <si>
    <t>The Bidder/Contractor will, when presenting his bid, disclose any and all payments made, or committed to or intends to make to agents, brokers or any other intermediaries in connection with the award of the contract and/or with the execution of the contract.</t>
  </si>
  <si>
    <t xml:space="preserve">g) </t>
  </si>
  <si>
    <t>The Bidder/Contractor shall ensure adoption of Integrity Pact by its Sub-contractors and shall be responsible for the same</t>
  </si>
  <si>
    <t>If the Bidder, before contract award, has committed a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</si>
  <si>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transgression through a violation of Section II such as to put his reliability or credibility into question, POWERGRID may after following due procedures, ban/blacklist the Bidder/Contrator in line with POWERGRID's policy for Black-Listing of Firms/Banning of Business". The imposition and duration of the ban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ban will be imposed for a maximum of 3 years. </t>
  </si>
  <si>
    <t>If the Bidder/Contractor can prove that he has restored/recouped the damage caused by him and has installed a suitable corruption prevention system, POWERGRID may revoke the ban prematurely.</t>
  </si>
  <si>
    <t>If POWERGRID has disqualified the Bidder from the tender process prior to the award under Section III, POWERGRID is entitled for forfeiture of the Bid Guarantee under the Bid.</t>
  </si>
  <si>
    <t>If POWERGRID has terminated the contract under Section III or if POWERGRID is entitled to terminate the contract under Section-III, POWERGRID shall be entitled to forfeit the Contract Performance Guarantee of this contract, in full or part thereof as may be decided, besides resorting to other remedies under the contract.</t>
  </si>
  <si>
    <r>
      <t>The Bidder shall</t>
    </r>
    <r>
      <rPr>
        <b/>
        <sz val="12"/>
        <rFont val="Book Antiqua"/>
        <family val="1"/>
      </rPr>
      <t xml:space="preserve"> </t>
    </r>
    <r>
      <rPr>
        <sz val="12"/>
        <rFont val="Book Antiqua"/>
        <family val="1"/>
      </rPr>
      <t xml:space="preserve">disclose in its Bid any transgressions occurred in the last 10 years with any other Public Sector Undertaking or Government Department or any other company, in any country, that may impinge on the Anti-Corruption principle. </t>
    </r>
  </si>
  <si>
    <t>If the Bidder makes incorrect statement on this subject, it can be disqualified from the tender process or the contract, if already awarded, can be terminated for such reason and further action can be taken in line with POWERGRID's policies.</t>
  </si>
  <si>
    <t>POWERGRID has appointed a panel of Independent External Monitors (IEMs) for this Pact with the approval of Central Vigilance Commission (CVC), Government of India. The names of IEMs have been indicated in the Bidding Documents.</t>
  </si>
  <si>
    <t xml:space="preserve">The panel of IEMs shall review independently and objectively, whether and to what extent the parties comply with the obligations under this agreement. The panel of IEMs has right of access to all project documentation.  The panel of IEMs may examine any complaint received by them and submit a report to Chairman-cum-Managing Director, POWERGRID, giving joint findings at the earliest. The panel of IEMs may also submit a report directly to the CVO and the CVC, in case of suspicion of serious irregularities attracting the provisions of the PC Act. </t>
  </si>
  <si>
    <t>The IEM is not subject to instructions by the representatives of the parties and performs his functions neutrally and independently. He/She reports to the Chairman-cum-Managing Director, POWERGRID.</t>
  </si>
  <si>
    <t>The Bidder(s)/Contractor(s) accepts that the IEM has the right to access without restriction to all documentation of POWERGRID related to this contract including that provided by the Contractor/Bidder. The Bidder/Contractor will also grant the IEM, upon his/her request and demonstration of a valid interest, unrestricted and unconditional access to their documentation. The same is applicable to Subcontractors. The IEM is under contractual obligation to treat the information and documents of the Bidder(s)/Contractor(s)/Subcontractor(s) with confidentiality.</t>
  </si>
  <si>
    <t>POWERGRID will provide to the IEM information as sought by him/her which could have an impact on the contractual relations between POWERGRID and the Bidder/Contractor related to this contract. The IEMs shall also sign declaration on 'Non-Disclosure of Confidential Information' and of 'Absence of Conflict of Interest'. In case of any conflict of interest arising at a later date, the IEM shall inform Chairman-cum-Managing Director, POWERGRID and recuse himself/herself from that case.</t>
  </si>
  <si>
    <t>As soon as the IEM notices, or believes to notice, a violation of this agreement, he/she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</si>
  <si>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If the IEM has reported to the Chairman-cum-Managing Director, POWERGRID, a substantiated suspicion of an offence under PC/IPC Act, and the Chairman-cum-Managing Director, POWERGRID has not, within the reasonable time taken visible action to proceed against such offence or reported it to the CVO, the Monitor may also transmit this information directly to the CVC, Government of India.</t>
  </si>
  <si>
    <t>While representing any matter in relation to the Integrity Pact inter-alia including its transgression to the panel of IEMs, POWERGRID and Bidder/Contractor shall not approach the court of law and await the decision of the IEM in the matter.</t>
  </si>
  <si>
    <t>Changes and supplements as well as termination notices need to be made in writing. Side Agreements have not been made.</t>
  </si>
  <si>
    <t>Issues like Warranty/Guarantees etc. shall be outside the purview of IEMs.</t>
  </si>
  <si>
    <t>(10)</t>
  </si>
  <si>
    <t>3. (d)</t>
  </si>
  <si>
    <r>
      <t xml:space="preserve">Are you a MSE owned by women in line with Public Procurement Policy for Micro and Small Enterprises (MSEs) order 2012, Public Procurement Policy for Micro and Small Enterprises (MSEs) Amendment order 2018 including subsequent amendment/notification/ order (Indicate Yes/No)
</t>
    </r>
    <r>
      <rPr>
        <i/>
        <sz val="11"/>
        <rFont val="Book Antiqua"/>
        <family val="1"/>
      </rPr>
      <t xml:space="preserve">Note: Documentary evidence is to be attached. </t>
    </r>
    <r>
      <rPr>
        <sz val="11"/>
        <rFont val="Book Antiqua"/>
        <family val="1"/>
      </rPr>
      <t xml:space="preserve">
</t>
    </r>
  </si>
  <si>
    <t>Months</t>
  </si>
  <si>
    <t>Sr.GM(C&amp;M)</t>
  </si>
  <si>
    <t>For our Qualifying Requirements Data, please refer Annexure A (BDS) of Vol I.</t>
  </si>
  <si>
    <t>We hereby furnish the relevant details pertaining to the price adjustment provisions for equipment as specified in your specifications and documents for the Supply &amp; Services contract for Diversion of ±500kV Talcher-Kolar HVDC T/L near Nayagarh for construction of NH diversion road (Deposit work On Behalf of NHAI). The necessary documentary evidence are enclosed:</t>
  </si>
  <si>
    <t>Indian field labour index – namely All India average consumer price index for Industrial Workers (monthly) (Base: 2016= 100), as published by Labour Bureau, Shimla, Government of India (www.labourbureau.nic.in).</t>
  </si>
  <si>
    <t>Coefficient ‘a’ shall be between 0.51 to 0.57 and coefficient ‘b’ shall be between 0.08 to 0.10 and coefficient ‘l’ shall be between 0.20 to 0.24 and sum of Coefficients ‘a’, ‘b’ and ‘l’ shall be 0.85</t>
  </si>
  <si>
    <t>a</t>
  </si>
  <si>
    <t>b</t>
  </si>
  <si>
    <t>c</t>
  </si>
  <si>
    <t>Choose from the drop 
down menu</t>
  </si>
  <si>
    <t>Option A</t>
  </si>
  <si>
    <t>High Carbon Steel Rods, Co-efficient b =</t>
  </si>
  <si>
    <t>High Grade Electrolytic Zinc, Co-efficient c =</t>
  </si>
  <si>
    <t>IEEMA/Nationally recognized published Price Index for High Carbon Steel, acceptable to the Purchaser</t>
  </si>
  <si>
    <t>IEEMA/Nationally recognized published Price Index for High Grade Electrolytic Zinc acceptable to the Purchaser.</t>
  </si>
  <si>
    <t>Option B</t>
  </si>
  <si>
    <t>High Tensile Galvanised Steel wire, Co-efficient b =</t>
  </si>
  <si>
    <t>Monthly Price exclusive of all duties of “High Tensile Galvanized Steel Wire (FE)”in Rs./MT as published by IEEMA/ Nationally recognized published Price index for High Tensile Galvanized Steel Wire acceptable to the Purchaser, in case index is not published by IEEMA</t>
  </si>
  <si>
    <t>-</t>
  </si>
  <si>
    <t>Indian Labour Bureau, Shimla, Govt. of
India (monthly) 
(Base: 2016 = 100)
(www.labourbureaunew.gov.in)</t>
  </si>
  <si>
    <t xml:space="preserve">*Bidder is to fill either b (Option A) or b (Option B)
</t>
  </si>
  <si>
    <t>The Bidders are required to estimate and indicate the values of different coefficients for each of the items in the price variation formulae within the specified range such that their summation is as specified in the Bidding Documents. Where no value or ‘-’ or ‘shall be furnished later’ is specified against the coefficient, the same will be deemed to be zero and the fixed component would be suitably adjusted. If the values of all coefficients in price variation formulae indicated by the Bidder are within the specified range but their sum exceeds the summation specified in the Bidding Documents, the values of the coefficients shall be pro-rata adjusted such that the summation remains as per the provisions of the Bidding Documents. If the values of all coefficients indicated by the Bidder are within the specified range but their summation is less than the value specified in the Bidding Documents, the values of the coefficients as indicated by the Bidder shall be considered as such and the fixed component in the price variation formulae would be suitably adjusted. Further, if any of values of the coefficients indicated by the Bidder is out of the range specified in the Bidding Documents, the lower of the values, as indicated by the Bidder vis-à-vis lower value of the range for that coefficient specified in the Bidding Documents, shall be considered and the fixed component would be suitably adjusted</t>
  </si>
  <si>
    <t>Name of the Bidder</t>
  </si>
  <si>
    <t>SRTS-1</t>
  </si>
  <si>
    <t>No: 6-6-8/32 &amp; 395E, Kavadiguda Main Road</t>
  </si>
  <si>
    <t>Secunderabad, Telangana – 500 080</t>
  </si>
  <si>
    <t>(Price Adjustment Data) - NOT APPLICABLE</t>
  </si>
  <si>
    <t>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t>
  </si>
  <si>
    <t>SR-I/C&amp;M/WC-3823-D/2024/Rfx-5002003807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</si>
</sst>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d/mmm/yy;@"/>
    <numFmt numFmtId="175" formatCode="[$-409]d/mmm/yy;@"/>
  </numFmts>
  <fonts count="101">
    <font>
      <sz val="10"/>
      <name val="Book Antiqua"/>
    </font>
    <font>
      <sz val="10"/>
      <name val="Book Antiqua"/>
    </font>
    <font>
      <b/>
      <sz val="14"/>
      <color indexed="12"/>
      <name val="Times New Roman"/>
      <family val="1"/>
    </font>
    <font>
      <b/>
      <sz val="14"/>
      <name val="Book Antiqua"/>
      <family val="1"/>
    </font>
    <font>
      <sz val="12"/>
      <name val="Book Antiqua"/>
      <family val="1"/>
    </font>
    <font>
      <b/>
      <sz val="12"/>
      <name val="Arial"/>
      <family val="2"/>
    </font>
    <font>
      <sz val="8"/>
      <name val="Book Antiqua"/>
      <family val="1"/>
    </font>
    <font>
      <b/>
      <sz val="12"/>
      <name val="Book Antiqua"/>
      <family val="1"/>
    </font>
    <font>
      <sz val="11"/>
      <name val="Book Antiqua"/>
      <family val="1"/>
    </font>
    <font>
      <b/>
      <sz val="11"/>
      <name val="Book Antiqua"/>
      <family val="1"/>
    </font>
    <font>
      <b/>
      <sz val="11"/>
      <color indexed="12"/>
      <name val="Book Antiqua"/>
      <family val="1"/>
    </font>
    <font>
      <b/>
      <sz val="12"/>
      <color indexed="12"/>
      <name val="Times New Roman"/>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i/>
      <sz val="11"/>
      <name val="Book Antiqua"/>
      <family val="1"/>
    </font>
    <font>
      <i/>
      <sz val="11"/>
      <color indexed="12"/>
      <name val="Book Antiqua"/>
      <family val="1"/>
    </font>
    <font>
      <b/>
      <sz val="10"/>
      <name val="Book Antiqua"/>
      <family val="1"/>
    </font>
    <font>
      <sz val="10"/>
      <name val="Book Antiqua"/>
      <family val="1"/>
    </font>
    <font>
      <sz val="12"/>
      <name val="Book Antiqua"/>
      <family val="1"/>
    </font>
    <font>
      <sz val="8"/>
      <name val="Arial"/>
      <family val="2"/>
    </font>
    <font>
      <sz val="12"/>
      <name val="Arial"/>
      <family val="2"/>
    </font>
    <font>
      <b/>
      <sz val="16"/>
      <color indexed="12"/>
      <name val="Arial"/>
      <family val="2"/>
    </font>
    <font>
      <sz val="12"/>
      <color indexed="12"/>
      <name val="Arial"/>
      <family val="2"/>
    </font>
    <font>
      <sz val="10"/>
      <color indexed="12"/>
      <name val="Arial"/>
      <family val="2"/>
    </font>
    <font>
      <sz val="11"/>
      <name val="Book Antiqua"/>
      <family val="1"/>
    </font>
    <font>
      <sz val="11"/>
      <color indexed="9"/>
      <name val="Book Antiqua"/>
      <family val="1"/>
    </font>
    <font>
      <b/>
      <sz val="11"/>
      <color indexed="9"/>
      <name val="Book Antiqua"/>
      <family val="1"/>
    </font>
    <font>
      <sz val="12"/>
      <color indexed="9"/>
      <name val="Book Antiqua"/>
      <family val="1"/>
    </font>
    <font>
      <sz val="10"/>
      <color indexed="9"/>
      <name val="Book Antiqua"/>
      <family val="1"/>
    </font>
    <font>
      <sz val="8"/>
      <color indexed="9"/>
      <name val="Book Antiqua"/>
      <family val="1"/>
    </font>
    <font>
      <sz val="11"/>
      <color indexed="9"/>
      <name val="Book Antiqua"/>
      <family val="1"/>
    </font>
    <font>
      <sz val="14"/>
      <color indexed="9"/>
      <name val="Times New Roman"/>
      <family val="1"/>
    </font>
    <font>
      <sz val="14"/>
      <color indexed="9"/>
      <name val="Book Antiqua"/>
      <family val="1"/>
    </font>
    <font>
      <b/>
      <sz val="8"/>
      <color indexed="12"/>
      <name val="Times New Roman"/>
      <family val="1"/>
    </font>
    <font>
      <b/>
      <sz val="8"/>
      <name val="Book Antiqua"/>
      <family val="1"/>
    </font>
    <font>
      <i/>
      <sz val="10"/>
      <name val="Book Antiqua"/>
      <family val="1"/>
    </font>
    <font>
      <b/>
      <u/>
      <sz val="11"/>
      <name val="Book Antiqua"/>
      <family val="1"/>
    </font>
    <font>
      <sz val="10"/>
      <name val="Book Antiqua"/>
      <family val="1"/>
    </font>
    <font>
      <sz val="12"/>
      <name val="Arial"/>
      <family val="2"/>
    </font>
    <font>
      <sz val="10"/>
      <name val="Arial"/>
      <family val="2"/>
    </font>
    <font>
      <sz val="11"/>
      <name val="Arial"/>
      <family val="2"/>
    </font>
    <font>
      <b/>
      <sz val="11"/>
      <color indexed="8"/>
      <name val="Book Antiqua"/>
      <family val="1"/>
    </font>
    <font>
      <b/>
      <sz val="11"/>
      <color indexed="18"/>
      <name val="Book Antiqua"/>
      <family val="1"/>
    </font>
    <font>
      <sz val="11"/>
      <name val="Verdana"/>
      <family val="2"/>
    </font>
    <font>
      <b/>
      <sz val="11"/>
      <color indexed="10"/>
      <name val="Book Antiqua"/>
      <family val="1"/>
    </font>
    <font>
      <b/>
      <sz val="10"/>
      <name val="Arial"/>
      <family val="2"/>
    </font>
    <font>
      <b/>
      <sz val="8"/>
      <color indexed="10"/>
      <name val="Arial"/>
      <family val="2"/>
    </font>
    <font>
      <b/>
      <sz val="12"/>
      <color indexed="10"/>
      <name val="Book Antiqua"/>
      <family val="1"/>
    </font>
    <font>
      <b/>
      <sz val="18"/>
      <color indexed="12"/>
      <name val="Book Antiqua"/>
      <family val="1"/>
    </font>
    <font>
      <sz val="10"/>
      <color indexed="9"/>
      <name val="Arial"/>
      <family val="2"/>
    </font>
    <font>
      <sz val="11"/>
      <color indexed="10"/>
      <name val="Book Antiqua"/>
      <family val="1"/>
    </font>
    <font>
      <sz val="10"/>
      <name val="Book Antiqua"/>
      <family val="1"/>
    </font>
    <font>
      <sz val="10"/>
      <color indexed="9"/>
      <name val="Book Antiqua"/>
      <family val="1"/>
    </font>
    <font>
      <sz val="11"/>
      <name val="Book Antiqua"/>
      <family val="1"/>
    </font>
    <font>
      <b/>
      <sz val="10"/>
      <color indexed="12"/>
      <name val="Book Antiqua"/>
      <family val="1"/>
    </font>
    <font>
      <b/>
      <sz val="11"/>
      <color indexed="12"/>
      <name val="Times New Roman"/>
      <family val="1"/>
    </font>
    <font>
      <b/>
      <u/>
      <sz val="10"/>
      <name val="Book Antiqua"/>
      <family val="1"/>
    </font>
    <font>
      <b/>
      <sz val="10"/>
      <color indexed="20"/>
      <name val="Book Antiqua"/>
      <family val="1"/>
    </font>
    <font>
      <b/>
      <strike/>
      <sz val="10"/>
      <color indexed="20"/>
      <name val="Book Antiqua"/>
      <family val="1"/>
    </font>
    <font>
      <b/>
      <sz val="14"/>
      <color indexed="12"/>
      <name val="Book Antiqua"/>
      <family val="1"/>
    </font>
    <font>
      <sz val="10"/>
      <color indexed="12"/>
      <name val="Book Antiqua"/>
      <family val="1"/>
    </font>
    <font>
      <i/>
      <sz val="12"/>
      <name val="Book Antiqua"/>
      <family val="1"/>
    </font>
    <font>
      <b/>
      <i/>
      <sz val="12"/>
      <name val="Book Antiqua"/>
      <family val="1"/>
    </font>
    <font>
      <vertAlign val="superscript"/>
      <sz val="12"/>
      <name val="Book Antiqua"/>
      <family val="1"/>
    </font>
    <font>
      <sz val="10"/>
      <color indexed="22"/>
      <name val="Book Antiqua"/>
      <family val="1"/>
    </font>
    <font>
      <sz val="12"/>
      <color indexed="22"/>
      <name val="Book Antiqua"/>
      <family val="1"/>
    </font>
    <font>
      <b/>
      <sz val="12"/>
      <color indexed="22"/>
      <name val="Book Antiqua"/>
      <family val="1"/>
    </font>
    <font>
      <sz val="10"/>
      <color indexed="55"/>
      <name val="Book Antiqua"/>
      <family val="1"/>
    </font>
    <font>
      <sz val="12"/>
      <color indexed="12"/>
      <name val="Book Antiqua"/>
      <family val="1"/>
    </font>
    <font>
      <sz val="8"/>
      <name val="Book Antiqua"/>
      <family val="1"/>
    </font>
    <font>
      <sz val="8"/>
      <name val="Book Antiqua"/>
      <family val="1"/>
    </font>
    <font>
      <b/>
      <sz val="11"/>
      <name val="Book Antiqua"/>
      <family val="1"/>
    </font>
    <font>
      <sz val="11"/>
      <name val="Book Antiqua"/>
      <family val="1"/>
    </font>
    <font>
      <sz val="10"/>
      <name val="Book Antiqua"/>
      <family val="1"/>
    </font>
    <font>
      <sz val="10"/>
      <name val="Book Antiqua"/>
      <family val="1"/>
    </font>
    <font>
      <sz val="10"/>
      <color indexed="9"/>
      <name val="Book Antiqua"/>
      <family val="1"/>
    </font>
    <font>
      <sz val="8"/>
      <color indexed="9"/>
      <name val="Book Antiqua"/>
      <family val="1"/>
    </font>
    <font>
      <b/>
      <sz val="10"/>
      <name val="Book Antiqua"/>
      <family val="1"/>
    </font>
    <font>
      <sz val="8"/>
      <name val="Book Antiqua"/>
      <family val="1"/>
    </font>
    <font>
      <sz val="11"/>
      <color indexed="9"/>
      <name val="Book Antiqua"/>
      <family val="1"/>
    </font>
    <font>
      <sz val="2"/>
      <color indexed="9"/>
      <name val="Book Antiqua"/>
      <family val="1"/>
    </font>
    <font>
      <b/>
      <sz val="9"/>
      <color indexed="10"/>
      <name val="Book Antiqua"/>
      <family val="1"/>
    </font>
    <font>
      <sz val="12"/>
      <color indexed="9"/>
      <name val="Book Antiqua"/>
      <family val="1"/>
    </font>
    <font>
      <sz val="1"/>
      <name val="Book Antiqua"/>
      <family val="1"/>
    </font>
    <font>
      <sz val="1"/>
      <color indexed="9"/>
      <name val="Book Antiqua"/>
      <family val="1"/>
    </font>
    <font>
      <strike/>
      <sz val="11"/>
      <name val="Book Antiqua"/>
      <family val="1"/>
    </font>
    <font>
      <b/>
      <sz val="24"/>
      <name val="Book Antiqua"/>
      <family val="1"/>
    </font>
    <font>
      <u/>
      <sz val="11"/>
      <name val="Book Antiqua"/>
      <family val="1"/>
    </font>
    <font>
      <b/>
      <sz val="28"/>
      <name val="Book Antiqua"/>
      <family val="1"/>
    </font>
    <font>
      <b/>
      <sz val="11"/>
      <name val="Times New Roman"/>
      <family val="1"/>
    </font>
    <font>
      <b/>
      <sz val="10"/>
      <color rgb="FFFF0000"/>
      <name val="Book Antiqua"/>
      <family val="1"/>
    </font>
    <font>
      <b/>
      <sz val="14"/>
      <color rgb="FFFF0000"/>
      <name val="Book Antiqua"/>
      <family val="1"/>
    </font>
    <font>
      <sz val="8"/>
      <color rgb="FF000000"/>
      <name val="Tahoma"/>
      <family val="2"/>
    </font>
    <font>
      <sz val="11"/>
      <color rgb="FFFF0000"/>
      <name val="Book Antiqua"/>
      <family val="1"/>
    </font>
  </fonts>
  <fills count="14">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8"/>
        <bgColor indexed="64"/>
      </patternFill>
    </fill>
    <fill>
      <patternFill patternType="solid">
        <fgColor indexed="9"/>
        <bgColor indexed="64"/>
      </patternFill>
    </fill>
    <fill>
      <patternFill patternType="solid">
        <fgColor indexed="47"/>
        <bgColor indexed="64"/>
      </patternFill>
    </fill>
    <fill>
      <patternFill patternType="solid">
        <fgColor indexed="12"/>
        <bgColor indexed="64"/>
      </patternFill>
    </fill>
    <fill>
      <patternFill patternType="solid">
        <fgColor indexed="22"/>
        <bgColor indexed="64"/>
      </patternFill>
    </fill>
    <fill>
      <patternFill patternType="solid">
        <fgColor indexed="31"/>
        <bgColor indexed="64"/>
      </patternFill>
    </fill>
    <fill>
      <patternFill patternType="solid">
        <fgColor indexed="13"/>
        <bgColor indexed="64"/>
      </patternFill>
    </fill>
    <fill>
      <patternFill patternType="solid">
        <fgColor indexed="48"/>
        <bgColor indexed="64"/>
      </patternFill>
    </fill>
    <fill>
      <patternFill patternType="solid">
        <fgColor rgb="FFCCFFCC"/>
        <bgColor indexed="64"/>
      </patternFill>
    </fill>
    <fill>
      <patternFill patternType="solid">
        <fgColor rgb="FFFFFF00"/>
        <bgColor indexed="64"/>
      </patternFill>
    </fill>
  </fills>
  <borders count="40">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s>
  <cellStyleXfs count="40">
    <xf numFmtId="0" fontId="0" fillId="0" borderId="0"/>
    <xf numFmtId="9" fontId="12" fillId="0" borderId="0"/>
    <xf numFmtId="164"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14"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5" fontId="13" fillId="0" borderId="0" applyFont="0" applyFill="0" applyBorder="0" applyAlignment="0" applyProtection="0"/>
    <xf numFmtId="170" fontId="15"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6" fillId="0" borderId="0" applyNumberFormat="0" applyFill="0" applyBorder="0" applyAlignment="0" applyProtection="0">
      <alignment vertical="top"/>
      <protection locked="0"/>
    </xf>
    <xf numFmtId="37" fontId="17" fillId="0" borderId="0"/>
    <xf numFmtId="171" fontId="13" fillId="0" borderId="0"/>
    <xf numFmtId="0" fontId="24" fillId="0" borderId="0"/>
    <xf numFmtId="0" fontId="24" fillId="0" borderId="0"/>
    <xf numFmtId="0" fontId="13" fillId="0" borderId="0"/>
    <xf numFmtId="0" fontId="24" fillId="0" borderId="0"/>
    <xf numFmtId="0" fontId="13" fillId="0" borderId="0"/>
    <xf numFmtId="0" fontId="1" fillId="0" borderId="0"/>
    <xf numFmtId="0" fontId="8" fillId="0" borderId="0"/>
    <xf numFmtId="0" fontId="58" fillId="0" borderId="0"/>
    <xf numFmtId="0" fontId="13" fillId="0" borderId="0"/>
    <xf numFmtId="0" fontId="13" fillId="0" borderId="0"/>
    <xf numFmtId="0" fontId="13" fillId="0" borderId="0"/>
    <xf numFmtId="0" fontId="8" fillId="0" borderId="0"/>
    <xf numFmtId="0" fontId="13" fillId="0" borderId="0"/>
    <xf numFmtId="0" fontId="18" fillId="0" borderId="0" applyFont="0"/>
    <xf numFmtId="0" fontId="19" fillId="0" borderId="0" applyNumberFormat="0" applyFill="0" applyBorder="0" applyAlignment="0" applyProtection="0">
      <alignment vertical="top"/>
      <protection locked="0"/>
    </xf>
    <xf numFmtId="0" fontId="20" fillId="0" borderId="0"/>
    <xf numFmtId="0" fontId="96" fillId="12" borderId="4" applyBorder="0" applyAlignment="0" applyProtection="0">
      <alignment horizontal="center" vertical="center" wrapText="1"/>
      <protection locked="0"/>
    </xf>
    <xf numFmtId="0" fontId="96" fillId="12" borderId="4" applyBorder="0" applyAlignment="0">
      <alignment horizontal="center" vertical="center" wrapText="1"/>
      <protection locked="0"/>
    </xf>
  </cellStyleXfs>
  <cellXfs count="723">
    <xf numFmtId="0" fontId="0" fillId="0" borderId="0" xfId="0"/>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xf>
    <xf numFmtId="0" fontId="8" fillId="0" borderId="0" xfId="0" applyFont="1" applyAlignment="1">
      <alignment horizontal="left" vertical="center"/>
    </xf>
    <xf numFmtId="0" fontId="11" fillId="0" borderId="0" xfId="0" applyFont="1" applyAlignment="1">
      <alignment vertical="center"/>
    </xf>
    <xf numFmtId="0" fontId="8" fillId="0" borderId="0" xfId="28" applyAlignment="1">
      <alignment vertical="center"/>
    </xf>
    <xf numFmtId="0" fontId="8" fillId="0" borderId="0" xfId="33" applyAlignment="1" applyProtection="1">
      <alignment vertical="center"/>
      <protection hidden="1"/>
    </xf>
    <xf numFmtId="0" fontId="8" fillId="0" borderId="0" xfId="33" applyAlignment="1" applyProtection="1">
      <alignment horizontal="left" vertical="center" indent="1"/>
      <protection hidden="1"/>
    </xf>
    <xf numFmtId="0" fontId="9" fillId="0" borderId="0" xfId="33" applyFont="1" applyAlignment="1" applyProtection="1">
      <alignment vertical="center"/>
      <protection hidden="1"/>
    </xf>
    <xf numFmtId="0" fontId="9" fillId="0" borderId="0" xfId="0" applyFont="1" applyAlignment="1">
      <alignment vertical="center"/>
    </xf>
    <xf numFmtId="0" fontId="9" fillId="0" borderId="0" xfId="28" applyFont="1" applyAlignment="1" applyProtection="1">
      <alignment horizontal="left" vertical="center" indent="1"/>
      <protection hidden="1"/>
    </xf>
    <xf numFmtId="0" fontId="8" fillId="0" borderId="0" xfId="0" applyFont="1" applyAlignment="1">
      <alignment horizontal="left" vertical="center" indent="1"/>
    </xf>
    <xf numFmtId="0" fontId="8" fillId="0" borderId="5" xfId="0" applyFont="1" applyBorder="1" applyAlignment="1">
      <alignment vertical="center"/>
    </xf>
    <xf numFmtId="0" fontId="9" fillId="0" borderId="5" xfId="0" applyFont="1" applyBorder="1" applyAlignment="1">
      <alignment horizontal="right"/>
    </xf>
    <xf numFmtId="0" fontId="9" fillId="0" borderId="0" xfId="0" applyFont="1" applyAlignment="1">
      <alignment horizontal="left" vertical="center"/>
    </xf>
    <xf numFmtId="0" fontId="9" fillId="0" borderId="0" xfId="0" applyFont="1" applyAlignment="1">
      <alignment horizontal="left" vertical="center" indent="1"/>
    </xf>
    <xf numFmtId="0" fontId="9" fillId="0" borderId="0" xfId="0" applyFont="1" applyAlignment="1">
      <alignment horizontal="right" vertical="center" indent="1"/>
    </xf>
    <xf numFmtId="0" fontId="9" fillId="0" borderId="5" xfId="0" applyFont="1" applyBorder="1" applyAlignment="1" applyProtection="1">
      <alignment vertical="center"/>
      <protection hidden="1"/>
    </xf>
    <xf numFmtId="0" fontId="8" fillId="0" borderId="5" xfId="0" applyFont="1" applyBorder="1" applyAlignment="1" applyProtection="1">
      <alignment vertical="center"/>
      <protection hidden="1"/>
    </xf>
    <xf numFmtId="0" fontId="9" fillId="0" borderId="5" xfId="0" applyFont="1" applyBorder="1" applyAlignment="1" applyProtection="1">
      <alignment horizontal="right"/>
      <protection hidden="1"/>
    </xf>
    <xf numFmtId="0" fontId="0" fillId="0" borderId="0" xfId="0" applyAlignment="1" applyProtection="1">
      <alignment vertical="center"/>
      <protection hidden="1"/>
    </xf>
    <xf numFmtId="0" fontId="0" fillId="0" borderId="0" xfId="0" applyProtection="1">
      <protection hidden="1"/>
    </xf>
    <xf numFmtId="0" fontId="2" fillId="0" borderId="0" xfId="0" applyFont="1" applyAlignment="1" applyProtection="1">
      <alignment vertical="center"/>
      <protection hidden="1"/>
    </xf>
    <xf numFmtId="0" fontId="11"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28" applyAlignment="1" applyProtection="1">
      <alignment vertical="center"/>
      <protection hidden="1"/>
    </xf>
    <xf numFmtId="0" fontId="3"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0" applyFont="1" applyAlignment="1" applyProtection="1">
      <alignment vertical="center"/>
      <protection hidden="1"/>
    </xf>
    <xf numFmtId="0" fontId="4" fillId="0" borderId="0" xfId="0" applyFont="1" applyAlignment="1" applyProtection="1">
      <alignment vertical="center"/>
      <protection hidden="1"/>
    </xf>
    <xf numFmtId="0" fontId="9" fillId="0" borderId="0" xfId="0" applyFont="1" applyAlignment="1" applyProtection="1">
      <alignment horizontal="justify"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8" fillId="0" borderId="0" xfId="0" applyFont="1" applyAlignment="1" applyProtection="1">
      <alignment horizontal="left" vertical="center"/>
      <protection hidden="1"/>
    </xf>
    <xf numFmtId="0" fontId="9"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5" xfId="0" applyFont="1" applyBorder="1" applyAlignment="1" applyProtection="1">
      <alignment horizontal="right" vertical="center"/>
      <protection hidden="1"/>
    </xf>
    <xf numFmtId="0" fontId="4" fillId="0" borderId="6" xfId="0" applyFont="1" applyBorder="1" applyAlignment="1" applyProtection="1">
      <alignment horizontal="center" vertical="center"/>
      <protection hidden="1"/>
    </xf>
    <xf numFmtId="0" fontId="4" fillId="0" borderId="4" xfId="0" applyFont="1" applyBorder="1" applyAlignment="1" applyProtection="1">
      <alignment horizontal="center" vertical="top" wrapText="1"/>
      <protection hidden="1"/>
    </xf>
    <xf numFmtId="0" fontId="21" fillId="0" borderId="4"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4" xfId="0" applyFont="1" applyBorder="1" applyAlignment="1" applyProtection="1">
      <alignment horizontal="justify" vertical="center" wrapText="1"/>
      <protection hidden="1"/>
    </xf>
    <xf numFmtId="0" fontId="23" fillId="0" borderId="0" xfId="0" applyFont="1" applyAlignment="1" applyProtection="1">
      <alignment vertical="center"/>
      <protection hidden="1"/>
    </xf>
    <xf numFmtId="0" fontId="23" fillId="0" borderId="0" xfId="0" applyFont="1" applyProtection="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center" vertical="top"/>
      <protection hidden="1"/>
    </xf>
    <xf numFmtId="0" fontId="0" fillId="0" borderId="7" xfId="0" applyBorder="1" applyAlignment="1" applyProtection="1">
      <alignment horizontal="left"/>
      <protection hidden="1"/>
    </xf>
    <xf numFmtId="0" fontId="0" fillId="0" borderId="8" xfId="0" applyBorder="1" applyAlignment="1" applyProtection="1">
      <alignment horizontal="left"/>
      <protection hidden="1"/>
    </xf>
    <xf numFmtId="0" fontId="8" fillId="0" borderId="0" xfId="0" quotePrefix="1" applyFont="1" applyAlignment="1" applyProtection="1">
      <alignment horizontal="right" vertical="center"/>
      <protection hidden="1"/>
    </xf>
    <xf numFmtId="0" fontId="8" fillId="0" borderId="0" xfId="0" quotePrefix="1" applyFont="1" applyAlignment="1" applyProtection="1">
      <alignment horizontal="right" vertical="top"/>
      <protection hidden="1"/>
    </xf>
    <xf numFmtId="0" fontId="9" fillId="0" borderId="0" xfId="0" applyFont="1" applyAlignment="1" applyProtection="1">
      <alignment horizontal="right" vertical="center"/>
      <protection hidden="1"/>
    </xf>
    <xf numFmtId="0" fontId="8" fillId="0" borderId="0" xfId="0" applyFont="1" applyAlignment="1" applyProtection="1">
      <alignment vertical="top"/>
      <protection hidden="1"/>
    </xf>
    <xf numFmtId="0" fontId="25" fillId="0" borderId="0" xfId="0" applyFont="1" applyAlignment="1" applyProtection="1">
      <alignment vertical="center"/>
      <protection hidden="1"/>
    </xf>
    <xf numFmtId="173" fontId="9" fillId="0" borderId="0" xfId="0" applyNumberFormat="1" applyFont="1" applyAlignment="1" applyProtection="1">
      <alignment horizontal="left" vertical="center" indent="1"/>
      <protection hidden="1"/>
    </xf>
    <xf numFmtId="0" fontId="9" fillId="0" borderId="0" xfId="0" applyFont="1" applyAlignment="1" applyProtection="1">
      <alignment horizontal="right"/>
      <protection hidden="1"/>
    </xf>
    <xf numFmtId="0" fontId="10" fillId="0" borderId="0" xfId="0" applyFont="1" applyAlignment="1" applyProtection="1">
      <alignment horizontal="center" vertical="center" wrapText="1"/>
      <protection hidden="1"/>
    </xf>
    <xf numFmtId="0" fontId="1" fillId="0" borderId="0" xfId="0" applyFont="1" applyProtection="1">
      <protection hidden="1"/>
    </xf>
    <xf numFmtId="0" fontId="1" fillId="0" borderId="0" xfId="0" applyFont="1" applyAlignment="1" applyProtection="1">
      <alignment vertical="center"/>
      <protection hidden="1"/>
    </xf>
    <xf numFmtId="0" fontId="8" fillId="2" borderId="4" xfId="0" applyFont="1" applyFill="1" applyBorder="1" applyAlignment="1" applyProtection="1">
      <alignment horizontal="center" vertical="center" wrapText="1"/>
      <protection locked="0"/>
    </xf>
    <xf numFmtId="0" fontId="4" fillId="0" borderId="6" xfId="0" quotePrefix="1" applyFont="1" applyBorder="1" applyAlignment="1" applyProtection="1">
      <alignment horizontal="center" vertical="center"/>
      <protection hidden="1"/>
    </xf>
    <xf numFmtId="0" fontId="4" fillId="2" borderId="6" xfId="0" applyFont="1" applyFill="1" applyBorder="1" applyAlignment="1" applyProtection="1">
      <alignment horizontal="justify" vertical="center"/>
      <protection locked="0"/>
    </xf>
    <xf numFmtId="0" fontId="4" fillId="2" borderId="6"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0" xfId="0" applyFont="1" applyFill="1" applyBorder="1" applyAlignment="1" applyProtection="1">
      <alignment horizontal="justify" vertical="center"/>
      <protection locked="0"/>
    </xf>
    <xf numFmtId="0" fontId="4" fillId="2" borderId="11" xfId="0" applyFont="1" applyFill="1" applyBorder="1" applyAlignment="1" applyProtection="1">
      <alignment horizontal="justify" vertical="center"/>
      <protection locked="0"/>
    </xf>
    <xf numFmtId="0" fontId="8" fillId="2" borderId="4" xfId="0" applyFont="1" applyFill="1" applyBorder="1" applyAlignment="1" applyProtection="1">
      <alignment vertical="center" wrapText="1"/>
      <protection locked="0"/>
    </xf>
    <xf numFmtId="0" fontId="8" fillId="2" borderId="4" xfId="0" applyFont="1" applyFill="1" applyBorder="1" applyAlignment="1" applyProtection="1">
      <alignment horizontal="left" vertical="center" wrapText="1"/>
      <protection locked="0"/>
    </xf>
    <xf numFmtId="0" fontId="0" fillId="0" borderId="5" xfId="0" applyBorder="1" applyAlignment="1" applyProtection="1">
      <alignment vertical="center"/>
      <protection hidden="1"/>
    </xf>
    <xf numFmtId="0" fontId="0" fillId="0" borderId="5" xfId="0" applyBorder="1" applyProtection="1">
      <protection hidden="1"/>
    </xf>
    <xf numFmtId="172" fontId="8" fillId="0" borderId="0" xfId="0" applyNumberFormat="1" applyFont="1" applyAlignment="1" applyProtection="1">
      <alignment horizontal="center"/>
      <protection hidden="1"/>
    </xf>
    <xf numFmtId="0" fontId="8" fillId="0" borderId="0" xfId="0" applyFont="1" applyAlignment="1" applyProtection="1">
      <alignment horizontal="left"/>
      <protection hidden="1"/>
    </xf>
    <xf numFmtId="0" fontId="21" fillId="0" borderId="0" xfId="0" applyFont="1" applyAlignment="1" applyProtection="1">
      <alignment horizontal="justify" vertical="center"/>
      <protection hidden="1"/>
    </xf>
    <xf numFmtId="0" fontId="8" fillId="0" borderId="4" xfId="0" applyFont="1" applyBorder="1" applyAlignment="1" applyProtection="1">
      <alignment horizontal="left" vertical="center" wrapText="1"/>
      <protection hidden="1"/>
    </xf>
    <xf numFmtId="0" fontId="8" fillId="0" borderId="4" xfId="0" applyFont="1" applyBorder="1" applyAlignment="1" applyProtection="1">
      <alignment horizontal="center" vertical="top" wrapText="1"/>
      <protection hidden="1"/>
    </xf>
    <xf numFmtId="0" fontId="8" fillId="0" borderId="12" xfId="0" applyFont="1" applyBorder="1" applyAlignment="1" applyProtection="1">
      <alignment horizontal="left" vertical="center" wrapText="1"/>
      <protection hidden="1"/>
    </xf>
    <xf numFmtId="0" fontId="8" fillId="0" borderId="13"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0" xfId="0" applyFont="1" applyAlignment="1" applyProtection="1">
      <alignment horizontal="center" vertical="top" wrapText="1"/>
      <protection hidden="1"/>
    </xf>
    <xf numFmtId="0" fontId="9" fillId="0" borderId="0" xfId="0" applyFont="1" applyAlignment="1" applyProtection="1">
      <alignment horizontal="left"/>
      <protection hidden="1"/>
    </xf>
    <xf numFmtId="0" fontId="8" fillId="0" borderId="0" xfId="0" applyFont="1" applyAlignment="1" applyProtection="1">
      <alignment horizontal="center"/>
      <protection hidden="1"/>
    </xf>
    <xf numFmtId="0" fontId="8" fillId="0" borderId="0" xfId="0" applyFont="1" applyAlignment="1" applyProtection="1">
      <alignment vertical="center" wrapText="1"/>
      <protection hidden="1"/>
    </xf>
    <xf numFmtId="0" fontId="8" fillId="0" borderId="0" xfId="0" applyFont="1" applyAlignment="1" applyProtection="1">
      <alignment horizontal="justify"/>
      <protection hidden="1"/>
    </xf>
    <xf numFmtId="0" fontId="8" fillId="0" borderId="0" xfId="0" applyFont="1" applyAlignment="1" applyProtection="1">
      <alignment vertical="top" wrapText="1"/>
      <protection hidden="1"/>
    </xf>
    <xf numFmtId="0" fontId="8" fillId="2" borderId="4" xfId="0" applyFont="1" applyFill="1" applyBorder="1" applyAlignment="1" applyProtection="1">
      <alignment horizontal="center" vertical="top" wrapText="1"/>
      <protection locked="0"/>
    </xf>
    <xf numFmtId="0" fontId="0" fillId="0" borderId="0" xfId="0" applyAlignment="1" applyProtection="1">
      <alignment horizontal="right" vertical="center"/>
      <protection hidden="1"/>
    </xf>
    <xf numFmtId="0" fontId="0" fillId="2" borderId="0" xfId="0" applyFill="1" applyAlignment="1" applyProtection="1">
      <alignment vertical="center"/>
      <protection locked="0"/>
    </xf>
    <xf numFmtId="0" fontId="24" fillId="0" borderId="0" xfId="32" applyFont="1" applyAlignment="1" applyProtection="1">
      <alignment vertical="center"/>
      <protection hidden="1"/>
    </xf>
    <xf numFmtId="0" fontId="27" fillId="0" borderId="0" xfId="32" applyFont="1" applyAlignment="1" applyProtection="1">
      <alignment vertical="center"/>
      <protection hidden="1"/>
    </xf>
    <xf numFmtId="0" fontId="27" fillId="0" borderId="0" xfId="32" applyFont="1" applyProtection="1">
      <protection hidden="1"/>
    </xf>
    <xf numFmtId="0" fontId="13" fillId="0" borderId="0" xfId="32" applyProtection="1">
      <protection hidden="1"/>
    </xf>
    <xf numFmtId="0" fontId="4" fillId="0" borderId="0" xfId="32" applyFont="1" applyAlignment="1" applyProtection="1">
      <alignment vertical="center"/>
      <protection hidden="1"/>
    </xf>
    <xf numFmtId="0" fontId="4" fillId="0" borderId="5" xfId="32" applyFont="1" applyBorder="1" applyAlignment="1" applyProtection="1">
      <alignment vertical="center"/>
      <protection hidden="1"/>
    </xf>
    <xf numFmtId="0" fontId="13" fillId="0" borderId="0" xfId="32" applyAlignment="1" applyProtection="1">
      <alignment vertical="center"/>
      <protection hidden="1"/>
    </xf>
    <xf numFmtId="0" fontId="28" fillId="0" borderId="0" xfId="32" applyFont="1" applyAlignment="1" applyProtection="1">
      <alignment vertical="center"/>
      <protection hidden="1"/>
    </xf>
    <xf numFmtId="0" fontId="4" fillId="0" borderId="14" xfId="32" applyFont="1" applyBorder="1" applyAlignment="1" applyProtection="1">
      <alignment vertical="center"/>
      <protection hidden="1"/>
    </xf>
    <xf numFmtId="0" fontId="29" fillId="0" borderId="0" xfId="32" applyFont="1" applyAlignment="1" applyProtection="1">
      <alignment vertical="center"/>
      <protection hidden="1"/>
    </xf>
    <xf numFmtId="0" fontId="30" fillId="0" borderId="0" xfId="32" applyFont="1"/>
    <xf numFmtId="0" fontId="29" fillId="0" borderId="0" xfId="32" applyFont="1" applyProtection="1">
      <protection hidden="1"/>
    </xf>
    <xf numFmtId="0" fontId="30" fillId="0" borderId="0" xfId="32" applyFont="1" applyProtection="1">
      <protection hidden="1"/>
    </xf>
    <xf numFmtId="0" fontId="8" fillId="2" borderId="15" xfId="0" applyFont="1" applyFill="1" applyBorder="1" applyAlignment="1" applyProtection="1">
      <alignment vertical="top" wrapText="1"/>
      <protection locked="0"/>
    </xf>
    <xf numFmtId="0" fontId="8" fillId="2" borderId="16" xfId="0" applyFont="1" applyFill="1" applyBorder="1" applyAlignment="1" applyProtection="1">
      <alignment vertical="top" wrapText="1"/>
      <protection locked="0"/>
    </xf>
    <xf numFmtId="0" fontId="8" fillId="0" borderId="17" xfId="0" applyFont="1" applyBorder="1" applyAlignment="1" applyProtection="1">
      <alignment vertical="center" wrapText="1"/>
      <protection hidden="1"/>
    </xf>
    <xf numFmtId="0" fontId="8" fillId="0" borderId="18" xfId="0" applyFont="1" applyBorder="1" applyAlignment="1" applyProtection="1">
      <alignment horizontal="center" vertical="top" wrapText="1"/>
      <protection hidden="1"/>
    </xf>
    <xf numFmtId="0" fontId="8" fillId="2" borderId="18" xfId="0" applyFont="1" applyFill="1" applyBorder="1" applyAlignment="1" applyProtection="1">
      <alignment vertical="top" wrapText="1"/>
      <protection locked="0"/>
    </xf>
    <xf numFmtId="0" fontId="8" fillId="0" borderId="15" xfId="0" applyFont="1" applyBorder="1" applyAlignment="1" applyProtection="1">
      <alignment horizontal="center" vertical="top" wrapText="1"/>
      <protection hidden="1"/>
    </xf>
    <xf numFmtId="0" fontId="8" fillId="0" borderId="16" xfId="0" applyFont="1" applyBorder="1" applyAlignment="1" applyProtection="1">
      <alignment horizontal="center" vertical="top" wrapText="1"/>
      <protection hidden="1"/>
    </xf>
    <xf numFmtId="0" fontId="7" fillId="0" borderId="4" xfId="0" applyFont="1" applyBorder="1" applyAlignment="1" applyProtection="1">
      <alignment horizontal="center" vertical="center" wrapText="1"/>
      <protection hidden="1"/>
    </xf>
    <xf numFmtId="0" fontId="4" fillId="2" borderId="4" xfId="0" applyFont="1" applyFill="1" applyBorder="1" applyAlignment="1" applyProtection="1">
      <alignment horizontal="center" vertical="top" wrapText="1"/>
      <protection locked="0"/>
    </xf>
    <xf numFmtId="0" fontId="9" fillId="0" borderId="0" xfId="33" applyFont="1" applyAlignment="1" applyProtection="1">
      <alignment vertical="top"/>
      <protection hidden="1"/>
    </xf>
    <xf numFmtId="0" fontId="4" fillId="0" borderId="0" xfId="0" applyFont="1" applyAlignment="1" applyProtection="1">
      <alignment horizontal="center" vertical="center"/>
      <protection hidden="1"/>
    </xf>
    <xf numFmtId="0" fontId="9" fillId="0" borderId="0" xfId="33" applyFont="1" applyAlignment="1" applyProtection="1">
      <alignment horizontal="left" vertical="center"/>
      <protection hidden="1"/>
    </xf>
    <xf numFmtId="0" fontId="7" fillId="0" borderId="0" xfId="0" applyFont="1" applyAlignment="1" applyProtection="1">
      <alignment vertical="center"/>
      <protection hidden="1"/>
    </xf>
    <xf numFmtId="0" fontId="4" fillId="0" borderId="19"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0" xfId="0" quotePrefix="1" applyFont="1" applyBorder="1" applyAlignment="1" applyProtection="1">
      <alignment horizontal="center" vertical="center"/>
      <protection hidden="1"/>
    </xf>
    <xf numFmtId="0" fontId="4" fillId="2" borderId="20" xfId="0" applyFont="1" applyFill="1" applyBorder="1" applyAlignment="1" applyProtection="1">
      <alignment horizontal="justify" vertical="center"/>
      <protection locked="0"/>
    </xf>
    <xf numFmtId="0" fontId="4" fillId="2" borderId="20" xfId="0" applyFont="1" applyFill="1" applyBorder="1" applyAlignment="1" applyProtection="1">
      <alignment vertical="center"/>
      <protection locked="0"/>
    </xf>
    <xf numFmtId="0" fontId="8" fillId="2" borderId="20" xfId="0" applyFont="1" applyFill="1" applyBorder="1" applyAlignment="1" applyProtection="1">
      <alignment vertical="center"/>
      <protection locked="0"/>
    </xf>
    <xf numFmtId="0" fontId="35" fillId="0" borderId="0" xfId="0" applyFont="1" applyAlignment="1" applyProtection="1">
      <alignment vertical="center"/>
      <protection hidden="1"/>
    </xf>
    <xf numFmtId="0" fontId="35" fillId="0" borderId="0" xfId="0" applyFont="1" applyAlignment="1" applyProtection="1">
      <alignment horizontal="center"/>
      <protection hidden="1"/>
    </xf>
    <xf numFmtId="0" fontId="35" fillId="0" borderId="0" xfId="0" applyFont="1" applyAlignment="1" applyProtection="1">
      <alignment horizontal="center" vertical="center"/>
      <protection hidden="1"/>
    </xf>
    <xf numFmtId="0" fontId="35" fillId="0" borderId="0" xfId="0" applyFont="1" applyProtection="1">
      <protection hidden="1"/>
    </xf>
    <xf numFmtId="0" fontId="38" fillId="0" borderId="0" xfId="0" applyFont="1" applyAlignment="1" applyProtection="1">
      <alignment vertical="center"/>
      <protection hidden="1"/>
    </xf>
    <xf numFmtId="0" fontId="39" fillId="0" borderId="0" xfId="0" applyFont="1" applyAlignment="1" applyProtection="1">
      <alignment vertical="center"/>
      <protection hidden="1"/>
    </xf>
    <xf numFmtId="0" fontId="32" fillId="0" borderId="0" xfId="28" applyFont="1" applyAlignment="1" applyProtection="1">
      <alignment horizontal="left" vertical="center" indent="1"/>
      <protection hidden="1"/>
    </xf>
    <xf numFmtId="0" fontId="34"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41"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37" fillId="0" borderId="0" xfId="33" applyFont="1" applyAlignment="1" applyProtection="1">
      <alignment vertical="center"/>
      <protection hidden="1"/>
    </xf>
    <xf numFmtId="0" fontId="36" fillId="0" borderId="0" xfId="0" applyFont="1" applyAlignment="1" applyProtection="1">
      <alignment horizontal="center" vertical="center"/>
      <protection hidden="1"/>
    </xf>
    <xf numFmtId="0" fontId="4" fillId="0" borderId="0" xfId="0" applyFont="1" applyProtection="1">
      <protection hidden="1"/>
    </xf>
    <xf numFmtId="0" fontId="8" fillId="0" borderId="0" xfId="33" applyAlignment="1" applyProtection="1">
      <alignment horizontal="justify" vertical="center"/>
      <protection hidden="1"/>
    </xf>
    <xf numFmtId="0" fontId="0" fillId="0" borderId="0" xfId="0" applyAlignment="1" applyProtection="1">
      <alignment horizontal="justify" vertical="center"/>
      <protection hidden="1"/>
    </xf>
    <xf numFmtId="0" fontId="8" fillId="0" borderId="0" xfId="28" applyAlignment="1" applyProtection="1">
      <alignment horizontal="justify" vertical="center"/>
      <protection hidden="1"/>
    </xf>
    <xf numFmtId="0" fontId="0" fillId="0" borderId="0" xfId="0" applyAlignment="1" applyProtection="1">
      <alignment horizontal="justify"/>
      <protection hidden="1"/>
    </xf>
    <xf numFmtId="0" fontId="6" fillId="2" borderId="4"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8" fillId="2" borderId="21" xfId="0" applyFont="1" applyFill="1" applyBorder="1" applyAlignment="1" applyProtection="1">
      <alignment vertical="top" wrapText="1"/>
      <protection locked="0"/>
    </xf>
    <xf numFmtId="0" fontId="8" fillId="0" borderId="14" xfId="0" applyFont="1" applyBorder="1" applyAlignment="1" applyProtection="1">
      <alignment vertical="center"/>
      <protection hidden="1"/>
    </xf>
    <xf numFmtId="0" fontId="9" fillId="2" borderId="18"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8" fillId="0" borderId="0" xfId="33" applyAlignment="1" applyProtection="1">
      <alignment vertical="top"/>
      <protection hidden="1"/>
    </xf>
    <xf numFmtId="0" fontId="9" fillId="0" borderId="0" xfId="28" applyFont="1" applyAlignment="1" applyProtection="1">
      <alignment horizontal="left" vertical="center" indent="5"/>
      <protection hidden="1"/>
    </xf>
    <xf numFmtId="0" fontId="8" fillId="0" borderId="4" xfId="0" applyFont="1" applyBorder="1" applyAlignment="1" applyProtection="1">
      <alignment vertical="center" wrapText="1"/>
      <protection hidden="1"/>
    </xf>
    <xf numFmtId="0" fontId="31" fillId="0" borderId="0" xfId="0" applyFont="1" applyAlignment="1" applyProtection="1">
      <alignment vertical="center" wrapText="1"/>
      <protection hidden="1"/>
    </xf>
    <xf numFmtId="0" fontId="44" fillId="0" borderId="0" xfId="0" applyFont="1" applyProtection="1">
      <protection hidden="1"/>
    </xf>
    <xf numFmtId="0" fontId="1"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24" fillId="2" borderId="4" xfId="0" applyFont="1" applyFill="1" applyBorder="1" applyAlignment="1" applyProtection="1">
      <alignment horizontal="right" vertical="center" wrapText="1"/>
      <protection locked="0"/>
    </xf>
    <xf numFmtId="0" fontId="13" fillId="0" borderId="0" xfId="30" applyAlignment="1" applyProtection="1">
      <alignment vertical="center"/>
      <protection hidden="1"/>
    </xf>
    <xf numFmtId="0" fontId="46" fillId="0" borderId="0" xfId="30" applyFont="1" applyAlignment="1" applyProtection="1">
      <alignment vertical="center"/>
      <protection hidden="1"/>
    </xf>
    <xf numFmtId="0" fontId="13" fillId="0" borderId="0" xfId="30" applyProtection="1">
      <protection hidden="1"/>
    </xf>
    <xf numFmtId="0" fontId="46" fillId="0" borderId="0" xfId="30" applyFont="1" applyAlignment="1" applyProtection="1">
      <alignment horizontal="left" vertical="center"/>
      <protection hidden="1"/>
    </xf>
    <xf numFmtId="0" fontId="8" fillId="0" borderId="0" xfId="31" applyFont="1" applyAlignment="1" applyProtection="1">
      <alignment vertical="center"/>
      <protection hidden="1"/>
    </xf>
    <xf numFmtId="0" fontId="8" fillId="3" borderId="14" xfId="31" applyFont="1" applyFill="1" applyBorder="1" applyAlignment="1" applyProtection="1">
      <alignment vertical="center"/>
      <protection hidden="1"/>
    </xf>
    <xf numFmtId="0" fontId="13" fillId="0" borderId="0" xfId="31" applyAlignment="1" applyProtection="1">
      <alignment vertical="center"/>
      <protection hidden="1"/>
    </xf>
    <xf numFmtId="0" fontId="47" fillId="0" borderId="0" xfId="31" applyFont="1" applyAlignment="1" applyProtection="1">
      <alignment vertical="center"/>
      <protection hidden="1"/>
    </xf>
    <xf numFmtId="0" fontId="13" fillId="0" borderId="0" xfId="31" applyProtection="1">
      <protection hidden="1"/>
    </xf>
    <xf numFmtId="0" fontId="8" fillId="3" borderId="0" xfId="31" applyFont="1" applyFill="1" applyAlignment="1" applyProtection="1">
      <alignment vertical="center"/>
      <protection hidden="1"/>
    </xf>
    <xf numFmtId="0" fontId="8" fillId="3" borderId="5" xfId="31" applyFont="1" applyFill="1" applyBorder="1" applyAlignment="1" applyProtection="1">
      <alignment vertical="center"/>
      <protection hidden="1"/>
    </xf>
    <xf numFmtId="0" fontId="8" fillId="4" borderId="0" xfId="31" applyFont="1" applyFill="1" applyAlignment="1" applyProtection="1">
      <alignment vertical="center"/>
      <protection hidden="1"/>
    </xf>
    <xf numFmtId="0" fontId="50" fillId="0" borderId="0" xfId="31" applyFont="1" applyAlignment="1" applyProtection="1">
      <alignment horizontal="justify" vertical="center" wrapText="1"/>
      <protection hidden="1"/>
    </xf>
    <xf numFmtId="0" fontId="8" fillId="0" borderId="0" xfId="31" applyFont="1" applyAlignment="1" applyProtection="1">
      <alignment vertical="center" wrapText="1"/>
      <protection hidden="1"/>
    </xf>
    <xf numFmtId="0" fontId="51" fillId="0" borderId="0" xfId="31" applyFont="1" applyAlignment="1" applyProtection="1">
      <alignment horizontal="center" vertical="center"/>
      <protection hidden="1"/>
    </xf>
    <xf numFmtId="0" fontId="8" fillId="0" borderId="0" xfId="31" applyFont="1" applyAlignment="1" applyProtection="1">
      <alignment horizontal="left" vertical="center"/>
      <protection hidden="1"/>
    </xf>
    <xf numFmtId="0" fontId="13" fillId="0" borderId="0" xfId="31" applyAlignment="1" applyProtection="1">
      <alignment horizontal="center"/>
      <protection hidden="1"/>
    </xf>
    <xf numFmtId="0" fontId="48" fillId="0" borderId="0" xfId="31" applyFont="1" applyAlignment="1" applyProtection="1">
      <alignment horizontal="left" vertical="center" wrapText="1"/>
      <protection hidden="1"/>
    </xf>
    <xf numFmtId="0" fontId="52" fillId="0" borderId="0" xfId="31" applyFont="1" applyAlignment="1" applyProtection="1">
      <alignment horizontal="right" vertical="center"/>
      <protection hidden="1"/>
    </xf>
    <xf numFmtId="0" fontId="51" fillId="0" borderId="0" xfId="31" applyFont="1" applyAlignment="1" applyProtection="1">
      <alignment horizontal="center" vertical="center" wrapText="1"/>
      <protection hidden="1"/>
    </xf>
    <xf numFmtId="0" fontId="8" fillId="0" borderId="0" xfId="31" applyFont="1" applyAlignment="1" applyProtection="1">
      <alignment horizontal="center" vertical="center"/>
      <protection hidden="1"/>
    </xf>
    <xf numFmtId="0" fontId="9" fillId="0" borderId="22" xfId="31" applyFont="1" applyBorder="1" applyAlignment="1" applyProtection="1">
      <alignment vertical="center" wrapText="1"/>
      <protection hidden="1"/>
    </xf>
    <xf numFmtId="0" fontId="8" fillId="0" borderId="22" xfId="31" applyFont="1" applyBorder="1" applyAlignment="1" applyProtection="1">
      <alignment horizontal="center" vertical="center"/>
      <protection hidden="1"/>
    </xf>
    <xf numFmtId="0" fontId="51" fillId="0" borderId="23" xfId="31" applyFont="1" applyBorder="1" applyAlignment="1" applyProtection="1">
      <alignment horizontal="center" vertical="center" wrapText="1"/>
      <protection hidden="1"/>
    </xf>
    <xf numFmtId="0" fontId="8" fillId="0" borderId="23" xfId="31" applyFont="1" applyBorder="1" applyAlignment="1" applyProtection="1">
      <alignment horizontal="center" vertical="center"/>
      <protection hidden="1"/>
    </xf>
    <xf numFmtId="0" fontId="8" fillId="0" borderId="23" xfId="31" applyFont="1" applyBorder="1" applyAlignment="1" applyProtection="1">
      <alignment vertical="center"/>
      <protection hidden="1"/>
    </xf>
    <xf numFmtId="0" fontId="8" fillId="0" borderId="23" xfId="31" applyFont="1" applyBorder="1" applyAlignment="1" applyProtection="1">
      <alignment horizontal="right" vertical="center"/>
      <protection hidden="1"/>
    </xf>
    <xf numFmtId="0" fontId="9" fillId="0" borderId="0" xfId="31" applyFont="1" applyAlignment="1" applyProtection="1">
      <alignment vertical="center"/>
      <protection hidden="1"/>
    </xf>
    <xf numFmtId="0" fontId="8" fillId="0" borderId="0" xfId="31" applyFont="1" applyAlignment="1" applyProtection="1">
      <alignment vertical="top"/>
      <protection hidden="1"/>
    </xf>
    <xf numFmtId="4" fontId="8" fillId="0" borderId="0" xfId="31" applyNumberFormat="1" applyFont="1" applyAlignment="1" applyProtection="1">
      <alignment vertical="center"/>
      <protection hidden="1"/>
    </xf>
    <xf numFmtId="0" fontId="8" fillId="0" borderId="22" xfId="31" applyFont="1" applyBorder="1" applyAlignment="1" applyProtection="1">
      <alignment vertical="center"/>
      <protection hidden="1"/>
    </xf>
    <xf numFmtId="0" fontId="9" fillId="0" borderId="5" xfId="31" applyFont="1" applyBorder="1" applyAlignment="1" applyProtection="1">
      <alignment vertical="center" wrapText="1"/>
      <protection hidden="1"/>
    </xf>
    <xf numFmtId="0" fontId="8" fillId="0" borderId="5" xfId="31" applyFont="1" applyBorder="1" applyAlignment="1" applyProtection="1">
      <alignment horizontal="center" vertical="center"/>
      <protection hidden="1"/>
    </xf>
    <xf numFmtId="0" fontId="8" fillId="0" borderId="5" xfId="31" applyFont="1" applyBorder="1" applyAlignment="1" applyProtection="1">
      <alignment vertical="center"/>
      <protection hidden="1"/>
    </xf>
    <xf numFmtId="0" fontId="51" fillId="0" borderId="24" xfId="31" applyFont="1" applyBorder="1" applyAlignment="1" applyProtection="1">
      <alignment horizontal="center" vertical="center" wrapText="1"/>
      <protection hidden="1"/>
    </xf>
    <xf numFmtId="0" fontId="8" fillId="0" borderId="24" xfId="31" applyFont="1" applyBorder="1" applyAlignment="1" applyProtection="1">
      <alignment horizontal="center" vertical="center"/>
      <protection hidden="1"/>
    </xf>
    <xf numFmtId="0" fontId="8" fillId="0" borderId="24" xfId="31" applyFont="1" applyBorder="1" applyAlignment="1" applyProtection="1">
      <alignment vertical="center"/>
      <protection hidden="1"/>
    </xf>
    <xf numFmtId="0" fontId="8" fillId="0" borderId="6" xfId="31" applyFont="1" applyBorder="1" applyAlignment="1" applyProtection="1">
      <alignment horizontal="center" vertical="center"/>
      <protection hidden="1"/>
    </xf>
    <xf numFmtId="0" fontId="8" fillId="0" borderId="6" xfId="31" applyFont="1" applyBorder="1" applyAlignment="1" applyProtection="1">
      <alignment vertical="center"/>
      <protection hidden="1"/>
    </xf>
    <xf numFmtId="0" fontId="51" fillId="0" borderId="6" xfId="31" applyFont="1" applyBorder="1" applyAlignment="1" applyProtection="1">
      <alignment horizontal="center" vertical="center" wrapText="1"/>
      <protection hidden="1"/>
    </xf>
    <xf numFmtId="0" fontId="13" fillId="0" borderId="23" xfId="31" applyBorder="1" applyAlignment="1" applyProtection="1">
      <alignment vertical="center"/>
      <protection hidden="1"/>
    </xf>
    <xf numFmtId="0" fontId="8" fillId="0" borderId="6" xfId="31" applyFont="1" applyBorder="1" applyAlignment="1" applyProtection="1">
      <alignment horizontal="center" vertical="top" wrapText="1"/>
      <protection hidden="1"/>
    </xf>
    <xf numFmtId="0" fontId="13" fillId="0" borderId="0" xfId="31" applyAlignment="1" applyProtection="1">
      <alignment horizontal="right"/>
      <protection hidden="1"/>
    </xf>
    <xf numFmtId="0" fontId="51" fillId="0" borderId="5" xfId="31" applyFont="1" applyBorder="1" applyAlignment="1" applyProtection="1">
      <alignment horizontal="center" vertical="center" wrapText="1"/>
      <protection hidden="1"/>
    </xf>
    <xf numFmtId="0" fontId="54" fillId="0" borderId="0" xfId="0" applyFont="1" applyAlignment="1" applyProtection="1">
      <alignment vertical="center"/>
      <protection hidden="1"/>
    </xf>
    <xf numFmtId="0" fontId="8" fillId="0" borderId="0" xfId="0" applyFont="1" applyAlignment="1" applyProtection="1">
      <alignment horizontal="justify" vertical="center" wrapText="1"/>
      <protection hidden="1"/>
    </xf>
    <xf numFmtId="0" fontId="31" fillId="0" borderId="0" xfId="0" applyFont="1" applyAlignment="1" applyProtection="1">
      <alignment horizontal="left" vertical="center"/>
      <protection hidden="1"/>
    </xf>
    <xf numFmtId="173" fontId="9" fillId="0" borderId="0" xfId="0" applyNumberFormat="1" applyFont="1" applyAlignment="1">
      <alignment horizontal="left" vertical="center" indent="1"/>
    </xf>
    <xf numFmtId="173" fontId="9" fillId="0" borderId="0" xfId="0" applyNumberFormat="1" applyFont="1" applyAlignment="1" applyProtection="1">
      <alignment horizontal="left" vertical="center"/>
      <protection hidden="1"/>
    </xf>
    <xf numFmtId="0" fontId="8" fillId="2" borderId="15"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hidden="1"/>
    </xf>
    <xf numFmtId="1" fontId="25" fillId="0" borderId="0" xfId="0" applyNumberFormat="1" applyFont="1" applyAlignment="1" applyProtection="1">
      <alignment horizontal="center" vertical="center"/>
      <protection hidden="1"/>
    </xf>
    <xf numFmtId="0" fontId="8" fillId="0" borderId="21" xfId="0" applyFont="1" applyBorder="1" applyAlignment="1" applyProtection="1">
      <alignment horizontal="center" vertical="top" wrapText="1"/>
      <protection hidden="1"/>
    </xf>
    <xf numFmtId="0" fontId="42" fillId="0" borderId="0" xfId="0" applyFont="1" applyAlignment="1" applyProtection="1">
      <alignment horizontal="justify" vertical="center"/>
      <protection hidden="1"/>
    </xf>
    <xf numFmtId="0" fontId="42" fillId="0" borderId="0" xfId="0" applyFont="1" applyAlignment="1" applyProtection="1">
      <alignment horizontal="center" vertical="center"/>
      <protection hidden="1"/>
    </xf>
    <xf numFmtId="0" fontId="23" fillId="0" borderId="0" xfId="32" applyFont="1" applyAlignment="1" applyProtection="1">
      <alignment vertical="center"/>
      <protection hidden="1"/>
    </xf>
    <xf numFmtId="0" fontId="24" fillId="0" borderId="5" xfId="32" applyFont="1" applyBorder="1" applyAlignment="1" applyProtection="1">
      <alignment vertical="center"/>
      <protection hidden="1"/>
    </xf>
    <xf numFmtId="0" fontId="56" fillId="0" borderId="0" xfId="30" applyFont="1" applyAlignment="1" applyProtection="1">
      <alignment horizontal="left" vertical="center"/>
      <protection hidden="1"/>
    </xf>
    <xf numFmtId="0" fontId="56" fillId="0" borderId="0" xfId="30" applyFont="1" applyProtection="1">
      <protection hidden="1"/>
    </xf>
    <xf numFmtId="0" fontId="56" fillId="0" borderId="0" xfId="30" applyFont="1" applyAlignment="1" applyProtection="1">
      <alignment vertical="center"/>
      <protection hidden="1"/>
    </xf>
    <xf numFmtId="0" fontId="56" fillId="0" borderId="0" xfId="30" applyFont="1" applyAlignment="1" applyProtection="1">
      <alignment horizontal="center" vertical="center"/>
      <protection hidden="1"/>
    </xf>
    <xf numFmtId="0" fontId="56" fillId="0" borderId="0" xfId="30" applyFont="1" applyAlignment="1" applyProtection="1">
      <alignment horizontal="left"/>
      <protection hidden="1"/>
    </xf>
    <xf numFmtId="0" fontId="56" fillId="0" borderId="0" xfId="30" applyFont="1" applyAlignment="1" applyProtection="1">
      <alignment horizontal="center"/>
      <protection hidden="1"/>
    </xf>
    <xf numFmtId="0" fontId="56" fillId="0" borderId="0" xfId="34" applyFont="1" applyAlignment="1" applyProtection="1">
      <alignment horizontal="center"/>
      <protection hidden="1"/>
    </xf>
    <xf numFmtId="0" fontId="56" fillId="0" borderId="0" xfId="34" applyFont="1" applyProtection="1">
      <protection hidden="1"/>
    </xf>
    <xf numFmtId="0" fontId="1" fillId="0" borderId="0" xfId="0" applyFont="1" applyProtection="1">
      <protection locked="0"/>
    </xf>
    <xf numFmtId="0" fontId="8" fillId="0" borderId="25" xfId="0" applyFont="1" applyBorder="1" applyAlignment="1" applyProtection="1">
      <alignment horizontal="center" vertical="center" wrapText="1"/>
      <protection hidden="1"/>
    </xf>
    <xf numFmtId="0" fontId="8" fillId="0" borderId="14" xfId="0" applyFont="1" applyBorder="1" applyAlignment="1" applyProtection="1">
      <alignment horizontal="center" vertical="top" wrapText="1"/>
      <protection hidden="1"/>
    </xf>
    <xf numFmtId="0" fontId="8" fillId="0" borderId="14" xfId="0" applyFont="1" applyBorder="1" applyAlignment="1" applyProtection="1">
      <alignment vertical="top" wrapText="1"/>
      <protection hidden="1"/>
    </xf>
    <xf numFmtId="0" fontId="42" fillId="0" borderId="0" xfId="0" applyFont="1" applyAlignment="1" applyProtection="1">
      <alignment vertical="center"/>
      <protection hidden="1"/>
    </xf>
    <xf numFmtId="0" fontId="42" fillId="0" borderId="0" xfId="0" applyFont="1" applyAlignment="1" applyProtection="1">
      <alignment vertical="center"/>
      <protection locked="0"/>
    </xf>
    <xf numFmtId="0" fontId="24" fillId="0" borderId="0" xfId="0" applyFont="1" applyAlignment="1" applyProtection="1">
      <alignment vertical="center"/>
      <protection locked="0"/>
    </xf>
    <xf numFmtId="0" fontId="42" fillId="0" borderId="0" xfId="0" applyFont="1" applyAlignment="1" applyProtection="1">
      <alignment vertical="center" wrapText="1"/>
      <protection hidden="1"/>
    </xf>
    <xf numFmtId="0" fontId="10" fillId="0" borderId="0" xfId="29" applyFont="1" applyAlignment="1" applyProtection="1">
      <alignment vertical="center" wrapText="1"/>
      <protection hidden="1"/>
    </xf>
    <xf numFmtId="0" fontId="9" fillId="0" borderId="0" xfId="29" applyFont="1" applyAlignment="1" applyProtection="1">
      <alignment horizontal="left" vertical="center"/>
      <protection hidden="1"/>
    </xf>
    <xf numFmtId="0" fontId="10" fillId="0" borderId="0" xfId="29" applyFont="1" applyAlignment="1" applyProtection="1">
      <alignment horizontal="center" vertical="center" wrapText="1"/>
      <protection hidden="1"/>
    </xf>
    <xf numFmtId="0" fontId="58" fillId="0" borderId="0" xfId="29" applyAlignment="1" applyProtection="1">
      <alignment vertical="center"/>
      <protection hidden="1"/>
    </xf>
    <xf numFmtId="0" fontId="59" fillId="0" borderId="0" xfId="29" applyFont="1" applyAlignment="1" applyProtection="1">
      <alignment vertical="center"/>
      <protection hidden="1"/>
    </xf>
    <xf numFmtId="0" fontId="9" fillId="0" borderId="0" xfId="29" applyFont="1" applyAlignment="1" applyProtection="1">
      <alignment vertical="center"/>
      <protection hidden="1"/>
    </xf>
    <xf numFmtId="0" fontId="8" fillId="0" borderId="0" xfId="29" applyFont="1" applyAlignment="1" applyProtection="1">
      <alignment vertical="center"/>
      <protection hidden="1"/>
    </xf>
    <xf numFmtId="0" fontId="58" fillId="0" borderId="0" xfId="29" applyProtection="1">
      <protection hidden="1"/>
    </xf>
    <xf numFmtId="0" fontId="59" fillId="0" borderId="0" xfId="29" applyFont="1" applyAlignment="1" applyProtection="1">
      <alignment horizontal="center"/>
      <protection hidden="1"/>
    </xf>
    <xf numFmtId="0" fontId="59" fillId="0" borderId="0" xfId="29" applyFont="1" applyProtection="1">
      <protection hidden="1"/>
    </xf>
    <xf numFmtId="0" fontId="9" fillId="0" borderId="0" xfId="29" applyFont="1" applyAlignment="1" applyProtection="1">
      <alignment horizontal="center" vertical="center"/>
      <protection hidden="1"/>
    </xf>
    <xf numFmtId="0" fontId="8" fillId="0" borderId="0" xfId="29" applyFont="1" applyAlignment="1" applyProtection="1">
      <alignment horizontal="justify" vertical="center"/>
      <protection hidden="1"/>
    </xf>
    <xf numFmtId="0" fontId="8" fillId="0" borderId="26" xfId="29" applyFont="1" applyBorder="1" applyAlignment="1" applyProtection="1">
      <alignment vertical="center" wrapText="1"/>
      <protection hidden="1"/>
    </xf>
    <xf numFmtId="0" fontId="8" fillId="0" borderId="27" xfId="29" applyFont="1" applyBorder="1" applyAlignment="1" applyProtection="1">
      <alignment vertical="center" wrapText="1"/>
      <protection hidden="1"/>
    </xf>
    <xf numFmtId="0" fontId="8" fillId="0" borderId="0" xfId="29" applyFont="1" applyAlignment="1" applyProtection="1">
      <alignment horizontal="center" vertical="center"/>
      <protection hidden="1"/>
    </xf>
    <xf numFmtId="0" fontId="60" fillId="0" borderId="0" xfId="29" applyFont="1" applyAlignment="1" applyProtection="1">
      <alignment horizontal="center" vertical="center"/>
      <protection hidden="1"/>
    </xf>
    <xf numFmtId="0" fontId="8" fillId="0" borderId="0" xfId="29" applyFont="1" applyAlignment="1" applyProtection="1">
      <alignment vertical="center" wrapText="1"/>
      <protection hidden="1"/>
    </xf>
    <xf numFmtId="0" fontId="8" fillId="0" borderId="0" xfId="29" applyFont="1" applyProtection="1">
      <protection hidden="1"/>
    </xf>
    <xf numFmtId="0" fontId="8" fillId="0" borderId="28" xfId="29" applyFont="1" applyBorder="1" applyAlignment="1" applyProtection="1">
      <alignment vertical="center"/>
      <protection hidden="1"/>
    </xf>
    <xf numFmtId="0" fontId="8" fillId="0" borderId="17" xfId="29" applyFont="1" applyBorder="1" applyAlignment="1" applyProtection="1">
      <alignment vertical="center"/>
      <protection hidden="1"/>
    </xf>
    <xf numFmtId="0" fontId="8" fillId="0" borderId="29" xfId="29" applyFont="1" applyBorder="1" applyAlignment="1" applyProtection="1">
      <alignment vertical="center"/>
      <protection hidden="1"/>
    </xf>
    <xf numFmtId="0" fontId="8" fillId="0" borderId="30" xfId="29" applyFont="1" applyBorder="1" applyAlignment="1" applyProtection="1">
      <alignment vertical="center"/>
      <protection hidden="1"/>
    </xf>
    <xf numFmtId="0" fontId="8" fillId="0" borderId="31" xfId="29" applyFont="1" applyBorder="1" applyAlignment="1" applyProtection="1">
      <alignment vertical="center"/>
      <protection hidden="1"/>
    </xf>
    <xf numFmtId="0" fontId="8" fillId="0" borderId="32" xfId="29" applyFont="1" applyBorder="1" applyAlignment="1" applyProtection="1">
      <alignment vertical="center"/>
      <protection hidden="1"/>
    </xf>
    <xf numFmtId="0" fontId="8" fillId="0" borderId="13" xfId="29" applyFont="1" applyBorder="1" applyAlignment="1" applyProtection="1">
      <alignment vertical="center"/>
      <protection hidden="1"/>
    </xf>
    <xf numFmtId="0" fontId="8" fillId="0" borderId="8" xfId="29" applyFont="1" applyBorder="1" applyAlignment="1" applyProtection="1">
      <alignment vertical="center"/>
      <protection hidden="1"/>
    </xf>
    <xf numFmtId="0" fontId="8" fillId="0" borderId="26" xfId="29" applyFont="1" applyBorder="1" applyAlignment="1" applyProtection="1">
      <alignment horizontal="left" vertical="center"/>
      <protection hidden="1"/>
    </xf>
    <xf numFmtId="0" fontId="8" fillId="0" borderId="27" xfId="29" applyFont="1" applyBorder="1" applyAlignment="1" applyProtection="1">
      <alignment horizontal="left" vertical="center"/>
      <protection hidden="1"/>
    </xf>
    <xf numFmtId="0" fontId="8" fillId="0" borderId="0" xfId="29"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0" fillId="0" borderId="4" xfId="0" applyBorder="1" applyAlignment="1" applyProtection="1">
      <alignment vertical="center"/>
      <protection hidden="1"/>
    </xf>
    <xf numFmtId="0" fontId="24" fillId="0" borderId="4" xfId="0" applyFont="1" applyBorder="1" applyAlignment="1" applyProtection="1">
      <alignment vertical="center"/>
      <protection hidden="1"/>
    </xf>
    <xf numFmtId="0" fontId="71" fillId="0" borderId="0" xfId="0" applyFont="1" applyProtection="1">
      <protection hidden="1"/>
    </xf>
    <xf numFmtId="0" fontId="72" fillId="0" borderId="0" xfId="0" applyFont="1" applyAlignment="1" applyProtection="1">
      <alignment vertical="center" wrapText="1"/>
      <protection hidden="1"/>
    </xf>
    <xf numFmtId="0" fontId="73" fillId="0" borderId="0" xfId="0" applyFont="1" applyAlignment="1" applyProtection="1">
      <alignment vertical="center" wrapText="1"/>
      <protection hidden="1"/>
    </xf>
    <xf numFmtId="0" fontId="8" fillId="2" borderId="0" xfId="0" applyFont="1" applyFill="1" applyAlignment="1" applyProtection="1">
      <alignment vertical="center" wrapText="1"/>
      <protection locked="0"/>
    </xf>
    <xf numFmtId="0" fontId="8" fillId="0" borderId="0" xfId="0" applyFont="1" applyAlignment="1" applyProtection="1">
      <alignment vertical="center" wrapText="1"/>
      <protection locked="0"/>
    </xf>
    <xf numFmtId="0" fontId="21" fillId="0" borderId="0" xfId="0" applyFont="1" applyAlignment="1" applyProtection="1">
      <alignment horizontal="right" vertical="top"/>
      <protection hidden="1"/>
    </xf>
    <xf numFmtId="0" fontId="24" fillId="2" borderId="4" xfId="0" applyFont="1" applyFill="1" applyBorder="1" applyAlignment="1" applyProtection="1">
      <alignment vertical="center"/>
      <protection locked="0" hidden="1"/>
    </xf>
    <xf numFmtId="0" fontId="1" fillId="0" borderId="0" xfId="0" applyFont="1" applyAlignment="1" applyProtection="1">
      <alignment vertical="center" wrapText="1"/>
      <protection hidden="1"/>
    </xf>
    <xf numFmtId="0" fontId="0" fillId="0" borderId="0" xfId="0" applyAlignment="1" applyProtection="1">
      <alignment vertical="center" wrapText="1"/>
      <protection hidden="1"/>
    </xf>
    <xf numFmtId="174" fontId="74" fillId="0" borderId="0" xfId="29" applyNumberFormat="1" applyFont="1" applyProtection="1">
      <protection hidden="1"/>
    </xf>
    <xf numFmtId="0" fontId="9" fillId="0" borderId="33" xfId="0" applyFont="1" applyBorder="1" applyAlignment="1" applyProtection="1">
      <alignment vertical="center" wrapText="1"/>
      <protection hidden="1"/>
    </xf>
    <xf numFmtId="0" fontId="9" fillId="0" borderId="33" xfId="0" applyFont="1" applyBorder="1" applyAlignment="1" applyProtection="1">
      <alignment horizontal="justify" vertical="center" wrapText="1"/>
      <protection hidden="1"/>
    </xf>
    <xf numFmtId="0" fontId="9" fillId="0" borderId="34" xfId="0" applyFont="1" applyBorder="1" applyAlignment="1" applyProtection="1">
      <alignment vertical="center" wrapText="1"/>
      <protection hidden="1"/>
    </xf>
    <xf numFmtId="0" fontId="9" fillId="0" borderId="34" xfId="0" applyFont="1" applyBorder="1" applyAlignment="1" applyProtection="1">
      <alignment horizontal="justify" vertical="center" wrapText="1"/>
      <protection hidden="1"/>
    </xf>
    <xf numFmtId="175" fontId="9" fillId="2" borderId="4" xfId="0" applyNumberFormat="1" applyFont="1" applyFill="1" applyBorder="1" applyAlignment="1" applyProtection="1">
      <alignment horizontal="center" vertical="center" wrapText="1"/>
      <protection locked="0" hidden="1"/>
    </xf>
    <xf numFmtId="0" fontId="8" fillId="2" borderId="21" xfId="0" applyFont="1" applyFill="1" applyBorder="1" applyAlignment="1" applyProtection="1">
      <alignment horizontal="left" vertical="center" wrapText="1"/>
      <protection locked="0"/>
    </xf>
    <xf numFmtId="0" fontId="8" fillId="2" borderId="18" xfId="29" applyFont="1" applyFill="1" applyBorder="1" applyAlignment="1" applyProtection="1">
      <alignment vertical="center" wrapText="1"/>
      <protection locked="0"/>
    </xf>
    <xf numFmtId="0" fontId="8" fillId="0" borderId="0" xfId="0" applyFont="1" applyProtection="1">
      <protection hidden="1"/>
    </xf>
    <xf numFmtId="0" fontId="62" fillId="0" borderId="0" xfId="0" applyFont="1" applyAlignment="1" applyProtection="1">
      <alignment vertical="center"/>
      <protection hidden="1"/>
    </xf>
    <xf numFmtId="0" fontId="64" fillId="0" borderId="6" xfId="32" applyFont="1" applyBorder="1" applyAlignment="1" applyProtection="1">
      <alignment horizontal="center" vertical="center"/>
      <protection hidden="1"/>
    </xf>
    <xf numFmtId="0" fontId="64" fillId="0" borderId="6" xfId="32" applyFont="1" applyBorder="1" applyAlignment="1" applyProtection="1">
      <alignment horizontal="center" vertical="top"/>
      <protection hidden="1"/>
    </xf>
    <xf numFmtId="0" fontId="65" fillId="0" borderId="6" xfId="32" applyFont="1" applyBorder="1" applyAlignment="1" applyProtection="1">
      <alignment horizontal="center" vertical="top"/>
      <protection hidden="1"/>
    </xf>
    <xf numFmtId="0" fontId="8" fillId="0" borderId="0" xfId="33" applyAlignment="1" applyProtection="1">
      <alignment vertical="center" wrapText="1"/>
      <protection hidden="1"/>
    </xf>
    <xf numFmtId="0" fontId="24" fillId="0" borderId="0" xfId="22" applyAlignment="1" applyProtection="1">
      <alignment vertical="top"/>
      <protection hidden="1"/>
    </xf>
    <xf numFmtId="0" fontId="24" fillId="0" borderId="0" xfId="22" applyProtection="1">
      <protection hidden="1"/>
    </xf>
    <xf numFmtId="0" fontId="4" fillId="0" borderId="0" xfId="22" applyFont="1" applyAlignment="1" applyProtection="1">
      <alignment horizontal="justify" vertical="top"/>
      <protection hidden="1"/>
    </xf>
    <xf numFmtId="0" fontId="4" fillId="0" borderId="0" xfId="22" applyFont="1" applyAlignment="1" applyProtection="1">
      <alignment horizontal="justify" vertical="top" wrapText="1"/>
      <protection hidden="1"/>
    </xf>
    <xf numFmtId="0" fontId="4" fillId="0" borderId="0" xfId="22" applyFont="1" applyAlignment="1" applyProtection="1">
      <alignment vertical="top"/>
      <protection hidden="1"/>
    </xf>
    <xf numFmtId="0" fontId="4" fillId="0" borderId="0" xfId="22" applyFont="1" applyAlignment="1" applyProtection="1">
      <alignment horizontal="right" vertical="top"/>
      <protection hidden="1"/>
    </xf>
    <xf numFmtId="0" fontId="68" fillId="0" borderId="0" xfId="22" applyFont="1" applyProtection="1">
      <protection hidden="1"/>
    </xf>
    <xf numFmtId="0" fontId="4" fillId="0" borderId="0" xfId="22" applyFont="1" applyProtection="1">
      <protection hidden="1"/>
    </xf>
    <xf numFmtId="0" fontId="4" fillId="0" borderId="0" xfId="22" applyFont="1" applyAlignment="1" applyProtection="1">
      <alignment horizontal="justify"/>
      <protection hidden="1"/>
    </xf>
    <xf numFmtId="0" fontId="7" fillId="0" borderId="0" xfId="22" applyFont="1" applyAlignment="1" applyProtection="1">
      <alignment horizontal="justify"/>
      <protection hidden="1"/>
    </xf>
    <xf numFmtId="0" fontId="4" fillId="0" borderId="0" xfId="22" quotePrefix="1" applyFont="1" applyAlignment="1" applyProtection="1">
      <alignment vertical="top"/>
      <protection hidden="1"/>
    </xf>
    <xf numFmtId="0" fontId="4" fillId="0" borderId="0" xfId="22" applyFont="1" applyAlignment="1" applyProtection="1">
      <alignment horizontal="center" vertical="center"/>
      <protection hidden="1"/>
    </xf>
    <xf numFmtId="0" fontId="4" fillId="0" borderId="0" xfId="22" applyFont="1" applyAlignment="1" applyProtection="1">
      <alignment horizontal="left"/>
      <protection hidden="1"/>
    </xf>
    <xf numFmtId="0" fontId="4" fillId="0" borderId="0" xfId="22" applyFont="1" applyAlignment="1" applyProtection="1">
      <alignment vertical="top" wrapText="1"/>
      <protection hidden="1"/>
    </xf>
    <xf numFmtId="0" fontId="7" fillId="0" borderId="0" xfId="22" applyFont="1" applyAlignment="1" applyProtection="1">
      <alignment horizontal="justify" vertical="top" wrapText="1"/>
      <protection hidden="1"/>
    </xf>
    <xf numFmtId="0" fontId="7" fillId="0" borderId="0" xfId="22" applyFont="1" applyAlignment="1" applyProtection="1">
      <alignment vertical="top" wrapText="1"/>
      <protection hidden="1"/>
    </xf>
    <xf numFmtId="15" fontId="4" fillId="0" borderId="0" xfId="22" applyNumberFormat="1" applyFont="1" applyAlignment="1" applyProtection="1">
      <alignment vertical="top"/>
      <protection hidden="1"/>
    </xf>
    <xf numFmtId="0" fontId="4" fillId="0" borderId="5" xfId="22" applyFont="1" applyBorder="1" applyProtection="1">
      <protection hidden="1"/>
    </xf>
    <xf numFmtId="0" fontId="4" fillId="0" borderId="29" xfId="22" quotePrefix="1" applyFont="1" applyBorder="1" applyAlignment="1" applyProtection="1">
      <alignment horizontal="center" vertical="top"/>
      <protection hidden="1"/>
    </xf>
    <xf numFmtId="0" fontId="4" fillId="0" borderId="35" xfId="22" quotePrefix="1" applyFont="1" applyBorder="1" applyAlignment="1" applyProtection="1">
      <alignment horizontal="center" vertical="top"/>
      <protection hidden="1"/>
    </xf>
    <xf numFmtId="0" fontId="21" fillId="0" borderId="0" xfId="0" applyFont="1" applyAlignment="1" applyProtection="1">
      <alignment horizontal="center" vertical="center"/>
      <protection hidden="1"/>
    </xf>
    <xf numFmtId="0" fontId="21" fillId="0" borderId="33" xfId="0" applyFont="1" applyBorder="1" applyAlignment="1" applyProtection="1">
      <alignment horizontal="center" vertical="center" wrapText="1"/>
      <protection hidden="1"/>
    </xf>
    <xf numFmtId="0" fontId="57" fillId="0" borderId="0" xfId="0" applyFont="1"/>
    <xf numFmtId="0" fontId="7" fillId="0" borderId="0" xfId="0" applyFont="1" applyAlignment="1" applyProtection="1">
      <alignment horizontal="justify" vertical="center"/>
      <protection hidden="1"/>
    </xf>
    <xf numFmtId="0" fontId="7" fillId="0" borderId="0" xfId="33" applyFont="1" applyAlignment="1" applyProtection="1">
      <alignment vertical="top"/>
      <protection hidden="1"/>
    </xf>
    <xf numFmtId="0" fontId="7" fillId="0" borderId="0" xfId="0" applyFont="1" applyProtection="1">
      <protection hidden="1"/>
    </xf>
    <xf numFmtId="0" fontId="24" fillId="0" borderId="0" xfId="29" applyFont="1" applyProtection="1">
      <protection hidden="1"/>
    </xf>
    <xf numFmtId="0" fontId="24" fillId="0" borderId="0" xfId="22" applyAlignment="1" applyProtection="1">
      <alignment vertical="center"/>
      <protection hidden="1"/>
    </xf>
    <xf numFmtId="0" fontId="8" fillId="0" borderId="0" xfId="22" applyFont="1" applyAlignment="1" applyProtection="1">
      <alignment vertical="center"/>
      <protection hidden="1"/>
    </xf>
    <xf numFmtId="0" fontId="9" fillId="0" borderId="0" xfId="22" applyFont="1" applyAlignment="1" applyProtection="1">
      <alignment horizontal="right" vertical="center" indent="1"/>
      <protection hidden="1"/>
    </xf>
    <xf numFmtId="0" fontId="9" fillId="0" borderId="0" xfId="22" applyFont="1" applyAlignment="1" applyProtection="1">
      <alignment horizontal="left" vertical="center" indent="1"/>
      <protection hidden="1"/>
    </xf>
    <xf numFmtId="173" fontId="9" fillId="0" borderId="0" xfId="22" applyNumberFormat="1" applyFont="1" applyAlignment="1" applyProtection="1">
      <alignment horizontal="left" vertical="center" indent="1"/>
      <protection hidden="1"/>
    </xf>
    <xf numFmtId="0" fontId="9" fillId="0" borderId="0" xfId="22" applyFont="1" applyAlignment="1" applyProtection="1">
      <alignment horizontal="left" vertical="center"/>
      <protection hidden="1"/>
    </xf>
    <xf numFmtId="0" fontId="9" fillId="2" borderId="16" xfId="22" applyFont="1" applyFill="1" applyBorder="1" applyAlignment="1" applyProtection="1">
      <alignment horizontal="center" vertical="center"/>
      <protection locked="0"/>
    </xf>
    <xf numFmtId="0" fontId="9" fillId="2" borderId="16" xfId="22" applyFont="1" applyFill="1" applyBorder="1" applyAlignment="1" applyProtection="1">
      <alignment horizontal="center" vertical="center" wrapText="1"/>
      <protection locked="0"/>
    </xf>
    <xf numFmtId="0" fontId="9" fillId="2" borderId="15" xfId="22" applyFont="1" applyFill="1" applyBorder="1" applyAlignment="1" applyProtection="1">
      <alignment horizontal="center" vertical="center"/>
      <protection locked="0"/>
    </xf>
    <xf numFmtId="0" fontId="9" fillId="2" borderId="15" xfId="22" applyFont="1" applyFill="1" applyBorder="1" applyAlignment="1" applyProtection="1">
      <alignment horizontal="center" vertical="center" wrapText="1"/>
      <protection locked="0"/>
    </xf>
    <xf numFmtId="0" fontId="9" fillId="2" borderId="18" xfId="22" applyFont="1" applyFill="1" applyBorder="1" applyAlignment="1" applyProtection="1">
      <alignment horizontal="center" vertical="center"/>
      <protection locked="0"/>
    </xf>
    <xf numFmtId="0" fontId="9" fillId="2" borderId="18" xfId="22" applyFont="1" applyFill="1" applyBorder="1" applyAlignment="1" applyProtection="1">
      <alignment horizontal="center" vertical="center" wrapText="1"/>
      <protection locked="0"/>
    </xf>
    <xf numFmtId="0" fontId="8" fillId="0" borderId="4" xfId="22" applyFont="1" applyBorder="1" applyAlignment="1" applyProtection="1">
      <alignment horizontal="center" vertical="center" wrapText="1"/>
      <protection hidden="1"/>
    </xf>
    <xf numFmtId="0" fontId="8" fillId="0" borderId="0" xfId="22" applyFont="1" applyAlignment="1" applyProtection="1">
      <alignment horizontal="left" vertical="center"/>
      <protection hidden="1"/>
    </xf>
    <xf numFmtId="0" fontId="9" fillId="0" borderId="5" xfId="22" applyFont="1" applyBorder="1" applyAlignment="1" applyProtection="1">
      <alignment horizontal="right" vertical="center"/>
      <protection hidden="1"/>
    </xf>
    <xf numFmtId="0" fontId="8" fillId="0" borderId="5" xfId="22" applyFont="1" applyBorder="1" applyAlignment="1" applyProtection="1">
      <alignment vertical="center"/>
      <protection hidden="1"/>
    </xf>
    <xf numFmtId="0" fontId="9" fillId="0" borderId="5" xfId="22" applyFont="1" applyBorder="1" applyAlignment="1" applyProtection="1">
      <alignment vertical="center"/>
      <protection hidden="1"/>
    </xf>
    <xf numFmtId="0" fontId="4" fillId="0" borderId="0" xfId="22" applyFont="1" applyAlignment="1" applyProtection="1">
      <alignment vertical="center"/>
      <protection hidden="1"/>
    </xf>
    <xf numFmtId="0" fontId="8" fillId="0" borderId="14" xfId="22" applyFont="1" applyBorder="1" applyAlignment="1" applyProtection="1">
      <alignment vertical="center"/>
      <protection hidden="1"/>
    </xf>
    <xf numFmtId="0" fontId="8" fillId="2" borderId="16" xfId="22" applyFont="1" applyFill="1" applyBorder="1" applyAlignment="1" applyProtection="1">
      <alignment vertical="top" wrapText="1"/>
      <protection locked="0"/>
    </xf>
    <xf numFmtId="0" fontId="8" fillId="0" borderId="16" xfId="22" applyFont="1" applyBorder="1" applyAlignment="1" applyProtection="1">
      <alignment horizontal="center" vertical="top" wrapText="1"/>
      <protection hidden="1"/>
    </xf>
    <xf numFmtId="0" fontId="8" fillId="2" borderId="21" xfId="22" applyFont="1" applyFill="1" applyBorder="1" applyAlignment="1" applyProtection="1">
      <alignment vertical="top" wrapText="1"/>
      <protection locked="0"/>
    </xf>
    <xf numFmtId="0" fontId="8" fillId="0" borderId="21" xfId="22" applyFont="1" applyBorder="1" applyAlignment="1" applyProtection="1">
      <alignment horizontal="center" vertical="top" wrapText="1"/>
      <protection hidden="1"/>
    </xf>
    <xf numFmtId="0" fontId="42" fillId="0" borderId="0" xfId="22" applyFont="1" applyAlignment="1" applyProtection="1">
      <alignment horizontal="center" vertical="center"/>
      <protection hidden="1"/>
    </xf>
    <xf numFmtId="0" fontId="42" fillId="0" borderId="0" xfId="22" applyFont="1" applyAlignment="1" applyProtection="1">
      <alignment horizontal="justify" vertical="center"/>
      <protection hidden="1"/>
    </xf>
    <xf numFmtId="0" fontId="8" fillId="0" borderId="14" xfId="22" applyFont="1" applyBorder="1" applyAlignment="1" applyProtection="1">
      <alignment vertical="top" wrapText="1"/>
      <protection hidden="1"/>
    </xf>
    <xf numFmtId="0" fontId="8" fillId="0" borderId="14" xfId="22" applyFont="1" applyBorder="1" applyAlignment="1" applyProtection="1">
      <alignment horizontal="center" vertical="top" wrapText="1"/>
      <protection hidden="1"/>
    </xf>
    <xf numFmtId="0" fontId="42" fillId="0" borderId="0" xfId="22" applyFont="1" applyAlignment="1" applyProtection="1">
      <alignment vertical="center"/>
      <protection locked="0"/>
    </xf>
    <xf numFmtId="0" fontId="42" fillId="0" borderId="0" xfId="22" applyFont="1" applyAlignment="1" applyProtection="1">
      <alignment vertical="center"/>
      <protection hidden="1"/>
    </xf>
    <xf numFmtId="0" fontId="24" fillId="0" borderId="0" xfId="22" applyAlignment="1" applyProtection="1">
      <alignment vertical="center"/>
      <protection locked="0"/>
    </xf>
    <xf numFmtId="0" fontId="8" fillId="2" borderId="15" xfId="22" applyFont="1" applyFill="1" applyBorder="1" applyAlignment="1" applyProtection="1">
      <alignment vertical="top" wrapText="1"/>
      <protection locked="0"/>
    </xf>
    <xf numFmtId="0" fontId="8" fillId="0" borderId="15" xfId="22" applyFont="1" applyBorder="1" applyAlignment="1" applyProtection="1">
      <alignment horizontal="center" vertical="top" wrapText="1"/>
      <protection hidden="1"/>
    </xf>
    <xf numFmtId="0" fontId="8" fillId="2" borderId="18" xfId="22" applyFont="1" applyFill="1" applyBorder="1" applyAlignment="1" applyProtection="1">
      <alignment vertical="top" wrapText="1"/>
      <protection locked="0"/>
    </xf>
    <xf numFmtId="0" fontId="8" fillId="0" borderId="18" xfId="22" applyFont="1" applyBorder="1" applyAlignment="1" applyProtection="1">
      <alignment horizontal="center" vertical="top" wrapText="1"/>
      <protection hidden="1"/>
    </xf>
    <xf numFmtId="0" fontId="8" fillId="0" borderId="4" xfId="22" applyFont="1" applyBorder="1" applyAlignment="1" applyProtection="1">
      <alignment horizontal="center" vertical="top" wrapText="1"/>
      <protection hidden="1"/>
    </xf>
    <xf numFmtId="0" fontId="8" fillId="0" borderId="0" xfId="22" applyFont="1" applyAlignment="1" applyProtection="1">
      <alignment horizontal="justify" vertical="center"/>
      <protection hidden="1"/>
    </xf>
    <xf numFmtId="0" fontId="9" fillId="0" borderId="0" xfId="22" applyFont="1" applyAlignment="1" applyProtection="1">
      <alignment vertical="center"/>
      <protection hidden="1"/>
    </xf>
    <xf numFmtId="0" fontId="3" fillId="0" borderId="0" xfId="22" applyFont="1" applyAlignment="1" applyProtection="1">
      <alignment vertical="center"/>
      <protection hidden="1"/>
    </xf>
    <xf numFmtId="0" fontId="9" fillId="0" borderId="0" xfId="22" applyFont="1" applyAlignment="1" applyProtection="1">
      <alignment horizontal="center" vertical="center"/>
      <protection hidden="1"/>
    </xf>
    <xf numFmtId="0" fontId="2" fillId="0" borderId="0" xfId="22" applyFont="1" applyAlignment="1" applyProtection="1">
      <alignment vertical="center"/>
      <protection hidden="1"/>
    </xf>
    <xf numFmtId="0" fontId="11" fillId="0" borderId="0" xfId="22" applyFont="1" applyAlignment="1" applyProtection="1">
      <alignment vertical="center"/>
      <protection hidden="1"/>
    </xf>
    <xf numFmtId="0" fontId="9" fillId="0" borderId="5" xfId="22" applyFont="1" applyBorder="1" applyAlignment="1" applyProtection="1">
      <alignment horizontal="right"/>
      <protection hidden="1"/>
    </xf>
    <xf numFmtId="0" fontId="69" fillId="0" borderId="4" xfId="0" applyFont="1" applyBorder="1" applyAlignment="1" applyProtection="1">
      <alignment horizontal="center" vertical="top" wrapText="1"/>
      <protection hidden="1"/>
    </xf>
    <xf numFmtId="0" fontId="3" fillId="0" borderId="4" xfId="0" applyFont="1" applyBorder="1" applyAlignment="1">
      <alignment vertical="top"/>
    </xf>
    <xf numFmtId="0" fontId="21" fillId="0" borderId="27" xfId="0" applyFont="1" applyBorder="1" applyAlignment="1" applyProtection="1">
      <alignment horizontal="center" vertical="top" wrapText="1"/>
      <protection hidden="1"/>
    </xf>
    <xf numFmtId="0" fontId="21" fillId="0" borderId="4" xfId="0" applyFont="1" applyBorder="1" applyAlignment="1" applyProtection="1">
      <alignment horizontal="center" vertical="top" wrapText="1"/>
      <protection hidden="1"/>
    </xf>
    <xf numFmtId="0" fontId="21" fillId="0" borderId="33" xfId="0" applyFont="1" applyBorder="1" applyAlignment="1" applyProtection="1">
      <alignment horizontal="center" vertical="top" wrapText="1"/>
      <protection hidden="1"/>
    </xf>
    <xf numFmtId="0" fontId="8" fillId="0" borderId="4" xfId="0" applyFont="1" applyBorder="1" applyAlignment="1">
      <alignment horizontal="center" vertical="top" wrapText="1"/>
    </xf>
    <xf numFmtId="0" fontId="8" fillId="0" borderId="4" xfId="0" applyFont="1" applyBorder="1" applyAlignment="1">
      <alignment horizontal="justify" vertical="top" wrapText="1"/>
    </xf>
    <xf numFmtId="0" fontId="8" fillId="5" borderId="26" xfId="0" applyFont="1" applyFill="1" applyBorder="1" applyAlignment="1" applyProtection="1">
      <alignment horizontal="justify" vertical="top" wrapText="1"/>
      <protection hidden="1"/>
    </xf>
    <xf numFmtId="0" fontId="8" fillId="2" borderId="4" xfId="0" applyFont="1" applyFill="1" applyBorder="1" applyAlignment="1" applyProtection="1">
      <alignment vertical="top" wrapText="1"/>
      <protection locked="0"/>
    </xf>
    <xf numFmtId="0" fontId="8" fillId="0" borderId="33" xfId="0" applyFont="1" applyBorder="1" applyAlignment="1">
      <alignment horizontal="justify" vertical="top" wrapText="1"/>
    </xf>
    <xf numFmtId="0" fontId="8" fillId="0" borderId="36" xfId="0" applyFont="1" applyBorder="1" applyAlignment="1" applyProtection="1">
      <alignment horizontal="justify" vertical="top" wrapText="1"/>
      <protection hidden="1"/>
    </xf>
    <xf numFmtId="0" fontId="3" fillId="0" borderId="4" xfId="0" applyFont="1" applyBorder="1" applyAlignment="1">
      <alignment horizontal="justify" vertical="top" wrapText="1"/>
    </xf>
    <xf numFmtId="0" fontId="4" fillId="0" borderId="4" xfId="0" applyFont="1" applyBorder="1" applyAlignment="1">
      <alignment horizontal="justify" vertical="top" wrapText="1"/>
    </xf>
    <xf numFmtId="0" fontId="8" fillId="0" borderId="33" xfId="0" applyFont="1" applyBorder="1" applyAlignment="1" applyProtection="1">
      <alignment horizontal="justify" vertical="top" wrapText="1"/>
      <protection hidden="1"/>
    </xf>
    <xf numFmtId="0" fontId="8" fillId="2" borderId="33" xfId="0" applyFont="1" applyFill="1" applyBorder="1" applyAlignment="1" applyProtection="1">
      <alignment vertical="top" wrapText="1"/>
      <protection locked="0"/>
    </xf>
    <xf numFmtId="0" fontId="8" fillId="2" borderId="37" xfId="0" applyFont="1" applyFill="1" applyBorder="1" applyAlignment="1" applyProtection="1">
      <alignment vertical="top" wrapText="1"/>
      <protection locked="0"/>
    </xf>
    <xf numFmtId="173" fontId="4" fillId="0" borderId="0" xfId="0" applyNumberFormat="1" applyFont="1" applyAlignment="1" applyProtection="1">
      <alignment vertical="center"/>
      <protection hidden="1"/>
    </xf>
    <xf numFmtId="14" fontId="8" fillId="2" borderId="18" xfId="29" applyNumberFormat="1" applyFont="1" applyFill="1" applyBorder="1" applyAlignment="1" applyProtection="1">
      <alignment vertical="center" wrapText="1"/>
      <protection locked="0"/>
    </xf>
    <xf numFmtId="0" fontId="78" fillId="0" borderId="5" xfId="0" applyFont="1" applyBorder="1" applyAlignment="1" applyProtection="1">
      <alignment vertical="center"/>
      <protection hidden="1"/>
    </xf>
    <xf numFmtId="0" fontId="79" fillId="0" borderId="5" xfId="0" applyFont="1" applyBorder="1" applyAlignment="1" applyProtection="1">
      <alignment vertical="center"/>
      <protection hidden="1"/>
    </xf>
    <xf numFmtId="0" fontId="78" fillId="0" borderId="5" xfId="0" applyFont="1" applyBorder="1" applyAlignment="1" applyProtection="1">
      <alignment horizontal="right" vertical="center"/>
      <protection hidden="1"/>
    </xf>
    <xf numFmtId="0" fontId="78" fillId="0" borderId="0" xfId="0" applyFont="1" applyAlignment="1" applyProtection="1">
      <alignment horizontal="right" vertical="center"/>
      <protection hidden="1"/>
    </xf>
    <xf numFmtId="0" fontId="80" fillId="0" borderId="0" xfId="0" applyFont="1" applyAlignment="1" applyProtection="1">
      <alignment vertical="center"/>
      <protection hidden="1"/>
    </xf>
    <xf numFmtId="0" fontId="81" fillId="0" borderId="0" xfId="0" applyFont="1" applyAlignment="1" applyProtection="1">
      <alignment vertical="center"/>
      <protection hidden="1"/>
    </xf>
    <xf numFmtId="0" fontId="82" fillId="0" borderId="0" xfId="0" applyFont="1" applyAlignment="1" applyProtection="1">
      <alignment vertical="center"/>
      <protection hidden="1"/>
    </xf>
    <xf numFmtId="0" fontId="83" fillId="0" borderId="0" xfId="0" applyFont="1" applyAlignment="1" applyProtection="1">
      <alignment vertical="center"/>
      <protection hidden="1"/>
    </xf>
    <xf numFmtId="0" fontId="83" fillId="0" borderId="0" xfId="0" applyFont="1" applyProtection="1">
      <protection hidden="1"/>
    </xf>
    <xf numFmtId="0" fontId="82" fillId="0" borderId="0" xfId="0" applyFont="1" applyAlignment="1" applyProtection="1">
      <alignment horizontal="center"/>
      <protection hidden="1"/>
    </xf>
    <xf numFmtId="0" fontId="82" fillId="0" borderId="0" xfId="0" applyFont="1" applyAlignment="1" applyProtection="1">
      <alignment horizontal="center" vertical="center"/>
      <protection hidden="1"/>
    </xf>
    <xf numFmtId="0" fontId="82" fillId="0" borderId="0" xfId="0" applyFont="1" applyProtection="1">
      <protection hidden="1"/>
    </xf>
    <xf numFmtId="0" fontId="82" fillId="0" borderId="0" xfId="27" applyFont="1" applyAlignment="1" applyProtection="1">
      <alignment horizontal="center" vertical="center"/>
      <protection hidden="1"/>
    </xf>
    <xf numFmtId="0" fontId="82" fillId="0" borderId="0" xfId="27" applyFont="1" applyProtection="1">
      <protection hidden="1"/>
    </xf>
    <xf numFmtId="0" fontId="81" fillId="0" borderId="0" xfId="0" applyFont="1" applyProtection="1">
      <protection hidden="1"/>
    </xf>
    <xf numFmtId="0" fontId="79" fillId="0" borderId="0" xfId="0" applyFont="1" applyAlignment="1" applyProtection="1">
      <alignment vertical="center"/>
      <protection hidden="1"/>
    </xf>
    <xf numFmtId="0" fontId="78" fillId="0" borderId="0" xfId="0" applyFont="1" applyAlignment="1" applyProtection="1">
      <alignment horizontal="center" vertical="center"/>
      <protection hidden="1"/>
    </xf>
    <xf numFmtId="0" fontId="84" fillId="0" borderId="0" xfId="0" applyFont="1" applyAlignment="1" applyProtection="1">
      <alignment vertical="center"/>
      <protection hidden="1"/>
    </xf>
    <xf numFmtId="0" fontId="83" fillId="0" borderId="0" xfId="28" applyFont="1" applyAlignment="1" applyProtection="1">
      <alignment vertical="center"/>
      <protection hidden="1"/>
    </xf>
    <xf numFmtId="0" fontId="83" fillId="0" borderId="0" xfId="33" applyFont="1" applyAlignment="1" applyProtection="1">
      <alignment vertical="center"/>
      <protection hidden="1"/>
    </xf>
    <xf numFmtId="0" fontId="79" fillId="0" borderId="0" xfId="0" applyFont="1" applyAlignment="1" applyProtection="1">
      <alignment horizontal="left" vertical="center"/>
      <protection hidden="1"/>
    </xf>
    <xf numFmtId="173" fontId="79" fillId="0" borderId="0" xfId="0" applyNumberFormat="1" applyFont="1" applyAlignment="1" applyProtection="1">
      <alignment horizontal="left" vertical="center"/>
      <protection hidden="1"/>
    </xf>
    <xf numFmtId="0" fontId="82" fillId="0" borderId="0" xfId="27" applyFont="1" applyAlignment="1" applyProtection="1">
      <alignment horizontal="center"/>
      <protection hidden="1"/>
    </xf>
    <xf numFmtId="0" fontId="79" fillId="0" borderId="0" xfId="28" applyFont="1" applyAlignment="1" applyProtection="1">
      <alignment horizontal="left" vertical="center"/>
      <protection hidden="1"/>
    </xf>
    <xf numFmtId="0" fontId="78" fillId="0" borderId="0" xfId="28" applyFont="1" applyAlignment="1" applyProtection="1">
      <alignment horizontal="left" vertical="center"/>
      <protection hidden="1"/>
    </xf>
    <xf numFmtId="0" fontId="79" fillId="0" borderId="0" xfId="0" applyFont="1" applyAlignment="1" applyProtection="1">
      <alignment horizontal="justify" vertical="center"/>
      <protection hidden="1"/>
    </xf>
    <xf numFmtId="0" fontId="79" fillId="0" borderId="0" xfId="0" applyFont="1" applyAlignment="1" applyProtection="1">
      <alignment vertical="top"/>
      <protection hidden="1"/>
    </xf>
    <xf numFmtId="172" fontId="79" fillId="0" borderId="0" xfId="0" applyNumberFormat="1" applyFont="1" applyAlignment="1" applyProtection="1">
      <alignment horizontal="center" vertical="top"/>
      <protection hidden="1"/>
    </xf>
    <xf numFmtId="0" fontId="80" fillId="2" borderId="4" xfId="0" applyFont="1" applyFill="1" applyBorder="1" applyAlignment="1" applyProtection="1">
      <alignment horizontal="center" vertical="center" wrapText="1"/>
      <protection locked="0"/>
    </xf>
    <xf numFmtId="14" fontId="80" fillId="2" borderId="4" xfId="0" applyNumberFormat="1" applyFont="1" applyFill="1" applyBorder="1" applyAlignment="1" applyProtection="1">
      <alignment horizontal="center" vertical="center" wrapText="1"/>
      <protection locked="0"/>
    </xf>
    <xf numFmtId="14" fontId="85" fillId="0" borderId="0" xfId="0" applyNumberFormat="1" applyFont="1" applyAlignment="1" applyProtection="1">
      <alignment vertical="center" wrapText="1"/>
      <protection hidden="1"/>
    </xf>
    <xf numFmtId="0" fontId="86" fillId="0" borderId="0" xfId="0" applyFont="1" applyAlignment="1" applyProtection="1">
      <alignment horizontal="center" vertical="center" wrapText="1"/>
      <protection hidden="1"/>
    </xf>
    <xf numFmtId="0" fontId="83" fillId="0" borderId="0" xfId="0" applyFont="1" applyAlignment="1" applyProtection="1">
      <alignment vertical="center" wrapText="1"/>
      <protection hidden="1"/>
    </xf>
    <xf numFmtId="0" fontId="87" fillId="0" borderId="0" xfId="0" applyFont="1" applyAlignment="1" applyProtection="1">
      <alignment horizontal="center" vertical="center"/>
      <protection hidden="1"/>
    </xf>
    <xf numFmtId="172" fontId="79" fillId="0" borderId="0" xfId="0" applyNumberFormat="1" applyFont="1" applyAlignment="1" applyProtection="1">
      <alignment horizontal="left" vertical="top"/>
      <protection hidden="1"/>
    </xf>
    <xf numFmtId="0" fontId="82" fillId="0" borderId="0" xfId="27" applyFont="1" applyAlignment="1" applyProtection="1">
      <alignment vertical="center"/>
      <protection hidden="1"/>
    </xf>
    <xf numFmtId="0" fontId="80" fillId="2" borderId="27" xfId="0" applyFont="1" applyFill="1" applyBorder="1" applyAlignment="1" applyProtection="1">
      <alignment horizontal="center" vertical="center" wrapText="1"/>
      <protection locked="0"/>
    </xf>
    <xf numFmtId="0" fontId="81" fillId="2" borderId="4" xfId="0" applyFont="1" applyFill="1" applyBorder="1" applyAlignment="1" applyProtection="1">
      <alignment horizontal="center" vertical="center"/>
      <protection locked="0"/>
    </xf>
    <xf numFmtId="0" fontId="81" fillId="0" borderId="0" xfId="0" applyFont="1" applyAlignment="1" applyProtection="1">
      <alignment horizontal="center" vertical="center"/>
      <protection hidden="1"/>
    </xf>
    <xf numFmtId="0" fontId="79" fillId="0" borderId="0" xfId="0" applyFont="1" applyAlignment="1" applyProtection="1">
      <alignment horizontal="justify" vertical="top"/>
      <protection hidden="1"/>
    </xf>
    <xf numFmtId="0" fontId="89" fillId="0" borderId="0" xfId="0" applyFont="1" applyAlignment="1" applyProtection="1">
      <alignment vertical="center"/>
      <protection hidden="1"/>
    </xf>
    <xf numFmtId="0" fontId="90" fillId="0" borderId="0" xfId="0" applyFont="1" applyAlignment="1" applyProtection="1">
      <alignment horizontal="right" vertical="center" wrapText="1"/>
      <protection hidden="1"/>
    </xf>
    <xf numFmtId="0" fontId="91" fillId="0" borderId="0" xfId="0" applyFont="1" applyAlignment="1" applyProtection="1">
      <alignment horizontal="justify" vertical="top"/>
      <protection hidden="1"/>
    </xf>
    <xf numFmtId="0" fontId="80" fillId="0" borderId="0" xfId="0" applyFont="1" applyAlignment="1" applyProtection="1">
      <alignment vertical="center" wrapText="1"/>
      <protection hidden="1"/>
    </xf>
    <xf numFmtId="0" fontId="91" fillId="0" borderId="0" xfId="0" applyFont="1" applyAlignment="1" applyProtection="1">
      <alignment horizontal="right" vertical="center" wrapText="1"/>
      <protection hidden="1"/>
    </xf>
    <xf numFmtId="0" fontId="90" fillId="0" borderId="0" xfId="0" applyFont="1" applyAlignment="1" applyProtection="1">
      <alignment horizontal="justify" vertical="top"/>
      <protection hidden="1"/>
    </xf>
    <xf numFmtId="0" fontId="85" fillId="0" borderId="0" xfId="0" applyFont="1" applyAlignment="1" applyProtection="1">
      <alignment vertical="top" wrapText="1"/>
      <protection hidden="1"/>
    </xf>
    <xf numFmtId="0" fontId="83" fillId="0" borderId="0" xfId="0" applyFont="1" applyAlignment="1" applyProtection="1">
      <alignment vertical="top" wrapText="1"/>
      <protection hidden="1"/>
    </xf>
    <xf numFmtId="0" fontId="81" fillId="0" borderId="0" xfId="0" applyFont="1" applyAlignment="1" applyProtection="1">
      <alignment vertical="top"/>
      <protection hidden="1"/>
    </xf>
    <xf numFmtId="0" fontId="79" fillId="0" borderId="0" xfId="0" applyFont="1" applyAlignment="1" applyProtection="1">
      <alignment horizontal="right" vertical="top"/>
      <protection hidden="1"/>
    </xf>
    <xf numFmtId="0" fontId="92" fillId="0" borderId="0" xfId="0" applyFont="1" applyAlignment="1" applyProtection="1">
      <alignment horizontal="justify" vertical="top"/>
      <protection hidden="1"/>
    </xf>
    <xf numFmtId="172" fontId="79" fillId="0" borderId="0" xfId="0" applyNumberFormat="1" applyFont="1" applyAlignment="1" applyProtection="1">
      <alignment horizontal="justify" vertical="top" wrapText="1"/>
      <protection hidden="1"/>
    </xf>
    <xf numFmtId="0" fontId="80" fillId="2" borderId="14" xfId="0" applyFont="1" applyFill="1" applyBorder="1" applyAlignment="1" applyProtection="1">
      <alignment horizontal="center" wrapText="1"/>
      <protection locked="0"/>
    </xf>
    <xf numFmtId="0" fontId="80" fillId="2" borderId="14" xfId="0" applyFont="1" applyFill="1" applyBorder="1" applyAlignment="1" applyProtection="1">
      <alignment horizontal="center" vertical="center" wrapText="1"/>
      <protection locked="0"/>
    </xf>
    <xf numFmtId="172" fontId="79" fillId="0" borderId="0" xfId="0" applyNumberFormat="1" applyFont="1" applyAlignment="1" applyProtection="1">
      <alignment horizontal="center" vertical="center"/>
      <protection hidden="1"/>
    </xf>
    <xf numFmtId="0" fontId="78" fillId="0" borderId="0" xfId="0" applyFont="1" applyAlignment="1" applyProtection="1">
      <alignment horizontal="left" vertical="center"/>
      <protection hidden="1"/>
    </xf>
    <xf numFmtId="0" fontId="79" fillId="0" borderId="0" xfId="0" applyFont="1" applyAlignment="1" applyProtection="1">
      <alignment horizontal="center" vertical="center"/>
      <protection hidden="1"/>
    </xf>
    <xf numFmtId="0" fontId="79" fillId="0" borderId="0" xfId="0" applyFont="1" applyAlignment="1" applyProtection="1">
      <alignment horizontal="left" vertical="center" indent="2"/>
      <protection hidden="1"/>
    </xf>
    <xf numFmtId="172" fontId="79" fillId="0" borderId="0" xfId="0" applyNumberFormat="1" applyFont="1" applyAlignment="1" applyProtection="1">
      <alignment horizontal="left" vertical="top" indent="2"/>
      <protection hidden="1"/>
    </xf>
    <xf numFmtId="0" fontId="79" fillId="0" borderId="4" xfId="0" applyFont="1" applyBorder="1" applyAlignment="1" applyProtection="1">
      <alignment horizontal="center"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172" fontId="79" fillId="0" borderId="0" xfId="0" applyNumberFormat="1" applyFont="1" applyAlignment="1" applyProtection="1">
      <alignment horizontal="left" vertical="center" indent="3"/>
      <protection hidden="1"/>
    </xf>
    <xf numFmtId="0" fontId="79" fillId="0" borderId="0" xfId="0" applyFont="1" applyAlignment="1" applyProtection="1">
      <alignment horizontal="right" vertical="center"/>
      <protection hidden="1"/>
    </xf>
    <xf numFmtId="0" fontId="79" fillId="0" borderId="0" xfId="0" applyFont="1" applyAlignment="1" applyProtection="1">
      <alignment horizontal="left" vertical="center" indent="3"/>
      <protection hidden="1"/>
    </xf>
    <xf numFmtId="0" fontId="78" fillId="0" borderId="0" xfId="0" applyFont="1" applyAlignment="1" applyProtection="1">
      <alignment horizontal="left" vertical="center" indent="2"/>
      <protection hidden="1"/>
    </xf>
    <xf numFmtId="173" fontId="78" fillId="0" borderId="0" xfId="0" applyNumberFormat="1" applyFont="1" applyAlignment="1" applyProtection="1">
      <alignment horizontal="left" vertical="center"/>
      <protection hidden="1"/>
    </xf>
    <xf numFmtId="173" fontId="78" fillId="0" borderId="0" xfId="0" applyNumberFormat="1" applyFont="1" applyAlignment="1" applyProtection="1">
      <alignment horizontal="left" vertical="center" indent="1"/>
      <protection hidden="1"/>
    </xf>
    <xf numFmtId="0" fontId="79" fillId="0" borderId="0" xfId="0" applyFont="1" applyAlignment="1" applyProtection="1">
      <alignment vertical="center"/>
      <protection locked="0"/>
    </xf>
    <xf numFmtId="0" fontId="79" fillId="2" borderId="6" xfId="0" applyFont="1" applyFill="1" applyBorder="1" applyAlignment="1" applyProtection="1">
      <alignment horizontal="left" vertical="center"/>
      <protection locked="0"/>
    </xf>
    <xf numFmtId="0" fontId="79" fillId="0" borderId="0" xfId="0" applyFont="1" applyAlignment="1" applyProtection="1">
      <alignment horizontal="left" vertical="center" wrapText="1" indent="2"/>
      <protection hidden="1"/>
    </xf>
    <xf numFmtId="0" fontId="85" fillId="0" borderId="0" xfId="0" applyFont="1" applyAlignment="1" applyProtection="1">
      <alignment vertical="center"/>
      <protection hidden="1"/>
    </xf>
    <xf numFmtId="0" fontId="85" fillId="0" borderId="0" xfId="0" applyFont="1" applyProtection="1">
      <protection hidden="1"/>
    </xf>
    <xf numFmtId="0" fontId="81" fillId="0" borderId="0" xfId="0" applyFont="1" applyAlignment="1" applyProtection="1">
      <alignment horizontal="center"/>
      <protection hidden="1"/>
    </xf>
    <xf numFmtId="0" fontId="79" fillId="0" borderId="23" xfId="0" applyFont="1" applyBorder="1" applyAlignment="1" applyProtection="1">
      <alignment horizontal="left" vertical="center"/>
      <protection hidden="1"/>
    </xf>
    <xf numFmtId="0" fontId="8" fillId="0" borderId="4" xfId="0" applyFont="1" applyBorder="1" applyAlignment="1" applyProtection="1">
      <alignment horizontal="left" vertical="top" wrapText="1"/>
      <protection hidden="1"/>
    </xf>
    <xf numFmtId="0" fontId="8" fillId="2" borderId="34" xfId="0" applyFont="1" applyFill="1" applyBorder="1" applyAlignment="1" applyProtection="1">
      <alignment horizontal="left" vertical="top" wrapText="1"/>
      <protection locked="0"/>
    </xf>
    <xf numFmtId="0" fontId="8" fillId="0" borderId="33" xfId="0" applyFont="1" applyBorder="1" applyAlignment="1" applyProtection="1">
      <alignment horizontal="left" vertical="center" wrapText="1"/>
      <protection hidden="1"/>
    </xf>
    <xf numFmtId="0" fontId="93" fillId="0" borderId="0" xfId="22" applyFont="1" applyProtection="1">
      <protection hidden="1"/>
    </xf>
    <xf numFmtId="0" fontId="8" fillId="0" borderId="33" xfId="0" applyFont="1" applyBorder="1" applyAlignment="1" applyProtection="1">
      <alignment horizontal="left" vertical="top" wrapText="1"/>
      <protection hidden="1"/>
    </xf>
    <xf numFmtId="0" fontId="8" fillId="0" borderId="0" xfId="0" applyFont="1" applyAlignment="1">
      <alignment horizontal="left" vertical="top"/>
    </xf>
    <xf numFmtId="0" fontId="9" fillId="0" borderId="5" xfId="0" applyFont="1" applyBorder="1" applyAlignment="1" applyProtection="1">
      <alignment horizontal="left" vertical="center"/>
      <protection hidden="1"/>
    </xf>
    <xf numFmtId="0" fontId="43" fillId="0" borderId="0" xfId="0" applyFont="1" applyAlignment="1" applyProtection="1">
      <alignment horizontal="left" vertical="center"/>
      <protection hidden="1"/>
    </xf>
    <xf numFmtId="0" fontId="8" fillId="0" borderId="25" xfId="0" applyFont="1" applyBorder="1" applyAlignment="1" applyProtection="1">
      <alignment horizontal="left" vertical="center" wrapText="1"/>
      <protection hidden="1"/>
    </xf>
    <xf numFmtId="0" fontId="8" fillId="0" borderId="34" xfId="0" applyFont="1" applyBorder="1" applyAlignment="1" applyProtection="1">
      <alignment horizontal="left" vertical="center" wrapText="1"/>
      <protection hidden="1"/>
    </xf>
    <xf numFmtId="2" fontId="8" fillId="2" borderId="4" xfId="0" applyNumberFormat="1" applyFont="1" applyFill="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24" fillId="2" borderId="27" xfId="0" applyFont="1" applyFill="1" applyBorder="1" applyAlignment="1" applyProtection="1">
      <alignment horizontal="center" vertical="center" wrapText="1"/>
      <protection locked="0"/>
    </xf>
    <xf numFmtId="0" fontId="24" fillId="0" borderId="0" xfId="0" applyFont="1" applyAlignment="1" applyProtection="1">
      <alignment vertical="center" wrapText="1"/>
      <protection hidden="1"/>
    </xf>
    <xf numFmtId="0" fontId="24" fillId="0" borderId="0" xfId="0" applyFont="1" applyProtection="1">
      <protection hidden="1"/>
    </xf>
    <xf numFmtId="0" fontId="8" fillId="2" borderId="4" xfId="29" applyFont="1" applyFill="1" applyBorder="1" applyAlignment="1" applyProtection="1">
      <alignment vertical="center" wrapText="1"/>
      <protection locked="0"/>
    </xf>
    <xf numFmtId="0" fontId="4" fillId="0" borderId="0" xfId="0" applyFont="1" applyAlignment="1" applyProtection="1">
      <alignment horizontal="justify" vertical="center" wrapText="1"/>
      <protection hidden="1"/>
    </xf>
    <xf numFmtId="0" fontId="25" fillId="0" borderId="0" xfId="0" applyFont="1" applyAlignment="1" applyProtection="1">
      <alignment horizontal="justify" vertical="center"/>
      <protection hidden="1"/>
    </xf>
    <xf numFmtId="0" fontId="4" fillId="0" borderId="0" xfId="0" applyFont="1" applyAlignment="1" applyProtection="1">
      <alignment vertical="center"/>
      <protection hidden="1"/>
    </xf>
    <xf numFmtId="0" fontId="25" fillId="0" borderId="0" xfId="0" applyFont="1" applyAlignment="1" applyProtection="1">
      <alignment vertical="center"/>
      <protection hidden="1"/>
    </xf>
    <xf numFmtId="173" fontId="25" fillId="0" borderId="0" xfId="0" applyNumberFormat="1" applyFont="1" applyAlignment="1" applyProtection="1">
      <alignment horizontal="left" vertical="center"/>
      <protection hidden="1"/>
    </xf>
    <xf numFmtId="0" fontId="55" fillId="0" borderId="33" xfId="32" applyFont="1" applyBorder="1" applyAlignment="1" applyProtection="1">
      <alignment horizontal="center" vertical="center" textRotation="180"/>
      <protection hidden="1"/>
    </xf>
    <xf numFmtId="0" fontId="55" fillId="0" borderId="25" xfId="32" applyFont="1" applyBorder="1" applyAlignment="1" applyProtection="1">
      <alignment horizontal="center" vertical="center" textRotation="180"/>
      <protection hidden="1"/>
    </xf>
    <xf numFmtId="0" fontId="55" fillId="0" borderId="34" xfId="32" applyFont="1" applyBorder="1" applyAlignment="1" applyProtection="1">
      <alignment horizontal="center" vertical="center" textRotation="180"/>
      <protection hidden="1"/>
    </xf>
    <xf numFmtId="0" fontId="55" fillId="0" borderId="33" xfId="32" applyFont="1" applyBorder="1" applyAlignment="1" applyProtection="1">
      <alignment horizontal="center" vertical="center" textRotation="90"/>
      <protection hidden="1"/>
    </xf>
    <xf numFmtId="0" fontId="55" fillId="0" borderId="25" xfId="32" applyFont="1" applyBorder="1" applyAlignment="1" applyProtection="1">
      <alignment horizontal="center" vertical="center" textRotation="90"/>
      <protection hidden="1"/>
    </xf>
    <xf numFmtId="0" fontId="55" fillId="0" borderId="34" xfId="32" applyFont="1" applyBorder="1" applyAlignment="1" applyProtection="1">
      <alignment horizontal="center" vertical="center" textRotation="90"/>
      <protection hidden="1"/>
    </xf>
    <xf numFmtId="0" fontId="13" fillId="0" borderId="12" xfId="32" applyBorder="1"/>
    <xf numFmtId="0" fontId="13" fillId="0" borderId="0" xfId="32"/>
    <xf numFmtId="0" fontId="13" fillId="0" borderId="7" xfId="32" applyBorder="1"/>
    <xf numFmtId="0" fontId="64" fillId="0" borderId="6" xfId="32" applyFont="1" applyBorder="1" applyAlignment="1" applyProtection="1">
      <alignment horizontal="justify" vertical="center"/>
      <protection hidden="1"/>
    </xf>
    <xf numFmtId="0" fontId="64" fillId="0" borderId="30" xfId="32" applyFont="1" applyBorder="1" applyAlignment="1" applyProtection="1">
      <alignment horizontal="justify" vertical="center"/>
      <protection hidden="1"/>
    </xf>
    <xf numFmtId="0" fontId="67" fillId="0" borderId="12" xfId="32" applyFont="1" applyBorder="1" applyAlignment="1" applyProtection="1">
      <alignment horizontal="right" vertical="center"/>
      <protection hidden="1"/>
    </xf>
    <xf numFmtId="0" fontId="67" fillId="0" borderId="0" xfId="32" applyFont="1" applyAlignment="1" applyProtection="1">
      <alignment horizontal="right" vertical="center"/>
      <protection hidden="1"/>
    </xf>
    <xf numFmtId="0" fontId="66" fillId="0" borderId="12" xfId="32" applyFont="1" applyBorder="1" applyAlignment="1" applyProtection="1">
      <alignment horizontal="right" vertical="center"/>
      <protection hidden="1"/>
    </xf>
    <xf numFmtId="0" fontId="66" fillId="0" borderId="0" xfId="32" applyFont="1" applyAlignment="1" applyProtection="1">
      <alignment horizontal="right" vertical="center"/>
      <protection hidden="1"/>
    </xf>
    <xf numFmtId="0" fontId="66" fillId="0" borderId="36" xfId="32" applyFont="1" applyBorder="1" applyAlignment="1" applyProtection="1">
      <alignment horizontal="right" vertical="center"/>
      <protection hidden="1"/>
    </xf>
    <xf numFmtId="0" fontId="66" fillId="0" borderId="14" xfId="32" applyFont="1" applyBorder="1" applyAlignment="1" applyProtection="1">
      <alignment horizontal="right" vertical="center"/>
      <protection hidden="1"/>
    </xf>
    <xf numFmtId="0" fontId="64" fillId="0" borderId="6" xfId="32" applyFont="1" applyBorder="1" applyAlignment="1" applyProtection="1">
      <alignment horizontal="justify" vertical="top"/>
      <protection hidden="1"/>
    </xf>
    <xf numFmtId="0" fontId="67" fillId="0" borderId="13" xfId="32" applyFont="1" applyBorder="1" applyAlignment="1" applyProtection="1">
      <alignment horizontal="right" vertical="center"/>
      <protection hidden="1"/>
    </xf>
    <xf numFmtId="0" fontId="67" fillId="0" borderId="5" xfId="32" applyFont="1" applyBorder="1" applyAlignment="1" applyProtection="1">
      <alignment horizontal="right" vertical="center"/>
      <protection hidden="1"/>
    </xf>
    <xf numFmtId="0" fontId="23" fillId="6" borderId="3" xfId="32" applyFont="1" applyFill="1" applyBorder="1" applyAlignment="1" applyProtection="1">
      <alignment horizontal="center" vertical="center"/>
      <protection hidden="1"/>
    </xf>
    <xf numFmtId="0" fontId="61" fillId="0" borderId="0" xfId="32" applyFont="1" applyAlignment="1" applyProtection="1">
      <alignment horizontal="center" vertical="center" wrapText="1"/>
      <protection hidden="1"/>
    </xf>
    <xf numFmtId="0" fontId="63" fillId="0" borderId="0" xfId="32" applyFont="1" applyAlignment="1" applyProtection="1">
      <alignment horizontal="center" vertical="center"/>
      <protection hidden="1"/>
    </xf>
    <xf numFmtId="0" fontId="10" fillId="0" borderId="5" xfId="29" applyFont="1" applyBorder="1" applyAlignment="1" applyProtection="1">
      <alignment horizontal="center" vertical="center" wrapText="1"/>
      <protection hidden="1"/>
    </xf>
    <xf numFmtId="0" fontId="9" fillId="0" borderId="3" xfId="29" applyFont="1" applyBorder="1" applyAlignment="1" applyProtection="1">
      <alignment horizontal="center" vertical="center"/>
      <protection hidden="1"/>
    </xf>
    <xf numFmtId="0" fontId="33" fillId="7" borderId="0" xfId="29" applyFont="1" applyFill="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8" fillId="0" borderId="0" xfId="0" applyFont="1" applyAlignment="1" applyProtection="1">
      <alignment horizontal="justify" vertical="center"/>
      <protection hidden="1"/>
    </xf>
    <xf numFmtId="0" fontId="8" fillId="0" borderId="0" xfId="33" applyAlignment="1" applyProtection="1">
      <alignment horizontal="left" vertical="center"/>
      <protection hidden="1"/>
    </xf>
    <xf numFmtId="0" fontId="8" fillId="2" borderId="4" xfId="29" applyFont="1" applyFill="1" applyBorder="1" applyAlignment="1" applyProtection="1">
      <alignment horizontal="center" vertical="center" wrapText="1"/>
      <protection locked="0"/>
    </xf>
    <xf numFmtId="0" fontId="9" fillId="0" borderId="0" xfId="33"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8" fillId="0" borderId="0" xfId="33" applyAlignment="1" applyProtection="1">
      <alignment horizontal="left" vertical="center" wrapText="1"/>
      <protection hidden="1"/>
    </xf>
    <xf numFmtId="0" fontId="4" fillId="0" borderId="0" xfId="0" applyFont="1" applyAlignment="1" applyProtection="1">
      <alignment horizontal="justify" vertical="top" wrapText="1"/>
      <protection hidden="1"/>
    </xf>
    <xf numFmtId="0" fontId="4" fillId="0" borderId="0" xfId="0" applyFont="1" applyAlignment="1" applyProtection="1">
      <alignment horizontal="justify" vertical="center"/>
      <protection hidden="1"/>
    </xf>
    <xf numFmtId="0" fontId="8" fillId="0" borderId="33"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wrapText="1"/>
      <protection hidden="1"/>
    </xf>
    <xf numFmtId="0" fontId="9" fillId="0" borderId="26"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protection hidden="1"/>
    </xf>
    <xf numFmtId="0" fontId="0" fillId="0" borderId="34" xfId="0" applyBorder="1" applyAlignment="1">
      <alignment horizontal="center" vertical="center"/>
    </xf>
    <xf numFmtId="0" fontId="8" fillId="0" borderId="26"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wrapText="1"/>
      <protection hidden="1"/>
    </xf>
    <xf numFmtId="0" fontId="0" fillId="0" borderId="34" xfId="0" applyBorder="1" applyAlignment="1">
      <alignment horizontal="center" vertical="center" wrapText="1"/>
    </xf>
    <xf numFmtId="0" fontId="43" fillId="0" borderId="0" xfId="0" applyFont="1" applyAlignment="1" applyProtection="1">
      <alignment horizontal="center" vertical="center"/>
      <protection hidden="1"/>
    </xf>
    <xf numFmtId="0" fontId="8" fillId="0" borderId="5" xfId="0" applyFont="1" applyBorder="1" applyAlignment="1" applyProtection="1">
      <alignment horizontal="justify" vertical="center" wrapText="1"/>
      <protection hidden="1"/>
    </xf>
    <xf numFmtId="0" fontId="43" fillId="0" borderId="0" xfId="22" applyFont="1" applyAlignment="1" applyProtection="1">
      <alignment horizontal="center" vertical="center"/>
      <protection hidden="1"/>
    </xf>
    <xf numFmtId="0" fontId="9" fillId="0" borderId="33" xfId="22" applyFont="1" applyBorder="1" applyAlignment="1" applyProtection="1">
      <alignment horizontal="center" vertical="center"/>
      <protection hidden="1"/>
    </xf>
    <xf numFmtId="0" fontId="24" fillId="0" borderId="34" xfId="22" applyBorder="1" applyAlignment="1">
      <alignment horizontal="center" vertical="center"/>
    </xf>
    <xf numFmtId="0" fontId="9" fillId="0" borderId="33" xfId="22" applyFont="1" applyBorder="1" applyAlignment="1" applyProtection="1">
      <alignment horizontal="center" vertical="center" wrapText="1"/>
      <protection hidden="1"/>
    </xf>
    <xf numFmtId="0" fontId="24" fillId="0" borderId="34" xfId="22" applyBorder="1" applyAlignment="1">
      <alignment horizontal="center" vertical="center" wrapText="1"/>
    </xf>
    <xf numFmtId="0" fontId="8" fillId="0" borderId="33" xfId="22" applyFont="1" applyBorder="1" applyAlignment="1" applyProtection="1">
      <alignment horizontal="center" vertical="center" wrapText="1"/>
      <protection hidden="1"/>
    </xf>
    <xf numFmtId="0" fontId="8" fillId="0" borderId="34" xfId="22" applyFont="1" applyBorder="1" applyAlignment="1" applyProtection="1">
      <alignment horizontal="center" vertical="center" wrapText="1"/>
      <protection hidden="1"/>
    </xf>
    <xf numFmtId="0" fontId="9" fillId="0" borderId="26" xfId="22" applyFont="1" applyBorder="1" applyAlignment="1" applyProtection="1">
      <alignment horizontal="center" vertical="center" wrapText="1"/>
      <protection hidden="1"/>
    </xf>
    <xf numFmtId="0" fontId="9" fillId="0" borderId="27" xfId="22" applyFont="1" applyBorder="1" applyAlignment="1" applyProtection="1">
      <alignment horizontal="center" vertical="center" wrapText="1"/>
      <protection hidden="1"/>
    </xf>
    <xf numFmtId="0" fontId="8" fillId="0" borderId="0" xfId="22" applyFont="1" applyAlignment="1" applyProtection="1">
      <alignment horizontal="left" vertical="center" wrapText="1"/>
      <protection hidden="1"/>
    </xf>
    <xf numFmtId="0" fontId="8" fillId="0" borderId="0" xfId="22" applyFont="1" applyAlignment="1" applyProtection="1">
      <alignment horizontal="justify" vertical="center"/>
      <protection hidden="1"/>
    </xf>
    <xf numFmtId="0" fontId="8" fillId="0" borderId="26" xfId="22" applyFont="1" applyBorder="1" applyAlignment="1" applyProtection="1">
      <alignment horizontal="center" vertical="center" wrapText="1"/>
      <protection hidden="1"/>
    </xf>
    <xf numFmtId="0" fontId="8" fillId="0" borderId="27" xfId="22" applyFont="1" applyBorder="1" applyAlignment="1" applyProtection="1">
      <alignment horizontal="center" vertical="center" wrapText="1"/>
      <protection hidden="1"/>
    </xf>
    <xf numFmtId="0" fontId="8" fillId="0" borderId="5" xfId="22" applyFont="1" applyBorder="1" applyAlignment="1" applyProtection="1">
      <alignment horizontal="justify" vertical="center" wrapText="1"/>
      <protection hidden="1"/>
    </xf>
    <xf numFmtId="0" fontId="10" fillId="0" borderId="0" xfId="22" applyFont="1" applyAlignment="1" applyProtection="1">
      <alignment horizontal="center" vertical="center" wrapText="1"/>
      <protection hidden="1"/>
    </xf>
    <xf numFmtId="0" fontId="9" fillId="0" borderId="0" xfId="22" applyFont="1" applyAlignment="1" applyProtection="1">
      <alignment horizontal="center" vertical="center"/>
      <protection hidden="1"/>
    </xf>
    <xf numFmtId="0" fontId="9" fillId="0" borderId="0" xfId="22" applyFont="1" applyAlignment="1" applyProtection="1">
      <alignment horizontal="justify" vertical="center" wrapText="1"/>
      <protection hidden="1"/>
    </xf>
    <xf numFmtId="0" fontId="21" fillId="0" borderId="0" xfId="0" applyFont="1" applyAlignment="1" applyProtection="1">
      <alignment horizontal="justify" vertical="center"/>
      <protection hidden="1"/>
    </xf>
    <xf numFmtId="0" fontId="8" fillId="0" borderId="4" xfId="0" applyFont="1" applyBorder="1" applyAlignment="1" applyProtection="1">
      <alignment horizontal="center" vertical="center" wrapText="1"/>
      <protection hidden="1"/>
    </xf>
    <xf numFmtId="0" fontId="8" fillId="2" borderId="26" xfId="0" applyFont="1" applyFill="1" applyBorder="1" applyAlignment="1" applyProtection="1">
      <alignment vertical="center" wrapText="1"/>
      <protection locked="0"/>
    </xf>
    <xf numFmtId="0" fontId="8" fillId="2" borderId="27" xfId="0" applyFont="1" applyFill="1" applyBorder="1" applyAlignment="1" applyProtection="1">
      <alignment vertical="center" wrapText="1"/>
      <protection locked="0"/>
    </xf>
    <xf numFmtId="0" fontId="9" fillId="0" borderId="0" xfId="0" applyFont="1" applyAlignment="1" applyProtection="1">
      <alignment horizontal="left" vertical="center" wrapText="1"/>
      <protection hidden="1"/>
    </xf>
    <xf numFmtId="0" fontId="7" fillId="0" borderId="0" xfId="0" applyFont="1" applyAlignment="1" applyProtection="1">
      <alignment horizontal="justify" vertical="center" wrapText="1"/>
      <protection hidden="1"/>
    </xf>
    <xf numFmtId="0" fontId="23" fillId="0" borderId="0" xfId="0" applyFont="1" applyAlignment="1">
      <alignment vertical="center" wrapText="1"/>
    </xf>
    <xf numFmtId="0" fontId="8" fillId="2" borderId="4" xfId="0" applyFont="1" applyFill="1" applyBorder="1" applyAlignment="1" applyProtection="1">
      <alignment vertical="center" wrapText="1"/>
      <protection locked="0"/>
    </xf>
    <xf numFmtId="0" fontId="8" fillId="0" borderId="0" xfId="33" applyAlignment="1" applyProtection="1">
      <alignment horizontal="left" vertical="top" wrapText="1"/>
      <protection hidden="1"/>
    </xf>
    <xf numFmtId="0" fontId="9" fillId="0" borderId="0" xfId="0" applyFont="1" applyAlignment="1" applyProtection="1">
      <alignment horizontal="justify" vertical="center"/>
      <protection hidden="1"/>
    </xf>
    <xf numFmtId="0" fontId="21" fillId="0" borderId="0" xfId="0" applyFont="1" applyAlignment="1" applyProtection="1">
      <alignment horizontal="justify" vertical="top"/>
      <protection hidden="1"/>
    </xf>
    <xf numFmtId="0" fontId="8" fillId="0" borderId="0" xfId="0" applyFont="1" applyAlignment="1" applyProtection="1">
      <alignment vertical="center"/>
      <protection hidden="1"/>
    </xf>
    <xf numFmtId="0" fontId="24" fillId="0" borderId="0" xfId="0" applyFont="1" applyAlignment="1">
      <alignment vertical="center"/>
    </xf>
    <xf numFmtId="0" fontId="8" fillId="0" borderId="0" xfId="0" applyFont="1" applyAlignment="1" applyProtection="1">
      <alignment horizontal="justify" vertical="top"/>
      <protection hidden="1"/>
    </xf>
    <xf numFmtId="0" fontId="8" fillId="0" borderId="0" xfId="33" applyAlignment="1" applyProtection="1">
      <alignment vertical="center"/>
      <protection hidden="1"/>
    </xf>
    <xf numFmtId="0" fontId="0" fillId="0" borderId="0" xfId="0" applyAlignment="1">
      <alignment vertical="center"/>
    </xf>
    <xf numFmtId="0" fontId="9" fillId="0" borderId="14" xfId="0" applyFont="1" applyBorder="1" applyAlignment="1" applyProtection="1">
      <alignment horizontal="center" vertical="center"/>
      <protection hidden="1"/>
    </xf>
    <xf numFmtId="0" fontId="4" fillId="2" borderId="26" xfId="0"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vertical="top" wrapText="1"/>
      <protection locked="0"/>
    </xf>
    <xf numFmtId="0" fontId="4" fillId="2" borderId="27" xfId="0" applyFont="1" applyFill="1" applyBorder="1" applyAlignment="1" applyProtection="1">
      <alignment horizontal="center" vertical="top" wrapText="1"/>
      <protection locked="0"/>
    </xf>
    <xf numFmtId="0" fontId="7" fillId="0" borderId="4" xfId="0" applyFont="1" applyBorder="1" applyAlignment="1" applyProtection="1">
      <alignment horizontal="left" vertical="center" wrapText="1"/>
      <protection hidden="1"/>
    </xf>
    <xf numFmtId="0" fontId="10"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wrapText="1"/>
    </xf>
    <xf numFmtId="0" fontId="8" fillId="0" borderId="0" xfId="0" applyFont="1" applyAlignment="1" applyProtection="1">
      <alignment horizontal="left" vertical="top" wrapText="1"/>
      <protection hidden="1"/>
    </xf>
    <xf numFmtId="0" fontId="8" fillId="2" borderId="4" xfId="0" applyFont="1" applyFill="1" applyBorder="1" applyAlignment="1" applyProtection="1">
      <alignment horizontal="left" vertical="top" wrapText="1"/>
      <protection locked="0"/>
    </xf>
    <xf numFmtId="0" fontId="9" fillId="13" borderId="0" xfId="0" applyFont="1" applyFill="1" applyAlignment="1" applyProtection="1">
      <alignment horizontal="center" vertical="center"/>
      <protection hidden="1"/>
    </xf>
    <xf numFmtId="0" fontId="98" fillId="0" borderId="26" xfId="0" applyFont="1" applyBorder="1" applyAlignment="1">
      <alignment horizontal="left" vertical="top" wrapText="1"/>
    </xf>
    <xf numFmtId="0" fontId="98" fillId="0" borderId="3" xfId="0" applyFont="1" applyBorder="1" applyAlignment="1">
      <alignment horizontal="left" vertical="top" wrapText="1"/>
    </xf>
    <xf numFmtId="0" fontId="98" fillId="0" borderId="27" xfId="0" applyFont="1" applyBorder="1" applyAlignment="1">
      <alignment horizontal="left" vertical="top" wrapText="1"/>
    </xf>
    <xf numFmtId="0" fontId="100" fillId="0" borderId="26" xfId="0" applyFont="1" applyBorder="1" applyAlignment="1">
      <alignment horizontal="left" vertical="top" wrapText="1"/>
    </xf>
    <xf numFmtId="0" fontId="100" fillId="0" borderId="3" xfId="0" applyFont="1" applyBorder="1" applyAlignment="1">
      <alignment horizontal="left" vertical="top" wrapText="1"/>
    </xf>
    <xf numFmtId="0" fontId="100" fillId="0" borderId="27" xfId="0" applyFont="1" applyBorder="1" applyAlignment="1">
      <alignment horizontal="left" vertical="top" wrapText="1"/>
    </xf>
    <xf numFmtId="0" fontId="8" fillId="0" borderId="14"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5" xfId="0" applyFont="1" applyBorder="1" applyAlignment="1" applyProtection="1">
      <alignment horizontal="left" vertical="center" wrapText="1"/>
      <protection hidden="1"/>
    </xf>
    <xf numFmtId="0" fontId="7" fillId="0" borderId="0" xfId="0" applyFont="1" applyAlignment="1" applyProtection="1">
      <alignment horizontal="justify" vertical="center"/>
      <protection hidden="1"/>
    </xf>
    <xf numFmtId="0" fontId="4" fillId="0" borderId="24" xfId="22" applyFont="1" applyBorder="1" applyAlignment="1" applyProtection="1">
      <alignment horizontal="justify" vertical="top" wrapText="1"/>
      <protection hidden="1"/>
    </xf>
    <xf numFmtId="0" fontId="4" fillId="0" borderId="38" xfId="22" applyFont="1" applyBorder="1" applyAlignment="1" applyProtection="1">
      <alignment horizontal="justify" vertical="top" wrapText="1"/>
      <protection hidden="1"/>
    </xf>
    <xf numFmtId="0" fontId="4" fillId="0" borderId="0" xfId="22" applyFont="1" applyAlignment="1" applyProtection="1">
      <alignment horizontal="justify" vertical="top"/>
      <protection hidden="1"/>
    </xf>
    <xf numFmtId="0" fontId="7" fillId="0" borderId="0" xfId="22" applyFont="1" applyAlignment="1" applyProtection="1">
      <alignment horizontal="justify"/>
      <protection hidden="1"/>
    </xf>
    <xf numFmtId="0" fontId="4" fillId="0" borderId="0" xfId="22" applyFont="1" applyAlignment="1" applyProtection="1">
      <alignment horizontal="justify"/>
      <protection hidden="1"/>
    </xf>
    <xf numFmtId="0" fontId="4" fillId="0" borderId="0" xfId="22" applyFont="1" applyAlignment="1" applyProtection="1">
      <alignment horizontal="justify" vertical="top" wrapText="1"/>
      <protection hidden="1"/>
    </xf>
    <xf numFmtId="0" fontId="75" fillId="0" borderId="28" xfId="22" applyFont="1" applyBorder="1" applyAlignment="1" applyProtection="1">
      <alignment horizontal="center" vertical="center"/>
      <protection hidden="1"/>
    </xf>
    <xf numFmtId="0" fontId="75" fillId="0" borderId="39" xfId="22" applyFont="1" applyBorder="1" applyAlignment="1" applyProtection="1">
      <alignment horizontal="center" vertical="center"/>
      <protection hidden="1"/>
    </xf>
    <xf numFmtId="0" fontId="75" fillId="0" borderId="17" xfId="22" applyFont="1" applyBorder="1" applyAlignment="1" applyProtection="1">
      <alignment horizontal="center" vertical="center"/>
      <protection hidden="1"/>
    </xf>
    <xf numFmtId="0" fontId="4" fillId="0" borderId="6" xfId="22" applyFont="1" applyBorder="1" applyAlignment="1" applyProtection="1">
      <alignment horizontal="justify" vertical="top" wrapText="1"/>
      <protection hidden="1"/>
    </xf>
    <xf numFmtId="0" fontId="4" fillId="0" borderId="30" xfId="22" applyFont="1" applyBorder="1" applyAlignment="1" applyProtection="1">
      <alignment horizontal="justify" vertical="top" wrapText="1"/>
      <protection hidden="1"/>
    </xf>
    <xf numFmtId="0" fontId="4" fillId="0" borderId="0" xfId="22" applyFont="1" applyAlignment="1" applyProtection="1">
      <alignment horizontal="left" vertical="top" wrapText="1" indent="5"/>
      <protection hidden="1"/>
    </xf>
    <xf numFmtId="0" fontId="4" fillId="0" borderId="5" xfId="22" applyFont="1" applyBorder="1" applyAlignment="1" applyProtection="1">
      <alignment horizontal="justify" vertical="top" wrapText="1"/>
      <protection hidden="1"/>
    </xf>
    <xf numFmtId="0" fontId="4" fillId="0" borderId="5" xfId="22" applyFont="1" applyBorder="1" applyAlignment="1" applyProtection="1">
      <alignment horizontal="left" vertical="top" wrapText="1" indent="5"/>
      <protection hidden="1"/>
    </xf>
    <xf numFmtId="0" fontId="7" fillId="0" borderId="0" xfId="22" applyFont="1" applyAlignment="1" applyProtection="1">
      <alignment horizontal="justify" vertical="top" wrapText="1"/>
      <protection hidden="1"/>
    </xf>
    <xf numFmtId="0" fontId="4" fillId="0" borderId="0" xfId="22" applyFont="1" applyAlignment="1" applyProtection="1">
      <alignment horizontal="center" vertical="top"/>
      <protection hidden="1"/>
    </xf>
    <xf numFmtId="0" fontId="3" fillId="0" borderId="0" xfId="22" applyFont="1" applyAlignment="1" applyProtection="1">
      <alignment horizontal="center" vertical="top"/>
      <protection hidden="1"/>
    </xf>
    <xf numFmtId="0" fontId="95" fillId="0" borderId="0" xfId="22" applyFont="1" applyAlignment="1" applyProtection="1">
      <alignment horizontal="center" vertical="center"/>
      <protection hidden="1"/>
    </xf>
    <xf numFmtId="0" fontId="3" fillId="8" borderId="0" xfId="22" applyFont="1" applyFill="1" applyAlignment="1" applyProtection="1">
      <alignment horizontal="center" vertical="top"/>
      <protection hidden="1"/>
    </xf>
    <xf numFmtId="0" fontId="4" fillId="0" borderId="0" xfId="22" applyFont="1" applyAlignment="1" applyProtection="1">
      <alignment horizontal="center" vertical="top" wrapText="1"/>
      <protection hidden="1"/>
    </xf>
    <xf numFmtId="0" fontId="8" fillId="0" borderId="15" xfId="0" applyFont="1" applyBorder="1" applyAlignment="1" applyProtection="1">
      <alignment horizontal="left" vertical="center" wrapText="1"/>
      <protection hidden="1"/>
    </xf>
    <xf numFmtId="0" fontId="8" fillId="0" borderId="18" xfId="0" applyFont="1" applyBorder="1" applyAlignment="1" applyProtection="1">
      <alignment horizontal="left" vertical="center" wrapText="1"/>
      <protection hidden="1"/>
    </xf>
    <xf numFmtId="0" fontId="8" fillId="0" borderId="4"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8" fillId="0" borderId="30" xfId="0" applyFont="1" applyBorder="1" applyAlignment="1" applyProtection="1">
      <alignment horizontal="left" vertical="center" wrapText="1"/>
      <protection hidden="1"/>
    </xf>
    <xf numFmtId="0" fontId="8" fillId="0" borderId="26" xfId="0" applyFont="1" applyBorder="1" applyAlignment="1" applyProtection="1">
      <alignment horizontal="left" vertical="top" wrapText="1"/>
      <protection hidden="1"/>
    </xf>
    <xf numFmtId="0" fontId="8" fillId="0" borderId="3" xfId="0" applyFont="1" applyBorder="1" applyAlignment="1" applyProtection="1">
      <alignment horizontal="left" vertical="top" wrapText="1"/>
      <protection hidden="1"/>
    </xf>
    <xf numFmtId="0" fontId="8" fillId="0" borderId="27" xfId="0" applyFont="1" applyBorder="1" applyAlignment="1" applyProtection="1">
      <alignment horizontal="left" vertical="top" wrapText="1"/>
      <protection hidden="1"/>
    </xf>
    <xf numFmtId="0" fontId="8" fillId="0" borderId="0" xfId="0" applyFont="1" applyAlignment="1">
      <alignment horizontal="left" vertical="top" wrapText="1"/>
    </xf>
    <xf numFmtId="0" fontId="8" fillId="0" borderId="0" xfId="0" applyFont="1" applyAlignment="1" applyProtection="1">
      <alignment horizontal="justify" vertical="center" wrapText="1"/>
      <protection hidden="1"/>
    </xf>
    <xf numFmtId="0" fontId="8" fillId="0" borderId="28" xfId="0" applyFont="1" applyBorder="1" applyAlignment="1" applyProtection="1">
      <alignment horizontal="left" vertical="center"/>
      <protection hidden="1"/>
    </xf>
    <xf numFmtId="0" fontId="8" fillId="0" borderId="39" xfId="0" applyFont="1" applyBorder="1" applyAlignment="1" applyProtection="1">
      <alignment horizontal="left" vertical="center"/>
      <protection hidden="1"/>
    </xf>
    <xf numFmtId="0" fontId="8" fillId="0" borderId="17" xfId="0" applyFont="1" applyBorder="1" applyAlignment="1" applyProtection="1">
      <alignment horizontal="left" vertical="center"/>
      <protection hidden="1"/>
    </xf>
    <xf numFmtId="0" fontId="8" fillId="2" borderId="33" xfId="0" applyFont="1" applyFill="1" applyBorder="1" applyAlignment="1" applyProtection="1">
      <alignment horizontal="left" vertical="top" wrapText="1"/>
      <protection locked="0"/>
    </xf>
    <xf numFmtId="0" fontId="8" fillId="2" borderId="34"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hidden="1"/>
    </xf>
    <xf numFmtId="0" fontId="8" fillId="0" borderId="33" xfId="0" applyFont="1" applyBorder="1" applyAlignment="1" applyProtection="1">
      <alignment horizontal="left" vertical="top" wrapText="1"/>
      <protection hidden="1"/>
    </xf>
    <xf numFmtId="0" fontId="8" fillId="0" borderId="34" xfId="0" applyFont="1" applyBorder="1" applyAlignment="1" applyProtection="1">
      <alignment horizontal="left" vertical="top" wrapText="1"/>
      <protection hidden="1"/>
    </xf>
    <xf numFmtId="0" fontId="8" fillId="0" borderId="38" xfId="0" applyFont="1" applyBorder="1" applyAlignment="1" applyProtection="1">
      <alignment horizontal="left" vertical="center" wrapText="1"/>
      <protection hidden="1"/>
    </xf>
    <xf numFmtId="0" fontId="8" fillId="0" borderId="16" xfId="0" applyFont="1" applyBorder="1" applyAlignment="1" applyProtection="1">
      <alignment horizontal="left" vertical="center" wrapText="1"/>
      <protection hidden="1"/>
    </xf>
    <xf numFmtId="0" fontId="9" fillId="0" borderId="0" xfId="0" applyFont="1" applyAlignment="1" applyProtection="1">
      <alignment horizontal="center" vertical="justify" wrapText="1"/>
      <protection hidden="1"/>
    </xf>
    <xf numFmtId="0" fontId="8" fillId="0" borderId="5" xfId="0" applyFont="1" applyBorder="1" applyAlignment="1" applyProtection="1">
      <alignment horizontal="justify" vertical="top" wrapText="1"/>
      <protection hidden="1"/>
    </xf>
    <xf numFmtId="0" fontId="8" fillId="0" borderId="35" xfId="0" applyFont="1" applyBorder="1" applyAlignment="1" applyProtection="1">
      <alignment horizontal="left" vertical="center" wrapText="1"/>
      <protection hidden="1"/>
    </xf>
    <xf numFmtId="0" fontId="8" fillId="0" borderId="24" xfId="0" applyFont="1" applyBorder="1" applyAlignment="1" applyProtection="1">
      <alignment horizontal="left" vertical="center" wrapText="1"/>
      <protection hidden="1"/>
    </xf>
    <xf numFmtId="0" fontId="8" fillId="0" borderId="35" xfId="0" applyFont="1" applyBorder="1" applyAlignment="1" applyProtection="1">
      <alignment horizontal="left" vertical="top" wrapText="1"/>
      <protection hidden="1"/>
    </xf>
    <xf numFmtId="0" fontId="8" fillId="0" borderId="24" xfId="0" applyFont="1" applyBorder="1" applyAlignment="1" applyProtection="1">
      <alignment horizontal="left" vertical="top" wrapText="1"/>
      <protection hidden="1"/>
    </xf>
    <xf numFmtId="0" fontId="8" fillId="0" borderId="38" xfId="0" applyFont="1" applyBorder="1" applyAlignment="1" applyProtection="1">
      <alignment horizontal="left" vertical="top" wrapText="1"/>
      <protection hidden="1"/>
    </xf>
    <xf numFmtId="0" fontId="8" fillId="0" borderId="33" xfId="0" applyFont="1" applyBorder="1" applyAlignment="1" applyProtection="1">
      <alignment horizontal="left" vertical="center" wrapText="1"/>
      <protection hidden="1"/>
    </xf>
    <xf numFmtId="0" fontId="8" fillId="0" borderId="13" xfId="0" applyFont="1" applyBorder="1" applyAlignment="1" applyProtection="1">
      <alignment horizontal="justify" vertical="top" wrapText="1"/>
      <protection hidden="1"/>
    </xf>
    <xf numFmtId="0" fontId="8" fillId="0" borderId="8" xfId="0" applyFont="1" applyBorder="1" applyAlignment="1" applyProtection="1">
      <alignment horizontal="justify" vertical="top" wrapText="1"/>
      <protection hidden="1"/>
    </xf>
    <xf numFmtId="0" fontId="8" fillId="2" borderId="26" xfId="0" applyFont="1" applyFill="1" applyBorder="1" applyAlignment="1" applyProtection="1">
      <alignment horizontal="center" vertical="top" wrapText="1"/>
      <protection locked="0"/>
    </xf>
    <xf numFmtId="0" fontId="8" fillId="2" borderId="27" xfId="0" applyFont="1" applyFill="1" applyBorder="1" applyAlignment="1" applyProtection="1">
      <alignment horizontal="center" vertical="top" wrapText="1"/>
      <protection locked="0"/>
    </xf>
    <xf numFmtId="0" fontId="8" fillId="2" borderId="4" xfId="0" applyFont="1" applyFill="1" applyBorder="1" applyAlignment="1" applyProtection="1">
      <alignment horizontal="right" vertical="top" wrapText="1"/>
      <protection locked="0"/>
    </xf>
    <xf numFmtId="0" fontId="8" fillId="0" borderId="3" xfId="0" applyFont="1" applyBorder="1" applyAlignment="1" applyProtection="1">
      <alignment horizontal="center" vertical="center" wrapText="1"/>
      <protection hidden="1"/>
    </xf>
    <xf numFmtId="0" fontId="0" fillId="0" borderId="4" xfId="0" applyBorder="1" applyAlignment="1">
      <alignment horizontal="center" vertical="center" wrapText="1"/>
    </xf>
    <xf numFmtId="0" fontId="8" fillId="2" borderId="4" xfId="0" applyFont="1" applyFill="1" applyBorder="1" applyAlignment="1" applyProtection="1">
      <alignment horizontal="center" vertical="top" wrapText="1"/>
      <protection locked="0"/>
    </xf>
    <xf numFmtId="0" fontId="31" fillId="2" borderId="4" xfId="0" applyFont="1" applyFill="1" applyBorder="1" applyAlignment="1" applyProtection="1">
      <alignment horizontal="left" vertical="center" wrapText="1"/>
      <protection locked="0"/>
    </xf>
    <xf numFmtId="0" fontId="8" fillId="0" borderId="4" xfId="0" applyFont="1" applyBorder="1" applyAlignment="1" applyProtection="1">
      <alignment horizontal="justify" vertical="center" wrapText="1"/>
      <protection hidden="1"/>
    </xf>
    <xf numFmtId="0" fontId="21" fillId="0" borderId="0" xfId="0" applyFont="1" applyAlignment="1" applyProtection="1">
      <alignment horizontal="justify" vertical="center" wrapText="1"/>
      <protection hidden="1"/>
    </xf>
    <xf numFmtId="0" fontId="8" fillId="2" borderId="15" xfId="0" applyFont="1" applyFill="1" applyBorder="1" applyAlignment="1" applyProtection="1">
      <alignment horizontal="left" vertical="top" wrapText="1"/>
      <protection locked="0"/>
    </xf>
    <xf numFmtId="0" fontId="21" fillId="5" borderId="5" xfId="0" applyFont="1" applyFill="1" applyBorder="1" applyAlignment="1" applyProtection="1">
      <alignment horizontal="justify" vertical="top" wrapText="1"/>
      <protection hidden="1"/>
    </xf>
    <xf numFmtId="0" fontId="8" fillId="0" borderId="4" xfId="0" applyFont="1" applyBorder="1" applyAlignment="1" applyProtection="1">
      <alignment horizontal="center" vertical="top" wrapText="1"/>
      <protection hidden="1"/>
    </xf>
    <xf numFmtId="0" fontId="8" fillId="2" borderId="16" xfId="0" applyFont="1" applyFill="1" applyBorder="1" applyAlignment="1" applyProtection="1">
      <alignment horizontal="left" vertical="top" wrapText="1"/>
      <protection locked="0"/>
    </xf>
    <xf numFmtId="0" fontId="31" fillId="0" borderId="4" xfId="0" applyFont="1" applyBorder="1" applyAlignment="1" applyProtection="1">
      <alignment horizontal="left" vertical="center"/>
      <protection hidden="1"/>
    </xf>
    <xf numFmtId="0" fontId="8" fillId="0" borderId="36" xfId="0" applyFont="1" applyBorder="1" applyAlignment="1" applyProtection="1">
      <alignment horizontal="center" vertical="center" wrapText="1"/>
      <protection hidden="1"/>
    </xf>
    <xf numFmtId="0" fontId="8" fillId="0" borderId="37" xfId="0" applyFont="1" applyBorder="1" applyAlignment="1" applyProtection="1">
      <alignment horizontal="center" vertical="center" wrapText="1"/>
      <protection hidden="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8" fillId="2" borderId="18" xfId="0" applyFont="1" applyFill="1" applyBorder="1" applyAlignment="1" applyProtection="1">
      <alignment horizontal="left" vertical="top" wrapText="1"/>
      <protection locked="0"/>
    </xf>
    <xf numFmtId="0" fontId="21" fillId="0" borderId="0" xfId="0" applyFont="1" applyAlignment="1" applyProtection="1">
      <alignment horizontal="justify" vertical="top" wrapText="1"/>
      <protection hidden="1"/>
    </xf>
    <xf numFmtId="0" fontId="8" fillId="0" borderId="36" xfId="0" applyFont="1" applyBorder="1" applyAlignment="1" applyProtection="1">
      <alignment horizontal="left" vertical="center" wrapText="1"/>
      <protection hidden="1"/>
    </xf>
    <xf numFmtId="0" fontId="8" fillId="0" borderId="37" xfId="0" applyFont="1" applyBorder="1" applyAlignment="1" applyProtection="1">
      <alignment horizontal="left" vertical="center" wrapText="1"/>
      <protection hidden="1"/>
    </xf>
    <xf numFmtId="0" fontId="9" fillId="0" borderId="0" xfId="0" applyFont="1" applyAlignment="1" applyProtection="1">
      <alignment horizontal="left" vertical="center"/>
      <protection hidden="1"/>
    </xf>
    <xf numFmtId="173" fontId="9" fillId="0" borderId="0" xfId="0" applyNumberFormat="1" applyFont="1" applyAlignment="1" applyProtection="1">
      <alignment horizontal="left" vertical="center"/>
      <protection hidden="1"/>
    </xf>
    <xf numFmtId="0" fontId="8" fillId="0" borderId="14" xfId="0" applyFont="1" applyBorder="1" applyAlignment="1" applyProtection="1">
      <alignment horizontal="center" vertical="center" wrapText="1"/>
      <protection hidden="1"/>
    </xf>
    <xf numFmtId="0" fontId="0" fillId="0" borderId="5" xfId="0" applyBorder="1" applyAlignment="1">
      <alignment horizontal="center" vertical="center" wrapText="1"/>
    </xf>
    <xf numFmtId="0" fontId="9" fillId="0" borderId="0" xfId="33" applyFont="1" applyAlignment="1" applyProtection="1">
      <alignment horizontal="left" vertical="center" wrapText="1"/>
      <protection hidden="1"/>
    </xf>
    <xf numFmtId="172" fontId="79" fillId="0" borderId="0" xfId="0" applyNumberFormat="1" applyFont="1" applyAlignment="1" applyProtection="1">
      <alignment horizontal="justify" vertical="top" wrapText="1"/>
      <protection hidden="1"/>
    </xf>
    <xf numFmtId="0" fontId="79" fillId="0" borderId="0" xfId="0" applyFont="1" applyAlignment="1" applyProtection="1">
      <alignment horizontal="justify" vertical="top"/>
      <protection hidden="1"/>
    </xf>
    <xf numFmtId="0" fontId="79" fillId="0" borderId="0" xfId="0" applyFont="1" applyAlignment="1" applyProtection="1">
      <alignment horizontal="justify" vertical="center" wrapText="1"/>
      <protection hidden="1"/>
    </xf>
    <xf numFmtId="0" fontId="79" fillId="0" borderId="6" xfId="0" applyFont="1" applyBorder="1" applyAlignment="1" applyProtection="1">
      <alignment horizontal="left" vertical="center" indent="2"/>
      <protection hidden="1"/>
    </xf>
    <xf numFmtId="0" fontId="79" fillId="2" borderId="6" xfId="0" applyFont="1" applyFill="1" applyBorder="1" applyAlignment="1" applyProtection="1">
      <alignment horizontal="left" vertical="center"/>
      <protection locked="0"/>
    </xf>
    <xf numFmtId="0" fontId="79" fillId="0" borderId="23" xfId="0" applyFont="1" applyBorder="1" applyAlignment="1" applyProtection="1">
      <alignment horizontal="left" vertical="center" indent="2"/>
      <protection hidden="1"/>
    </xf>
    <xf numFmtId="0" fontId="79" fillId="0" borderId="0" xfId="0" applyFont="1" applyAlignment="1" applyProtection="1">
      <alignment horizontal="left" vertical="center" indent="2"/>
      <protection hidden="1"/>
    </xf>
    <xf numFmtId="0" fontId="79" fillId="0" borderId="22" xfId="0" applyFont="1" applyBorder="1" applyAlignment="1" applyProtection="1">
      <alignment horizontal="left" vertical="center" indent="2"/>
      <protection hidden="1"/>
    </xf>
    <xf numFmtId="0" fontId="78" fillId="0" borderId="0" xfId="0" applyFont="1" applyAlignment="1" applyProtection="1">
      <alignment horizontal="left" vertical="center"/>
      <protection hidden="1"/>
    </xf>
    <xf numFmtId="0" fontId="79" fillId="5" borderId="4" xfId="0" applyFont="1" applyFill="1" applyBorder="1" applyAlignment="1" applyProtection="1">
      <alignment horizontal="center" vertical="center" wrapText="1"/>
      <protection hidden="1"/>
    </xf>
    <xf numFmtId="172" fontId="79" fillId="0" borderId="0" xfId="0" applyNumberFormat="1" applyFont="1" applyAlignment="1" applyProtection="1">
      <alignment horizontal="left" vertical="top" wrapText="1"/>
      <protection hidden="1"/>
    </xf>
    <xf numFmtId="0" fontId="78" fillId="5" borderId="4" xfId="0" applyFont="1" applyFill="1" applyBorder="1" applyAlignment="1" applyProtection="1">
      <alignment horizontal="center" vertical="center" wrapText="1"/>
      <protection hidden="1"/>
    </xf>
    <xf numFmtId="0" fontId="24"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vertical="center" wrapText="1"/>
      <protection locked="0"/>
    </xf>
    <xf numFmtId="172" fontId="97" fillId="0" borderId="14" xfId="0" applyNumberFormat="1" applyFont="1" applyBorder="1" applyAlignment="1" applyProtection="1">
      <alignment horizontal="center" vertical="top" wrapText="1"/>
      <protection hidden="1"/>
    </xf>
    <xf numFmtId="0" fontId="79" fillId="0" borderId="4" xfId="0" applyFont="1" applyBorder="1" applyAlignment="1" applyProtection="1">
      <alignment horizontal="center" vertical="center"/>
      <protection hidden="1"/>
    </xf>
    <xf numFmtId="0" fontId="88" fillId="0" borderId="14" xfId="0" applyFont="1" applyBorder="1" applyAlignment="1" applyProtection="1">
      <alignment horizontal="left" vertical="top" wrapText="1" indent="1"/>
      <protection hidden="1"/>
    </xf>
    <xf numFmtId="0" fontId="79" fillId="0" borderId="0" xfId="0" applyFont="1" applyAlignment="1" applyProtection="1">
      <alignment horizontal="justify" vertical="center"/>
      <protection hidden="1"/>
    </xf>
    <xf numFmtId="0" fontId="78" fillId="0" borderId="0" xfId="0" applyFont="1" applyAlignment="1" applyProtection="1">
      <alignment horizontal="center" vertical="center"/>
      <protection hidden="1"/>
    </xf>
    <xf numFmtId="0" fontId="79" fillId="0" borderId="0" xfId="0" applyFont="1" applyAlignment="1" applyProtection="1">
      <alignment horizontal="justify" vertical="top" wrapText="1"/>
      <protection hidden="1"/>
    </xf>
    <xf numFmtId="0" fontId="79" fillId="2" borderId="0" xfId="0" applyFont="1" applyFill="1" applyAlignment="1" applyProtection="1">
      <alignment horizontal="left" vertical="center"/>
      <protection locked="0"/>
    </xf>
    <xf numFmtId="173" fontId="79" fillId="0" borderId="0" xfId="0" applyNumberFormat="1" applyFont="1" applyAlignment="1" applyProtection="1">
      <alignment horizontal="left" vertical="center"/>
      <protection hidden="1"/>
    </xf>
    <xf numFmtId="0" fontId="79" fillId="0" borderId="4" xfId="0" applyFont="1" applyBorder="1" applyAlignment="1" applyProtection="1">
      <alignment horizontal="center" vertical="center" wrapText="1"/>
      <protection hidden="1"/>
    </xf>
    <xf numFmtId="0" fontId="79" fillId="0" borderId="14" xfId="0" applyFont="1" applyBorder="1" applyAlignment="1" applyProtection="1">
      <alignment horizontal="left"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0" fontId="79" fillId="0" borderId="0" xfId="0" applyFont="1" applyAlignment="1" applyProtection="1">
      <alignment horizontal="left" vertical="top" wrapText="1"/>
      <protection hidden="1"/>
    </xf>
    <xf numFmtId="0" fontId="78" fillId="2" borderId="4" xfId="0" applyFont="1" applyFill="1" applyBorder="1" applyAlignment="1" applyProtection="1">
      <alignment horizontal="center" vertical="center" wrapText="1"/>
      <protection locked="0"/>
    </xf>
    <xf numFmtId="0" fontId="79" fillId="2" borderId="4" xfId="0" applyFont="1" applyFill="1" applyBorder="1" applyAlignment="1" applyProtection="1">
      <alignment horizontal="center" vertical="center" wrapText="1"/>
      <protection locked="0"/>
    </xf>
    <xf numFmtId="0" fontId="48" fillId="3" borderId="0" xfId="31" applyFont="1" applyFill="1" applyAlignment="1" applyProtection="1">
      <alignment horizontal="left" vertical="center"/>
      <protection hidden="1"/>
    </xf>
    <xf numFmtId="0" fontId="9" fillId="0" borderId="0" xfId="31" applyFont="1" applyAlignment="1" applyProtection="1">
      <alignment horizontal="justify" vertical="center" wrapText="1"/>
      <protection hidden="1"/>
    </xf>
    <xf numFmtId="0" fontId="48" fillId="3" borderId="0" xfId="31" applyFont="1" applyFill="1" applyAlignment="1" applyProtection="1">
      <alignment horizontal="left" vertical="center" wrapText="1"/>
      <protection hidden="1"/>
    </xf>
    <xf numFmtId="0" fontId="9" fillId="0" borderId="0" xfId="31" applyFont="1" applyAlignment="1" applyProtection="1">
      <alignment horizontal="left" vertical="center"/>
      <protection hidden="1"/>
    </xf>
    <xf numFmtId="0" fontId="8" fillId="0" borderId="26" xfId="31" applyFont="1" applyBorder="1" applyAlignment="1" applyProtection="1">
      <alignment horizontal="left" vertical="center" wrapText="1"/>
      <protection hidden="1"/>
    </xf>
    <xf numFmtId="0" fontId="8" fillId="0" borderId="3" xfId="31" applyFont="1" applyBorder="1" applyAlignment="1" applyProtection="1">
      <alignment horizontal="left" vertical="center" wrapText="1"/>
      <protection hidden="1"/>
    </xf>
    <xf numFmtId="0" fontId="8" fillId="0" borderId="27" xfId="31" applyFont="1" applyBorder="1" applyAlignment="1" applyProtection="1">
      <alignment horizontal="left" vertical="center" wrapText="1"/>
      <protection hidden="1"/>
    </xf>
    <xf numFmtId="0" fontId="8" fillId="0" borderId="4" xfId="31" applyFont="1" applyBorder="1" applyAlignment="1" applyProtection="1">
      <alignment horizontal="left" vertical="center" wrapText="1"/>
      <protection hidden="1"/>
    </xf>
    <xf numFmtId="0" fontId="8" fillId="2" borderId="5" xfId="31" applyFont="1" applyFill="1" applyBorder="1" applyAlignment="1" applyProtection="1">
      <alignment horizontal="center" vertical="center"/>
      <protection locked="0"/>
    </xf>
    <xf numFmtId="0" fontId="8" fillId="0" borderId="6" xfId="31" applyFont="1" applyBorder="1" applyAlignment="1" applyProtection="1">
      <alignment horizontal="left" vertical="top" wrapText="1" indent="3"/>
      <protection hidden="1"/>
    </xf>
    <xf numFmtId="0" fontId="8" fillId="0" borderId="6" xfId="31" applyFont="1" applyBorder="1" applyAlignment="1" applyProtection="1">
      <alignment horizontal="left" vertical="top" wrapText="1"/>
      <protection hidden="1"/>
    </xf>
    <xf numFmtId="2" fontId="8" fillId="0" borderId="6" xfId="31" applyNumberFormat="1" applyFont="1" applyBorder="1" applyAlignment="1" applyProtection="1">
      <alignment horizontal="left" vertical="center"/>
      <protection hidden="1"/>
    </xf>
    <xf numFmtId="4" fontId="8" fillId="2" borderId="24" xfId="31" applyNumberFormat="1" applyFont="1" applyFill="1" applyBorder="1" applyAlignment="1" applyProtection="1">
      <alignment horizontal="left" vertical="center"/>
      <protection locked="0"/>
    </xf>
    <xf numFmtId="2" fontId="8" fillId="0" borderId="23" xfId="31" applyNumberFormat="1" applyFont="1" applyBorder="1" applyAlignment="1" applyProtection="1">
      <alignment horizontal="left" vertical="center"/>
      <protection hidden="1"/>
    </xf>
    <xf numFmtId="0" fontId="53" fillId="0" borderId="14" xfId="31" applyFont="1" applyBorder="1" applyAlignment="1" applyProtection="1">
      <alignment horizontal="justify" vertical="center" wrapText="1"/>
      <protection hidden="1"/>
    </xf>
    <xf numFmtId="0" fontId="53" fillId="0" borderId="22" xfId="31" applyFont="1" applyBorder="1" applyAlignment="1" applyProtection="1">
      <alignment horizontal="justify" vertical="center" wrapText="1"/>
      <protection hidden="1"/>
    </xf>
    <xf numFmtId="0" fontId="53" fillId="0" borderId="0" xfId="31" applyFont="1" applyAlignment="1" applyProtection="1">
      <alignment horizontal="justify" vertical="center" wrapText="1"/>
      <protection hidden="1"/>
    </xf>
    <xf numFmtId="0" fontId="53" fillId="0" borderId="5" xfId="31" applyFont="1" applyBorder="1" applyAlignment="1" applyProtection="1">
      <alignment horizontal="justify" vertical="center" wrapText="1"/>
      <protection hidden="1"/>
    </xf>
    <xf numFmtId="4" fontId="8" fillId="2" borderId="6" xfId="31" applyNumberFormat="1" applyFont="1" applyFill="1" applyBorder="1" applyAlignment="1" applyProtection="1">
      <alignment horizontal="left" vertical="center"/>
      <protection locked="0"/>
    </xf>
    <xf numFmtId="0" fontId="8" fillId="10" borderId="0" xfId="31" applyFont="1" applyFill="1" applyAlignment="1" applyProtection="1">
      <alignment horizontal="center" vertical="center"/>
      <protection hidden="1"/>
    </xf>
    <xf numFmtId="0" fontId="8" fillId="11" borderId="0" xfId="31" applyFont="1" applyFill="1" applyAlignment="1" applyProtection="1">
      <alignment horizontal="center" vertical="center"/>
      <protection hidden="1"/>
    </xf>
    <xf numFmtId="0" fontId="8" fillId="0" borderId="26" xfId="31" applyFont="1" applyBorder="1" applyAlignment="1" applyProtection="1">
      <alignment horizontal="left" vertical="center"/>
      <protection hidden="1"/>
    </xf>
    <xf numFmtId="0" fontId="8" fillId="0" borderId="3" xfId="31" applyFont="1" applyBorder="1" applyAlignment="1" applyProtection="1">
      <alignment horizontal="left" vertical="center"/>
      <protection hidden="1"/>
    </xf>
    <xf numFmtId="0" fontId="8" fillId="0" borderId="27" xfId="31" applyFont="1" applyBorder="1" applyAlignment="1" applyProtection="1">
      <alignment horizontal="left" vertical="center"/>
      <protection hidden="1"/>
    </xf>
    <xf numFmtId="0" fontId="48" fillId="0" borderId="4" xfId="31" applyFont="1" applyBorder="1" applyAlignment="1" applyProtection="1">
      <alignment horizontal="left" vertical="center" wrapText="1"/>
      <protection hidden="1"/>
    </xf>
    <xf numFmtId="0" fontId="49" fillId="0" borderId="4" xfId="31" applyFont="1" applyBorder="1" applyAlignment="1" applyProtection="1">
      <alignment horizontal="left" vertical="center" wrapText="1"/>
      <protection hidden="1"/>
    </xf>
    <xf numFmtId="0" fontId="8" fillId="6" borderId="0" xfId="31" applyFont="1" applyFill="1" applyAlignment="1" applyProtection="1">
      <alignment horizontal="center" vertical="center"/>
      <protection hidden="1"/>
    </xf>
    <xf numFmtId="0" fontId="8" fillId="9" borderId="0" xfId="31" applyFont="1" applyFill="1" applyAlignment="1" applyProtection="1">
      <alignment horizontal="left" vertical="center" wrapText="1"/>
      <protection hidden="1"/>
    </xf>
    <xf numFmtId="0" fontId="8" fillId="2" borderId="22" xfId="31" applyFont="1" applyFill="1" applyBorder="1" applyAlignment="1" applyProtection="1">
      <alignment horizontal="center" vertical="center"/>
      <protection locked="0"/>
    </xf>
    <xf numFmtId="4" fontId="8" fillId="2" borderId="23" xfId="31" applyNumberFormat="1" applyFont="1" applyFill="1" applyBorder="1" applyAlignment="1" applyProtection="1">
      <alignment horizontal="justify" vertical="top" wrapText="1"/>
      <protection locked="0"/>
    </xf>
    <xf numFmtId="2" fontId="8" fillId="0" borderId="23" xfId="31" applyNumberFormat="1" applyFont="1" applyBorder="1" applyAlignment="1" applyProtection="1">
      <alignment horizontal="right" vertical="center"/>
      <protection hidden="1"/>
    </xf>
    <xf numFmtId="0" fontId="8" fillId="0" borderId="23" xfId="31" applyFont="1" applyBorder="1" applyAlignment="1" applyProtection="1">
      <alignment horizontal="left" vertical="top" wrapText="1" indent="3"/>
      <protection hidden="1"/>
    </xf>
    <xf numFmtId="0" fontId="8" fillId="0" borderId="24" xfId="31" applyFont="1" applyBorder="1" applyAlignment="1" applyProtection="1">
      <alignment horizontal="left" vertical="top" wrapText="1" indent="3"/>
      <protection hidden="1"/>
    </xf>
    <xf numFmtId="2" fontId="45" fillId="0" borderId="0" xfId="30" applyNumberFormat="1" applyFont="1" applyAlignment="1" applyProtection="1">
      <alignment horizontal="left" vertical="center"/>
      <protection hidden="1"/>
    </xf>
  </cellXfs>
  <cellStyles count="40">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 Style1" xfId="7" xr:uid="{00000000-0005-0000-0000-000006000000}"/>
    <cellStyle name="Comma  - Style2" xfId="8" xr:uid="{00000000-0005-0000-0000-000007000000}"/>
    <cellStyle name="Comma  - Style3" xfId="9" xr:uid="{00000000-0005-0000-0000-000008000000}"/>
    <cellStyle name="Comma  - Style4" xfId="10" xr:uid="{00000000-0005-0000-0000-000009000000}"/>
    <cellStyle name="Comma  - Style5" xfId="11" xr:uid="{00000000-0005-0000-0000-00000A000000}"/>
    <cellStyle name="Comma  - Style6" xfId="12" xr:uid="{00000000-0005-0000-0000-00000B000000}"/>
    <cellStyle name="Comma  - Style7" xfId="13" xr:uid="{00000000-0005-0000-0000-00000C000000}"/>
    <cellStyle name="Comma  - Style8" xfId="14" xr:uid="{00000000-0005-0000-0000-00000D000000}"/>
    <cellStyle name="Comma 2" xfId="15" xr:uid="{00000000-0005-0000-0000-00000E000000}"/>
    <cellStyle name="Formula" xfId="16" xr:uid="{00000000-0005-0000-0000-00000F000000}"/>
    <cellStyle name="Header1" xfId="17" xr:uid="{00000000-0005-0000-0000-000010000000}"/>
    <cellStyle name="Header2" xfId="18" xr:uid="{00000000-0005-0000-0000-000011000000}"/>
    <cellStyle name="Hypertextový odkaz" xfId="19" xr:uid="{00000000-0005-0000-0000-000012000000}"/>
    <cellStyle name="no dec" xfId="20" xr:uid="{00000000-0005-0000-0000-000013000000}"/>
    <cellStyle name="Normal" xfId="0" builtinId="0"/>
    <cellStyle name="Normal - Style1" xfId="21" xr:uid="{00000000-0005-0000-0000-000015000000}"/>
    <cellStyle name="Normal 2" xfId="22" xr:uid="{00000000-0005-0000-0000-000016000000}"/>
    <cellStyle name="Normal 2 2" xfId="23" xr:uid="{00000000-0005-0000-0000-000017000000}"/>
    <cellStyle name="Normal 3" xfId="24" xr:uid="{00000000-0005-0000-0000-000018000000}"/>
    <cellStyle name="Normal 3 2" xfId="25" xr:uid="{00000000-0005-0000-0000-000019000000}"/>
    <cellStyle name="Normal 4" xfId="26" xr:uid="{00000000-0005-0000-0000-00001A000000}"/>
    <cellStyle name="Normal_Annexures TW 04" xfId="27" xr:uid="{00000000-0005-0000-0000-00001B000000}"/>
    <cellStyle name="Normal_Attach 3(JV)" xfId="28" xr:uid="{00000000-0005-0000-0000-00001C000000}"/>
    <cellStyle name="Normal_Attacments TW 04" xfId="29" xr:uid="{00000000-0005-0000-0000-00001D000000}"/>
    <cellStyle name="Normal_Entertainment Form" xfId="30" xr:uid="{00000000-0005-0000-0000-00001E000000}"/>
    <cellStyle name="Normal_Price_Schedules for Insulator Package" xfId="31" xr:uid="{00000000-0005-0000-0000-00001F000000}"/>
    <cellStyle name="Normal_Price_Schedules for Insulator Package Rev-01" xfId="32" xr:uid="{00000000-0005-0000-0000-000020000000}"/>
    <cellStyle name="Normal_PRICE-SCHE Bihar-Rev-2-corrections" xfId="33" xr:uid="{00000000-0005-0000-0000-000021000000}"/>
    <cellStyle name="Normal_Sheet1" xfId="34" xr:uid="{00000000-0005-0000-0000-000022000000}"/>
    <cellStyle name="Popis" xfId="35" xr:uid="{00000000-0005-0000-0000-000023000000}"/>
    <cellStyle name="Sledovaný hypertextový odkaz" xfId="36" xr:uid="{00000000-0005-0000-0000-000024000000}"/>
    <cellStyle name="Standard_BS14" xfId="37" xr:uid="{00000000-0005-0000-0000-000025000000}"/>
    <cellStyle name="Style 1" xfId="38" xr:uid="{00000000-0005-0000-0000-000026000000}"/>
    <cellStyle name="Style 2" xfId="39" xr:uid="{00000000-0005-0000-0000-000027000000}"/>
  </cellStyles>
  <dxfs count="23">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u/>
        <color indexed="10"/>
      </font>
    </dxf>
    <dxf>
      <font>
        <strike/>
        <condense val="0"/>
        <extend val="0"/>
        <color auto="1"/>
      </font>
    </dxf>
    <dxf>
      <font>
        <strike/>
        <condense val="0"/>
        <extend val="0"/>
      </font>
    </dxf>
    <dxf>
      <font>
        <strike/>
        <condense val="0"/>
        <extend val="0"/>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strike/>
        <condense val="0"/>
        <extend val="0"/>
      </font>
    </dxf>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H$20" lockText="1" noThreeD="1"/>
</file>

<file path=xl/ctrlProps/ctrlProp2.xml><?xml version="1.0" encoding="utf-8"?>
<formControlPr xmlns="http://schemas.microsoft.com/office/spreadsheetml/2009/9/main" objectType="CheckBox" fmlaLink="$H$20" lockText="1" noThreeD="1"/>
</file>

<file path=xl/ctrlProps/ctrlProp3.xml><?xml version="1.0" encoding="utf-8"?>
<formControlPr xmlns="http://schemas.microsoft.com/office/spreadsheetml/2009/9/main" objectType="CheckBox" fmlaLink="$H$21" lockText="1" noThreeD="1"/>
</file>

<file path=xl/ctrlProps/ctrlProp4.xml><?xml version="1.0" encoding="utf-8"?>
<formControlPr xmlns="http://schemas.microsoft.com/office/spreadsheetml/2009/9/main" objectType="CheckBox" fmlaLink="$H$21" lockText="1" noThreeD="1"/>
</file>

<file path=xl/ctrlProps/ctrlProp5.xml><?xml version="1.0" encoding="utf-8"?>
<formControlPr xmlns="http://schemas.microsoft.com/office/spreadsheetml/2009/9/main" objectType="Radio" checked="Checked" firstButton="1" fmlaLink="$H$57"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2" Type="http://schemas.openxmlformats.org/officeDocument/2006/relationships/hyperlink" Target="#'Attach 6 (T)'!A1"/><Relationship Id="rId1" Type="http://schemas.openxmlformats.org/officeDocument/2006/relationships/hyperlink" Target="#'Attach 8'!A1"/></Relationships>
</file>

<file path=xl/drawings/_rels/drawing11.xml.rels><?xml version="1.0" encoding="UTF-8" standalone="yes"?>
<Relationships xmlns="http://schemas.openxmlformats.org/package/2006/relationships"><Relationship Id="rId2" Type="http://schemas.openxmlformats.org/officeDocument/2006/relationships/hyperlink" Target="#'Attach 7'!A1"/><Relationship Id="rId1" Type="http://schemas.openxmlformats.org/officeDocument/2006/relationships/hyperlink" Target="#'Attach 8'!A1"/></Relationships>
</file>

<file path=xl/drawings/_rels/drawing12.xml.rels><?xml version="1.0" encoding="UTF-8" standalone="yes"?>
<Relationships xmlns="http://schemas.openxmlformats.org/package/2006/relationships"><Relationship Id="rId1" Type="http://schemas.openxmlformats.org/officeDocument/2006/relationships/hyperlink" Target="#'Attach 8'!A1"/></Relationships>
</file>

<file path=xl/drawings/_rels/drawing13.xml.rels><?xml version="1.0" encoding="UTF-8" standalone="yes"?>
<Relationships xmlns="http://schemas.openxmlformats.org/package/2006/relationships"><Relationship Id="rId1" Type="http://schemas.openxmlformats.org/officeDocument/2006/relationships/hyperlink" Target="#'Attach 9'!A1"/></Relationships>
</file>

<file path=xl/drawings/_rels/drawing14.xml.rels><?xml version="1.0" encoding="UTF-8" standalone="yes"?>
<Relationships xmlns="http://schemas.openxmlformats.org/package/2006/relationships"><Relationship Id="rId1" Type="http://schemas.openxmlformats.org/officeDocument/2006/relationships/hyperlink" Target="#'Attach 10'!A1"/></Relationships>
</file>

<file path=xl/drawings/_rels/drawing15.xml.rels><?xml version="1.0" encoding="UTF-8" standalone="yes"?>
<Relationships xmlns="http://schemas.openxmlformats.org/package/2006/relationships"><Relationship Id="rId1" Type="http://schemas.openxmlformats.org/officeDocument/2006/relationships/hyperlink" Target="#'Attach 11'!A1"/></Relationships>
</file>

<file path=xl/drawings/_rels/drawing16.xml.rels><?xml version="1.0" encoding="UTF-8" standalone="yes"?>
<Relationships xmlns="http://schemas.openxmlformats.org/package/2006/relationships"><Relationship Id="rId1" Type="http://schemas.openxmlformats.org/officeDocument/2006/relationships/hyperlink" Target="#'Attach 12'!A1"/></Relationships>
</file>

<file path=xl/drawings/_rels/drawing17.xml.rels><?xml version="1.0" encoding="UTF-8" standalone="yes"?>
<Relationships xmlns="http://schemas.openxmlformats.org/package/2006/relationships"><Relationship Id="rId1" Type="http://schemas.openxmlformats.org/officeDocument/2006/relationships/hyperlink" Target="#'Attach 13'!A1"/></Relationships>
</file>

<file path=xl/drawings/_rels/drawing18.xml.rels><?xml version="1.0" encoding="UTF-8" standalone="yes"?>
<Relationships xmlns="http://schemas.openxmlformats.org/package/2006/relationships"><Relationship Id="rId2" Type="http://schemas.openxmlformats.org/officeDocument/2006/relationships/hyperlink" Target="#'Attach 14-IP'!A1"/><Relationship Id="rId1" Type="http://schemas.openxmlformats.org/officeDocument/2006/relationships/hyperlink" Target="#'Attach 15'!A1"/></Relationships>
</file>

<file path=xl/drawings/_rels/drawing19.xml.rels><?xml version="1.0" encoding="UTF-8" standalone="yes"?>
<Relationships xmlns="http://schemas.openxmlformats.org/package/2006/relationships"><Relationship Id="rId1" Type="http://schemas.openxmlformats.org/officeDocument/2006/relationships/hyperlink" Target="#'Attach 14-IP'!A1"/></Relationships>
</file>

<file path=xl/drawings/_rels/drawing2.xml.rels><?xml version="1.0" encoding="UTF-8" standalone="yes"?>
<Relationships xmlns="http://schemas.openxmlformats.org/package/2006/relationships"><Relationship Id="rId2" Type="http://schemas.openxmlformats.org/officeDocument/2006/relationships/hyperlink" Target="#'Attach 3(QR)'!A1"/><Relationship Id="rId1" Type="http://schemas.openxmlformats.org/officeDocument/2006/relationships/hyperlink" Target="#'Attach 4'!A1"/></Relationships>
</file>

<file path=xl/drawings/_rels/drawing20.xml.rels><?xml version="1.0" encoding="UTF-8" standalone="yes"?>
<Relationships xmlns="http://schemas.openxmlformats.org/package/2006/relationships"><Relationship Id="rId1" Type="http://schemas.openxmlformats.org/officeDocument/2006/relationships/hyperlink" Target="#'Attach 15'!A1"/></Relationships>
</file>

<file path=xl/drawings/_rels/drawing21.xml.rels><?xml version="1.0" encoding="UTF-8" standalone="yes"?>
<Relationships xmlns="http://schemas.openxmlformats.org/package/2006/relationships"><Relationship Id="rId1" Type="http://schemas.openxmlformats.org/officeDocument/2006/relationships/hyperlink" Target="#'Attach 16'!A1"/></Relationships>
</file>

<file path=xl/drawings/_rels/drawing22.xml.rels><?xml version="1.0" encoding="UTF-8" standalone="yes"?>
<Relationships xmlns="http://schemas.openxmlformats.org/package/2006/relationships"><Relationship Id="rId1" Type="http://schemas.openxmlformats.org/officeDocument/2006/relationships/hyperlink" Target="#'Attach 17'!A1"/></Relationships>
</file>

<file path=xl/drawings/_rels/drawing23.xml.rels><?xml version="1.0" encoding="UTF-8" standalone="yes"?>
<Relationships xmlns="http://schemas.openxmlformats.org/package/2006/relationships"><Relationship Id="rId1" Type="http://schemas.openxmlformats.org/officeDocument/2006/relationships/hyperlink" Target="#'Bid Form 1st Envelope'!A1"/></Relationships>
</file>

<file path=xl/drawings/_rels/drawing24.xml.rels><?xml version="1.0" encoding="UTF-8" standalone="yes"?>
<Relationships xmlns="http://schemas.openxmlformats.org/package/2006/relationships"><Relationship Id="rId1" Type="http://schemas.openxmlformats.org/officeDocument/2006/relationships/hyperlink" Target="#Cover!A1"/></Relationships>
</file>

<file path=xl/drawings/_rels/drawing25.xml.rels><?xml version="1.0" encoding="UTF-8" standalone="yes"?>
<Relationships xmlns="http://schemas.openxmlformats.org/package/2006/relationships"><Relationship Id="rId3" Type="http://schemas.openxmlformats.org/officeDocument/2006/relationships/hyperlink" Target="#Cover!A1"/><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Attach 3(QR)'!A1"/></Relationships>
</file>

<file path=xl/drawings/_rels/drawing4.xml.rels><?xml version="1.0" encoding="UTF-8" standalone="yes"?>
<Relationships xmlns="http://schemas.openxmlformats.org/package/2006/relationships"><Relationship Id="rId1" Type="http://schemas.openxmlformats.org/officeDocument/2006/relationships/hyperlink" Target="#'Attach 4'!A1"/></Relationships>
</file>

<file path=xl/drawings/_rels/drawing5.xml.rels><?xml version="1.0" encoding="UTF-8" standalone="yes"?>
<Relationships xmlns="http://schemas.openxmlformats.org/package/2006/relationships"><Relationship Id="rId2" Type="http://schemas.openxmlformats.org/officeDocument/2006/relationships/hyperlink" Target="#'Attach 5'!A1"/><Relationship Id="rId1" Type="http://schemas.openxmlformats.org/officeDocument/2006/relationships/hyperlink" Target="#'Attach 4 (A)'!A1"/></Relationships>
</file>

<file path=xl/drawings/_rels/drawing6.xml.rels><?xml version="1.0" encoding="UTF-8" standalone="yes"?>
<Relationships xmlns="http://schemas.openxmlformats.org/package/2006/relationships"><Relationship Id="rId1" Type="http://schemas.openxmlformats.org/officeDocument/2006/relationships/hyperlink" Target="#'Attach 4 (B)'!A1"/></Relationships>
</file>

<file path=xl/drawings/_rels/drawing7.xml.rels><?xml version="1.0" encoding="UTF-8" standalone="yes"?>
<Relationships xmlns="http://schemas.openxmlformats.org/package/2006/relationships"><Relationship Id="rId1" Type="http://schemas.openxmlformats.org/officeDocument/2006/relationships/hyperlink" Target="#'Attach 5'!A1"/></Relationships>
</file>

<file path=xl/drawings/_rels/drawing8.xml.rels><?xml version="1.0" encoding="UTF-8" standalone="yes"?>
<Relationships xmlns="http://schemas.openxmlformats.org/package/2006/relationships"><Relationship Id="rId2" Type="http://schemas.openxmlformats.org/officeDocument/2006/relationships/hyperlink" Target="#'Attach 6 (C)'!A1"/><Relationship Id="rId1" Type="http://schemas.openxmlformats.org/officeDocument/2006/relationships/hyperlink" Target="#'Attach 6'!A1"/></Relationships>
</file>

<file path=xl/drawings/_rels/drawing9.xml.rels><?xml version="1.0" encoding="UTF-8" standalone="yes"?>
<Relationships xmlns="http://schemas.openxmlformats.org/package/2006/relationships"><Relationship Id="rId2" Type="http://schemas.openxmlformats.org/officeDocument/2006/relationships/hyperlink" Target="#'Attach 6 (C)'!Print_Area"/><Relationship Id="rId1" Type="http://schemas.openxmlformats.org/officeDocument/2006/relationships/hyperlink" Target="#'Attach 6'!A1"/></Relationships>
</file>

<file path=xl/drawings/drawing1.xml><?xml version="1.0" encoding="utf-8"?>
<xdr:wsDr xmlns:xdr="http://schemas.openxmlformats.org/drawingml/2006/spreadsheetDrawing" xmlns:a="http://schemas.openxmlformats.org/drawingml/2006/main">
  <xdr:twoCellAnchor>
    <xdr:from>
      <xdr:col>1</xdr:col>
      <xdr:colOff>9525</xdr:colOff>
      <xdr:row>10</xdr:row>
      <xdr:rowOff>19050</xdr:rowOff>
    </xdr:from>
    <xdr:to>
      <xdr:col>5</xdr:col>
      <xdr:colOff>0</xdr:colOff>
      <xdr:row>11</xdr:row>
      <xdr:rowOff>11430</xdr:rowOff>
    </xdr:to>
    <xdr:sp macro="" textlink="">
      <xdr:nvSpPr>
        <xdr:cNvPr id="2050" name="Text Box 2">
          <a:hlinkClick xmlns:r="http://schemas.openxmlformats.org/officeDocument/2006/relationships" r:id="rId1" tooltip="Click Here to Proceed"/>
          <a:extLst>
            <a:ext uri="{FF2B5EF4-FFF2-40B4-BE49-F238E27FC236}">
              <a16:creationId xmlns:a16="http://schemas.microsoft.com/office/drawing/2014/main" id="{00000000-0008-0000-0100-000002080000}"/>
            </a:ext>
          </a:extLst>
        </xdr:cNvPr>
        <xdr:cNvSpPr txBox="1">
          <a:spLocks noChangeArrowheads="1"/>
        </xdr:cNvSpPr>
      </xdr:nvSpPr>
      <xdr:spPr bwMode="auto">
        <a:xfrm>
          <a:off x="666750" y="3609975"/>
          <a:ext cx="7581900" cy="295275"/>
        </a:xfrm>
        <a:prstGeom prst="rect">
          <a:avLst/>
        </a:prstGeom>
        <a:solidFill>
          <a:srgbClr val="FFCC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editAs="oneCell">
    <xdr:from>
      <xdr:col>1</xdr:col>
      <xdr:colOff>219075</xdr:colOff>
      <xdr:row>12</xdr:row>
      <xdr:rowOff>66675</xdr:rowOff>
    </xdr:from>
    <xdr:to>
      <xdr:col>2</xdr:col>
      <xdr:colOff>1352550</xdr:colOff>
      <xdr:row>15</xdr:row>
      <xdr:rowOff>95250</xdr:rowOff>
    </xdr:to>
    <xdr:pic>
      <xdr:nvPicPr>
        <xdr:cNvPr id="71876" name="Picture 3">
          <a:extLst>
            <a:ext uri="{FF2B5EF4-FFF2-40B4-BE49-F238E27FC236}">
              <a16:creationId xmlns:a16="http://schemas.microsoft.com/office/drawing/2014/main" id="{00000000-0008-0000-0100-0000C418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421957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2381250</xdr:colOff>
      <xdr:row>12</xdr:row>
      <xdr:rowOff>9525</xdr:rowOff>
    </xdr:from>
    <xdr:to>
      <xdr:col>4</xdr:col>
      <xdr:colOff>676275</xdr:colOff>
      <xdr:row>15</xdr:row>
      <xdr:rowOff>180975</xdr:rowOff>
    </xdr:to>
    <xdr:pic>
      <xdr:nvPicPr>
        <xdr:cNvPr id="71877" name="Picture 4">
          <a:extLst>
            <a:ext uri="{FF2B5EF4-FFF2-40B4-BE49-F238E27FC236}">
              <a16:creationId xmlns:a16="http://schemas.microsoft.com/office/drawing/2014/main" id="{00000000-0008-0000-0100-0000C51801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981" t="27950" r="31090" b="55093"/>
        <a:stretch>
          <a:fillRect/>
        </a:stretch>
      </xdr:blipFill>
      <xdr:spPr bwMode="auto">
        <a:xfrm>
          <a:off x="3886200" y="4162425"/>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79204" name="Group 1">
          <a:hlinkClick xmlns:r="http://schemas.openxmlformats.org/officeDocument/2006/relationships" r:id="rId1" tooltip="Click for Next Attachment"/>
          <a:extLst>
            <a:ext uri="{FF2B5EF4-FFF2-40B4-BE49-F238E27FC236}">
              <a16:creationId xmlns:a16="http://schemas.microsoft.com/office/drawing/2014/main" id="{00000000-0008-0000-0A00-000064350100}"/>
            </a:ext>
          </a:extLst>
        </xdr:cNvPr>
        <xdr:cNvGrpSpPr>
          <a:grpSpLocks/>
        </xdr:cNvGrpSpPr>
      </xdr:nvGrpSpPr>
      <xdr:grpSpPr bwMode="auto">
        <a:xfrm>
          <a:off x="8086725" y="47625"/>
          <a:ext cx="1104900" cy="790575"/>
          <a:chOff x="738" y="5"/>
          <a:chExt cx="116" cy="73"/>
        </a:xfrm>
      </xdr:grpSpPr>
      <xdr:sp macro="" textlink="">
        <xdr:nvSpPr>
          <xdr:cNvPr id="79206" name="AutoShape 2">
            <a:extLst>
              <a:ext uri="{FF2B5EF4-FFF2-40B4-BE49-F238E27FC236}">
                <a16:creationId xmlns:a16="http://schemas.microsoft.com/office/drawing/2014/main" id="{00000000-0008-0000-0A00-0000663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243" name="Text Box 3">
            <a:hlinkClick xmlns:r="http://schemas.openxmlformats.org/officeDocument/2006/relationships" r:id="rId2" tooltip="Click for Next Attachment"/>
            <a:extLst>
              <a:ext uri="{FF2B5EF4-FFF2-40B4-BE49-F238E27FC236}">
                <a16:creationId xmlns:a16="http://schemas.microsoft.com/office/drawing/2014/main" id="{00000000-0008-0000-0A00-00000328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lnSpc>
                <a:spcPts val="1100"/>
              </a:lnSpc>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1301570</xdr:colOff>
      <xdr:row>22</xdr:row>
      <xdr:rowOff>28575</xdr:rowOff>
    </xdr:from>
    <xdr:to>
      <xdr:col>4</xdr:col>
      <xdr:colOff>2247471</xdr:colOff>
      <xdr:row>23</xdr:row>
      <xdr:rowOff>0</xdr:rowOff>
    </xdr:to>
    <xdr:sp macro="" textlink="">
      <xdr:nvSpPr>
        <xdr:cNvPr id="10255" name="Text Box 15">
          <a:extLst>
            <a:ext uri="{FF2B5EF4-FFF2-40B4-BE49-F238E27FC236}">
              <a16:creationId xmlns:a16="http://schemas.microsoft.com/office/drawing/2014/main" id="{00000000-0008-0000-0A00-00000F280000}"/>
            </a:ext>
          </a:extLst>
        </xdr:cNvPr>
        <xdr:cNvSpPr txBox="1">
          <a:spLocks noChangeArrowheads="1"/>
        </xdr:cNvSpPr>
      </xdr:nvSpPr>
      <xdr:spPr bwMode="auto">
        <a:xfrm>
          <a:off x="4248151" y="5934075"/>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A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94498" name="Group 1">
          <a:hlinkClick xmlns:r="http://schemas.openxmlformats.org/officeDocument/2006/relationships" r:id="rId1" tooltip="Click for Next Attachment"/>
          <a:extLst>
            <a:ext uri="{FF2B5EF4-FFF2-40B4-BE49-F238E27FC236}">
              <a16:creationId xmlns:a16="http://schemas.microsoft.com/office/drawing/2014/main" id="{00000000-0008-0000-0B00-000022710100}"/>
            </a:ext>
          </a:extLst>
        </xdr:cNvPr>
        <xdr:cNvGrpSpPr>
          <a:grpSpLocks/>
        </xdr:cNvGrpSpPr>
      </xdr:nvGrpSpPr>
      <xdr:grpSpPr bwMode="auto">
        <a:xfrm>
          <a:off x="7617619" y="47625"/>
          <a:ext cx="1102519" cy="792956"/>
          <a:chOff x="738" y="5"/>
          <a:chExt cx="116" cy="73"/>
        </a:xfrm>
      </xdr:grpSpPr>
      <xdr:sp macro="" textlink="">
        <xdr:nvSpPr>
          <xdr:cNvPr id="94500" name="AutoShape 2">
            <a:extLst>
              <a:ext uri="{FF2B5EF4-FFF2-40B4-BE49-F238E27FC236}">
                <a16:creationId xmlns:a16="http://schemas.microsoft.com/office/drawing/2014/main" id="{00000000-0008-0000-0B00-0000247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tooltip="Click for Next Attachment"/>
            <a:extLst>
              <a:ext uri="{FF2B5EF4-FFF2-40B4-BE49-F238E27FC236}">
                <a16:creationId xmlns:a16="http://schemas.microsoft.com/office/drawing/2014/main" id="{00000000-0008-0000-0B00-00000400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1311095</xdr:colOff>
      <xdr:row>22</xdr:row>
      <xdr:rowOff>28575</xdr:rowOff>
    </xdr:from>
    <xdr:to>
      <xdr:col>4</xdr:col>
      <xdr:colOff>2238088</xdr:colOff>
      <xdr:row>23</xdr:row>
      <xdr:rowOff>0</xdr:rowOff>
    </xdr:to>
    <xdr:sp macro="" textlink="">
      <xdr:nvSpPr>
        <xdr:cNvPr id="5" name="Text Box 15">
          <a:extLst>
            <a:ext uri="{FF2B5EF4-FFF2-40B4-BE49-F238E27FC236}">
              <a16:creationId xmlns:a16="http://schemas.microsoft.com/office/drawing/2014/main" id="{00000000-0008-0000-0B00-000005000000}"/>
            </a:ext>
          </a:extLst>
        </xdr:cNvPr>
        <xdr:cNvSpPr txBox="1">
          <a:spLocks noChangeArrowheads="1"/>
        </xdr:cNvSpPr>
      </xdr:nvSpPr>
      <xdr:spPr bwMode="auto">
        <a:xfrm>
          <a:off x="4248151" y="6000750"/>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B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80139" name="Group 1">
          <a:hlinkClick xmlns:r="http://schemas.openxmlformats.org/officeDocument/2006/relationships" r:id="rId1" tooltip="Click for Next Attachment"/>
          <a:extLst>
            <a:ext uri="{FF2B5EF4-FFF2-40B4-BE49-F238E27FC236}">
              <a16:creationId xmlns:a16="http://schemas.microsoft.com/office/drawing/2014/main" id="{00000000-0008-0000-0C00-00000B390100}"/>
            </a:ext>
          </a:extLst>
        </xdr:cNvPr>
        <xdr:cNvGrpSpPr>
          <a:grpSpLocks/>
        </xdr:cNvGrpSpPr>
      </xdr:nvGrpSpPr>
      <xdr:grpSpPr bwMode="auto">
        <a:xfrm>
          <a:off x="7134225" y="28575"/>
          <a:ext cx="1104900" cy="695325"/>
          <a:chOff x="738" y="5"/>
          <a:chExt cx="116" cy="73"/>
        </a:xfrm>
      </xdr:grpSpPr>
      <xdr:sp macro="" textlink="">
        <xdr:nvSpPr>
          <xdr:cNvPr id="80140" name="AutoShape 2">
            <a:extLst>
              <a:ext uri="{FF2B5EF4-FFF2-40B4-BE49-F238E27FC236}">
                <a16:creationId xmlns:a16="http://schemas.microsoft.com/office/drawing/2014/main" id="{00000000-0008-0000-0C00-00000C3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20483" name="Text Box 3">
            <a:extLst>
              <a:ext uri="{FF2B5EF4-FFF2-40B4-BE49-F238E27FC236}">
                <a16:creationId xmlns:a16="http://schemas.microsoft.com/office/drawing/2014/main" id="{00000000-0008-0000-0C00-0000035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5</xdr:col>
      <xdr:colOff>1171575</xdr:colOff>
      <xdr:row>2</xdr:row>
      <xdr:rowOff>219075</xdr:rowOff>
    </xdr:to>
    <xdr:grpSp>
      <xdr:nvGrpSpPr>
        <xdr:cNvPr id="81163" name="Group 1">
          <a:hlinkClick xmlns:r="http://schemas.openxmlformats.org/officeDocument/2006/relationships" r:id="rId1" tooltip="Click for Next Attachment"/>
          <a:extLst>
            <a:ext uri="{FF2B5EF4-FFF2-40B4-BE49-F238E27FC236}">
              <a16:creationId xmlns:a16="http://schemas.microsoft.com/office/drawing/2014/main" id="{00000000-0008-0000-0D00-00000B3D0100}"/>
            </a:ext>
          </a:extLst>
        </xdr:cNvPr>
        <xdr:cNvGrpSpPr>
          <a:grpSpLocks/>
        </xdr:cNvGrpSpPr>
      </xdr:nvGrpSpPr>
      <xdr:grpSpPr bwMode="auto">
        <a:xfrm>
          <a:off x="8829675" y="47625"/>
          <a:ext cx="1019175" cy="571500"/>
          <a:chOff x="738" y="5"/>
          <a:chExt cx="116" cy="73"/>
        </a:xfrm>
      </xdr:grpSpPr>
      <xdr:sp macro="" textlink="">
        <xdr:nvSpPr>
          <xdr:cNvPr id="81164" name="AutoShape 2">
            <a:extLst>
              <a:ext uri="{FF2B5EF4-FFF2-40B4-BE49-F238E27FC236}">
                <a16:creationId xmlns:a16="http://schemas.microsoft.com/office/drawing/2014/main" id="{00000000-0008-0000-0D00-00000C3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753" y="24"/>
            <a:ext cx="95" cy="38"/>
          </a:xfrm>
          <a:prstGeom prst="rect">
            <a:avLst/>
          </a:prstGeom>
          <a:noFill/>
          <a:ln w="9525">
            <a:noFill/>
            <a:miter lim="800000"/>
            <a:headEnd/>
            <a:tailEnd/>
          </a:ln>
        </xdr:spPr>
        <xdr:txBody>
          <a:bodyPr vertOverflow="clip" wrap="square" lIns="27432" tIns="27432" rIns="27432" bIns="27432" anchor="ctr" upright="1"/>
          <a:lstStyle/>
          <a:p>
            <a:pPr algn="ctr" rtl="1">
              <a:lnSpc>
                <a:spcPts val="1000"/>
              </a:lnSpc>
              <a:defRPr sz="1000"/>
            </a:pPr>
            <a:r>
              <a:rPr lang="en-US" sz="1000" b="0" i="0" strike="noStrike">
                <a:solidFill>
                  <a:srgbClr val="000000"/>
                </a:solidFill>
                <a:latin typeface="Book Antiqua"/>
              </a:rPr>
              <a:t>Click for Next Attachment</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571500</xdr:rowOff>
    </xdr:to>
    <xdr:grpSp>
      <xdr:nvGrpSpPr>
        <xdr:cNvPr id="82187" name="Group 1">
          <a:hlinkClick xmlns:r="http://schemas.openxmlformats.org/officeDocument/2006/relationships" r:id="rId1" tooltip="Click for Next Attachment"/>
          <a:extLst>
            <a:ext uri="{FF2B5EF4-FFF2-40B4-BE49-F238E27FC236}">
              <a16:creationId xmlns:a16="http://schemas.microsoft.com/office/drawing/2014/main" id="{00000000-0008-0000-0E00-00000B410100}"/>
            </a:ext>
          </a:extLst>
        </xdr:cNvPr>
        <xdr:cNvGrpSpPr>
          <a:grpSpLocks/>
        </xdr:cNvGrpSpPr>
      </xdr:nvGrpSpPr>
      <xdr:grpSpPr bwMode="auto">
        <a:xfrm>
          <a:off x="7219950" y="47625"/>
          <a:ext cx="1104900" cy="923925"/>
          <a:chOff x="738" y="5"/>
          <a:chExt cx="116" cy="73"/>
        </a:xfrm>
      </xdr:grpSpPr>
      <xdr:sp macro="" textlink="">
        <xdr:nvSpPr>
          <xdr:cNvPr id="82188" name="AutoShape 2">
            <a:extLst>
              <a:ext uri="{FF2B5EF4-FFF2-40B4-BE49-F238E27FC236}">
                <a16:creationId xmlns:a16="http://schemas.microsoft.com/office/drawing/2014/main" id="{00000000-0008-0000-0E00-00000C4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2291" name="Text Box 3">
            <a:extLst>
              <a:ext uri="{FF2B5EF4-FFF2-40B4-BE49-F238E27FC236}">
                <a16:creationId xmlns:a16="http://schemas.microsoft.com/office/drawing/2014/main" id="{00000000-0008-0000-0E00-000003300000}"/>
              </a:ext>
            </a:extLst>
          </xdr:cNvPr>
          <xdr:cNvSpPr txBox="1">
            <a:spLocks noChangeArrowheads="1"/>
          </xdr:cNvSpPr>
        </xdr:nvSpPr>
        <xdr:spPr bwMode="auto">
          <a:xfrm>
            <a:off x="753" y="24"/>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123825</xdr:colOff>
      <xdr:row>0</xdr:row>
      <xdr:rowOff>38100</xdr:rowOff>
    </xdr:from>
    <xdr:to>
      <xdr:col>7</xdr:col>
      <xdr:colOff>9525</xdr:colOff>
      <xdr:row>2</xdr:row>
      <xdr:rowOff>314325</xdr:rowOff>
    </xdr:to>
    <xdr:grpSp>
      <xdr:nvGrpSpPr>
        <xdr:cNvPr id="83211" name="Group 1">
          <a:hlinkClick xmlns:r="http://schemas.openxmlformats.org/officeDocument/2006/relationships" r:id="rId1" tooltip="Click for Next Attachment"/>
          <a:extLst>
            <a:ext uri="{FF2B5EF4-FFF2-40B4-BE49-F238E27FC236}">
              <a16:creationId xmlns:a16="http://schemas.microsoft.com/office/drawing/2014/main" id="{00000000-0008-0000-0F00-00000B450100}"/>
            </a:ext>
          </a:extLst>
        </xdr:cNvPr>
        <xdr:cNvGrpSpPr>
          <a:grpSpLocks/>
        </xdr:cNvGrpSpPr>
      </xdr:nvGrpSpPr>
      <xdr:grpSpPr bwMode="auto">
        <a:xfrm>
          <a:off x="7296150" y="38100"/>
          <a:ext cx="1104900" cy="695325"/>
          <a:chOff x="738" y="5"/>
          <a:chExt cx="116" cy="73"/>
        </a:xfrm>
      </xdr:grpSpPr>
      <xdr:sp macro="" textlink="">
        <xdr:nvSpPr>
          <xdr:cNvPr id="83212" name="AutoShape 2">
            <a:extLst>
              <a:ext uri="{FF2B5EF4-FFF2-40B4-BE49-F238E27FC236}">
                <a16:creationId xmlns:a16="http://schemas.microsoft.com/office/drawing/2014/main" id="{00000000-0008-0000-0F00-00000C4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3315" name="Text Box 3">
            <a:extLst>
              <a:ext uri="{FF2B5EF4-FFF2-40B4-BE49-F238E27FC236}">
                <a16:creationId xmlns:a16="http://schemas.microsoft.com/office/drawing/2014/main" id="{00000000-0008-0000-0F00-0000033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152400</xdr:colOff>
      <xdr:row>0</xdr:row>
      <xdr:rowOff>57150</xdr:rowOff>
    </xdr:from>
    <xdr:to>
      <xdr:col>7</xdr:col>
      <xdr:colOff>38100</xdr:colOff>
      <xdr:row>2</xdr:row>
      <xdr:rowOff>333375</xdr:rowOff>
    </xdr:to>
    <xdr:grpSp>
      <xdr:nvGrpSpPr>
        <xdr:cNvPr id="84235" name="Group 1">
          <a:hlinkClick xmlns:r="http://schemas.openxmlformats.org/officeDocument/2006/relationships" r:id="rId1" tooltip="Click for Next Attachment"/>
          <a:extLst>
            <a:ext uri="{FF2B5EF4-FFF2-40B4-BE49-F238E27FC236}">
              <a16:creationId xmlns:a16="http://schemas.microsoft.com/office/drawing/2014/main" id="{00000000-0008-0000-1000-00000B490100}"/>
            </a:ext>
          </a:extLst>
        </xdr:cNvPr>
        <xdr:cNvGrpSpPr>
          <a:grpSpLocks/>
        </xdr:cNvGrpSpPr>
      </xdr:nvGrpSpPr>
      <xdr:grpSpPr bwMode="auto">
        <a:xfrm>
          <a:off x="7934325" y="57150"/>
          <a:ext cx="1104900" cy="733425"/>
          <a:chOff x="738" y="5"/>
          <a:chExt cx="116" cy="73"/>
        </a:xfrm>
      </xdr:grpSpPr>
      <xdr:sp macro="" textlink="">
        <xdr:nvSpPr>
          <xdr:cNvPr id="84236" name="AutoShape 2">
            <a:extLst>
              <a:ext uri="{FF2B5EF4-FFF2-40B4-BE49-F238E27FC236}">
                <a16:creationId xmlns:a16="http://schemas.microsoft.com/office/drawing/2014/main" id="{00000000-0008-0000-1000-00000C4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4339" name="Text Box 3">
            <a:extLst>
              <a:ext uri="{FF2B5EF4-FFF2-40B4-BE49-F238E27FC236}">
                <a16:creationId xmlns:a16="http://schemas.microsoft.com/office/drawing/2014/main" id="{00000000-0008-0000-1000-0000033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142875</xdr:colOff>
      <xdr:row>0</xdr:row>
      <xdr:rowOff>142875</xdr:rowOff>
    </xdr:from>
    <xdr:to>
      <xdr:col>6</xdr:col>
      <xdr:colOff>0</xdr:colOff>
      <xdr:row>3</xdr:row>
      <xdr:rowOff>19050</xdr:rowOff>
    </xdr:to>
    <xdr:grpSp>
      <xdr:nvGrpSpPr>
        <xdr:cNvPr id="85348" name="Group 1">
          <a:hlinkClick xmlns:r="http://schemas.openxmlformats.org/officeDocument/2006/relationships" r:id="rId1" tooltip="Click for Next Attachment"/>
          <a:extLst>
            <a:ext uri="{FF2B5EF4-FFF2-40B4-BE49-F238E27FC236}">
              <a16:creationId xmlns:a16="http://schemas.microsoft.com/office/drawing/2014/main" id="{00000000-0008-0000-1100-0000644D0100}"/>
            </a:ext>
          </a:extLst>
        </xdr:cNvPr>
        <xdr:cNvGrpSpPr>
          <a:grpSpLocks/>
        </xdr:cNvGrpSpPr>
      </xdr:nvGrpSpPr>
      <xdr:grpSpPr bwMode="auto">
        <a:xfrm>
          <a:off x="8798719" y="142875"/>
          <a:ext cx="464344" cy="1197769"/>
          <a:chOff x="738" y="5"/>
          <a:chExt cx="116" cy="73"/>
        </a:xfrm>
      </xdr:grpSpPr>
      <xdr:sp macro="" textlink="">
        <xdr:nvSpPr>
          <xdr:cNvPr id="85350" name="AutoShape 2">
            <a:extLst>
              <a:ext uri="{FF2B5EF4-FFF2-40B4-BE49-F238E27FC236}">
                <a16:creationId xmlns:a16="http://schemas.microsoft.com/office/drawing/2014/main" id="{00000000-0008-0000-1100-0000664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5363" name="Text Box 3">
            <a:extLst>
              <a:ext uri="{FF2B5EF4-FFF2-40B4-BE49-F238E27FC236}">
                <a16:creationId xmlns:a16="http://schemas.microsoft.com/office/drawing/2014/main" id="{00000000-0008-0000-1100-0000033C0000}"/>
              </a:ext>
            </a:extLst>
          </xdr:cNvPr>
          <xdr:cNvSpPr txBox="1">
            <a:spLocks noChangeArrowheads="1"/>
          </xdr:cNvSpPr>
        </xdr:nvSpPr>
        <xdr:spPr bwMode="auto">
          <a:xfrm>
            <a:off x="753" y="23"/>
            <a:ext cx="99"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6</xdr:col>
      <xdr:colOff>34852</xdr:colOff>
      <xdr:row>13</xdr:row>
      <xdr:rowOff>0</xdr:rowOff>
    </xdr:from>
    <xdr:to>
      <xdr:col>9</xdr:col>
      <xdr:colOff>24766</xdr:colOff>
      <xdr:row>13</xdr:row>
      <xdr:rowOff>0</xdr:rowOff>
    </xdr:to>
    <xdr:sp macro="" textlink="">
      <xdr:nvSpPr>
        <xdr:cNvPr id="7" name="Rectangle 6">
          <a:extLst>
            <a:ext uri="{FF2B5EF4-FFF2-40B4-BE49-F238E27FC236}">
              <a16:creationId xmlns:a16="http://schemas.microsoft.com/office/drawing/2014/main" id="{00000000-0008-0000-1100-000007000000}"/>
            </a:ext>
          </a:extLst>
        </xdr:cNvPr>
        <xdr:cNvSpPr/>
      </xdr:nvSpPr>
      <xdr:spPr>
        <a:xfrm>
          <a:off x="10082494" y="7014339"/>
          <a:ext cx="1805267" cy="90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solidFill>
                <a:schemeClr val="tx1"/>
              </a:solidFill>
              <a:latin typeface="Book Antiqua" pitchFamily="18" charset="0"/>
            </a:rPr>
            <a:t>Choose the OPTION from</a:t>
          </a:r>
          <a:r>
            <a:rPr lang="en-US" sz="1100" baseline="0">
              <a:solidFill>
                <a:schemeClr val="tx1"/>
              </a:solidFill>
              <a:latin typeface="Book Antiqua" pitchFamily="18" charset="0"/>
            </a:rPr>
            <a:t> Drop Down Menu</a:t>
          </a:r>
          <a:r>
            <a:rPr lang="en-US" sz="1100">
              <a:solidFill>
                <a:schemeClr val="tx1"/>
              </a:solidFill>
              <a:latin typeface="Book Antiqua" pitchFamily="18" charset="0"/>
            </a:rPr>
            <a:t> ^</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6283" name="Group 1">
          <a:hlinkClick xmlns:r="http://schemas.openxmlformats.org/officeDocument/2006/relationships" r:id="rId1" tooltip="Click for Next Attachment"/>
          <a:extLst>
            <a:ext uri="{FF2B5EF4-FFF2-40B4-BE49-F238E27FC236}">
              <a16:creationId xmlns:a16="http://schemas.microsoft.com/office/drawing/2014/main" id="{00000000-0008-0000-1200-00000B510100}"/>
            </a:ext>
          </a:extLst>
        </xdr:cNvPr>
        <xdr:cNvGrpSpPr>
          <a:grpSpLocks/>
        </xdr:cNvGrpSpPr>
      </xdr:nvGrpSpPr>
      <xdr:grpSpPr bwMode="auto">
        <a:xfrm>
          <a:off x="7248525" y="47625"/>
          <a:ext cx="1104900" cy="704850"/>
          <a:chOff x="738" y="5"/>
          <a:chExt cx="116" cy="73"/>
        </a:xfrm>
      </xdr:grpSpPr>
      <xdr:sp macro="" textlink="">
        <xdr:nvSpPr>
          <xdr:cNvPr id="86284" name="AutoShape 2">
            <a:extLst>
              <a:ext uri="{FF2B5EF4-FFF2-40B4-BE49-F238E27FC236}">
                <a16:creationId xmlns:a16="http://schemas.microsoft.com/office/drawing/2014/main" id="{00000000-0008-0000-1200-00000C5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6387" name="Text Box 3">
            <a:hlinkClick xmlns:r="http://schemas.openxmlformats.org/officeDocument/2006/relationships" r:id="rId2" tooltip="Click for Next Attachment"/>
            <a:extLst>
              <a:ext uri="{FF2B5EF4-FFF2-40B4-BE49-F238E27FC236}">
                <a16:creationId xmlns:a16="http://schemas.microsoft.com/office/drawing/2014/main" id="{00000000-0008-0000-1200-0000034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7307" name="Group 1">
          <a:hlinkClick xmlns:r="http://schemas.openxmlformats.org/officeDocument/2006/relationships" r:id="rId1" tooltip="Click for Integrity Pact"/>
          <a:extLst>
            <a:ext uri="{FF2B5EF4-FFF2-40B4-BE49-F238E27FC236}">
              <a16:creationId xmlns:a16="http://schemas.microsoft.com/office/drawing/2014/main" id="{00000000-0008-0000-1300-00000B550100}"/>
            </a:ext>
          </a:extLst>
        </xdr:cNvPr>
        <xdr:cNvGrpSpPr>
          <a:grpSpLocks/>
        </xdr:cNvGrpSpPr>
      </xdr:nvGrpSpPr>
      <xdr:grpSpPr bwMode="auto">
        <a:xfrm>
          <a:off x="7248525" y="47625"/>
          <a:ext cx="1104900" cy="704850"/>
          <a:chOff x="738" y="5"/>
          <a:chExt cx="116" cy="73"/>
        </a:xfrm>
      </xdr:grpSpPr>
      <xdr:sp macro="" textlink="">
        <xdr:nvSpPr>
          <xdr:cNvPr id="87308" name="AutoShape 2">
            <a:extLst>
              <a:ext uri="{FF2B5EF4-FFF2-40B4-BE49-F238E27FC236}">
                <a16:creationId xmlns:a16="http://schemas.microsoft.com/office/drawing/2014/main" id="{00000000-0008-0000-1300-00000C5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a:extLst>
              <a:ext uri="{FF2B5EF4-FFF2-40B4-BE49-F238E27FC236}">
                <a16:creationId xmlns:a16="http://schemas.microsoft.com/office/drawing/2014/main" id="{00000000-0008-0000-13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314325</xdr:colOff>
      <xdr:row>1</xdr:row>
      <xdr:rowOff>66675</xdr:rowOff>
    </xdr:to>
    <xdr:grpSp>
      <xdr:nvGrpSpPr>
        <xdr:cNvPr id="60342" name="Group 1">
          <a:hlinkClick xmlns:r="http://schemas.openxmlformats.org/officeDocument/2006/relationships" r:id="rId1" tooltip="Click for Next Attachment"/>
          <a:extLst>
            <a:ext uri="{FF2B5EF4-FFF2-40B4-BE49-F238E27FC236}">
              <a16:creationId xmlns:a16="http://schemas.microsoft.com/office/drawing/2014/main" id="{00000000-0008-0000-0200-0000B6EB0000}"/>
            </a:ext>
          </a:extLst>
        </xdr:cNvPr>
        <xdr:cNvGrpSpPr>
          <a:grpSpLocks/>
        </xdr:cNvGrpSpPr>
      </xdr:nvGrpSpPr>
      <xdr:grpSpPr bwMode="auto">
        <a:xfrm>
          <a:off x="7372350" y="0"/>
          <a:ext cx="1104900" cy="1133475"/>
          <a:chOff x="738" y="5"/>
          <a:chExt cx="116" cy="73"/>
        </a:xfrm>
      </xdr:grpSpPr>
      <xdr:sp macro="" textlink="">
        <xdr:nvSpPr>
          <xdr:cNvPr id="60343" name="AutoShape 2">
            <a:extLst>
              <a:ext uri="{FF2B5EF4-FFF2-40B4-BE49-F238E27FC236}">
                <a16:creationId xmlns:a16="http://schemas.microsoft.com/office/drawing/2014/main" id="{00000000-0008-0000-0200-0000B7EB00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 name="Text Box 3">
            <a:hlinkClick xmlns:r="http://schemas.openxmlformats.org/officeDocument/2006/relationships" r:id="rId2" tooltip="Click for Next Attachment"/>
            <a:extLst>
              <a:ext uri="{FF2B5EF4-FFF2-40B4-BE49-F238E27FC236}">
                <a16:creationId xmlns:a16="http://schemas.microsoft.com/office/drawing/2014/main" id="{00000000-0008-0000-0200-000007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11</xdr:col>
      <xdr:colOff>180975</xdr:colOff>
      <xdr:row>2</xdr:row>
      <xdr:rowOff>161925</xdr:rowOff>
    </xdr:to>
    <xdr:grpSp>
      <xdr:nvGrpSpPr>
        <xdr:cNvPr id="88331" name="Group 1">
          <a:hlinkClick xmlns:r="http://schemas.openxmlformats.org/officeDocument/2006/relationships" r:id="rId1" tooltip="Click for Next Attachment"/>
          <a:extLst>
            <a:ext uri="{FF2B5EF4-FFF2-40B4-BE49-F238E27FC236}">
              <a16:creationId xmlns:a16="http://schemas.microsoft.com/office/drawing/2014/main" id="{00000000-0008-0000-1400-00000B590100}"/>
            </a:ext>
          </a:extLst>
        </xdr:cNvPr>
        <xdr:cNvGrpSpPr>
          <a:grpSpLocks/>
        </xdr:cNvGrpSpPr>
      </xdr:nvGrpSpPr>
      <xdr:grpSpPr bwMode="auto">
        <a:xfrm>
          <a:off x="6686550" y="209550"/>
          <a:ext cx="1104900" cy="695325"/>
          <a:chOff x="738" y="5"/>
          <a:chExt cx="116" cy="73"/>
        </a:xfrm>
      </xdr:grpSpPr>
      <xdr:sp macro="" textlink="">
        <xdr:nvSpPr>
          <xdr:cNvPr id="88332" name="AutoShape 2">
            <a:extLst>
              <a:ext uri="{FF2B5EF4-FFF2-40B4-BE49-F238E27FC236}">
                <a16:creationId xmlns:a16="http://schemas.microsoft.com/office/drawing/2014/main" id="{00000000-0008-0000-1400-00000C5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14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276225</xdr:colOff>
      <xdr:row>0</xdr:row>
      <xdr:rowOff>57150</xdr:rowOff>
    </xdr:from>
    <xdr:to>
      <xdr:col>8</xdr:col>
      <xdr:colOff>276225</xdr:colOff>
      <xdr:row>2</xdr:row>
      <xdr:rowOff>542925</xdr:rowOff>
    </xdr:to>
    <xdr:grpSp>
      <xdr:nvGrpSpPr>
        <xdr:cNvPr id="89359" name="Group 2">
          <a:hlinkClick xmlns:r="http://schemas.openxmlformats.org/officeDocument/2006/relationships" r:id="rId1" tooltip="Click for Next Attachment"/>
          <a:extLst>
            <a:ext uri="{FF2B5EF4-FFF2-40B4-BE49-F238E27FC236}">
              <a16:creationId xmlns:a16="http://schemas.microsoft.com/office/drawing/2014/main" id="{00000000-0008-0000-1500-00000F5D0100}"/>
            </a:ext>
          </a:extLst>
        </xdr:cNvPr>
        <xdr:cNvGrpSpPr>
          <a:grpSpLocks/>
        </xdr:cNvGrpSpPr>
      </xdr:nvGrpSpPr>
      <xdr:grpSpPr bwMode="auto">
        <a:xfrm>
          <a:off x="7839075" y="57150"/>
          <a:ext cx="1219200" cy="847725"/>
          <a:chOff x="738" y="5"/>
          <a:chExt cx="116" cy="73"/>
        </a:xfrm>
      </xdr:grpSpPr>
      <xdr:sp macro="" textlink="">
        <xdr:nvSpPr>
          <xdr:cNvPr id="89360" name="AutoShape 3">
            <a:extLst>
              <a:ext uri="{FF2B5EF4-FFF2-40B4-BE49-F238E27FC236}">
                <a16:creationId xmlns:a16="http://schemas.microsoft.com/office/drawing/2014/main" id="{00000000-0008-0000-1500-0000105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3076" name="Text Box 4">
            <a:extLst>
              <a:ext uri="{FF2B5EF4-FFF2-40B4-BE49-F238E27FC236}">
                <a16:creationId xmlns:a16="http://schemas.microsoft.com/office/drawing/2014/main" id="{00000000-0008-0000-1500-0000040C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1123950</xdr:colOff>
          <xdr:row>59</xdr:row>
          <xdr:rowOff>19050</xdr:rowOff>
        </xdr:from>
        <xdr:to>
          <xdr:col>2</xdr:col>
          <xdr:colOff>752475</xdr:colOff>
          <xdr:row>59</xdr:row>
          <xdr:rowOff>228600</xdr:rowOff>
        </xdr:to>
        <xdr:sp macro="" textlink="">
          <xdr:nvSpPr>
            <xdr:cNvPr id="3084" name="Option Button 12" hidden="1">
              <a:extLst>
                <a:ext uri="{63B3BB69-23CF-44E3-9099-C40C66FF867C}">
                  <a14:compatExt spid="_x0000_s3084"/>
                </a:ext>
                <a:ext uri="{FF2B5EF4-FFF2-40B4-BE49-F238E27FC236}">
                  <a16:creationId xmlns:a16="http://schemas.microsoft.com/office/drawing/2014/main" id="{00000000-0008-0000-15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Saving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59</xdr:row>
          <xdr:rowOff>19050</xdr:rowOff>
        </xdr:from>
        <xdr:to>
          <xdr:col>3</xdr:col>
          <xdr:colOff>219075</xdr:colOff>
          <xdr:row>59</xdr:row>
          <xdr:rowOff>228600</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15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Current Account</a:t>
              </a:r>
            </a:p>
          </xdr:txBody>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xdr:from>
      <xdr:col>12</xdr:col>
      <xdr:colOff>161925</xdr:colOff>
      <xdr:row>0</xdr:row>
      <xdr:rowOff>38100</xdr:rowOff>
    </xdr:from>
    <xdr:to>
      <xdr:col>14</xdr:col>
      <xdr:colOff>47625</xdr:colOff>
      <xdr:row>2</xdr:row>
      <xdr:rowOff>314325</xdr:rowOff>
    </xdr:to>
    <xdr:grpSp>
      <xdr:nvGrpSpPr>
        <xdr:cNvPr id="90379" name="Group 1">
          <a:hlinkClick xmlns:r="http://schemas.openxmlformats.org/officeDocument/2006/relationships" r:id="rId1" tooltip="Click for Next Attachment"/>
          <a:extLst>
            <a:ext uri="{FF2B5EF4-FFF2-40B4-BE49-F238E27FC236}">
              <a16:creationId xmlns:a16="http://schemas.microsoft.com/office/drawing/2014/main" id="{00000000-0008-0000-1600-00000B610100}"/>
            </a:ext>
          </a:extLst>
        </xdr:cNvPr>
        <xdr:cNvGrpSpPr>
          <a:grpSpLocks/>
        </xdr:cNvGrpSpPr>
      </xdr:nvGrpSpPr>
      <xdr:grpSpPr bwMode="auto">
        <a:xfrm>
          <a:off x="8459258" y="38100"/>
          <a:ext cx="1113367" cy="699558"/>
          <a:chOff x="738" y="5"/>
          <a:chExt cx="116" cy="73"/>
        </a:xfrm>
      </xdr:grpSpPr>
      <xdr:sp macro="" textlink="">
        <xdr:nvSpPr>
          <xdr:cNvPr id="90380" name="AutoShape 2">
            <a:extLst>
              <a:ext uri="{FF2B5EF4-FFF2-40B4-BE49-F238E27FC236}">
                <a16:creationId xmlns:a16="http://schemas.microsoft.com/office/drawing/2014/main" id="{00000000-0008-0000-1600-00000C6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7411" name="Text Box 3">
            <a:extLst>
              <a:ext uri="{FF2B5EF4-FFF2-40B4-BE49-F238E27FC236}">
                <a16:creationId xmlns:a16="http://schemas.microsoft.com/office/drawing/2014/main" id="{00000000-0008-0000-1600-0000034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180975</xdr:colOff>
      <xdr:row>0</xdr:row>
      <xdr:rowOff>57150</xdr:rowOff>
    </xdr:from>
    <xdr:to>
      <xdr:col>7</xdr:col>
      <xdr:colOff>66675</xdr:colOff>
      <xdr:row>2</xdr:row>
      <xdr:rowOff>333375</xdr:rowOff>
    </xdr:to>
    <xdr:grpSp>
      <xdr:nvGrpSpPr>
        <xdr:cNvPr id="91403" name="Group 1">
          <a:hlinkClick xmlns:r="http://schemas.openxmlformats.org/officeDocument/2006/relationships" r:id="rId1" tooltip="Click for Next Attachment"/>
          <a:extLst>
            <a:ext uri="{FF2B5EF4-FFF2-40B4-BE49-F238E27FC236}">
              <a16:creationId xmlns:a16="http://schemas.microsoft.com/office/drawing/2014/main" id="{00000000-0008-0000-1700-00000B650100}"/>
            </a:ext>
          </a:extLst>
        </xdr:cNvPr>
        <xdr:cNvGrpSpPr>
          <a:grpSpLocks/>
        </xdr:cNvGrpSpPr>
      </xdr:nvGrpSpPr>
      <xdr:grpSpPr bwMode="auto">
        <a:xfrm>
          <a:off x="8382000" y="57150"/>
          <a:ext cx="1104900" cy="695325"/>
          <a:chOff x="738" y="5"/>
          <a:chExt cx="116" cy="73"/>
        </a:xfrm>
      </xdr:grpSpPr>
      <xdr:sp macro="" textlink="">
        <xdr:nvSpPr>
          <xdr:cNvPr id="91404" name="AutoShape 2">
            <a:extLst>
              <a:ext uri="{FF2B5EF4-FFF2-40B4-BE49-F238E27FC236}">
                <a16:creationId xmlns:a16="http://schemas.microsoft.com/office/drawing/2014/main" id="{00000000-0008-0000-1700-00000C6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8435" name="Text Box 3">
            <a:extLst>
              <a:ext uri="{FF2B5EF4-FFF2-40B4-BE49-F238E27FC236}">
                <a16:creationId xmlns:a16="http://schemas.microsoft.com/office/drawing/2014/main" id="{00000000-0008-0000-1700-0000034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Bid Form</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228600</xdr:colOff>
      <xdr:row>0</xdr:row>
      <xdr:rowOff>57150</xdr:rowOff>
    </xdr:from>
    <xdr:to>
      <xdr:col>7</xdr:col>
      <xdr:colOff>581025</xdr:colOff>
      <xdr:row>3</xdr:row>
      <xdr:rowOff>85725</xdr:rowOff>
    </xdr:to>
    <xdr:grpSp>
      <xdr:nvGrpSpPr>
        <xdr:cNvPr id="92962" name="Group 14">
          <a:hlinkClick xmlns:r="http://schemas.openxmlformats.org/officeDocument/2006/relationships" r:id="rId1" tooltip="Back to Cover"/>
          <a:extLst>
            <a:ext uri="{FF2B5EF4-FFF2-40B4-BE49-F238E27FC236}">
              <a16:creationId xmlns:a16="http://schemas.microsoft.com/office/drawing/2014/main" id="{00000000-0008-0000-1800-0000226B0100}"/>
            </a:ext>
          </a:extLst>
        </xdr:cNvPr>
        <xdr:cNvGrpSpPr>
          <a:grpSpLocks/>
        </xdr:cNvGrpSpPr>
      </xdr:nvGrpSpPr>
      <xdr:grpSpPr bwMode="auto">
        <a:xfrm>
          <a:off x="7075394" y="57150"/>
          <a:ext cx="1192866" cy="700928"/>
          <a:chOff x="711" y="6"/>
          <a:chExt cx="125" cy="73"/>
        </a:xfrm>
      </xdr:grpSpPr>
      <xdr:sp macro="" textlink="">
        <xdr:nvSpPr>
          <xdr:cNvPr id="92969" name="AutoShape 8">
            <a:extLst>
              <a:ext uri="{FF2B5EF4-FFF2-40B4-BE49-F238E27FC236}">
                <a16:creationId xmlns:a16="http://schemas.microsoft.com/office/drawing/2014/main" id="{00000000-0008-0000-1800-0000296B0100}"/>
              </a:ext>
            </a:extLst>
          </xdr:cNvPr>
          <xdr:cNvSpPr>
            <a:spLocks noChangeArrowheads="1"/>
          </xdr:cNvSpPr>
        </xdr:nvSpPr>
        <xdr:spPr bwMode="auto">
          <a:xfrm flipH="1">
            <a:off x="711" y="6"/>
            <a:ext cx="125"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56 w 21600"/>
              <a:gd name="T13" fmla="*/ 5326 h 21600"/>
              <a:gd name="T14" fmla="*/ 18835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33" name="Text Box 9">
            <a:extLst>
              <a:ext uri="{FF2B5EF4-FFF2-40B4-BE49-F238E27FC236}">
                <a16:creationId xmlns:a16="http://schemas.microsoft.com/office/drawing/2014/main" id="{00000000-0008-0000-1800-000009040000}"/>
              </a:ext>
            </a:extLst>
          </xdr:cNvPr>
          <xdr:cNvSpPr txBox="1">
            <a:spLocks noChangeArrowheads="1"/>
          </xdr:cNvSpPr>
        </xdr:nvSpPr>
        <xdr:spPr bwMode="auto">
          <a:xfrm>
            <a:off x="716" y="24"/>
            <a:ext cx="106"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Back to Cover</a:t>
            </a:r>
          </a:p>
        </xdr:txBody>
      </xdr:sp>
    </xdr:grpSp>
    <xdr:clientData/>
  </xdr:twoCellAnchor>
  <xdr:twoCellAnchor editAs="absolute">
    <xdr:from>
      <xdr:col>7</xdr:col>
      <xdr:colOff>731248</xdr:colOff>
      <xdr:row>17</xdr:row>
      <xdr:rowOff>220196</xdr:rowOff>
    </xdr:from>
    <xdr:to>
      <xdr:col>9</xdr:col>
      <xdr:colOff>11505</xdr:colOff>
      <xdr:row>18</xdr:row>
      <xdr:rowOff>151280</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8410575" y="6972300"/>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Amount</a:t>
          </a:r>
        </a:p>
      </xdr:txBody>
    </xdr:sp>
    <xdr:clientData/>
  </xdr:twoCellAnchor>
  <xdr:twoCellAnchor editAs="absolute">
    <xdr:from>
      <xdr:col>8</xdr:col>
      <xdr:colOff>771525</xdr:colOff>
      <xdr:row>17</xdr:row>
      <xdr:rowOff>201418</xdr:rowOff>
    </xdr:from>
    <xdr:to>
      <xdr:col>9</xdr:col>
      <xdr:colOff>806722</xdr:colOff>
      <xdr:row>18</xdr:row>
      <xdr:rowOff>392295</xdr:rowOff>
    </xdr:to>
    <xdr:sp macro="" textlink="">
      <xdr:nvSpPr>
        <xdr:cNvPr id="41818" name="TextBox 5">
          <a:extLst>
            <a:ext uri="{FF2B5EF4-FFF2-40B4-BE49-F238E27FC236}">
              <a16:creationId xmlns:a16="http://schemas.microsoft.com/office/drawing/2014/main" id="{00000000-0008-0000-1800-00005AA30000}"/>
            </a:ext>
          </a:extLst>
        </xdr:cNvPr>
        <xdr:cNvSpPr txBox="1">
          <a:spLocks noChangeArrowheads="1"/>
        </xdr:cNvSpPr>
      </xdr:nvSpPr>
      <xdr:spPr bwMode="auto">
        <a:xfrm>
          <a:off x="9201150" y="6943725"/>
          <a:ext cx="800100" cy="447675"/>
        </a:xfrm>
        <a:prstGeom prst="rect">
          <a:avLst/>
        </a:prstGeom>
        <a:noFill/>
        <a:ln>
          <a:noFill/>
        </a:ln>
      </xdr:spPr>
      <xdr:txBody>
        <a:bodyPr vertOverflow="clip" wrap="square" lIns="27432" tIns="27432" rIns="27432" bIns="0" anchor="t" upright="1"/>
        <a:lstStyle/>
        <a:p>
          <a:pPr algn="ctr" rtl="0">
            <a:defRPr sz="1000"/>
          </a:pPr>
          <a:r>
            <a:rPr lang="en-IN" sz="1100" b="0" i="0" u="sng" strike="noStrike" baseline="0">
              <a:solidFill>
                <a:srgbClr val="000000"/>
              </a:solidFill>
              <a:latin typeface="Calibri"/>
              <a:cs typeface="Calibri"/>
            </a:rPr>
            <a:t>Validity upto</a:t>
          </a:r>
        </a:p>
      </xdr:txBody>
    </xdr:sp>
    <xdr:clientData/>
  </xdr:twoCellAnchor>
  <xdr:twoCellAnchor editAs="absolute">
    <xdr:from>
      <xdr:col>5</xdr:col>
      <xdr:colOff>1961605</xdr:colOff>
      <xdr:row>17</xdr:row>
      <xdr:rowOff>201418</xdr:rowOff>
    </xdr:from>
    <xdr:to>
      <xdr:col>7</xdr:col>
      <xdr:colOff>28205</xdr:colOff>
      <xdr:row>18</xdr:row>
      <xdr:rowOff>132739</xdr:rowOff>
    </xdr:to>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6791324" y="6943725"/>
          <a:ext cx="9048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Bid Security</a:t>
          </a:r>
        </a:p>
      </xdr:txBody>
    </xdr:sp>
    <xdr:clientData/>
  </xdr:twoCellAnchor>
  <xdr:twoCellAnchor editAs="absolute">
    <xdr:from>
      <xdr:col>7</xdr:col>
      <xdr:colOff>0</xdr:colOff>
      <xdr:row>17</xdr:row>
      <xdr:rowOff>210671</xdr:rowOff>
    </xdr:from>
    <xdr:to>
      <xdr:col>8</xdr:col>
      <xdr:colOff>40033</xdr:colOff>
      <xdr:row>18</xdr:row>
      <xdr:rowOff>155218</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7667625" y="6962775"/>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Currency</a:t>
          </a:r>
        </a:p>
      </xdr:txBody>
    </xdr:sp>
    <xdr:clientData/>
  </xdr:twoCellAnchor>
  <xdr:twoCellAnchor editAs="absolute">
    <xdr:from>
      <xdr:col>8</xdr:col>
      <xdr:colOff>0</xdr:colOff>
      <xdr:row>35</xdr:row>
      <xdr:rowOff>631115</xdr:rowOff>
    </xdr:from>
    <xdr:to>
      <xdr:col>9</xdr:col>
      <xdr:colOff>117637</xdr:colOff>
      <xdr:row>37</xdr:row>
      <xdr:rowOff>210625</xdr:rowOff>
    </xdr:to>
    <xdr:sp macro="" textlink="">
      <xdr:nvSpPr>
        <xdr:cNvPr id="9" name="TextBox 8">
          <a:extLst>
            <a:ext uri="{FF2B5EF4-FFF2-40B4-BE49-F238E27FC236}">
              <a16:creationId xmlns:a16="http://schemas.microsoft.com/office/drawing/2014/main" id="{00000000-0008-0000-1800-000009000000}"/>
            </a:ext>
          </a:extLst>
        </xdr:cNvPr>
        <xdr:cNvSpPr txBox="1"/>
      </xdr:nvSpPr>
      <xdr:spPr>
        <a:xfrm>
          <a:off x="8420100" y="18916650"/>
          <a:ext cx="9048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1100"/>
            </a:lnSpc>
          </a:pPr>
          <a:r>
            <a:rPr lang="en-IN" sz="1100" u="sng" baseline="0"/>
            <a:t>MSE Bidder (Select from drop-down menu)</a:t>
          </a:r>
        </a:p>
      </xdr:txBody>
    </xdr:sp>
    <xdr:clientData/>
  </xdr:twoCellAnchor>
  <xdr:twoCellAnchor editAs="absolute">
    <xdr:from>
      <xdr:col>9</xdr:col>
      <xdr:colOff>0</xdr:colOff>
      <xdr:row>35</xdr:row>
      <xdr:rowOff>448273</xdr:rowOff>
    </xdr:from>
    <xdr:to>
      <xdr:col>10</xdr:col>
      <xdr:colOff>43257</xdr:colOff>
      <xdr:row>37</xdr:row>
      <xdr:rowOff>477565</xdr:rowOff>
    </xdr:to>
    <xdr:sp macro="" textlink="">
      <xdr:nvSpPr>
        <xdr:cNvPr id="10" name="TextBox 9">
          <a:extLst>
            <a:ext uri="{FF2B5EF4-FFF2-40B4-BE49-F238E27FC236}">
              <a16:creationId xmlns:a16="http://schemas.microsoft.com/office/drawing/2014/main" id="{00000000-0008-0000-1800-00000A000000}"/>
            </a:ext>
          </a:extLst>
        </xdr:cNvPr>
        <xdr:cNvSpPr txBox="1"/>
      </xdr:nvSpPr>
      <xdr:spPr>
        <a:xfrm>
          <a:off x="9210675" y="18735675"/>
          <a:ext cx="933450"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800"/>
            </a:lnSpc>
          </a:pPr>
          <a:endParaRPr lang="en-IN" sz="1100" u="sng"/>
        </a:p>
        <a:p>
          <a:pPr algn="ctr">
            <a:lnSpc>
              <a:spcPts val="800"/>
            </a:lnSpc>
          </a:pPr>
          <a:endParaRPr lang="en-IN" sz="1100" u="sng"/>
        </a:p>
        <a:p>
          <a:pPr algn="ctr">
            <a:lnSpc>
              <a:spcPts val="800"/>
            </a:lnSpc>
          </a:pPr>
          <a:r>
            <a:rPr lang="en-IN" sz="1100" u="sng"/>
            <a:t>Registered with designated authority</a:t>
          </a:r>
        </a:p>
        <a:p>
          <a:pPr algn="ctr">
            <a:lnSpc>
              <a:spcPts val="900"/>
            </a:lnSpc>
          </a:pPr>
          <a:endParaRPr lang="en-IN" sz="1100" u="sng"/>
        </a:p>
        <a:p>
          <a:pPr algn="ctr">
            <a:lnSpc>
              <a:spcPts val="1000"/>
            </a:lnSpc>
          </a:pPr>
          <a:endParaRPr lang="en-IN" sz="1100" u="sng"/>
        </a:p>
        <a:p>
          <a:pPr algn="ctr">
            <a:lnSpc>
              <a:spcPts val="1000"/>
            </a:lnSpc>
          </a:pPr>
          <a:r>
            <a:rPr lang="en-IN" sz="1100" u="sng"/>
            <a:t> (Type name)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142875</xdr:colOff>
      <xdr:row>4</xdr:row>
      <xdr:rowOff>0</xdr:rowOff>
    </xdr:to>
    <xdr:pic>
      <xdr:nvPicPr>
        <xdr:cNvPr id="93718" name="EtsImage" descr="ImageShow">
          <a:extLst>
            <a:ext uri="{FF2B5EF4-FFF2-40B4-BE49-F238E27FC236}">
              <a16:creationId xmlns:a16="http://schemas.microsoft.com/office/drawing/2014/main" id="{00000000-0008-0000-1900-0000166E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97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390525</xdr:colOff>
      <xdr:row>0</xdr:row>
      <xdr:rowOff>9525</xdr:rowOff>
    </xdr:from>
    <xdr:to>
      <xdr:col>14</xdr:col>
      <xdr:colOff>0</xdr:colOff>
      <xdr:row>4</xdr:row>
      <xdr:rowOff>0</xdr:rowOff>
    </xdr:to>
    <xdr:pic>
      <xdr:nvPicPr>
        <xdr:cNvPr id="93719" name="EtsLicenseeLogo" descr="ImageShow">
          <a:extLst>
            <a:ext uri="{FF2B5EF4-FFF2-40B4-BE49-F238E27FC236}">
              <a16:creationId xmlns:a16="http://schemas.microsoft.com/office/drawing/2014/main" id="{00000000-0008-0000-1900-0000176E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0" y="9525"/>
          <a:ext cx="828675" cy="828675"/>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76200</xdr:colOff>
      <xdr:row>0</xdr:row>
      <xdr:rowOff>57150</xdr:rowOff>
    </xdr:from>
    <xdr:to>
      <xdr:col>14</xdr:col>
      <xdr:colOff>1181100</xdr:colOff>
      <xdr:row>3</xdr:row>
      <xdr:rowOff>123825</xdr:rowOff>
    </xdr:to>
    <xdr:grpSp>
      <xdr:nvGrpSpPr>
        <xdr:cNvPr id="93720" name="Group 3">
          <a:hlinkClick xmlns:r="http://schemas.openxmlformats.org/officeDocument/2006/relationships" r:id="rId3" tooltip="Back to Cover Page"/>
          <a:extLst>
            <a:ext uri="{FF2B5EF4-FFF2-40B4-BE49-F238E27FC236}">
              <a16:creationId xmlns:a16="http://schemas.microsoft.com/office/drawing/2014/main" id="{00000000-0008-0000-1900-0000186E0100}"/>
            </a:ext>
          </a:extLst>
        </xdr:cNvPr>
        <xdr:cNvGrpSpPr>
          <a:grpSpLocks/>
        </xdr:cNvGrpSpPr>
      </xdr:nvGrpSpPr>
      <xdr:grpSpPr bwMode="auto">
        <a:xfrm>
          <a:off x="8048625" y="57150"/>
          <a:ext cx="1104900" cy="695325"/>
          <a:chOff x="762" y="5"/>
          <a:chExt cx="116" cy="73"/>
        </a:xfrm>
      </xdr:grpSpPr>
      <xdr:sp macro="" textlink="">
        <xdr:nvSpPr>
          <xdr:cNvPr id="93722" name="AutoShape 4">
            <a:extLst>
              <a:ext uri="{FF2B5EF4-FFF2-40B4-BE49-F238E27FC236}">
                <a16:creationId xmlns:a16="http://schemas.microsoft.com/office/drawing/2014/main" id="{00000000-0008-0000-1900-00001A6E0100}"/>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1509" name="Text Box 5">
            <a:extLst>
              <a:ext uri="{FF2B5EF4-FFF2-40B4-BE49-F238E27FC236}">
                <a16:creationId xmlns:a16="http://schemas.microsoft.com/office/drawing/2014/main" id="{00000000-0008-0000-1900-000005540000}"/>
              </a:ext>
            </a:extLst>
          </xdr:cNvPr>
          <xdr:cNvSpPr txBox="1">
            <a:spLocks noChangeArrowheads="1"/>
          </xdr:cNvSpPr>
        </xdr:nvSpPr>
        <xdr:spPr bwMode="auto">
          <a:xfrm>
            <a:off x="776" y="21"/>
            <a:ext cx="82" cy="43"/>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twoCellAnchor>
    <xdr:from>
      <xdr:col>12</xdr:col>
      <xdr:colOff>375466</xdr:colOff>
      <xdr:row>4</xdr:row>
      <xdr:rowOff>0</xdr:rowOff>
    </xdr:from>
    <xdr:to>
      <xdr:col>14</xdr:col>
      <xdr:colOff>1393</xdr:colOff>
      <xdr:row>5</xdr:row>
      <xdr:rowOff>0</xdr:rowOff>
    </xdr:to>
    <xdr:sp macro="" textlink="">
      <xdr:nvSpPr>
        <xdr:cNvPr id="21510" name="Text Box 6">
          <a:hlinkClick xmlns:r="http://schemas.openxmlformats.org/officeDocument/2006/relationships" r:id="rId3" tooltip="Close"/>
          <a:extLst>
            <a:ext uri="{FF2B5EF4-FFF2-40B4-BE49-F238E27FC236}">
              <a16:creationId xmlns:a16="http://schemas.microsoft.com/office/drawing/2014/main" id="{00000000-0008-0000-1900-000006540000}"/>
            </a:ext>
          </a:extLst>
        </xdr:cNvPr>
        <xdr:cNvSpPr txBox="1">
          <a:spLocks noChangeArrowheads="1"/>
        </xdr:cNvSpPr>
      </xdr:nvSpPr>
      <xdr:spPr bwMode="auto">
        <a:xfrm>
          <a:off x="7134225" y="838200"/>
          <a:ext cx="838200" cy="200025"/>
        </a:xfrm>
        <a:prstGeom prst="rect">
          <a:avLst/>
        </a:prstGeom>
        <a:solidFill>
          <a:srgbClr val="C0C0C0"/>
        </a:solidFill>
        <a:ln w="9525">
          <a:solidFill>
            <a:srgbClr val="000000"/>
          </a:solidFill>
          <a:miter lim="800000"/>
          <a:headEnd/>
          <a:tailEnd/>
        </a:ln>
      </xdr:spPr>
      <xdr:txBody>
        <a:bodyPr vertOverflow="clip" wrap="square" lIns="27432" tIns="27432" rIns="27432" bIns="0" anchor="t" upright="1"/>
        <a:lstStyle/>
        <a:p>
          <a:pPr algn="ctr" rtl="1">
            <a:defRPr sz="1000"/>
          </a:pPr>
          <a:r>
            <a:rPr lang="en-US" sz="1100" b="1" i="0" strike="noStrike">
              <a:solidFill>
                <a:srgbClr val="000000"/>
              </a:solidFill>
              <a:latin typeface="Book Antiqua"/>
            </a:rPr>
            <a:t>Close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180975</xdr:colOff>
      <xdr:row>0</xdr:row>
      <xdr:rowOff>47625</xdr:rowOff>
    </xdr:from>
    <xdr:to>
      <xdr:col>6</xdr:col>
      <xdr:colOff>428625</xdr:colOff>
      <xdr:row>2</xdr:row>
      <xdr:rowOff>333375</xdr:rowOff>
    </xdr:to>
    <xdr:grpSp>
      <xdr:nvGrpSpPr>
        <xdr:cNvPr id="72971" name="Group 3">
          <a:hlinkClick xmlns:r="http://schemas.openxmlformats.org/officeDocument/2006/relationships" r:id="rId1" tooltip="Click for Next Attachment"/>
          <a:extLst>
            <a:ext uri="{FF2B5EF4-FFF2-40B4-BE49-F238E27FC236}">
              <a16:creationId xmlns:a16="http://schemas.microsoft.com/office/drawing/2014/main" id="{00000000-0008-0000-0300-00000B1D0100}"/>
            </a:ext>
          </a:extLst>
        </xdr:cNvPr>
        <xdr:cNvGrpSpPr>
          <a:grpSpLocks/>
        </xdr:cNvGrpSpPr>
      </xdr:nvGrpSpPr>
      <xdr:grpSpPr bwMode="auto">
        <a:xfrm>
          <a:off x="7443788" y="47625"/>
          <a:ext cx="1104900" cy="714375"/>
          <a:chOff x="738" y="5"/>
          <a:chExt cx="116" cy="73"/>
        </a:xfrm>
      </xdr:grpSpPr>
      <xdr:sp macro="" textlink="">
        <xdr:nvSpPr>
          <xdr:cNvPr id="72972" name="AutoShape 1">
            <a:extLst>
              <a:ext uri="{FF2B5EF4-FFF2-40B4-BE49-F238E27FC236}">
                <a16:creationId xmlns:a16="http://schemas.microsoft.com/office/drawing/2014/main" id="{00000000-0008-0000-0300-00000C1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73995" name="Group 1">
          <a:hlinkClick xmlns:r="http://schemas.openxmlformats.org/officeDocument/2006/relationships" r:id="rId1" tooltip="Click for Next Attachment"/>
          <a:extLst>
            <a:ext uri="{FF2B5EF4-FFF2-40B4-BE49-F238E27FC236}">
              <a16:creationId xmlns:a16="http://schemas.microsoft.com/office/drawing/2014/main" id="{00000000-0008-0000-0400-00000B210100}"/>
            </a:ext>
          </a:extLst>
        </xdr:cNvPr>
        <xdr:cNvGrpSpPr>
          <a:grpSpLocks/>
        </xdr:cNvGrpSpPr>
      </xdr:nvGrpSpPr>
      <xdr:grpSpPr bwMode="auto">
        <a:xfrm>
          <a:off x="8196263" y="28575"/>
          <a:ext cx="1100137" cy="704850"/>
          <a:chOff x="738" y="5"/>
          <a:chExt cx="116" cy="73"/>
        </a:xfrm>
      </xdr:grpSpPr>
      <xdr:sp macro="" textlink="">
        <xdr:nvSpPr>
          <xdr:cNvPr id="73996" name="AutoShape 2">
            <a:extLst>
              <a:ext uri="{FF2B5EF4-FFF2-40B4-BE49-F238E27FC236}">
                <a16:creationId xmlns:a16="http://schemas.microsoft.com/office/drawing/2014/main" id="{00000000-0008-0000-0400-00000C2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5123" name="Text Box 3">
            <a:extLst>
              <a:ext uri="{FF2B5EF4-FFF2-40B4-BE49-F238E27FC236}">
                <a16:creationId xmlns:a16="http://schemas.microsoft.com/office/drawing/2014/main" id="{00000000-0008-0000-0400-0000031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438150</xdr:colOff>
      <xdr:row>0</xdr:row>
      <xdr:rowOff>38100</xdr:rowOff>
    </xdr:from>
    <xdr:to>
      <xdr:col>5</xdr:col>
      <xdr:colOff>1543050</xdr:colOff>
      <xdr:row>2</xdr:row>
      <xdr:rowOff>314325</xdr:rowOff>
    </xdr:to>
    <xdr:grpSp>
      <xdr:nvGrpSpPr>
        <xdr:cNvPr id="75019" name="Group 1">
          <a:hlinkClick xmlns:r="http://schemas.openxmlformats.org/officeDocument/2006/relationships" r:id="rId1" tooltip="Click for Next Attachment"/>
          <a:extLst>
            <a:ext uri="{FF2B5EF4-FFF2-40B4-BE49-F238E27FC236}">
              <a16:creationId xmlns:a16="http://schemas.microsoft.com/office/drawing/2014/main" id="{00000000-0008-0000-0500-00000B250100}"/>
            </a:ext>
          </a:extLst>
        </xdr:cNvPr>
        <xdr:cNvGrpSpPr>
          <a:grpSpLocks/>
        </xdr:cNvGrpSpPr>
      </xdr:nvGrpSpPr>
      <xdr:grpSpPr bwMode="auto">
        <a:xfrm>
          <a:off x="7591425" y="38100"/>
          <a:ext cx="1104900" cy="695325"/>
          <a:chOff x="738" y="5"/>
          <a:chExt cx="116" cy="73"/>
        </a:xfrm>
      </xdr:grpSpPr>
      <xdr:sp macro="" textlink="">
        <xdr:nvSpPr>
          <xdr:cNvPr id="75020" name="AutoShape 2">
            <a:extLst>
              <a:ext uri="{FF2B5EF4-FFF2-40B4-BE49-F238E27FC236}">
                <a16:creationId xmlns:a16="http://schemas.microsoft.com/office/drawing/2014/main" id="{00000000-0008-0000-0500-00000C2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6147" name="Text Box 3">
            <a:hlinkClick xmlns:r="http://schemas.openxmlformats.org/officeDocument/2006/relationships" r:id="rId2" tooltip="Click for Next Attachment"/>
            <a:extLst>
              <a:ext uri="{FF2B5EF4-FFF2-40B4-BE49-F238E27FC236}">
                <a16:creationId xmlns:a16="http://schemas.microsoft.com/office/drawing/2014/main" id="{00000000-0008-0000-0500-0000031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123825</xdr:colOff>
      <xdr:row>0</xdr:row>
      <xdr:rowOff>57150</xdr:rowOff>
    </xdr:from>
    <xdr:to>
      <xdr:col>7</xdr:col>
      <xdr:colOff>9525</xdr:colOff>
      <xdr:row>2</xdr:row>
      <xdr:rowOff>342900</xdr:rowOff>
    </xdr:to>
    <xdr:grpSp>
      <xdr:nvGrpSpPr>
        <xdr:cNvPr id="76043" name="Group 1">
          <a:hlinkClick xmlns:r="http://schemas.openxmlformats.org/officeDocument/2006/relationships" r:id="rId1" tooltip="Click for Next Attachment"/>
          <a:extLst>
            <a:ext uri="{FF2B5EF4-FFF2-40B4-BE49-F238E27FC236}">
              <a16:creationId xmlns:a16="http://schemas.microsoft.com/office/drawing/2014/main" id="{00000000-0008-0000-0600-00000B290100}"/>
            </a:ext>
          </a:extLst>
        </xdr:cNvPr>
        <xdr:cNvGrpSpPr>
          <a:grpSpLocks/>
        </xdr:cNvGrpSpPr>
      </xdr:nvGrpSpPr>
      <xdr:grpSpPr bwMode="auto">
        <a:xfrm>
          <a:off x="7315200" y="57150"/>
          <a:ext cx="1104900" cy="628650"/>
          <a:chOff x="738" y="5"/>
          <a:chExt cx="116" cy="73"/>
        </a:xfrm>
      </xdr:grpSpPr>
      <xdr:sp macro="" textlink="">
        <xdr:nvSpPr>
          <xdr:cNvPr id="76044" name="AutoShape 2">
            <a:extLst>
              <a:ext uri="{FF2B5EF4-FFF2-40B4-BE49-F238E27FC236}">
                <a16:creationId xmlns:a16="http://schemas.microsoft.com/office/drawing/2014/main" id="{00000000-0008-0000-0600-00000C2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171" name="Text Box 3">
            <a:extLst>
              <a:ext uri="{FF2B5EF4-FFF2-40B4-BE49-F238E27FC236}">
                <a16:creationId xmlns:a16="http://schemas.microsoft.com/office/drawing/2014/main" id="{00000000-0008-0000-0600-0000031C0000}"/>
              </a:ext>
            </a:extLst>
          </xdr:cNvPr>
          <xdr:cNvSpPr txBox="1">
            <a:spLocks noChangeArrowheads="1"/>
          </xdr:cNvSpPr>
        </xdr:nvSpPr>
        <xdr:spPr bwMode="auto">
          <a:xfrm>
            <a:off x="753" y="23"/>
            <a:ext cx="98" cy="40"/>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95250</xdr:colOff>
      <xdr:row>0</xdr:row>
      <xdr:rowOff>47625</xdr:rowOff>
    </xdr:from>
    <xdr:to>
      <xdr:col>6</xdr:col>
      <xdr:colOff>590550</xdr:colOff>
      <xdr:row>2</xdr:row>
      <xdr:rowOff>333375</xdr:rowOff>
    </xdr:to>
    <xdr:grpSp>
      <xdr:nvGrpSpPr>
        <xdr:cNvPr id="77067" name="Group 1">
          <a:hlinkClick xmlns:r="http://schemas.openxmlformats.org/officeDocument/2006/relationships" r:id="rId1" tooltip="Click for Next Attachment"/>
          <a:extLst>
            <a:ext uri="{FF2B5EF4-FFF2-40B4-BE49-F238E27FC236}">
              <a16:creationId xmlns:a16="http://schemas.microsoft.com/office/drawing/2014/main" id="{00000000-0008-0000-0700-00000B2D0100}"/>
            </a:ext>
          </a:extLst>
        </xdr:cNvPr>
        <xdr:cNvGrpSpPr>
          <a:grpSpLocks/>
        </xdr:cNvGrpSpPr>
      </xdr:nvGrpSpPr>
      <xdr:grpSpPr bwMode="auto">
        <a:xfrm>
          <a:off x="7172325" y="47625"/>
          <a:ext cx="1104900" cy="704850"/>
          <a:chOff x="738" y="5"/>
          <a:chExt cx="116" cy="73"/>
        </a:xfrm>
      </xdr:grpSpPr>
      <xdr:sp macro="" textlink="">
        <xdr:nvSpPr>
          <xdr:cNvPr id="77068" name="AutoShape 2">
            <a:extLst>
              <a:ext uri="{FF2B5EF4-FFF2-40B4-BE49-F238E27FC236}">
                <a16:creationId xmlns:a16="http://schemas.microsoft.com/office/drawing/2014/main" id="{00000000-0008-0000-0700-00000C2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8195" name="Text Box 3">
            <a:extLst>
              <a:ext uri="{FF2B5EF4-FFF2-40B4-BE49-F238E27FC236}">
                <a16:creationId xmlns:a16="http://schemas.microsoft.com/office/drawing/2014/main" id="{00000000-0008-0000-0700-0000032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78180" name="Group 1">
          <a:hlinkClick xmlns:r="http://schemas.openxmlformats.org/officeDocument/2006/relationships" r:id="rId1" tooltip="Click for Next Attachment"/>
          <a:extLst>
            <a:ext uri="{FF2B5EF4-FFF2-40B4-BE49-F238E27FC236}">
              <a16:creationId xmlns:a16="http://schemas.microsoft.com/office/drawing/2014/main" id="{00000000-0008-0000-0800-000064310100}"/>
            </a:ext>
          </a:extLst>
        </xdr:cNvPr>
        <xdr:cNvGrpSpPr>
          <a:grpSpLocks/>
        </xdr:cNvGrpSpPr>
      </xdr:nvGrpSpPr>
      <xdr:grpSpPr bwMode="auto">
        <a:xfrm>
          <a:off x="7241899" y="47625"/>
          <a:ext cx="1108213" cy="839857"/>
          <a:chOff x="738" y="5"/>
          <a:chExt cx="116" cy="73"/>
        </a:xfrm>
      </xdr:grpSpPr>
      <xdr:sp macro="" textlink="">
        <xdr:nvSpPr>
          <xdr:cNvPr id="78182" name="AutoShape 2">
            <a:extLst>
              <a:ext uri="{FF2B5EF4-FFF2-40B4-BE49-F238E27FC236}">
                <a16:creationId xmlns:a16="http://schemas.microsoft.com/office/drawing/2014/main" id="{00000000-0008-0000-0800-0000663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9219" name="Text Box 3">
            <a:hlinkClick xmlns:r="http://schemas.openxmlformats.org/officeDocument/2006/relationships" r:id="rId2"/>
            <a:extLst>
              <a:ext uri="{FF2B5EF4-FFF2-40B4-BE49-F238E27FC236}">
                <a16:creationId xmlns:a16="http://schemas.microsoft.com/office/drawing/2014/main" id="{00000000-0008-0000-0800-0000032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892433</xdr:colOff>
      <xdr:row>22</xdr:row>
      <xdr:rowOff>0</xdr:rowOff>
    </xdr:to>
    <xdr:sp macro="" textlink="">
      <xdr:nvSpPr>
        <xdr:cNvPr id="9236" name="Text Box 20">
          <a:extLst>
            <a:ext uri="{FF2B5EF4-FFF2-40B4-BE49-F238E27FC236}">
              <a16:creationId xmlns:a16="http://schemas.microsoft.com/office/drawing/2014/main" id="{00000000-0008-0000-0800-000014240000}"/>
            </a:ext>
          </a:extLst>
        </xdr:cNvPr>
        <xdr:cNvSpPr txBox="1">
          <a:spLocks noChangeArrowheads="1"/>
        </xdr:cNvSpPr>
      </xdr:nvSpPr>
      <xdr:spPr bwMode="auto">
        <a:xfrm>
          <a:off x="4295775" y="5810250"/>
          <a:ext cx="2085975" cy="30480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28</xdr:row>
          <xdr:rowOff>95250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67402" name="Group 1">
          <a:hlinkClick xmlns:r="http://schemas.openxmlformats.org/officeDocument/2006/relationships" r:id="rId1" tooltip="Click for Next Attachment"/>
          <a:extLst>
            <a:ext uri="{FF2B5EF4-FFF2-40B4-BE49-F238E27FC236}">
              <a16:creationId xmlns:a16="http://schemas.microsoft.com/office/drawing/2014/main" id="{00000000-0008-0000-0900-00004A070100}"/>
            </a:ext>
          </a:extLst>
        </xdr:cNvPr>
        <xdr:cNvGrpSpPr>
          <a:grpSpLocks/>
        </xdr:cNvGrpSpPr>
      </xdr:nvGrpSpPr>
      <xdr:grpSpPr bwMode="auto">
        <a:xfrm>
          <a:off x="7250642" y="47625"/>
          <a:ext cx="1109133" cy="840317"/>
          <a:chOff x="738" y="5"/>
          <a:chExt cx="116" cy="73"/>
        </a:xfrm>
      </xdr:grpSpPr>
      <xdr:sp macro="" textlink="">
        <xdr:nvSpPr>
          <xdr:cNvPr id="67404" name="AutoShape 2">
            <a:extLst>
              <a:ext uri="{FF2B5EF4-FFF2-40B4-BE49-F238E27FC236}">
                <a16:creationId xmlns:a16="http://schemas.microsoft.com/office/drawing/2014/main" id="{00000000-0008-0000-0900-00004C07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892476</xdr:colOff>
      <xdr:row>21</xdr:row>
      <xdr:rowOff>0</xdr:rowOff>
    </xdr:to>
    <xdr:sp macro="" textlink="">
      <xdr:nvSpPr>
        <xdr:cNvPr id="5" name="Text Box 20">
          <a:extLst>
            <a:ext uri="{FF2B5EF4-FFF2-40B4-BE49-F238E27FC236}">
              <a16:creationId xmlns:a16="http://schemas.microsoft.com/office/drawing/2014/main" id="{00000000-0008-0000-0900-000005000000}"/>
            </a:ext>
          </a:extLst>
        </xdr:cNvPr>
        <xdr:cNvSpPr txBox="1">
          <a:spLocks noChangeArrowheads="1"/>
        </xdr:cNvSpPr>
      </xdr:nvSpPr>
      <xdr:spPr bwMode="auto">
        <a:xfrm>
          <a:off x="1905000" y="4124325"/>
          <a:ext cx="1143000" cy="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29</xdr:row>
          <xdr:rowOff>123825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9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41%20(EPS-57)%20TTR%20kit\Amend-II%20dated%2017.06.16\Revised%20Attachment%20and%20Bid%20forms%20Vol-III\10%20Attachments%20and%20Bid%20Forms%20%20TTR%20KIT%20Vol.II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33%20(EPS-55)%20%20Oil%20Storage%20Tank\E-documents%20I-1233\Amendment-II\09%20Rev-2%20Attachments%20and%20Bid%20Forms%20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00%20Updating%20Folder\01%20Open%20Tender\9%20Diversion%20of%20Talcher-Kolar%20HVDC%20line%20near%20Nayagarh\Final\Vol%20III\09%20Attachments%20and%20Bid%20Forms%20Vol.I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efreshError="1">
        <row r="7">
          <cell r="A7" t="str">
            <v>Bidder’s Name and Address (Bidder [Authorised Representative])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4">
          <cell r="A4" t="str">
            <v xml:space="preserve">Rs. Zero Only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5A"/>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ow r="7">
          <cell r="E7" t="str">
            <v>To:</v>
          </cell>
        </row>
        <row r="8">
          <cell r="A8"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refreshError="1"/>
      <sheetData sheetId="1" refreshError="1"/>
      <sheetData sheetId="2" refreshError="1">
        <row r="3">
          <cell r="A3" t="str">
            <v>Diversion/Modification of Existing 400KV Talcher-Meramundali D/C Line, 400KV Rengali-Indravati S/C Line &amp; HVDC Earth Electrode Line due to crossing of proposed New Railway Lines of East Coast Railway.</v>
          </cell>
        </row>
        <row r="24">
          <cell r="B24" t="str">
            <v/>
          </cell>
          <cell r="E24" t="str">
            <v/>
          </cell>
        </row>
        <row r="25">
          <cell r="B25" t="str">
            <v/>
          </cell>
          <cell r="E25"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7.bin"/><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5.bin"/><Relationship Id="rId13" Type="http://schemas.openxmlformats.org/officeDocument/2006/relationships/vmlDrawing" Target="../drawings/vmlDrawing3.vml"/><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12" Type="http://schemas.openxmlformats.org/officeDocument/2006/relationships/drawing" Target="../drawings/drawing10.xml"/><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11" Type="http://schemas.openxmlformats.org/officeDocument/2006/relationships/printerSettings" Target="../printerSettings/printerSettings108.bin"/><Relationship Id="rId5" Type="http://schemas.openxmlformats.org/officeDocument/2006/relationships/printerSettings" Target="../printerSettings/printerSettings102.bin"/><Relationship Id="rId10" Type="http://schemas.openxmlformats.org/officeDocument/2006/relationships/printerSettings" Target="../printerSettings/printerSettings107.bin"/><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 Id="rId14" Type="http://schemas.openxmlformats.org/officeDocument/2006/relationships/ctrlProp" Target="../ctrlProps/ctrlProp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09.bin"/><Relationship Id="rId4" Type="http://schemas.openxmlformats.org/officeDocument/2006/relationships/ctrlProp" Target="../ctrlProps/ctrlProp4.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11" Type="http://schemas.openxmlformats.org/officeDocument/2006/relationships/drawing" Target="../drawings/drawing12.xml"/><Relationship Id="rId5" Type="http://schemas.openxmlformats.org/officeDocument/2006/relationships/printerSettings" Target="../printerSettings/printerSettings114.bin"/><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27.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4" Type="http://schemas.openxmlformats.org/officeDocument/2006/relationships/printerSettings" Target="../printerSettings/printerSettings123.bin"/><Relationship Id="rId9"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35.bin"/><Relationship Id="rId3" Type="http://schemas.openxmlformats.org/officeDocument/2006/relationships/printerSettings" Target="../printerSettings/printerSettings130.bin"/><Relationship Id="rId7" Type="http://schemas.openxmlformats.org/officeDocument/2006/relationships/printerSettings" Target="../printerSettings/printerSettings134.bin"/><Relationship Id="rId12" Type="http://schemas.openxmlformats.org/officeDocument/2006/relationships/drawing" Target="../drawings/drawing14.xml"/><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6" Type="http://schemas.openxmlformats.org/officeDocument/2006/relationships/printerSettings" Target="../printerSettings/printerSettings133.bin"/><Relationship Id="rId11" Type="http://schemas.openxmlformats.org/officeDocument/2006/relationships/printerSettings" Target="../printerSettings/printerSettings138.bin"/><Relationship Id="rId5" Type="http://schemas.openxmlformats.org/officeDocument/2006/relationships/printerSettings" Target="../printerSettings/printerSettings132.bin"/><Relationship Id="rId10" Type="http://schemas.openxmlformats.org/officeDocument/2006/relationships/printerSettings" Target="../printerSettings/printerSettings137.bin"/><Relationship Id="rId4" Type="http://schemas.openxmlformats.org/officeDocument/2006/relationships/printerSettings" Target="../printerSettings/printerSettings131.bin"/><Relationship Id="rId9" Type="http://schemas.openxmlformats.org/officeDocument/2006/relationships/printerSettings" Target="../printerSettings/printerSettings1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46.bin"/><Relationship Id="rId3" Type="http://schemas.openxmlformats.org/officeDocument/2006/relationships/printerSettings" Target="../printerSettings/printerSettings141.bin"/><Relationship Id="rId7" Type="http://schemas.openxmlformats.org/officeDocument/2006/relationships/printerSettings" Target="../printerSettings/printerSettings145.bin"/><Relationship Id="rId12" Type="http://schemas.openxmlformats.org/officeDocument/2006/relationships/drawing" Target="../drawings/drawing15.xml"/><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11" Type="http://schemas.openxmlformats.org/officeDocument/2006/relationships/printerSettings" Target="../printerSettings/printerSettings149.bin"/><Relationship Id="rId5" Type="http://schemas.openxmlformats.org/officeDocument/2006/relationships/printerSettings" Target="../printerSettings/printerSettings143.bin"/><Relationship Id="rId10" Type="http://schemas.openxmlformats.org/officeDocument/2006/relationships/printerSettings" Target="../printerSettings/printerSettings148.bin"/><Relationship Id="rId4" Type="http://schemas.openxmlformats.org/officeDocument/2006/relationships/printerSettings" Target="../printerSettings/printerSettings142.bin"/><Relationship Id="rId9" Type="http://schemas.openxmlformats.org/officeDocument/2006/relationships/printerSettings" Target="../printerSettings/printerSettings14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57.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drawing" Target="../drawings/drawing16.xml"/><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68.bin"/><Relationship Id="rId3" Type="http://schemas.openxmlformats.org/officeDocument/2006/relationships/printerSettings" Target="../printerSettings/printerSettings163.bin"/><Relationship Id="rId7" Type="http://schemas.openxmlformats.org/officeDocument/2006/relationships/printerSettings" Target="../printerSettings/printerSettings167.bin"/><Relationship Id="rId12" Type="http://schemas.openxmlformats.org/officeDocument/2006/relationships/drawing" Target="../drawings/drawing17.xml"/><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0" Type="http://schemas.openxmlformats.org/officeDocument/2006/relationships/printerSettings" Target="../printerSettings/printerSettings170.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79.bin"/><Relationship Id="rId3" Type="http://schemas.openxmlformats.org/officeDocument/2006/relationships/printerSettings" Target="../printerSettings/printerSettings174.bin"/><Relationship Id="rId7" Type="http://schemas.openxmlformats.org/officeDocument/2006/relationships/printerSettings" Target="../printerSettings/printerSettings178.bin"/><Relationship Id="rId12" Type="http://schemas.openxmlformats.org/officeDocument/2006/relationships/drawing" Target="../drawings/drawing18.xml"/><Relationship Id="rId2" Type="http://schemas.openxmlformats.org/officeDocument/2006/relationships/printerSettings" Target="../printerSettings/printerSettings173.bin"/><Relationship Id="rId1" Type="http://schemas.openxmlformats.org/officeDocument/2006/relationships/printerSettings" Target="../printerSettings/printerSettings172.bin"/><Relationship Id="rId6" Type="http://schemas.openxmlformats.org/officeDocument/2006/relationships/printerSettings" Target="../printerSettings/printerSettings177.bin"/><Relationship Id="rId11" Type="http://schemas.openxmlformats.org/officeDocument/2006/relationships/printerSettings" Target="../printerSettings/printerSettings182.bin"/><Relationship Id="rId5" Type="http://schemas.openxmlformats.org/officeDocument/2006/relationships/printerSettings" Target="../printerSettings/printerSettings176.bin"/><Relationship Id="rId10" Type="http://schemas.openxmlformats.org/officeDocument/2006/relationships/printerSettings" Target="../printerSettings/printerSettings181.bin"/><Relationship Id="rId4" Type="http://schemas.openxmlformats.org/officeDocument/2006/relationships/printerSettings" Target="../printerSettings/printerSettings175.bin"/><Relationship Id="rId9" Type="http://schemas.openxmlformats.org/officeDocument/2006/relationships/printerSettings" Target="../printerSettings/printerSettings18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12" Type="http://schemas.openxmlformats.org/officeDocument/2006/relationships/drawing" Target="../drawings/drawing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90.bin"/><Relationship Id="rId3" Type="http://schemas.openxmlformats.org/officeDocument/2006/relationships/printerSettings" Target="../printerSettings/printerSettings185.bin"/><Relationship Id="rId7" Type="http://schemas.openxmlformats.org/officeDocument/2006/relationships/printerSettings" Target="../printerSettings/printerSettings189.bin"/><Relationship Id="rId2" Type="http://schemas.openxmlformats.org/officeDocument/2006/relationships/printerSettings" Target="../printerSettings/printerSettings184.bin"/><Relationship Id="rId1" Type="http://schemas.openxmlformats.org/officeDocument/2006/relationships/printerSettings" Target="../printerSettings/printerSettings183.bin"/><Relationship Id="rId6" Type="http://schemas.openxmlformats.org/officeDocument/2006/relationships/printerSettings" Target="../printerSettings/printerSettings188.bin"/><Relationship Id="rId5" Type="http://schemas.openxmlformats.org/officeDocument/2006/relationships/printerSettings" Target="../printerSettings/printerSettings187.bin"/><Relationship Id="rId4" Type="http://schemas.openxmlformats.org/officeDocument/2006/relationships/printerSettings" Target="../printerSettings/printerSettings186.bin"/><Relationship Id="rId9"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98.bin"/><Relationship Id="rId3" Type="http://schemas.openxmlformats.org/officeDocument/2006/relationships/printerSettings" Target="../printerSettings/printerSettings193.bin"/><Relationship Id="rId7" Type="http://schemas.openxmlformats.org/officeDocument/2006/relationships/printerSettings" Target="../printerSettings/printerSettings197.bin"/><Relationship Id="rId2" Type="http://schemas.openxmlformats.org/officeDocument/2006/relationships/printerSettings" Target="../printerSettings/printerSettings192.bin"/><Relationship Id="rId1" Type="http://schemas.openxmlformats.org/officeDocument/2006/relationships/printerSettings" Target="../printerSettings/printerSettings191.bin"/><Relationship Id="rId6" Type="http://schemas.openxmlformats.org/officeDocument/2006/relationships/printerSettings" Target="../printerSettings/printerSettings196.bin"/><Relationship Id="rId5" Type="http://schemas.openxmlformats.org/officeDocument/2006/relationships/printerSettings" Target="../printerSettings/printerSettings195.bin"/><Relationship Id="rId4" Type="http://schemas.openxmlformats.org/officeDocument/2006/relationships/printerSettings" Target="../printerSettings/printerSettings194.bin"/><Relationship Id="rId9"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06.bin"/><Relationship Id="rId13" Type="http://schemas.openxmlformats.org/officeDocument/2006/relationships/vmlDrawing" Target="../drawings/vmlDrawing5.vml"/><Relationship Id="rId3" Type="http://schemas.openxmlformats.org/officeDocument/2006/relationships/printerSettings" Target="../printerSettings/printerSettings201.bin"/><Relationship Id="rId7" Type="http://schemas.openxmlformats.org/officeDocument/2006/relationships/printerSettings" Target="../printerSettings/printerSettings205.bin"/><Relationship Id="rId12" Type="http://schemas.openxmlformats.org/officeDocument/2006/relationships/drawing" Target="../drawings/drawing21.xml"/><Relationship Id="rId2" Type="http://schemas.openxmlformats.org/officeDocument/2006/relationships/printerSettings" Target="../printerSettings/printerSettings200.bin"/><Relationship Id="rId1" Type="http://schemas.openxmlformats.org/officeDocument/2006/relationships/printerSettings" Target="../printerSettings/printerSettings199.bin"/><Relationship Id="rId6" Type="http://schemas.openxmlformats.org/officeDocument/2006/relationships/printerSettings" Target="../printerSettings/printerSettings204.bin"/><Relationship Id="rId11" Type="http://schemas.openxmlformats.org/officeDocument/2006/relationships/printerSettings" Target="../printerSettings/printerSettings209.bin"/><Relationship Id="rId5" Type="http://schemas.openxmlformats.org/officeDocument/2006/relationships/printerSettings" Target="../printerSettings/printerSettings203.bin"/><Relationship Id="rId15" Type="http://schemas.openxmlformats.org/officeDocument/2006/relationships/ctrlProp" Target="../ctrlProps/ctrlProp6.xml"/><Relationship Id="rId10" Type="http://schemas.openxmlformats.org/officeDocument/2006/relationships/printerSettings" Target="../printerSettings/printerSettings208.bin"/><Relationship Id="rId4" Type="http://schemas.openxmlformats.org/officeDocument/2006/relationships/printerSettings" Target="../printerSettings/printerSettings202.bin"/><Relationship Id="rId9" Type="http://schemas.openxmlformats.org/officeDocument/2006/relationships/printerSettings" Target="../printerSettings/printerSettings207.bin"/><Relationship Id="rId14" Type="http://schemas.openxmlformats.org/officeDocument/2006/relationships/ctrlProp" Target="../ctrlProps/ctrlProp5.xml"/></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17.bin"/><Relationship Id="rId3" Type="http://schemas.openxmlformats.org/officeDocument/2006/relationships/printerSettings" Target="../printerSettings/printerSettings212.bin"/><Relationship Id="rId7" Type="http://schemas.openxmlformats.org/officeDocument/2006/relationships/printerSettings" Target="../printerSettings/printerSettings216.bin"/><Relationship Id="rId12" Type="http://schemas.openxmlformats.org/officeDocument/2006/relationships/drawing" Target="../drawings/drawing22.xml"/><Relationship Id="rId2" Type="http://schemas.openxmlformats.org/officeDocument/2006/relationships/printerSettings" Target="../printerSettings/printerSettings211.bin"/><Relationship Id="rId1" Type="http://schemas.openxmlformats.org/officeDocument/2006/relationships/printerSettings" Target="../printerSettings/printerSettings210.bin"/><Relationship Id="rId6" Type="http://schemas.openxmlformats.org/officeDocument/2006/relationships/printerSettings" Target="../printerSettings/printerSettings215.bin"/><Relationship Id="rId11" Type="http://schemas.openxmlformats.org/officeDocument/2006/relationships/printerSettings" Target="../printerSettings/printerSettings220.bin"/><Relationship Id="rId5" Type="http://schemas.openxmlformats.org/officeDocument/2006/relationships/printerSettings" Target="../printerSettings/printerSettings214.bin"/><Relationship Id="rId10" Type="http://schemas.openxmlformats.org/officeDocument/2006/relationships/printerSettings" Target="../printerSettings/printerSettings219.bin"/><Relationship Id="rId4" Type="http://schemas.openxmlformats.org/officeDocument/2006/relationships/printerSettings" Target="../printerSettings/printerSettings213.bin"/><Relationship Id="rId9" Type="http://schemas.openxmlformats.org/officeDocument/2006/relationships/printerSettings" Target="../printerSettings/printerSettings218.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28.bin"/><Relationship Id="rId3" Type="http://schemas.openxmlformats.org/officeDocument/2006/relationships/printerSettings" Target="../printerSettings/printerSettings223.bin"/><Relationship Id="rId7" Type="http://schemas.openxmlformats.org/officeDocument/2006/relationships/printerSettings" Target="../printerSettings/printerSettings227.bin"/><Relationship Id="rId12" Type="http://schemas.openxmlformats.org/officeDocument/2006/relationships/drawing" Target="../drawings/drawing23.xml"/><Relationship Id="rId2" Type="http://schemas.openxmlformats.org/officeDocument/2006/relationships/printerSettings" Target="../printerSettings/printerSettings222.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0" Type="http://schemas.openxmlformats.org/officeDocument/2006/relationships/printerSettings" Target="../printerSettings/printerSettings230.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39.bin"/><Relationship Id="rId3" Type="http://schemas.openxmlformats.org/officeDocument/2006/relationships/printerSettings" Target="../printerSettings/printerSettings234.bin"/><Relationship Id="rId7" Type="http://schemas.openxmlformats.org/officeDocument/2006/relationships/printerSettings" Target="../printerSettings/printerSettings238.bin"/><Relationship Id="rId12" Type="http://schemas.openxmlformats.org/officeDocument/2006/relationships/drawing" Target="../drawings/drawing24.xml"/><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6" Type="http://schemas.openxmlformats.org/officeDocument/2006/relationships/printerSettings" Target="../printerSettings/printerSettings237.bin"/><Relationship Id="rId11" Type="http://schemas.openxmlformats.org/officeDocument/2006/relationships/printerSettings" Target="../printerSettings/printerSettings242.bin"/><Relationship Id="rId5" Type="http://schemas.openxmlformats.org/officeDocument/2006/relationships/printerSettings" Target="../printerSettings/printerSettings236.bin"/><Relationship Id="rId10" Type="http://schemas.openxmlformats.org/officeDocument/2006/relationships/printerSettings" Target="../printerSettings/printerSettings241.bin"/><Relationship Id="rId4" Type="http://schemas.openxmlformats.org/officeDocument/2006/relationships/printerSettings" Target="../printerSettings/printerSettings235.bin"/><Relationship Id="rId9" Type="http://schemas.openxmlformats.org/officeDocument/2006/relationships/printerSettings" Target="../printerSettings/printerSettings240.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50.bin"/><Relationship Id="rId3" Type="http://schemas.openxmlformats.org/officeDocument/2006/relationships/printerSettings" Target="../printerSettings/printerSettings245.bin"/><Relationship Id="rId7" Type="http://schemas.openxmlformats.org/officeDocument/2006/relationships/printerSettings" Target="../printerSettings/printerSettings249.bin"/><Relationship Id="rId2" Type="http://schemas.openxmlformats.org/officeDocument/2006/relationships/printerSettings" Target="../printerSettings/printerSettings244.bin"/><Relationship Id="rId1" Type="http://schemas.openxmlformats.org/officeDocument/2006/relationships/printerSettings" Target="../printerSettings/printerSettings243.bin"/><Relationship Id="rId6" Type="http://schemas.openxmlformats.org/officeDocument/2006/relationships/printerSettings" Target="../printerSettings/printerSettings248.bin"/><Relationship Id="rId11" Type="http://schemas.openxmlformats.org/officeDocument/2006/relationships/drawing" Target="../drawings/drawing25.xml"/><Relationship Id="rId5" Type="http://schemas.openxmlformats.org/officeDocument/2006/relationships/printerSettings" Target="../printerSettings/printerSettings247.bin"/><Relationship Id="rId10" Type="http://schemas.openxmlformats.org/officeDocument/2006/relationships/printerSettings" Target="../printerSettings/printerSettings252.bin"/><Relationship Id="rId4" Type="http://schemas.openxmlformats.org/officeDocument/2006/relationships/printerSettings" Target="../printerSettings/printerSettings246.bin"/><Relationship Id="rId9" Type="http://schemas.openxmlformats.org/officeDocument/2006/relationships/printerSettings" Target="../printerSettings/printerSettings251.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60.bin"/><Relationship Id="rId3" Type="http://schemas.openxmlformats.org/officeDocument/2006/relationships/printerSettings" Target="../printerSettings/printerSettings255.bin"/><Relationship Id="rId7" Type="http://schemas.openxmlformats.org/officeDocument/2006/relationships/printerSettings" Target="../printerSettings/printerSettings259.bin"/><Relationship Id="rId2" Type="http://schemas.openxmlformats.org/officeDocument/2006/relationships/printerSettings" Target="../printerSettings/printerSettings254.bin"/><Relationship Id="rId1" Type="http://schemas.openxmlformats.org/officeDocument/2006/relationships/printerSettings" Target="../printerSettings/printerSettings253.bin"/><Relationship Id="rId6" Type="http://schemas.openxmlformats.org/officeDocument/2006/relationships/printerSettings" Target="../printerSettings/printerSettings258.bin"/><Relationship Id="rId5" Type="http://schemas.openxmlformats.org/officeDocument/2006/relationships/printerSettings" Target="../printerSettings/printerSettings257.bin"/><Relationship Id="rId10" Type="http://schemas.openxmlformats.org/officeDocument/2006/relationships/printerSettings" Target="../printerSettings/printerSettings262.bin"/><Relationship Id="rId4" Type="http://schemas.openxmlformats.org/officeDocument/2006/relationships/printerSettings" Target="../printerSettings/printerSettings256.bin"/><Relationship Id="rId9" Type="http://schemas.openxmlformats.org/officeDocument/2006/relationships/printerSettings" Target="../printerSettings/printerSettings26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drawing" Target="../drawings/drawing3.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9.bin"/><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12" Type="http://schemas.openxmlformats.org/officeDocument/2006/relationships/drawing" Target="../drawings/drawing4.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11" Type="http://schemas.openxmlformats.org/officeDocument/2006/relationships/printerSettings" Target="../printerSettings/printerSettings52.bin"/><Relationship Id="rId5" Type="http://schemas.openxmlformats.org/officeDocument/2006/relationships/printerSettings" Target="../printerSettings/printerSettings46.bin"/><Relationship Id="rId10" Type="http://schemas.openxmlformats.org/officeDocument/2006/relationships/printerSettings" Target="../printerSettings/printerSettings51.bin"/><Relationship Id="rId4" Type="http://schemas.openxmlformats.org/officeDocument/2006/relationships/printerSettings" Target="../printerSettings/printerSettings45.bin"/><Relationship Id="rId9"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0.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drawing" Target="../drawings/drawing5.x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12" Type="http://schemas.openxmlformats.org/officeDocument/2006/relationships/drawing" Target="../drawings/drawing6.xml"/><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5" Type="http://schemas.openxmlformats.org/officeDocument/2006/relationships/printerSettings" Target="../printerSettings/printerSettings68.bin"/><Relationship Id="rId10" Type="http://schemas.openxmlformats.org/officeDocument/2006/relationships/printerSettings" Target="../printerSettings/printerSettings73.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2.bin"/><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12" Type="http://schemas.openxmlformats.org/officeDocument/2006/relationships/drawing" Target="../drawings/drawing7.xml"/><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11" Type="http://schemas.openxmlformats.org/officeDocument/2006/relationships/printerSettings" Target="../printerSettings/printerSettings85.bin"/><Relationship Id="rId5" Type="http://schemas.openxmlformats.org/officeDocument/2006/relationships/printerSettings" Target="../printerSettings/printerSettings79.bin"/><Relationship Id="rId10" Type="http://schemas.openxmlformats.org/officeDocument/2006/relationships/printerSettings" Target="../printerSettings/printerSettings84.bin"/><Relationship Id="rId4" Type="http://schemas.openxmlformats.org/officeDocument/2006/relationships/printerSettings" Target="../printerSettings/printerSettings78.bin"/><Relationship Id="rId9"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3.bin"/><Relationship Id="rId13" Type="http://schemas.openxmlformats.org/officeDocument/2006/relationships/vmlDrawing" Target="../drawings/vmlDrawing1.vml"/><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12" Type="http://schemas.openxmlformats.org/officeDocument/2006/relationships/drawing" Target="../drawings/drawing8.xml"/><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 Id="rId1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7"/>
  <sheetViews>
    <sheetView showRuler="0" workbookViewId="0">
      <selection activeCell="B6" sqref="B6"/>
    </sheetView>
  </sheetViews>
  <sheetFormatPr defaultRowHeight="15.75"/>
  <cols>
    <col min="1" max="1" width="27.5703125" style="59" customWidth="1"/>
    <col min="2" max="2" width="14.85546875" style="59" customWidth="1"/>
    <col min="3" max="3" width="13.140625" style="59" customWidth="1"/>
    <col min="4" max="8" width="9.140625" style="59"/>
    <col min="9" max="16384" width="9.140625" style="27"/>
  </cols>
  <sheetData>
    <row r="1" spans="1:8" ht="110.25" customHeight="1">
      <c r="A1" s="120" t="s">
        <v>511</v>
      </c>
      <c r="B1" s="474" t="s">
        <v>681</v>
      </c>
      <c r="C1" s="475"/>
      <c r="D1" s="475"/>
      <c r="E1" s="475"/>
      <c r="F1" s="475"/>
      <c r="G1" s="475"/>
      <c r="H1" s="475"/>
    </row>
    <row r="2" spans="1:8" ht="30.75" customHeight="1">
      <c r="A2" s="120" t="s">
        <v>603</v>
      </c>
      <c r="B2" s="318"/>
    </row>
    <row r="3" spans="1:8" ht="30.75" customHeight="1">
      <c r="A3" s="120" t="s">
        <v>510</v>
      </c>
      <c r="B3" s="476" t="s">
        <v>682</v>
      </c>
      <c r="C3" s="477"/>
      <c r="D3" s="477"/>
      <c r="E3" s="477"/>
      <c r="F3" s="477"/>
      <c r="G3" s="477"/>
      <c r="H3" s="477"/>
    </row>
    <row r="4" spans="1:8">
      <c r="B4" s="478"/>
      <c r="C4" s="478"/>
    </row>
    <row r="5" spans="1:8" ht="16.5">
      <c r="A5" s="120" t="s">
        <v>286</v>
      </c>
      <c r="B5" s="219">
        <v>5</v>
      </c>
      <c r="C5" s="381" t="s">
        <v>654</v>
      </c>
    </row>
    <row r="7" spans="1:8" ht="16.5">
      <c r="A7" s="210"/>
    </row>
  </sheetData>
  <sheetProtection algorithmName="SHA-512" hashValue="3CniIWWOfwvqemsfe5HK+03zO/A52PFtCNUiEuTcW6XSV+94OOFsbAY7rSa/14H5z2Ei2cGkkX3sN57ZHwtdAQ==" saltValue="Yl7JbmJR3PWj0ibK68pneA==" spinCount="100000" sheet="1" selectLockedCells="1"/>
  <customSheetViews>
    <customSheetView guid="{F68380CD-DF58-4BFA-A4C7-4B5C98AD7B16}" state="hidden" showRuler="0">
      <selection activeCell="B13" sqref="B13"/>
      <pageMargins left="0.75" right="0.75" top="1" bottom="1" header="0.5" footer="0.5"/>
      <pageSetup orientation="portrait" r:id="rId1"/>
      <headerFooter alignWithMargins="0"/>
    </customSheetView>
    <customSheetView guid="{2FDEDC7A-220A-4BDB-8FCD-0C556B60E1DF}" showRuler="0">
      <selection activeCell="B13" sqref="B13"/>
      <pageMargins left="0.75" right="0.75" top="1" bottom="1" header="0.5" footer="0.5"/>
      <pageSetup orientation="portrait" r:id="rId2"/>
      <headerFooter alignWithMargins="0"/>
    </customSheetView>
    <customSheetView guid="{8E7B022F-1113-4BA2-B2BA-8EDBE02A2557}" state="hidden" showRuler="0">
      <pageMargins left="0.75" right="0.75" top="1" bottom="1" header="0.5" footer="0.5"/>
      <pageSetup orientation="portrait" r:id="rId3"/>
      <headerFooter alignWithMargins="0"/>
    </customSheetView>
    <customSheetView guid="{A3F641DF-CF1D-48E3-AFDC-E52726A449CB}" state="hidden" showRuler="0">
      <pageMargins left="0.75" right="0.75" top="1" bottom="1" header="0.5" footer="0.5"/>
      <pageSetup orientation="portrait" r:id="rId4"/>
      <headerFooter alignWithMargins="0"/>
    </customSheetView>
    <customSheetView guid="{ECEBABD0-566A-41C4-AA9A-38EA30EFEDA8}" state="hidden" showRuler="0">
      <pageMargins left="0.75" right="0.75" top="1" bottom="1" header="0.5" footer="0.5"/>
      <pageSetup orientation="portrait" r:id="rId5"/>
      <headerFooter alignWithMargins="0"/>
    </customSheetView>
    <customSheetView guid="{CD4CA1A8-824A-452F-BDBA-32A47C1B3013}" state="hidden" showRuler="0">
      <selection activeCell="J2" sqref="J2"/>
      <pageMargins left="0.75" right="0.75" top="1" bottom="1" header="0.5" footer="0.5"/>
      <pageSetup orientation="portrait" r:id="rId6"/>
      <headerFooter alignWithMargins="0"/>
    </customSheetView>
    <customSheetView guid="{237D8718-39ED-4FFE-B3B2-D1192F8D2E87}" showRuler="0">
      <selection activeCell="B13" sqref="B13"/>
      <pageMargins left="0.75" right="0.75" top="1" bottom="1" header="0.5" footer="0.5"/>
      <pageSetup orientation="portrait" r:id="rId7"/>
      <headerFooter alignWithMargins="0"/>
    </customSheetView>
    <customSheetView guid="{6A6F11F6-4979-4331-B451-38654332CB39}" state="hidden" showRuler="0">
      <selection activeCell="B1" sqref="B1:H1"/>
      <pageMargins left="0.5" right="0.5" top="1" bottom="1" header="0.5" footer="0.5"/>
      <pageSetup orientation="portrait" r:id="rId8"/>
      <headerFooter alignWithMargins="0"/>
    </customSheetView>
    <customSheetView guid="{C75B92C6-DDA6-4B48-9868-112DE431C284}" showPageBreaks="1" state="hidden" showRuler="0">
      <selection activeCell="F4" sqref="F4"/>
      <pageMargins left="0.5" right="0.5" top="1" bottom="1" header="0.5" footer="0.5"/>
      <pageSetup orientation="portrait" r:id="rId9"/>
      <headerFooter alignWithMargins="0"/>
    </customSheetView>
    <customSheetView guid="{827228A5-964E-465A-A946-EF2238A19E11}" state="hidden" showRuler="0">
      <selection activeCell="B2" sqref="B2"/>
      <pageMargins left="0.5" right="0.5" top="1" bottom="1" header="0.5" footer="0.5"/>
      <pageSetup orientation="portrait" r:id="rId10"/>
      <headerFooter alignWithMargins="0"/>
    </customSheetView>
  </customSheetViews>
  <mergeCells count="3">
    <mergeCell ref="B1:H1"/>
    <mergeCell ref="B3:H3"/>
    <mergeCell ref="B4:C4"/>
  </mergeCells>
  <phoneticPr fontId="6" type="noConversion"/>
  <pageMargins left="0.5" right="0.5" top="1" bottom="1" header="0.5" footer="0.5"/>
  <pageSetup orientation="portrait" r:id="rId1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tabColor indexed="11"/>
  </sheetPr>
  <dimension ref="A1:I72"/>
  <sheetViews>
    <sheetView showGridLines="0" view="pageBreakPreview" zoomScale="90" zoomScaleNormal="100" zoomScaleSheetLayoutView="90" workbookViewId="0">
      <selection activeCell="B52" sqref="B40:B52"/>
    </sheetView>
  </sheetViews>
  <sheetFormatPr defaultRowHeight="16.5"/>
  <cols>
    <col min="1" max="1" width="12.140625" style="324" customWidth="1"/>
    <col min="2" max="2" width="30.7109375" style="324" customWidth="1"/>
    <col min="3" max="3" width="25.5703125" style="324" customWidth="1"/>
    <col min="4" max="4" width="18.85546875" style="324" customWidth="1"/>
    <col min="5" max="5" width="20" style="324" customWidth="1"/>
    <col min="6" max="7" width="9.140625" style="323"/>
    <col min="8" max="8" width="9.140625" style="323" hidden="1" customWidth="1"/>
    <col min="9" max="16384" width="9.140625" style="297"/>
  </cols>
  <sheetData>
    <row r="1" spans="1:9">
      <c r="A1" s="339" t="str">
        <f>'Attach 3(JV)'!A1</f>
        <v>Specification No. :SR-I/C&amp;M/WC-3823-D/2024/Rfx-5002003807</v>
      </c>
      <c r="B1" s="338"/>
      <c r="C1" s="338"/>
      <c r="D1" s="338"/>
      <c r="E1" s="364" t="str">
        <f>"Attachment-5A "</f>
        <v xml:space="preserve">Attachment-5A </v>
      </c>
    </row>
    <row r="2" spans="1:9" ht="8.1" customHeight="1"/>
    <row r="3" spans="1:9" ht="78.75" customHeight="1">
      <c r="A3" s="541"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41"/>
      <c r="C3" s="541"/>
      <c r="D3" s="541"/>
      <c r="E3" s="541"/>
      <c r="F3" s="362"/>
      <c r="G3" s="363"/>
      <c r="H3" s="362"/>
    </row>
    <row r="4" spans="1:9" ht="8.1" customHeight="1">
      <c r="A4" s="361"/>
      <c r="H4" s="32"/>
      <c r="I4" s="12"/>
    </row>
    <row r="5" spans="1:9" ht="20.100000000000001" customHeight="1">
      <c r="A5" s="542" t="s">
        <v>579</v>
      </c>
      <c r="B5" s="542"/>
      <c r="C5" s="542"/>
      <c r="D5" s="542"/>
      <c r="E5" s="542"/>
      <c r="F5" s="360"/>
      <c r="H5" s="32"/>
      <c r="I5" s="12"/>
    </row>
    <row r="6" spans="1:9" ht="8.1" customHeight="1">
      <c r="A6" s="358"/>
      <c r="H6" s="32"/>
      <c r="I6" s="12"/>
    </row>
    <row r="7" spans="1:9" ht="20.100000000000001" customHeight="1">
      <c r="A7" s="359" t="str">
        <f>'[1]Attach 3(JV)'!A7</f>
        <v>Bidder’s Name and Address (Bidder [Authorised Representative]) :</v>
      </c>
      <c r="B7" s="358"/>
      <c r="C7" s="358"/>
      <c r="D7" s="16" t="str">
        <f>'[2]Attach 3(JV)'!E7</f>
        <v>To:</v>
      </c>
      <c r="H7" s="32"/>
      <c r="I7" s="12"/>
    </row>
    <row r="8" spans="1:9" ht="36" customHeight="1">
      <c r="A8" s="543" t="str">
        <f>'[2]Attach 3(JV)'!A8</f>
        <v/>
      </c>
      <c r="B8" s="543"/>
      <c r="C8" s="543"/>
      <c r="D8" s="40" t="str">
        <f>'Attach 4'!E8</f>
        <v>Sr.GM(C&amp;M)</v>
      </c>
      <c r="E8" s="31"/>
      <c r="H8" s="32"/>
      <c r="I8" s="12"/>
    </row>
    <row r="9" spans="1:9">
      <c r="A9" s="14" t="s">
        <v>548</v>
      </c>
      <c r="B9" s="512" t="str">
        <f>'Attach 3(JV)'!B9</f>
        <v/>
      </c>
      <c r="C9" s="512"/>
      <c r="D9" s="40" t="str">
        <f>'Attach 4'!E9</f>
        <v>Power Grid Corporation of India Ltd.,</v>
      </c>
      <c r="E9" s="31"/>
      <c r="H9" s="32"/>
      <c r="I9" s="12"/>
    </row>
    <row r="10" spans="1:9">
      <c r="A10" s="14" t="s">
        <v>549</v>
      </c>
      <c r="B10" s="512" t="str">
        <f>'Attach 3(JV)'!B10</f>
        <v/>
      </c>
      <c r="C10" s="512"/>
      <c r="D10" s="40" t="str">
        <f>'Attach 4'!E10</f>
        <v>SRTS-1</v>
      </c>
      <c r="E10" s="31"/>
      <c r="H10" s="32"/>
      <c r="I10" s="12"/>
    </row>
    <row r="11" spans="1:9">
      <c r="B11" s="512" t="str">
        <f>'Attach 3(JV)'!B11</f>
        <v/>
      </c>
      <c r="C11" s="512"/>
      <c r="D11" s="40" t="str">
        <f>'Attach 4'!E11</f>
        <v>No: 6-6-8/32 &amp; 395E, Kavadiguda Main Road</v>
      </c>
      <c r="E11" s="31"/>
    </row>
    <row r="12" spans="1:9">
      <c r="A12" s="358"/>
      <c r="B12" s="512" t="str">
        <f>'Attach 3(JV)'!B12</f>
        <v/>
      </c>
      <c r="C12" s="512"/>
      <c r="D12" s="40" t="str">
        <f>'Attach 4'!E12</f>
        <v>Secunderabad, Telangana – 500 080</v>
      </c>
      <c r="E12" s="31"/>
    </row>
    <row r="13" spans="1:9" ht="20.100000000000001" customHeight="1">
      <c r="A13" s="324" t="s">
        <v>542</v>
      </c>
    </row>
    <row r="14" spans="1:9" ht="45.75" customHeight="1">
      <c r="A14" s="537" t="s">
        <v>578</v>
      </c>
      <c r="B14" s="537"/>
      <c r="C14" s="537"/>
      <c r="D14" s="537"/>
      <c r="E14" s="537"/>
      <c r="F14" s="340"/>
      <c r="G14" s="340"/>
      <c r="H14" s="340"/>
    </row>
    <row r="15" spans="1:9" ht="32.1" customHeight="1">
      <c r="A15" s="532" t="s">
        <v>546</v>
      </c>
      <c r="B15" s="532" t="s">
        <v>562</v>
      </c>
      <c r="C15" s="532" t="s">
        <v>565</v>
      </c>
      <c r="D15" s="538" t="s">
        <v>577</v>
      </c>
      <c r="E15" s="539"/>
      <c r="F15" s="340"/>
      <c r="G15" s="340"/>
      <c r="H15" s="340"/>
    </row>
    <row r="16" spans="1:9" ht="36.75" customHeight="1">
      <c r="A16" s="533"/>
      <c r="B16" s="533"/>
      <c r="C16" s="533"/>
      <c r="D16" s="335" t="s">
        <v>0</v>
      </c>
      <c r="E16" s="357" t="s">
        <v>576</v>
      </c>
      <c r="F16" s="340"/>
      <c r="G16" s="340"/>
      <c r="H16" s="340"/>
    </row>
    <row r="17" spans="1:8" ht="21.75" customHeight="1">
      <c r="A17" s="356">
        <v>1</v>
      </c>
      <c r="B17" s="355"/>
      <c r="C17" s="355"/>
      <c r="D17" s="355"/>
      <c r="E17" s="355"/>
      <c r="F17" s="340"/>
      <c r="G17" s="340"/>
      <c r="H17" s="340"/>
    </row>
    <row r="18" spans="1:8" ht="21.95" customHeight="1">
      <c r="A18" s="354">
        <v>2</v>
      </c>
      <c r="B18" s="353"/>
      <c r="C18" s="353"/>
      <c r="D18" s="353"/>
      <c r="E18" s="353"/>
      <c r="F18" s="340"/>
      <c r="G18" s="340"/>
      <c r="H18" s="340"/>
    </row>
    <row r="19" spans="1:8" ht="21.95" customHeight="1">
      <c r="A19" s="354">
        <v>3</v>
      </c>
      <c r="B19" s="353"/>
      <c r="C19" s="353"/>
      <c r="D19" s="353"/>
      <c r="E19" s="353"/>
      <c r="F19" s="340"/>
      <c r="G19" s="340"/>
      <c r="H19" s="340"/>
    </row>
    <row r="20" spans="1:8" ht="21.95" customHeight="1">
      <c r="A20" s="354">
        <v>4</v>
      </c>
      <c r="B20" s="353"/>
      <c r="C20" s="353"/>
      <c r="D20" s="353"/>
      <c r="E20" s="353"/>
      <c r="F20" s="351"/>
      <c r="G20" s="351"/>
      <c r="H20" s="352" t="b">
        <v>0</v>
      </c>
    </row>
    <row r="21" spans="1:8" ht="21.95" customHeight="1">
      <c r="A21" s="343">
        <v>5</v>
      </c>
      <c r="B21" s="342"/>
      <c r="C21" s="342"/>
      <c r="D21" s="342"/>
      <c r="E21" s="342"/>
      <c r="F21" s="351"/>
      <c r="G21" s="351"/>
      <c r="H21" s="350"/>
    </row>
    <row r="22" spans="1:8" ht="18" hidden="1" customHeight="1">
      <c r="A22" s="349"/>
      <c r="B22" s="348"/>
      <c r="C22" s="348"/>
      <c r="D22" s="348"/>
      <c r="E22" s="348"/>
      <c r="F22" s="347"/>
      <c r="G22" s="347"/>
      <c r="H22" s="346"/>
    </row>
    <row r="23" spans="1:8" ht="54.75" hidden="1" customHeight="1">
      <c r="A23" s="540" t="s">
        <v>247</v>
      </c>
      <c r="B23" s="540"/>
      <c r="C23" s="540"/>
      <c r="D23" s="540"/>
      <c r="E23" s="540"/>
      <c r="F23" s="347"/>
      <c r="G23" s="347"/>
      <c r="H23" s="346"/>
    </row>
    <row r="24" spans="1:8" ht="32.1" hidden="1" customHeight="1">
      <c r="A24" s="532" t="s">
        <v>546</v>
      </c>
      <c r="B24" s="532" t="s">
        <v>562</v>
      </c>
      <c r="C24" s="532" t="s">
        <v>265</v>
      </c>
      <c r="D24" s="538" t="s">
        <v>266</v>
      </c>
      <c r="E24" s="539"/>
      <c r="F24" s="340"/>
      <c r="G24" s="340"/>
      <c r="H24" s="340"/>
    </row>
    <row r="25" spans="1:8" ht="22.5" hidden="1" customHeight="1">
      <c r="A25" s="533"/>
      <c r="B25" s="533"/>
      <c r="C25" s="533"/>
      <c r="D25" s="335" t="s">
        <v>267</v>
      </c>
      <c r="E25" s="335" t="s">
        <v>268</v>
      </c>
      <c r="F25" s="340"/>
      <c r="G25" s="340"/>
      <c r="H25" s="340"/>
    </row>
    <row r="26" spans="1:8" ht="21.95" hidden="1" customHeight="1">
      <c r="A26" s="345">
        <v>1</v>
      </c>
      <c r="B26" s="344"/>
      <c r="C26" s="344"/>
      <c r="D26" s="344"/>
      <c r="E26" s="344"/>
      <c r="F26" s="340"/>
      <c r="G26" s="340"/>
      <c r="H26" s="340"/>
    </row>
    <row r="27" spans="1:8" ht="21.95" hidden="1" customHeight="1">
      <c r="A27" s="345">
        <v>2</v>
      </c>
      <c r="B27" s="344"/>
      <c r="C27" s="344"/>
      <c r="D27" s="344"/>
      <c r="E27" s="344"/>
    </row>
    <row r="28" spans="1:8" ht="21.95" hidden="1" customHeight="1">
      <c r="A28" s="343">
        <v>3</v>
      </c>
      <c r="B28" s="342"/>
      <c r="C28" s="342"/>
      <c r="D28" s="342"/>
      <c r="E28" s="342"/>
    </row>
    <row r="29" spans="1:8" ht="15.95" customHeight="1">
      <c r="A29" s="341"/>
      <c r="B29" s="341"/>
      <c r="C29" s="341"/>
      <c r="D29" s="341"/>
      <c r="E29" s="341"/>
      <c r="F29" s="340"/>
      <c r="G29" s="340"/>
      <c r="H29" s="340"/>
    </row>
    <row r="30" spans="1:8" ht="83.25" customHeight="1">
      <c r="A30" s="536" t="s">
        <v>575</v>
      </c>
      <c r="B30" s="536"/>
      <c r="C30" s="536"/>
      <c r="D30" s="536"/>
      <c r="E30" s="536"/>
      <c r="F30" s="340"/>
      <c r="G30" s="340"/>
      <c r="H30" s="340"/>
    </row>
    <row r="31" spans="1:8" ht="15.95" customHeight="1">
      <c r="A31" s="328" t="s">
        <v>179</v>
      </c>
      <c r="B31" s="327" t="str">
        <f>'Attach 3(JV)'!B24</f>
        <v/>
      </c>
      <c r="C31" s="325" t="s">
        <v>177</v>
      </c>
      <c r="D31" s="326" t="str">
        <f>'Attach 3(JV)'!E24</f>
        <v/>
      </c>
    </row>
    <row r="32" spans="1:8" ht="15.95" customHeight="1">
      <c r="A32" s="328" t="s">
        <v>180</v>
      </c>
      <c r="B32" s="326" t="str">
        <f>'Attach 3(JV)'!B25</f>
        <v/>
      </c>
      <c r="C32" s="325" t="s">
        <v>178</v>
      </c>
      <c r="D32" s="326" t="str">
        <f>'Attach 3(JV)'!E25</f>
        <v/>
      </c>
    </row>
    <row r="33" spans="1:5" ht="15.75" customHeight="1">
      <c r="A33" s="297"/>
      <c r="B33" s="297"/>
      <c r="C33" s="325"/>
      <c r="D33" s="297"/>
      <c r="E33" s="297"/>
    </row>
    <row r="34" spans="1:5" ht="19.5" customHeight="1">
      <c r="A34" s="339" t="str">
        <f>A1</f>
        <v>Specification No. :SR-I/C&amp;M/WC-3823-D/2024/Rfx-5002003807</v>
      </c>
      <c r="B34" s="338"/>
      <c r="C34" s="338"/>
      <c r="D34" s="338"/>
      <c r="E34" s="337" t="str">
        <f>E1</f>
        <v xml:space="preserve">Attachment-5A </v>
      </c>
    </row>
    <row r="35" spans="1:5" ht="18" customHeight="1">
      <c r="A35" s="336"/>
    </row>
    <row r="36" spans="1:5" ht="30" customHeight="1">
      <c r="A36" s="527" t="s">
        <v>564</v>
      </c>
      <c r="B36" s="527"/>
      <c r="C36" s="527"/>
      <c r="D36" s="527"/>
      <c r="E36" s="527"/>
    </row>
    <row r="37" spans="1:5" ht="18" customHeight="1"/>
    <row r="38" spans="1:5" ht="36" customHeight="1">
      <c r="A38" s="528" t="s">
        <v>546</v>
      </c>
      <c r="B38" s="530" t="s">
        <v>562</v>
      </c>
      <c r="C38" s="532" t="s">
        <v>565</v>
      </c>
      <c r="D38" s="534" t="s">
        <v>566</v>
      </c>
      <c r="E38" s="535"/>
    </row>
    <row r="39" spans="1:5" ht="18" customHeight="1">
      <c r="A39" s="529"/>
      <c r="B39" s="531"/>
      <c r="C39" s="533"/>
      <c r="D39" s="335" t="s">
        <v>0</v>
      </c>
      <c r="E39" s="335" t="s">
        <v>1</v>
      </c>
    </row>
    <row r="40" spans="1:5" ht="18" customHeight="1">
      <c r="A40" s="333"/>
      <c r="B40" s="334"/>
      <c r="C40" s="333"/>
      <c r="D40" s="333"/>
      <c r="E40" s="333"/>
    </row>
    <row r="41" spans="1:5" ht="18" customHeight="1">
      <c r="A41" s="331"/>
      <c r="B41" s="332"/>
      <c r="C41" s="331"/>
      <c r="D41" s="331"/>
      <c r="E41" s="331"/>
    </row>
    <row r="42" spans="1:5" ht="18" customHeight="1">
      <c r="A42" s="331"/>
      <c r="B42" s="332"/>
      <c r="C42" s="331"/>
      <c r="D42" s="331"/>
      <c r="E42" s="331"/>
    </row>
    <row r="43" spans="1:5" ht="18" customHeight="1">
      <c r="A43" s="331"/>
      <c r="B43" s="332"/>
      <c r="C43" s="331"/>
      <c r="D43" s="331"/>
      <c r="E43" s="331"/>
    </row>
    <row r="44" spans="1:5" ht="18" customHeight="1">
      <c r="A44" s="331"/>
      <c r="B44" s="332"/>
      <c r="C44" s="331"/>
      <c r="D44" s="331"/>
      <c r="E44" s="331"/>
    </row>
    <row r="45" spans="1:5" ht="18" customHeight="1">
      <c r="A45" s="331"/>
      <c r="B45" s="332"/>
      <c r="C45" s="331"/>
      <c r="D45" s="331"/>
      <c r="E45" s="331"/>
    </row>
    <row r="46" spans="1:5" ht="18" customHeight="1">
      <c r="A46" s="331"/>
      <c r="B46" s="332"/>
      <c r="C46" s="331"/>
      <c r="D46" s="331"/>
      <c r="E46" s="331"/>
    </row>
    <row r="47" spans="1:5" ht="18" customHeight="1">
      <c r="A47" s="331"/>
      <c r="B47" s="332"/>
      <c r="C47" s="331"/>
      <c r="D47" s="331"/>
      <c r="E47" s="331"/>
    </row>
    <row r="48" spans="1:5" ht="18" customHeight="1">
      <c r="A48" s="331"/>
      <c r="B48" s="332"/>
      <c r="C48" s="331"/>
      <c r="D48" s="331"/>
      <c r="E48" s="331"/>
    </row>
    <row r="49" spans="1:5" ht="18" customHeight="1">
      <c r="A49" s="331"/>
      <c r="B49" s="332"/>
      <c r="C49" s="331"/>
      <c r="D49" s="331"/>
      <c r="E49" s="331"/>
    </row>
    <row r="50" spans="1:5" ht="18" customHeight="1">
      <c r="A50" s="331"/>
      <c r="B50" s="332"/>
      <c r="C50" s="331"/>
      <c r="D50" s="331"/>
      <c r="E50" s="331"/>
    </row>
    <row r="51" spans="1:5" ht="18" customHeight="1">
      <c r="A51" s="331"/>
      <c r="B51" s="332"/>
      <c r="C51" s="331"/>
      <c r="D51" s="331"/>
      <c r="E51" s="331"/>
    </row>
    <row r="52" spans="1:5" ht="18" customHeight="1">
      <c r="A52" s="331"/>
      <c r="B52" s="332"/>
      <c r="C52" s="331"/>
      <c r="D52" s="331"/>
      <c r="E52" s="331"/>
    </row>
    <row r="53" spans="1:5" ht="18" customHeight="1">
      <c r="A53" s="331"/>
      <c r="B53" s="332"/>
      <c r="C53" s="331"/>
      <c r="D53" s="331"/>
      <c r="E53" s="331"/>
    </row>
    <row r="54" spans="1:5" ht="18" customHeight="1">
      <c r="A54" s="331"/>
      <c r="B54" s="332"/>
      <c r="C54" s="331"/>
      <c r="D54" s="331"/>
      <c r="E54" s="331"/>
    </row>
    <row r="55" spans="1:5" ht="18" customHeight="1">
      <c r="A55" s="331"/>
      <c r="B55" s="332"/>
      <c r="C55" s="331"/>
      <c r="D55" s="331"/>
      <c r="E55" s="331"/>
    </row>
    <row r="56" spans="1:5" ht="18" customHeight="1">
      <c r="A56" s="331"/>
      <c r="B56" s="332"/>
      <c r="C56" s="331"/>
      <c r="D56" s="331"/>
      <c r="E56" s="331"/>
    </row>
    <row r="57" spans="1:5" ht="18" customHeight="1">
      <c r="A57" s="331"/>
      <c r="B57" s="332"/>
      <c r="C57" s="331"/>
      <c r="D57" s="331"/>
      <c r="E57" s="331"/>
    </row>
    <row r="58" spans="1:5" ht="18" customHeight="1">
      <c r="A58" s="331"/>
      <c r="B58" s="332"/>
      <c r="C58" s="331"/>
      <c r="D58" s="331"/>
      <c r="E58" s="331"/>
    </row>
    <row r="59" spans="1:5" ht="18" customHeight="1">
      <c r="A59" s="331"/>
      <c r="B59" s="332"/>
      <c r="C59" s="331"/>
      <c r="D59" s="331"/>
      <c r="E59" s="331"/>
    </row>
    <row r="60" spans="1:5" ht="18" customHeight="1">
      <c r="A60" s="331"/>
      <c r="B60" s="332"/>
      <c r="C60" s="331"/>
      <c r="D60" s="331"/>
      <c r="E60" s="331"/>
    </row>
    <row r="61" spans="1:5" ht="18" customHeight="1">
      <c r="A61" s="331"/>
      <c r="B61" s="332"/>
      <c r="C61" s="331"/>
      <c r="D61" s="331"/>
      <c r="E61" s="331"/>
    </row>
    <row r="62" spans="1:5" ht="18" customHeight="1">
      <c r="A62" s="331"/>
      <c r="B62" s="332"/>
      <c r="C62" s="331"/>
      <c r="D62" s="331"/>
      <c r="E62" s="331"/>
    </row>
    <row r="63" spans="1:5" ht="18" customHeight="1">
      <c r="A63" s="331"/>
      <c r="B63" s="332"/>
      <c r="C63" s="331"/>
      <c r="D63" s="331"/>
      <c r="E63" s="331"/>
    </row>
    <row r="64" spans="1:5" ht="18" customHeight="1">
      <c r="A64" s="331"/>
      <c r="B64" s="332"/>
      <c r="C64" s="331"/>
      <c r="D64" s="331"/>
      <c r="E64" s="331"/>
    </row>
    <row r="65" spans="1:5" ht="18" customHeight="1">
      <c r="A65" s="331"/>
      <c r="B65" s="332"/>
      <c r="C65" s="331"/>
      <c r="D65" s="331"/>
      <c r="E65" s="331"/>
    </row>
    <row r="66" spans="1:5" ht="18" customHeight="1">
      <c r="A66" s="329"/>
      <c r="B66" s="330"/>
      <c r="C66" s="329"/>
      <c r="D66" s="329"/>
      <c r="E66" s="329"/>
    </row>
    <row r="67" spans="1:5" ht="18" customHeight="1"/>
    <row r="68" spans="1:5" ht="24" customHeight="1">
      <c r="C68" s="325"/>
    </row>
    <row r="69" spans="1:5" ht="24" customHeight="1">
      <c r="A69" s="328" t="s">
        <v>179</v>
      </c>
      <c r="B69" s="327" t="str">
        <f>B31</f>
        <v/>
      </c>
      <c r="C69" s="325" t="s">
        <v>177</v>
      </c>
      <c r="D69" s="326" t="str">
        <f>D31</f>
        <v/>
      </c>
    </row>
    <row r="70" spans="1:5" ht="24" customHeight="1">
      <c r="A70" s="328" t="s">
        <v>180</v>
      </c>
      <c r="B70" s="327" t="str">
        <f>B32</f>
        <v/>
      </c>
      <c r="C70" s="325" t="s">
        <v>178</v>
      </c>
      <c r="D70" s="326" t="str">
        <f>D32</f>
        <v/>
      </c>
    </row>
    <row r="71" spans="1:5" ht="24" customHeight="1">
      <c r="A71" s="328"/>
      <c r="B71" s="327"/>
      <c r="C71" s="325"/>
      <c r="D71" s="326"/>
    </row>
    <row r="72" spans="1:5" ht="33" customHeight="1">
      <c r="D72" s="325"/>
    </row>
  </sheetData>
  <sheetProtection algorithmName="SHA-512" hashValue="gMnLyYoZ2MI/dCA659odGvDzssiXP/AYgQYsV5FKYKZN7gcDttCtKBhXB5WkTiRmC5J0pWi57gzAFtcV7xCy3g==" saltValue="BFs6U6zDPf+AxU1nGQZLrg==" spinCount="100000" sheet="1" selectLockedCells="1"/>
  <mergeCells count="23">
    <mergeCell ref="B11:C11"/>
    <mergeCell ref="A3:E3"/>
    <mergeCell ref="A5:E5"/>
    <mergeCell ref="A8:C8"/>
    <mergeCell ref="B9:C9"/>
    <mergeCell ref="B10:C10"/>
    <mergeCell ref="A30:E30"/>
    <mergeCell ref="B12:C12"/>
    <mergeCell ref="A14:E14"/>
    <mergeCell ref="A15:A16"/>
    <mergeCell ref="B15:B16"/>
    <mergeCell ref="C15:C16"/>
    <mergeCell ref="D15:E15"/>
    <mergeCell ref="A23:E23"/>
    <mergeCell ref="A24:A25"/>
    <mergeCell ref="B24:B25"/>
    <mergeCell ref="C24:C25"/>
    <mergeCell ref="D24:E24"/>
    <mergeCell ref="A36:E36"/>
    <mergeCell ref="A38:A39"/>
    <mergeCell ref="B38:B39"/>
    <mergeCell ref="C38:C39"/>
    <mergeCell ref="D38:E38"/>
  </mergeCells>
  <conditionalFormatting sqref="A34:B38 D34:E38 C34:C37 A40:E71">
    <cfRule type="expression" dxfId="14" priority="4" stopIfTrue="1">
      <formula>$H$20=FALSE</formula>
    </cfRule>
  </conditionalFormatting>
  <conditionalFormatting sqref="A38:E39">
    <cfRule type="expression" dxfId="13" priority="2" stopIfTrue="1">
      <formula>"$H$20=FALSE"</formula>
    </cfRule>
  </conditionalFormatting>
  <conditionalFormatting sqref="A72:E72">
    <cfRule type="expression" dxfId="12" priority="3" stopIfTrue="1">
      <formula>$H$20="No"</formula>
    </cfRule>
  </conditionalFormatting>
  <conditionalFormatting sqref="A38:XFD39">
    <cfRule type="expression" dxfId="11" priority="1" stopIfTrue="1">
      <formula>$H$20=FALSE</formula>
    </cfRule>
  </conditionalFormatting>
  <pageMargins left="0.74803149606299213" right="0.47244094488188981" top="0.39370078740157483" bottom="0.47244094488188981" header="0.27559055118110237" footer="0.27559055118110237"/>
  <pageSetup scale="95" orientation="portrait" r:id="rId1"/>
  <headerFooter alignWithMargins="0">
    <oddFooter xml:space="preserve">&amp;R&amp;"Book Antiqua,Bold"&amp;8 Page &amp;P </oddFooter>
  </headerFooter>
  <rowBreaks count="1" manualBreakCount="1">
    <brk id="3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print="0" autoFill="0" autoLine="0" autoPict="0">
                <anchor moveWithCells="1">
                  <from>
                    <xdr:col>4</xdr:col>
                    <xdr:colOff>914400</xdr:colOff>
                    <xdr:row>20</xdr:row>
                    <xdr:rowOff>257175</xdr:rowOff>
                  </from>
                  <to>
                    <xdr:col>4</xdr:col>
                    <xdr:colOff>1219200</xdr:colOff>
                    <xdr:row>29</xdr:row>
                    <xdr:rowOff>123825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indexed="45"/>
  </sheetPr>
  <dimension ref="A1:Z51"/>
  <sheetViews>
    <sheetView showGridLines="0" view="pageBreakPreview" zoomScaleNormal="100" zoomScaleSheetLayoutView="100" workbookViewId="0">
      <selection activeCell="E18" sqref="E18"/>
    </sheetView>
  </sheetViews>
  <sheetFormatPr defaultRowHeight="16.5"/>
  <cols>
    <col min="1" max="1" width="12.140625" style="31" customWidth="1"/>
    <col min="2" max="2" width="20.5703125" style="31" customWidth="1"/>
    <col min="3" max="3" width="11.42578125" style="31" customWidth="1"/>
    <col min="4" max="4" width="36.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:SR-I/C&amp;M/WC-3823-D/2024/Rfx-5002003807</v>
      </c>
      <c r="B1" s="24"/>
      <c r="C1" s="24"/>
      <c r="D1" s="24"/>
      <c r="E1" s="25" t="str">
        <f>"Attachment-6 "</f>
        <v xml:space="preserve">Attachment-6 </v>
      </c>
      <c r="Z1" s="130"/>
    </row>
    <row r="2" spans="1:26" ht="10.5" customHeight="1">
      <c r="Z2" s="130"/>
    </row>
    <row r="3" spans="1:26" ht="56.2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28"/>
      <c r="G3" s="29"/>
      <c r="H3" s="28"/>
    </row>
    <row r="4" spans="1:26" ht="10.5" customHeight="1">
      <c r="A4" s="30"/>
      <c r="H4" s="32"/>
      <c r="I4" s="12"/>
    </row>
    <row r="5" spans="1:26" ht="20.100000000000001" customHeight="1">
      <c r="A5" s="506" t="s">
        <v>28</v>
      </c>
      <c r="B5" s="506"/>
      <c r="C5" s="506"/>
      <c r="D5" s="506"/>
      <c r="E5" s="506"/>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1" t="str">
        <f>'Attach 3(JV)'!A8</f>
        <v/>
      </c>
      <c r="B8" s="511"/>
      <c r="C8" s="511"/>
      <c r="D8" s="511"/>
      <c r="E8" s="40" t="str">
        <f>'Attach 4'!E8</f>
        <v>Sr.GM(C&amp;M)</v>
      </c>
      <c r="H8" s="32"/>
      <c r="I8" s="12"/>
    </row>
    <row r="9" spans="1:26">
      <c r="A9" s="14" t="s">
        <v>548</v>
      </c>
      <c r="B9" s="512" t="str">
        <f>'Attach 3(JV)'!B9</f>
        <v/>
      </c>
      <c r="C9" s="512"/>
      <c r="D9" s="512"/>
      <c r="E9" s="40" t="str">
        <f>'Attach 4'!E9</f>
        <v>Power Grid Corporation of India Ltd.,</v>
      </c>
      <c r="H9" s="32"/>
      <c r="I9" s="12"/>
    </row>
    <row r="10" spans="1:26">
      <c r="A10" s="14" t="s">
        <v>549</v>
      </c>
      <c r="B10" s="512" t="str">
        <f>'Attach 3(JV)'!B10</f>
        <v/>
      </c>
      <c r="C10" s="512"/>
      <c r="D10" s="512"/>
      <c r="E10" s="40" t="str">
        <f>'Attach 4'!E10</f>
        <v>SRTS-1</v>
      </c>
      <c r="H10" s="32"/>
      <c r="I10" s="12"/>
    </row>
    <row r="11" spans="1:26">
      <c r="B11" s="512" t="str">
        <f>'Attach 3(JV)'!B11</f>
        <v/>
      </c>
      <c r="C11" s="512"/>
      <c r="D11" s="512"/>
      <c r="E11" s="40" t="str">
        <f>'Attach 4'!E11</f>
        <v>No: 6-6-8/32 &amp; 395E, Kavadiguda Main Road</v>
      </c>
    </row>
    <row r="12" spans="1:26">
      <c r="A12" s="34"/>
      <c r="B12" s="512" t="str">
        <f>'Attach 3(JV)'!B12</f>
        <v/>
      </c>
      <c r="C12" s="512"/>
      <c r="D12" s="512"/>
      <c r="E12" s="40" t="str">
        <f>'Attach 4'!E12</f>
        <v>Secunderabad, Telangana – 500 080</v>
      </c>
    </row>
    <row r="13" spans="1:26" ht="21" customHeight="1">
      <c r="A13" s="31" t="s">
        <v>542</v>
      </c>
    </row>
    <row r="14" spans="1:26" ht="45" customHeight="1">
      <c r="A14" s="544" t="s">
        <v>217</v>
      </c>
      <c r="B14" s="544"/>
      <c r="C14" s="544"/>
      <c r="D14" s="544"/>
      <c r="E14" s="544"/>
      <c r="F14" s="36"/>
      <c r="G14" s="36"/>
      <c r="H14" s="36"/>
    </row>
    <row r="15" spans="1:26" ht="36" customHeight="1">
      <c r="A15" s="548" t="s">
        <v>587</v>
      </c>
      <c r="B15" s="548"/>
      <c r="C15" s="548"/>
      <c r="D15" s="548"/>
      <c r="E15" s="548"/>
      <c r="F15" s="36"/>
      <c r="G15" s="36"/>
      <c r="H15" s="36"/>
    </row>
    <row r="16" spans="1:26" ht="12" customHeight="1">
      <c r="A16" s="34"/>
      <c r="B16" s="34"/>
      <c r="C16" s="34"/>
      <c r="D16" s="34"/>
      <c r="E16" s="34"/>
      <c r="F16" s="36"/>
      <c r="G16" s="36"/>
      <c r="H16" s="36"/>
    </row>
    <row r="17" spans="1:8" ht="42" customHeight="1">
      <c r="A17" s="47" t="s">
        <v>546</v>
      </c>
      <c r="B17" s="47" t="s">
        <v>218</v>
      </c>
      <c r="C17" s="545" t="s">
        <v>219</v>
      </c>
      <c r="D17" s="545"/>
      <c r="E17" s="47" t="s">
        <v>220</v>
      </c>
      <c r="F17" s="36"/>
      <c r="G17" s="36"/>
      <c r="H17" s="36"/>
    </row>
    <row r="18" spans="1:8" ht="21" customHeight="1">
      <c r="A18" s="65"/>
      <c r="B18" s="65"/>
      <c r="C18" s="546"/>
      <c r="D18" s="547"/>
      <c r="E18" s="74"/>
      <c r="F18" s="36"/>
      <c r="G18" s="36"/>
      <c r="H18" s="36"/>
    </row>
    <row r="19" spans="1:8" ht="21" customHeight="1">
      <c r="A19" s="65"/>
      <c r="B19" s="65"/>
      <c r="C19" s="546"/>
      <c r="D19" s="547"/>
      <c r="E19" s="74"/>
      <c r="F19" s="36"/>
      <c r="G19" s="36"/>
      <c r="H19" s="36"/>
    </row>
    <row r="20" spans="1:8" ht="21" customHeight="1">
      <c r="A20" s="65"/>
      <c r="B20" s="65"/>
      <c r="C20" s="551"/>
      <c r="D20" s="551"/>
      <c r="E20" s="74"/>
      <c r="F20" s="36"/>
      <c r="G20" s="36"/>
      <c r="H20" s="36"/>
    </row>
    <row r="21" spans="1:8" ht="21" customHeight="1">
      <c r="A21" s="65"/>
      <c r="B21" s="65"/>
      <c r="C21" s="551"/>
      <c r="D21" s="551"/>
      <c r="E21" s="74"/>
      <c r="F21" s="240"/>
      <c r="G21" s="240"/>
      <c r="H21" s="238" t="b">
        <v>0</v>
      </c>
    </row>
    <row r="22" spans="1:8" ht="21" customHeight="1">
      <c r="A22" s="65"/>
      <c r="B22" s="65"/>
      <c r="C22" s="551"/>
      <c r="D22" s="551"/>
      <c r="E22" s="74"/>
      <c r="F22" s="240"/>
      <c r="G22" s="240"/>
      <c r="H22" s="237"/>
    </row>
    <row r="23" spans="1:8" ht="23.25" customHeight="1">
      <c r="D23" s="34"/>
      <c r="E23" s="34"/>
      <c r="F23" s="36"/>
      <c r="G23" s="36"/>
      <c r="H23" s="36"/>
    </row>
    <row r="24" spans="1:8" s="26" customFormat="1" ht="51.75" customHeight="1">
      <c r="A24" s="514" t="s">
        <v>221</v>
      </c>
      <c r="B24" s="514"/>
      <c r="C24" s="514"/>
      <c r="D24" s="514"/>
      <c r="E24" s="514"/>
      <c r="F24" s="36"/>
      <c r="G24" s="36"/>
      <c r="H24" s="36"/>
    </row>
    <row r="25" spans="1:8" s="26" customFormat="1" ht="96.75" customHeight="1">
      <c r="A25" s="514" t="s">
        <v>30</v>
      </c>
      <c r="B25" s="514"/>
      <c r="C25" s="514"/>
      <c r="D25" s="514"/>
      <c r="E25" s="514"/>
      <c r="F25" s="36"/>
      <c r="G25" s="36"/>
      <c r="H25" s="36"/>
    </row>
    <row r="26" spans="1:8" s="26" customFormat="1" ht="37.5" customHeight="1">
      <c r="A26" s="549" t="s">
        <v>580</v>
      </c>
      <c r="B26" s="550"/>
      <c r="C26" s="550"/>
      <c r="D26" s="550"/>
      <c r="E26" s="550"/>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:SR-I/C&amp;M/WC-3823-D/2024/Rfx-5002003807</v>
      </c>
      <c r="B30" s="30"/>
      <c r="C30" s="30"/>
      <c r="D30" s="30"/>
      <c r="E30" s="30" t="str">
        <f>E1</f>
        <v xml:space="preserve">Attachment-6 </v>
      </c>
    </row>
    <row r="31" spans="1:8" ht="24" customHeight="1">
      <c r="A31" s="38"/>
      <c r="B31" s="30"/>
      <c r="C31" s="30"/>
      <c r="D31" s="30"/>
      <c r="E31" s="30"/>
    </row>
    <row r="32" spans="1:8" ht="20.100000000000001" customHeight="1">
      <c r="A32" s="506" t="str">
        <f>A5</f>
        <v>(Commercial Deviations)</v>
      </c>
      <c r="B32" s="506"/>
      <c r="C32" s="506"/>
      <c r="D32" s="506"/>
      <c r="E32" s="506"/>
    </row>
    <row r="33" spans="1:5" ht="20.100000000000001" customHeight="1">
      <c r="A33" s="506"/>
      <c r="B33" s="506"/>
      <c r="C33" s="506"/>
      <c r="D33" s="506"/>
      <c r="E33" s="506"/>
    </row>
    <row r="34" spans="1:5" ht="20.100000000000001" customHeight="1"/>
    <row r="35" spans="1:5" ht="42" customHeight="1">
      <c r="A35" s="47" t="s">
        <v>546</v>
      </c>
      <c r="B35" s="47" t="s">
        <v>218</v>
      </c>
      <c r="C35" s="545" t="s">
        <v>219</v>
      </c>
      <c r="D35" s="545"/>
      <c r="E35" s="47" t="s">
        <v>220</v>
      </c>
    </row>
    <row r="36" spans="1:5" ht="39.950000000000003" customHeight="1">
      <c r="A36" s="65"/>
      <c r="B36" s="65"/>
      <c r="C36" s="546"/>
      <c r="D36" s="547"/>
      <c r="E36" s="74"/>
    </row>
    <row r="37" spans="1:5" ht="39.950000000000003" customHeight="1">
      <c r="A37" s="65"/>
      <c r="B37" s="65"/>
      <c r="C37" s="546"/>
      <c r="D37" s="547"/>
      <c r="E37" s="74"/>
    </row>
    <row r="38" spans="1:5" ht="39.950000000000003" customHeight="1">
      <c r="A38" s="65"/>
      <c r="B38" s="65"/>
      <c r="C38" s="546"/>
      <c r="D38" s="547"/>
      <c r="E38" s="74"/>
    </row>
    <row r="39" spans="1:5" ht="39.950000000000003" customHeight="1">
      <c r="A39" s="65"/>
      <c r="B39" s="65"/>
      <c r="C39" s="546"/>
      <c r="D39" s="547"/>
      <c r="E39" s="74"/>
    </row>
    <row r="40" spans="1:5" ht="39.950000000000003" customHeight="1">
      <c r="A40" s="65"/>
      <c r="B40" s="65"/>
      <c r="C40" s="546"/>
      <c r="D40" s="547"/>
      <c r="E40" s="74"/>
    </row>
    <row r="41" spans="1:5" ht="39.950000000000003" customHeight="1">
      <c r="A41" s="65"/>
      <c r="B41" s="65"/>
      <c r="C41" s="546"/>
      <c r="D41" s="547"/>
      <c r="E41" s="74"/>
    </row>
    <row r="42" spans="1:5" ht="39.950000000000003" customHeight="1">
      <c r="A42" s="65"/>
      <c r="B42" s="65"/>
      <c r="C42" s="546"/>
      <c r="D42" s="547"/>
      <c r="E42" s="74"/>
    </row>
    <row r="43" spans="1:5" ht="39.950000000000003" customHeight="1">
      <c r="A43" s="65"/>
      <c r="B43" s="65"/>
      <c r="C43" s="546"/>
      <c r="D43" s="547"/>
      <c r="E43" s="74"/>
    </row>
    <row r="44" spans="1:5" ht="39.950000000000003" customHeight="1">
      <c r="A44" s="65"/>
      <c r="B44" s="65"/>
      <c r="C44" s="546"/>
      <c r="D44" s="547"/>
      <c r="E44" s="74"/>
    </row>
    <row r="45" spans="1:5" ht="39.950000000000003" customHeight="1">
      <c r="A45" s="65"/>
      <c r="B45" s="65"/>
      <c r="C45" s="546"/>
      <c r="D45" s="547"/>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algorithmName="SHA-512" hashValue="lLHbH+J2S3YyOeXyPYoIfnV49/4G4CxG+LANrKD0qjhNExSyLEvrjB9QGo/d60G4rF+n0or1oSikVjmp0Yy+oQ==" saltValue="IvxY5XGkZnVvG0w3tgSg0Q==" spinCount="100000" sheet="1" selectLockedCells="1"/>
  <customSheetViews>
    <customSheetView guid="{F68380CD-DF58-4BFA-A4C7-4B5C98AD7B16}" showGridLines="0" hiddenColumns="1">
      <selection activeCell="C17" sqref="C17:D17"/>
      <rowBreaks count="1" manualBreakCount="1">
        <brk id="28" max="4" man="1"/>
      </rowBreaks>
      <pageMargins left="0.75" right="0.63" top="0.57999999999999996" bottom="0.4" header="0.34" footer="0.2"/>
      <pageSetup scale="96" orientation="portrait" r:id="rId1"/>
      <headerFooter alignWithMargins="0">
        <oddFooter>&amp;R&amp;"Book Antiqua,Bold"&amp;8 Page &amp;P</oddFooter>
      </headerFooter>
    </customSheetView>
    <customSheetView guid="{2FDEDC7A-220A-4BDB-8FCD-0C556B60E1DF}" showGridLines="0" hiddenColumns="1">
      <selection activeCell="C17" sqref="C17:D17"/>
      <rowBreaks count="1" manualBreakCount="1">
        <brk id="28" max="4" man="1"/>
      </rowBreaks>
      <pageMargins left="0.75" right="0.63" top="0.57999999999999996" bottom="0.4" header="0.34" footer="0.2"/>
      <pageSetup scale="96" orientation="portrait" r:id="rId2"/>
      <headerFooter alignWithMargins="0">
        <oddFooter>&amp;R&amp;"Book Antiqua,Bold"&amp;8 Page &amp;P</oddFooter>
      </headerFooter>
    </customSheetView>
    <customSheetView guid="{8E7B022F-1113-4BA2-B2BA-8EDBE02A2557}" showPageBreaks="1" showGridLines="0" printArea="1" showRuler="0">
      <selection activeCell="B17" sqref="B17"/>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A17" sqref="A17"/>
      <pageMargins left="0.75" right="0.75" top="0.41" bottom="0.37" header="0.23" footer="0.16"/>
      <pageSetup orientation="portrait" r:id="rId4"/>
      <headerFooter alignWithMargins="0">
        <oddFooter>&amp;L&amp;8Tower Package-P238-TW04, TL associated with Phase-I Generation Project in Orissa (Part-C)&amp;R&amp;"Book Antiqua,Bold"&amp;8Attachment-6 TW04  / Page &amp;P</oddFooter>
      </headerFooter>
    </customSheetView>
    <customSheetView guid="{ECEBABD0-566A-41C4-AA9A-38EA30EFEDA8}" showPageBreaks="1" showGridLines="0" zeroValues="0" printArea="1" showRuler="0">
      <selection activeCell="H20" sqref="H20:H21"/>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A17" sqref="A17:E21"/>
      <rowBreaks count="1" manualBreakCount="1">
        <brk id="28" max="4" man="1"/>
      </rowBreaks>
      <pageMargins left="0.75" right="0.63" top="0.57999999999999996" bottom="0.4" header="0.34" footer="0.2"/>
      <pageSetup scale="96" orientation="portrait" r:id="rId6"/>
      <headerFooter alignWithMargins="0">
        <oddFooter>&amp;R&amp;"Book Antiqua,Bold"&amp;8 Page &amp;P</oddFooter>
      </headerFooter>
    </customSheetView>
    <customSheetView guid="{237D8718-39ED-4FFE-B3B2-D1192F8D2E87}" showGridLines="0" hiddenColumns="1">
      <selection activeCell="C17" sqref="C17:D17"/>
      <rowBreaks count="1" manualBreakCount="1">
        <brk id="28" max="4" man="1"/>
      </rowBreaks>
      <pageMargins left="0.75" right="0.63" top="0.57999999999999996" bottom="0.4" header="0.34" footer="0.2"/>
      <pageSetup scale="96" orientation="portrait" r:id="rId7"/>
      <headerFooter alignWithMargins="0">
        <oddFooter>&amp;R&amp;"Book Antiqua,Bold"&amp;8 Page &amp;P</oddFooter>
      </headerFooter>
    </customSheetView>
    <customSheetView guid="{6A6F11F6-4979-4331-B451-38654332CB39}" showGridLines="0" hiddenColumns="1">
      <selection activeCell="G20" sqref="G20"/>
      <rowBreaks count="1" manualBreakCount="1">
        <brk id="28" max="4" man="1"/>
      </rowBreaks>
      <pageMargins left="0.75" right="0.63" top="0.57999999999999996" bottom="0.4" header="0.34" footer="0.2"/>
      <pageSetup scale="96" orientation="portrait" r:id="rId8"/>
      <headerFooter alignWithMargins="0">
        <oddFooter>&amp;R&amp;"Book Antiqua,Bold"&amp;8 Page &amp;P</oddFooter>
      </headerFooter>
    </customSheetView>
    <customSheetView guid="{C75B92C6-DDA6-4B48-9868-112DE431C284}" showPageBreaks="1" showGridLines="0" printArea="1" hiddenColumns="1" topLeftCell="A7">
      <selection activeCell="C18" sqref="C18:D18"/>
      <rowBreaks count="1" manualBreakCount="1">
        <brk id="28" max="4" man="1"/>
      </rowBreaks>
      <pageMargins left="0.75" right="0.63" top="0.57999999999999996" bottom="0.4" header="0.34" footer="0.2"/>
      <pageSetup scale="96" orientation="portrait" r:id="rId9"/>
      <headerFooter alignWithMargins="0">
        <oddFooter>&amp;R&amp;"Book Antiqua,Bold"&amp;8 Page &amp;P</oddFooter>
      </headerFooter>
    </customSheetView>
    <customSheetView guid="{827228A5-964E-465A-A946-EF2238A19E11}" showGridLines="0" hiddenColumns="1" showRuler="0">
      <selection activeCell="C18" sqref="C18:D18"/>
      <rowBreaks count="1" manualBreakCount="1">
        <brk id="28" max="4" man="1"/>
      </rowBreaks>
      <pageMargins left="0.75" right="0.63" top="0.57999999999999996" bottom="0.4" header="0.34" footer="0.2"/>
      <pageSetup scale="96" orientation="portrait" r:id="rId10"/>
      <headerFooter alignWithMargins="0">
        <oddFooter>&amp;R&amp;"Book Antiqua,Bold"&amp;8 Page &amp;P</oddFooter>
      </headerFooter>
    </customSheetView>
  </customSheetViews>
  <mergeCells count="31">
    <mergeCell ref="C36:D36"/>
    <mergeCell ref="C44:D44"/>
    <mergeCell ref="C39:D39"/>
    <mergeCell ref="C45:D45"/>
    <mergeCell ref="C41:D41"/>
    <mergeCell ref="C42:D42"/>
    <mergeCell ref="C40:D40"/>
    <mergeCell ref="C43:D43"/>
    <mergeCell ref="C35:D35"/>
    <mergeCell ref="B12:D12"/>
    <mergeCell ref="C37:D37"/>
    <mergeCell ref="C38:D38"/>
    <mergeCell ref="C17:D17"/>
    <mergeCell ref="A15:E15"/>
    <mergeCell ref="A26:E26"/>
    <mergeCell ref="A24:E24"/>
    <mergeCell ref="A25:E25"/>
    <mergeCell ref="A33:E33"/>
    <mergeCell ref="A32:E32"/>
    <mergeCell ref="C18:D18"/>
    <mergeCell ref="C21:D21"/>
    <mergeCell ref="C19:D19"/>
    <mergeCell ref="C20:D20"/>
    <mergeCell ref="C22:D22"/>
    <mergeCell ref="A8:D8"/>
    <mergeCell ref="A3:E3"/>
    <mergeCell ref="A5:E5"/>
    <mergeCell ref="A14:E14"/>
    <mergeCell ref="B9:D9"/>
    <mergeCell ref="B10:D10"/>
    <mergeCell ref="B11:D11"/>
  </mergeCells>
  <phoneticPr fontId="6" type="noConversion"/>
  <conditionalFormatting sqref="A30:E51">
    <cfRule type="expression" dxfId="10" priority="2" stopIfTrue="1">
      <formula>$H$21=FALSE</formula>
    </cfRule>
  </conditionalFormatting>
  <conditionalFormatting sqref="A52:E52">
    <cfRule type="expression" dxfId="9" priority="1" stopIfTrue="1">
      <formula>$H$21="No"</formula>
    </cfRule>
  </conditionalFormatting>
  <dataValidations count="1">
    <dataValidation type="whole" operator="greaterThanOrEqual" allowBlank="1" showInputMessage="1" showErrorMessage="1" sqref="E18:E22" xr:uid="{00000000-0002-0000-0A00-000000000000}">
      <formula1>0</formula1>
    </dataValidation>
  </dataValidations>
  <pageMargins left="0.75" right="0.63" top="0.57999999999999996" bottom="0.4" header="0.34" footer="0.2"/>
  <pageSetup scale="84" orientation="portrait" r:id="rId11"/>
  <headerFooter alignWithMargins="0">
    <oddFooter>&amp;R&amp;"Book Antiqua,Bold"&amp;8 Page &amp;P</oddFooter>
  </headerFooter>
  <rowBreaks count="1" manualBreakCount="1">
    <brk id="29"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10254" r:id="rId14" name="Check Box 14">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tabColor indexed="45"/>
  </sheetPr>
  <dimension ref="A1:Z51"/>
  <sheetViews>
    <sheetView showGridLines="0" view="pageBreakPreview" zoomScale="80" zoomScaleNormal="100" zoomScaleSheetLayoutView="80" workbookViewId="0">
      <selection activeCell="A18" sqref="A18"/>
    </sheetView>
  </sheetViews>
  <sheetFormatPr defaultRowHeight="16.5"/>
  <cols>
    <col min="1" max="1" width="12.140625" style="31" customWidth="1"/>
    <col min="2" max="2" width="20.5703125" style="31" customWidth="1"/>
    <col min="3" max="3" width="11.42578125" style="31" customWidth="1"/>
    <col min="4" max="4" width="29.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:SR-I/C&amp;M/WC-3823-D/2024/Rfx-5002003807</v>
      </c>
      <c r="B1" s="24"/>
      <c r="C1" s="24"/>
      <c r="D1" s="24"/>
      <c r="E1" s="25" t="str">
        <f>"Attachment-6 "</f>
        <v xml:space="preserve">Attachment-6 </v>
      </c>
      <c r="Z1" s="130"/>
    </row>
    <row r="2" spans="1:26" ht="10.5" customHeight="1">
      <c r="Z2" s="130"/>
    </row>
    <row r="3" spans="1:26" ht="56.2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28"/>
      <c r="G3" s="29"/>
      <c r="H3" s="28"/>
    </row>
    <row r="4" spans="1:26" ht="10.5" customHeight="1">
      <c r="A4" s="30"/>
      <c r="H4" s="32"/>
      <c r="I4" s="12"/>
    </row>
    <row r="5" spans="1:26" ht="20.100000000000001" customHeight="1">
      <c r="A5" s="506" t="s">
        <v>29</v>
      </c>
      <c r="B5" s="506"/>
      <c r="C5" s="506"/>
      <c r="D5" s="506"/>
      <c r="E5" s="506"/>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1" t="str">
        <f>'Attach 3(JV)'!A8</f>
        <v/>
      </c>
      <c r="B8" s="511"/>
      <c r="C8" s="511"/>
      <c r="D8" s="511"/>
      <c r="E8" s="40" t="str">
        <f>'Attach 4'!E8</f>
        <v>Sr.GM(C&amp;M)</v>
      </c>
      <c r="H8" s="32"/>
      <c r="I8" s="12"/>
    </row>
    <row r="9" spans="1:26">
      <c r="A9" s="14" t="s">
        <v>548</v>
      </c>
      <c r="B9" s="512" t="str">
        <f>'Attach 3(JV)'!B9</f>
        <v/>
      </c>
      <c r="C9" s="512"/>
      <c r="D9" s="512"/>
      <c r="E9" s="40" t="str">
        <f>'Attach 4'!E9</f>
        <v>Power Grid Corporation of India Ltd.,</v>
      </c>
      <c r="H9" s="32"/>
      <c r="I9" s="12"/>
    </row>
    <row r="10" spans="1:26">
      <c r="A10" s="14" t="s">
        <v>549</v>
      </c>
      <c r="B10" s="512" t="str">
        <f>'Attach 3(JV)'!B10</f>
        <v/>
      </c>
      <c r="C10" s="512"/>
      <c r="D10" s="512"/>
      <c r="E10" s="40" t="str">
        <f>'Attach 4'!E10</f>
        <v>SRTS-1</v>
      </c>
      <c r="H10" s="32"/>
      <c r="I10" s="12"/>
    </row>
    <row r="11" spans="1:26">
      <c r="B11" s="512" t="str">
        <f>'Attach 3(JV)'!B11</f>
        <v/>
      </c>
      <c r="C11" s="512"/>
      <c r="D11" s="512"/>
      <c r="E11" s="40" t="str">
        <f>'Attach 4'!E11</f>
        <v>No: 6-6-8/32 &amp; 395E, Kavadiguda Main Road</v>
      </c>
    </row>
    <row r="12" spans="1:26">
      <c r="A12" s="34"/>
      <c r="B12" s="512" t="str">
        <f>'Attach 3(JV)'!B12</f>
        <v/>
      </c>
      <c r="C12" s="512"/>
      <c r="D12" s="512"/>
      <c r="E12" s="40" t="str">
        <f>'Attach 4'!E12</f>
        <v>Secunderabad, Telangana – 500 080</v>
      </c>
    </row>
    <row r="13" spans="1:26" ht="21" customHeight="1">
      <c r="A13" s="31" t="s">
        <v>542</v>
      </c>
    </row>
    <row r="14" spans="1:26" ht="45" customHeight="1">
      <c r="A14" s="544" t="s">
        <v>217</v>
      </c>
      <c r="B14" s="544"/>
      <c r="C14" s="544"/>
      <c r="D14" s="544"/>
      <c r="E14" s="544"/>
      <c r="F14" s="36"/>
      <c r="G14" s="36"/>
      <c r="H14" s="36"/>
    </row>
    <row r="15" spans="1:26" ht="39.75" customHeight="1">
      <c r="A15" s="548" t="s">
        <v>587</v>
      </c>
      <c r="B15" s="548"/>
      <c r="C15" s="548"/>
      <c r="D15" s="548"/>
      <c r="E15" s="548"/>
      <c r="F15" s="36"/>
      <c r="G15" s="36"/>
      <c r="H15" s="36"/>
    </row>
    <row r="16" spans="1:26" ht="12" customHeight="1">
      <c r="A16" s="34"/>
      <c r="B16" s="34"/>
      <c r="C16" s="34"/>
      <c r="D16" s="34"/>
      <c r="E16" s="34"/>
      <c r="F16" s="36"/>
      <c r="G16" s="36"/>
      <c r="H16" s="36"/>
    </row>
    <row r="17" spans="1:8" ht="42" customHeight="1">
      <c r="A17" s="47" t="s">
        <v>546</v>
      </c>
      <c r="B17" s="47" t="s">
        <v>218</v>
      </c>
      <c r="C17" s="545" t="s">
        <v>219</v>
      </c>
      <c r="D17" s="545"/>
      <c r="E17" s="47" t="s">
        <v>220</v>
      </c>
      <c r="F17" s="36"/>
      <c r="G17" s="36"/>
      <c r="H17" s="36"/>
    </row>
    <row r="18" spans="1:8" ht="21" customHeight="1">
      <c r="A18" s="65"/>
      <c r="B18" s="65"/>
      <c r="C18" s="546"/>
      <c r="D18" s="547"/>
      <c r="E18" s="74"/>
      <c r="F18" s="36"/>
      <c r="G18" s="36"/>
      <c r="H18" s="36"/>
    </row>
    <row r="19" spans="1:8" ht="21" customHeight="1">
      <c r="A19" s="65"/>
      <c r="B19" s="65"/>
      <c r="C19" s="546"/>
      <c r="D19" s="547"/>
      <c r="E19" s="74"/>
      <c r="F19" s="36"/>
      <c r="G19" s="36"/>
      <c r="H19" s="36"/>
    </row>
    <row r="20" spans="1:8" ht="21" customHeight="1">
      <c r="A20" s="65"/>
      <c r="B20" s="65"/>
      <c r="C20" s="551"/>
      <c r="D20" s="551"/>
      <c r="E20" s="74"/>
      <c r="F20" s="36"/>
      <c r="G20" s="36"/>
      <c r="H20" s="36"/>
    </row>
    <row r="21" spans="1:8" ht="21" customHeight="1">
      <c r="A21" s="65"/>
      <c r="B21" s="65"/>
      <c r="C21" s="551"/>
      <c r="D21" s="551"/>
      <c r="E21" s="74"/>
      <c r="F21" s="240"/>
      <c r="G21" s="240"/>
      <c r="H21" s="238" t="b">
        <v>0</v>
      </c>
    </row>
    <row r="22" spans="1:8" ht="21" customHeight="1">
      <c r="A22" s="65"/>
      <c r="B22" s="65"/>
      <c r="C22" s="551"/>
      <c r="D22" s="551"/>
      <c r="E22" s="74"/>
      <c r="F22" s="240"/>
      <c r="G22" s="240"/>
      <c r="H22" s="237"/>
    </row>
    <row r="23" spans="1:8" ht="23.25" customHeight="1">
      <c r="D23" s="34"/>
      <c r="E23" s="34"/>
      <c r="F23" s="36"/>
      <c r="G23" s="36"/>
      <c r="H23" s="36"/>
    </row>
    <row r="24" spans="1:8" s="26" customFormat="1" ht="51.75" customHeight="1">
      <c r="A24" s="514" t="s">
        <v>221</v>
      </c>
      <c r="B24" s="514"/>
      <c r="C24" s="514"/>
      <c r="D24" s="514"/>
      <c r="E24" s="514"/>
      <c r="F24" s="36"/>
      <c r="G24" s="36"/>
      <c r="H24" s="36"/>
    </row>
    <row r="25" spans="1:8" s="26" customFormat="1" ht="96.75" customHeight="1">
      <c r="A25" s="514" t="s">
        <v>31</v>
      </c>
      <c r="B25" s="514"/>
      <c r="C25" s="514"/>
      <c r="D25" s="514"/>
      <c r="E25" s="514"/>
      <c r="F25" s="36"/>
      <c r="G25" s="36"/>
      <c r="H25" s="36"/>
    </row>
    <row r="26" spans="1:8" s="26" customFormat="1" ht="45" customHeight="1">
      <c r="A26" s="549" t="s">
        <v>580</v>
      </c>
      <c r="B26" s="550"/>
      <c r="C26" s="550"/>
      <c r="D26" s="550"/>
      <c r="E26" s="550"/>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:SR-I/C&amp;M/WC-3823-D/2024/Rfx-5002003807</v>
      </c>
      <c r="B30" s="30"/>
      <c r="C30" s="30"/>
      <c r="D30" s="30"/>
      <c r="E30" s="30" t="str">
        <f>E1</f>
        <v xml:space="preserve">Attachment-6 </v>
      </c>
    </row>
    <row r="31" spans="1:8" ht="24" customHeight="1">
      <c r="A31" s="38"/>
      <c r="B31" s="30"/>
      <c r="C31" s="30"/>
      <c r="D31" s="30"/>
      <c r="E31" s="30"/>
    </row>
    <row r="32" spans="1:8" ht="20.100000000000001" customHeight="1">
      <c r="A32" s="506" t="str">
        <f>A5</f>
        <v>(Technical Deviations)</v>
      </c>
      <c r="B32" s="506"/>
      <c r="C32" s="506"/>
      <c r="D32" s="506"/>
      <c r="E32" s="506"/>
    </row>
    <row r="33" spans="1:5" ht="20.100000000000001" customHeight="1">
      <c r="A33" s="506"/>
      <c r="B33" s="506"/>
      <c r="C33" s="506"/>
      <c r="D33" s="506"/>
      <c r="E33" s="506"/>
    </row>
    <row r="34" spans="1:5" ht="20.100000000000001" customHeight="1"/>
    <row r="35" spans="1:5" ht="42" customHeight="1">
      <c r="A35" s="47" t="s">
        <v>546</v>
      </c>
      <c r="B35" s="47" t="s">
        <v>218</v>
      </c>
      <c r="C35" s="545" t="s">
        <v>219</v>
      </c>
      <c r="D35" s="545"/>
      <c r="E35" s="47" t="s">
        <v>220</v>
      </c>
    </row>
    <row r="36" spans="1:5" ht="39.950000000000003" customHeight="1">
      <c r="A36" s="65"/>
      <c r="B36" s="65"/>
      <c r="C36" s="546"/>
      <c r="D36" s="547"/>
      <c r="E36" s="74"/>
    </row>
    <row r="37" spans="1:5" ht="39.950000000000003" customHeight="1">
      <c r="A37" s="65"/>
      <c r="B37" s="65"/>
      <c r="C37" s="546"/>
      <c r="D37" s="547"/>
      <c r="E37" s="74"/>
    </row>
    <row r="38" spans="1:5" ht="39.950000000000003" customHeight="1">
      <c r="A38" s="65"/>
      <c r="B38" s="65"/>
      <c r="C38" s="546"/>
      <c r="D38" s="547"/>
      <c r="E38" s="74"/>
    </row>
    <row r="39" spans="1:5" ht="39.950000000000003" customHeight="1">
      <c r="A39" s="65"/>
      <c r="B39" s="65"/>
      <c r="C39" s="546"/>
      <c r="D39" s="547"/>
      <c r="E39" s="74"/>
    </row>
    <row r="40" spans="1:5" ht="39.950000000000003" customHeight="1">
      <c r="A40" s="65"/>
      <c r="B40" s="65"/>
      <c r="C40" s="546"/>
      <c r="D40" s="547"/>
      <c r="E40" s="74"/>
    </row>
    <row r="41" spans="1:5" ht="39.950000000000003" customHeight="1">
      <c r="A41" s="65"/>
      <c r="B41" s="65"/>
      <c r="C41" s="546"/>
      <c r="D41" s="547"/>
      <c r="E41" s="74"/>
    </row>
    <row r="42" spans="1:5" ht="39.950000000000003" customHeight="1">
      <c r="A42" s="65"/>
      <c r="B42" s="65"/>
      <c r="C42" s="546"/>
      <c r="D42" s="547"/>
      <c r="E42" s="74"/>
    </row>
    <row r="43" spans="1:5" ht="39.950000000000003" customHeight="1">
      <c r="A43" s="65"/>
      <c r="B43" s="65"/>
      <c r="C43" s="546"/>
      <c r="D43" s="547"/>
      <c r="E43" s="74"/>
    </row>
    <row r="44" spans="1:5" ht="39.950000000000003" customHeight="1">
      <c r="A44" s="65"/>
      <c r="B44" s="65"/>
      <c r="C44" s="546"/>
      <c r="D44" s="547"/>
      <c r="E44" s="74"/>
    </row>
    <row r="45" spans="1:5" ht="39.950000000000003" customHeight="1">
      <c r="A45" s="65"/>
      <c r="B45" s="65"/>
      <c r="C45" s="546"/>
      <c r="D45" s="547"/>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algorithmName="SHA-512" hashValue="4DDs8txdx/cUUVQs7fCOvtpo/Y3tY59AMNRaNdL8KRS+5tfb2DXzYLzm1HojlgYrxSWKcl4GoZ57/f5wm5KEPQ==" saltValue="/yvbnKCi38aBkur25j/whQ==" spinCount="100000" sheet="1" selectLockedCells="1"/>
  <mergeCells count="31">
    <mergeCell ref="C45:D45"/>
    <mergeCell ref="C35:D35"/>
    <mergeCell ref="C36:D36"/>
    <mergeCell ref="C37:D37"/>
    <mergeCell ref="C38:D38"/>
    <mergeCell ref="C39:D39"/>
    <mergeCell ref="C41:D41"/>
    <mergeCell ref="C42:D42"/>
    <mergeCell ref="C43:D43"/>
    <mergeCell ref="C44:D44"/>
    <mergeCell ref="C19:D19"/>
    <mergeCell ref="C20:D20"/>
    <mergeCell ref="A15:E15"/>
    <mergeCell ref="C40:D40"/>
    <mergeCell ref="C21:D21"/>
    <mergeCell ref="C22:D22"/>
    <mergeCell ref="A24:E24"/>
    <mergeCell ref="A25:E25"/>
    <mergeCell ref="A32:E32"/>
    <mergeCell ref="A33:E33"/>
    <mergeCell ref="A26:E26"/>
    <mergeCell ref="B11:D11"/>
    <mergeCell ref="B12:D12"/>
    <mergeCell ref="A14:E14"/>
    <mergeCell ref="C17:D17"/>
    <mergeCell ref="C18:D18"/>
    <mergeCell ref="A3:E3"/>
    <mergeCell ref="A5:E5"/>
    <mergeCell ref="A8:D8"/>
    <mergeCell ref="B9:D9"/>
    <mergeCell ref="B10:D10"/>
  </mergeCells>
  <phoneticPr fontId="77" type="noConversion"/>
  <conditionalFormatting sqref="A30:E51">
    <cfRule type="expression" dxfId="8" priority="2" stopIfTrue="1">
      <formula>$H$21=FALSE</formula>
    </cfRule>
  </conditionalFormatting>
  <conditionalFormatting sqref="A52:E52">
    <cfRule type="expression" dxfId="7" priority="1" stopIfTrue="1">
      <formula>$H$21="No"</formula>
    </cfRule>
  </conditionalFormatting>
  <dataValidations count="1">
    <dataValidation type="whole" operator="greaterThanOrEqual" allowBlank="1" showInputMessage="1" showErrorMessage="1" sqref="E18:E22" xr:uid="{00000000-0002-0000-0B00-000000000000}">
      <formula1>0</formula1>
    </dataValidation>
  </dataValidations>
  <pageMargins left="0.75" right="0.63" top="0.57999999999999996" bottom="0.4" header="0.34" footer="0.2"/>
  <pageSetup scale="83" orientation="portrait" r:id="rId1"/>
  <headerFooter alignWithMargins="0">
    <oddFooter>&amp;R&amp;"Book Antiqua,Bold"&amp;8 Page &amp;P</oddFooter>
  </headerFooter>
  <rowBreaks count="1" manualBreakCount="1">
    <brk id="2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indexed="12"/>
  </sheetPr>
  <dimension ref="A1:I38"/>
  <sheetViews>
    <sheetView showGridLines="0" view="pageBreakPreview" zoomScaleNormal="100" zoomScaleSheetLayoutView="100" workbookViewId="0">
      <selection activeCell="E17" sqref="E17"/>
    </sheetView>
  </sheetViews>
  <sheetFormatPr defaultRowHeight="16.5"/>
  <cols>
    <col min="1" max="1" width="12.140625" style="31" customWidth="1"/>
    <col min="2" max="2" width="20.5703125" style="31" customWidth="1"/>
    <col min="3" max="3" width="11.42578125" style="31" customWidth="1"/>
    <col min="4" max="4" width="21.7109375" style="31" customWidth="1"/>
    <col min="5" max="5" width="39.28515625" style="31" customWidth="1"/>
    <col min="6" max="8" width="9.140625" style="26"/>
    <col min="9" max="16384" width="9.140625" style="27"/>
  </cols>
  <sheetData>
    <row r="1" spans="1:9">
      <c r="A1" s="23" t="str">
        <f>'Attach 3(JV)'!A1</f>
        <v>Specification No. :SR-I/C&amp;M/WC-3823-D/2024/Rfx-5002003807</v>
      </c>
      <c r="B1" s="24"/>
      <c r="C1" s="24"/>
      <c r="D1" s="24"/>
      <c r="E1" s="25" t="str">
        <f>"Attachment-7 "</f>
        <v xml:space="preserve">Attachment-7 </v>
      </c>
    </row>
    <row r="3" spans="1:9" ht="72"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28"/>
      <c r="G3" s="29"/>
      <c r="H3" s="28"/>
    </row>
    <row r="4" spans="1:9" ht="20.100000000000001" customHeight="1">
      <c r="A4" s="30"/>
      <c r="H4" s="32"/>
      <c r="I4" s="12"/>
    </row>
    <row r="5" spans="1:9" ht="20.100000000000001" customHeight="1">
      <c r="A5" s="506" t="s">
        <v>350</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H8" s="32"/>
      <c r="I8" s="12"/>
    </row>
    <row r="9" spans="1:9">
      <c r="A9" s="14" t="s">
        <v>548</v>
      </c>
      <c r="B9" s="512" t="str">
        <f>'Attach 3(JV)'!B9</f>
        <v/>
      </c>
      <c r="C9" s="512"/>
      <c r="D9" s="512"/>
      <c r="E9" s="40" t="str">
        <f>'Attach 4'!E9</f>
        <v>Power Grid Corporation of India Ltd.,</v>
      </c>
      <c r="H9" s="32"/>
      <c r="I9" s="12"/>
    </row>
    <row r="10" spans="1:9">
      <c r="A10" s="14" t="s">
        <v>549</v>
      </c>
      <c r="B10" s="552" t="str">
        <f>'Attach 3(JV)'!B10</f>
        <v/>
      </c>
      <c r="C10" s="552"/>
      <c r="D10" s="552"/>
      <c r="E10" s="40" t="str">
        <f>'Attach 4'!E10</f>
        <v>SRTS-1</v>
      </c>
      <c r="H10" s="32"/>
      <c r="I10" s="12"/>
    </row>
    <row r="11" spans="1:9">
      <c r="B11" s="552" t="str">
        <f>'Attach 3(JV)'!B11</f>
        <v/>
      </c>
      <c r="C11" s="552"/>
      <c r="D11" s="552"/>
      <c r="E11" s="40" t="str">
        <f>'Attach 4'!E11</f>
        <v>No: 6-6-8/32 &amp; 395E, Kavadiguda Main Road</v>
      </c>
    </row>
    <row r="12" spans="1:9">
      <c r="A12" s="34"/>
      <c r="B12" s="552" t="str">
        <f>'Attach 3(JV)'!B12</f>
        <v/>
      </c>
      <c r="C12" s="552"/>
      <c r="D12" s="552"/>
      <c r="E12" s="40" t="str">
        <f>'Attach 4'!E12</f>
        <v>Secunderabad, Telangana – 500 080</v>
      </c>
    </row>
    <row r="13" spans="1:9" ht="20.100000000000001" customHeight="1"/>
    <row r="14" spans="1:9" ht="20.100000000000001" customHeight="1">
      <c r="A14" s="34"/>
    </row>
    <row r="15" spans="1:9" ht="27.75" customHeight="1">
      <c r="A15" s="506" t="s">
        <v>351</v>
      </c>
      <c r="B15" s="506"/>
      <c r="C15" s="506"/>
      <c r="D15" s="506"/>
      <c r="E15" s="506"/>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20.100000000000001"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algorithmName="SHA-512" hashValue="lCtWXvKLOh+PPlpmfEWmg9aFLRBCEOhdjI2qvKCECMRa6fMenomMQsZ0jZLrbh/0dyoWmd1CjhBsnwyQmkGigg==" saltValue="tNkZciGcXCcT3tU6ggXL4g==" spinCount="100000" sheet="1" selectLockedCells="1"/>
  <customSheetViews>
    <customSheetView guid="{F68380CD-DF58-4BFA-A4C7-4B5C98AD7B16}" showGridLines="0">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2FDEDC7A-220A-4BDB-8FCD-0C556B60E1DF}" showGridLines="0">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4"/>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60" showPageBreaks="1" showGridLines="0" printArea="1" view="pageBreakPreview">
      <pageMargins left="0.74803149606299213" right="0.62992125984251968" top="0.59055118110236227" bottom="0.59055118110236227" header="0.35433070866141736" footer="0.35433070866141736"/>
      <pageSetup scale="90" orientation="portrait" r:id="rId5"/>
      <headerFooter alignWithMargins="0">
        <oddFooter>&amp;R&amp;"Book Antiqua,Bold"&amp;8 Page &amp;P of &amp;N</oddFooter>
      </headerFooter>
    </customSheetView>
    <customSheetView guid="{237D8718-39ED-4FFE-B3B2-D1192F8D2E87}" showGridLines="0">
      <pageMargins left="0.74803149606299213" right="0.62992125984251968" top="0.59055118110236227" bottom="0.59055118110236227" header="0.35433070866141736" footer="0.35433070866141736"/>
      <pageSetup scale="90" orientation="portrait" r:id="rId6"/>
      <headerFooter alignWithMargins="0">
        <oddFooter>&amp;R&amp;"Book Antiqua,Bold"&amp;8 Page &amp;P of &amp;N</oddFooter>
      </headerFooter>
    </customSheetView>
    <customSheetView guid="{6A6F11F6-4979-4331-B451-38654332CB39}" showGridLines="0" topLeftCell="A22">
      <selection activeCell="G20" sqref="G20"/>
      <pageMargins left="0.74803149606299213" right="0.62992125984251968" top="0.59055118110236227" bottom="0.59055118110236227" header="0.35433070866141736" footer="0.35433070866141736"/>
      <pageSetup scale="90" orientation="portrait" r:id="rId7"/>
      <headerFooter alignWithMargins="0">
        <oddFooter>&amp;R&amp;"Book Antiqua,Bold"&amp;8 Page &amp;P of &amp;N</oddFooter>
      </headerFooter>
    </customSheetView>
    <customSheetView guid="{C75B92C6-DDA6-4B48-9868-112DE431C284}" showPageBreaks="1" showGridLines="0" printArea="1">
      <selection activeCell="G20" sqref="G20"/>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827228A5-964E-465A-A946-EF2238A19E11}" showGridLines="0" showRuler="0" topLeftCell="A16">
      <selection activeCell="E8" sqref="E8:E12"/>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4803149606299213" right="0.62992125984251968" top="0.59055118110236227" bottom="0.59055118110236227" header="0.35433070866141736" footer="0.35433070866141736"/>
  <pageSetup scale="90" orientation="portrait" r:id="rId10"/>
  <headerFooter alignWithMargins="0">
    <oddFooter>&amp;R&amp;"Book Antiqua,Bold"&amp;8 Page &amp;P of &amp;N</oddFooter>
  </headerFooter>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indexed="44"/>
  </sheetPr>
  <dimension ref="A1:J38"/>
  <sheetViews>
    <sheetView showGridLines="0" view="pageBreakPreview" zoomScaleNormal="100" zoomScaleSheetLayoutView="100" workbookViewId="0">
      <selection activeCell="F12" sqref="F12"/>
    </sheetView>
  </sheetViews>
  <sheetFormatPr defaultRowHeight="16.5"/>
  <cols>
    <col min="1" max="1" width="18.5703125" style="31" customWidth="1"/>
    <col min="2" max="2" width="20.5703125" style="31" customWidth="1"/>
    <col min="3" max="3" width="11.42578125" style="31" customWidth="1"/>
    <col min="4" max="4" width="22.5703125" style="31" customWidth="1"/>
    <col min="5" max="5" width="57" style="31" customWidth="1"/>
    <col min="6" max="6" width="22.140625" style="26" customWidth="1"/>
    <col min="7" max="7" width="26.28515625" style="26" customWidth="1"/>
    <col min="8" max="8" width="19.140625" style="26" customWidth="1"/>
    <col min="9" max="9" width="24.28515625" style="27" hidden="1" customWidth="1"/>
    <col min="10" max="10" width="25.85546875" style="27" hidden="1" customWidth="1"/>
    <col min="11" max="21" width="0" style="27" hidden="1" customWidth="1"/>
    <col min="22" max="16384" width="9.140625" style="27"/>
  </cols>
  <sheetData>
    <row r="1" spans="1:10">
      <c r="A1" s="23" t="str">
        <f>'Attach 3(JV)'!A1</f>
        <v>Specification No. :SR-I/C&amp;M/WC-3823-D/2024/Rfx-5002003807</v>
      </c>
      <c r="B1" s="24"/>
      <c r="C1" s="24"/>
      <c r="D1" s="24"/>
      <c r="E1" s="25" t="str">
        <f>"Attachment-8 "</f>
        <v xml:space="preserve">Attachment-8 </v>
      </c>
    </row>
    <row r="2" spans="1:10" ht="15" customHeight="1"/>
    <row r="3" spans="1:10" ht="67.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28"/>
      <c r="G3" s="29"/>
      <c r="H3" s="28"/>
    </row>
    <row r="4" spans="1:10" ht="15" customHeight="1">
      <c r="A4" s="30"/>
      <c r="H4" s="32"/>
      <c r="I4" s="12"/>
    </row>
    <row r="5" spans="1:10" ht="20.100000000000001" customHeight="1">
      <c r="A5" s="506" t="s">
        <v>14</v>
      </c>
      <c r="B5" s="506"/>
      <c r="C5" s="506"/>
      <c r="D5" s="506"/>
      <c r="E5" s="506"/>
      <c r="F5" s="33"/>
      <c r="H5" s="32"/>
      <c r="I5" s="12"/>
    </row>
    <row r="6" spans="1:10" ht="20.100000000000001" customHeight="1">
      <c r="A6" s="34"/>
      <c r="H6" s="32"/>
      <c r="I6" s="12"/>
    </row>
    <row r="7" spans="1:10" ht="20.100000000000001" customHeight="1">
      <c r="A7" s="31" t="str">
        <f>'Attach 3(JV)'!E7</f>
        <v>To:</v>
      </c>
      <c r="E7" s="16"/>
      <c r="H7" s="32"/>
      <c r="I7" s="12"/>
    </row>
    <row r="8" spans="1:10" ht="21" customHeight="1">
      <c r="A8" s="555" t="str">
        <f>'Attach 3(QR)'!E8</f>
        <v>Sr.GM(C&amp;M)</v>
      </c>
      <c r="B8" s="556"/>
      <c r="C8" s="556"/>
      <c r="D8" s="556"/>
      <c r="E8" s="13"/>
      <c r="H8" s="32"/>
      <c r="I8" s="12"/>
    </row>
    <row r="9" spans="1:10" ht="20.100000000000001" customHeight="1">
      <c r="A9" s="558" t="str">
        <f>'Attach 3(QR)'!E9</f>
        <v>Power Grid Corporation of India Ltd.,</v>
      </c>
      <c r="B9" s="556"/>
      <c r="C9" s="556"/>
      <c r="D9" s="556"/>
      <c r="E9" s="13"/>
      <c r="H9" s="32"/>
      <c r="I9" s="12"/>
    </row>
    <row r="10" spans="1:10" ht="20.100000000000001" customHeight="1">
      <c r="A10" s="558" t="str">
        <f>'Attach 3(QR)'!E10</f>
        <v>SRTS-1</v>
      </c>
      <c r="B10" s="556"/>
      <c r="C10" s="556"/>
      <c r="D10" s="556"/>
      <c r="E10" s="13"/>
      <c r="H10" s="32"/>
      <c r="I10" s="12"/>
    </row>
    <row r="11" spans="1:10" ht="20.100000000000001" customHeight="1">
      <c r="A11" s="555" t="str">
        <f>'Attach 3(QR)'!E11</f>
        <v>No: 6-6-8/32 &amp; 395E, Kavadiguda Main Road</v>
      </c>
      <c r="B11" s="559"/>
      <c r="C11" s="559"/>
      <c r="D11" s="559"/>
      <c r="E11" s="13"/>
      <c r="F11" s="272" t="s">
        <v>15</v>
      </c>
      <c r="G11" s="272" t="s">
        <v>16</v>
      </c>
      <c r="H11" s="272" t="s">
        <v>17</v>
      </c>
      <c r="I11" s="273" t="s">
        <v>18</v>
      </c>
      <c r="J11" s="273" t="s">
        <v>19</v>
      </c>
    </row>
    <row r="12" spans="1:10" ht="20.100000000000001" customHeight="1">
      <c r="A12" s="555" t="str">
        <f>'Attach 3(QR)'!E12</f>
        <v>Secunderabad, Telangana – 500 080</v>
      </c>
      <c r="B12" s="559"/>
      <c r="C12" s="559"/>
      <c r="D12" s="559"/>
      <c r="E12" s="13"/>
      <c r="F12" s="279"/>
      <c r="G12" s="279" t="s">
        <v>52</v>
      </c>
      <c r="H12" s="279" t="s">
        <v>53</v>
      </c>
      <c r="I12" s="273" t="str">
        <f>'Attach 3(JV)'!B9</f>
        <v/>
      </c>
      <c r="J12" s="273"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row>
    <row r="13" spans="1:10" ht="15" customHeight="1">
      <c r="A13" s="34"/>
      <c r="B13" s="117"/>
      <c r="C13" s="117"/>
      <c r="D13" s="117"/>
      <c r="F13" s="271"/>
      <c r="G13" s="271"/>
      <c r="H13" s="279"/>
      <c r="I13" s="273" t="str">
        <f>'Attach 3(JV)'!B10</f>
        <v/>
      </c>
      <c r="J13" s="273"/>
    </row>
    <row r="14" spans="1:10" ht="20.100000000000001" customHeight="1">
      <c r="A14" s="31" t="s">
        <v>542</v>
      </c>
      <c r="F14" s="271"/>
      <c r="G14" s="271"/>
      <c r="H14" s="279"/>
      <c r="I14" s="273" t="str">
        <f>'Attach 3(JV)'!B11</f>
        <v/>
      </c>
      <c r="J14" s="273"/>
    </row>
    <row r="15" spans="1:10" ht="15" customHeight="1">
      <c r="A15" s="34"/>
      <c r="F15" s="271"/>
      <c r="G15" s="271"/>
      <c r="H15" s="279"/>
      <c r="I15" s="273" t="str">
        <f>'Attach 3(JV)'!B12</f>
        <v/>
      </c>
      <c r="J15" s="273"/>
    </row>
    <row r="16" spans="1:10" ht="126.75" customHeight="1">
      <c r="A16" s="557" t="str">
        <f>" " &amp;G17&amp;""&amp;G18&amp;""&amp;G19&amp;""</f>
        <v xml:space="preserve"> WE       who are established and reputable manufacturers of   …(insert name and/or description of the goods) …. having production facilities at    ..(insert address of factory) .., , ,  do hereby authorize  , , , (hereinafter, the “Bidder”) to submit a bid, and subsequently negotiate and sign the Contract with you against IFB for  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  including the above plant &amp; equipment or other goods produced by us.</v>
      </c>
      <c r="B16" s="557"/>
      <c r="C16" s="557"/>
      <c r="D16" s="557"/>
      <c r="E16" s="557"/>
      <c r="F16" s="36"/>
      <c r="G16" s="36"/>
      <c r="H16" s="36"/>
      <c r="I16" s="27">
        <f>'Attach 3(JV)'!B13</f>
        <v>0</v>
      </c>
    </row>
    <row r="17" spans="1:8" ht="9" customHeight="1">
      <c r="A17" s="507"/>
      <c r="B17" s="507"/>
      <c r="C17" s="507"/>
      <c r="D17" s="507"/>
      <c r="E17" s="507"/>
      <c r="F17" s="36"/>
      <c r="G17" s="274" t="str">
        <f>"WE   "&amp;F12&amp;"    who are established and reputable manufacturers of   "&amp;G12&amp; ". having production facilities at"</f>
        <v>WE       who are established and reputable manufacturers of   …(insert name and/or description of the goods) …. having production facilities at</v>
      </c>
      <c r="H17" s="274" t="s">
        <v>20</v>
      </c>
    </row>
    <row r="18" spans="1:8" ht="111.75" customHeight="1">
      <c r="A18" s="557" t="str">
        <f>""&amp;H17&amp;" "&amp;H18&amp;" "&amp;H19&amp;" "</f>
        <v xml:space="preserve">We hereby extend our full guarantee and warranty for the above specified goods offered supporting the supply by the Bidder against these Bidding Documents, and duly authorize said Bidder to act on our behalf in fulfilling these guarantee and warranty obligations.  We also hereby declare that we and   have entered into a formal relationship in which, during the duration of the Contract (including warranty/defects liability). 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 </v>
      </c>
      <c r="B18" s="557"/>
      <c r="C18" s="557"/>
      <c r="D18" s="557"/>
      <c r="E18" s="557"/>
      <c r="F18" s="36"/>
      <c r="G18" s="274" t="str">
        <f>"    "&amp;H12&amp;", "&amp;H13&amp;", "&amp;H14&amp;", "&amp;H15&amp;" do hereby authorize  "&amp;I12&amp;", "&amp;I13&amp;", "&amp;I14&amp;", "&amp;I15&amp; "(hereinafter, the “Bidder”) "</f>
        <v xml:space="preserve">    ..(insert address of factory) .., , ,  do hereby authorize  , , , (hereinafter, the “Bidder”) </v>
      </c>
      <c r="H18" s="274" t="str">
        <f>" We also hereby declare that we and " &amp;I12&amp; "  have entered into a formal relationship in which, during the duration of the Contract (including warranty/defects liability)."</f>
        <v xml:space="preserve"> We also hereby declare that we and   have entered into a formal relationship in which, during the duration of the Contract (including warranty/defects liability).</v>
      </c>
    </row>
    <row r="19" spans="1:8" s="50" customFormat="1" ht="26.25" customHeight="1">
      <c r="A19" s="553" t="str">
        <f>"For and on behalf of the "&amp;F12&amp;""</f>
        <v xml:space="preserve">For and on behalf of the </v>
      </c>
      <c r="B19" s="553"/>
      <c r="C19" s="553"/>
      <c r="D19" s="553"/>
      <c r="E19" s="553"/>
      <c r="F19" s="120"/>
      <c r="G19" s="275" t="str">
        <f>"to submit a bid, and subsequently negotiate and sign the Contract with you against IFB for  " &amp;J12&amp;"  including the above plant &amp; equipment or other goods produced by us."</f>
        <v>to submit a bid, and subsequently negotiate and sign the Contract with you against IFB for  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  including the above plant &amp; equipment or other goods produced by us.</v>
      </c>
      <c r="H19" s="275" t="s">
        <v>21</v>
      </c>
    </row>
    <row r="20" spans="1:8" s="50" customFormat="1" ht="26.25" customHeight="1">
      <c r="A20" s="37" t="s">
        <v>184</v>
      </c>
      <c r="B20" s="37"/>
      <c r="C20" s="37"/>
      <c r="D20" s="37"/>
      <c r="E20" s="37"/>
      <c r="F20" s="120"/>
      <c r="G20" s="275"/>
      <c r="H20" s="120"/>
    </row>
    <row r="21" spans="1:8" s="50" customFormat="1" ht="26.25" customHeight="1">
      <c r="A21" s="37" t="s">
        <v>22</v>
      </c>
      <c r="B21" s="60" t="str">
        <f>'Attach 3(JV)'!B24</f>
        <v/>
      </c>
      <c r="C21" s="37"/>
      <c r="D21" s="37"/>
      <c r="E21" s="37"/>
      <c r="F21" s="120"/>
      <c r="G21" s="275"/>
      <c r="H21" s="120"/>
    </row>
    <row r="22" spans="1:8" s="50" customFormat="1" ht="26.25" customHeight="1">
      <c r="A22" s="49" t="s">
        <v>23</v>
      </c>
      <c r="B22" s="276"/>
      <c r="C22" s="277"/>
      <c r="D22" s="37"/>
      <c r="E22" s="37"/>
      <c r="F22" s="120"/>
      <c r="G22" s="275"/>
      <c r="H22" s="120"/>
    </row>
    <row r="23" spans="1:8" ht="33" customHeight="1">
      <c r="D23" s="39" t="s">
        <v>184</v>
      </c>
    </row>
    <row r="24" spans="1:8" ht="33" customHeight="1">
      <c r="A24" s="38" t="s">
        <v>179</v>
      </c>
      <c r="B24" s="60" t="str">
        <f>'Attach 3(JV)'!B24</f>
        <v/>
      </c>
      <c r="D24" s="39" t="s">
        <v>177</v>
      </c>
      <c r="E24" s="41" t="str">
        <f>'Attach 3(JV)'!E24</f>
        <v/>
      </c>
    </row>
    <row r="25" spans="1:8" ht="33" customHeight="1">
      <c r="A25" s="38" t="s">
        <v>180</v>
      </c>
      <c r="B25" s="41" t="str">
        <f>'Attach 3(JV)'!B25</f>
        <v/>
      </c>
      <c r="D25" s="39" t="s">
        <v>178</v>
      </c>
      <c r="E25" s="41" t="str">
        <f>'Attach 3(JV)'!E25</f>
        <v/>
      </c>
    </row>
    <row r="26" spans="1:8" ht="33" customHeight="1">
      <c r="D26" s="39" t="s">
        <v>185</v>
      </c>
      <c r="E26" s="42"/>
    </row>
    <row r="27" spans="1:8" ht="20.100000000000001" customHeight="1">
      <c r="A27" s="40"/>
    </row>
    <row r="28" spans="1:8" ht="51" customHeight="1">
      <c r="A28" s="278" t="s">
        <v>24</v>
      </c>
      <c r="B28" s="554" t="s">
        <v>25</v>
      </c>
      <c r="C28" s="554"/>
      <c r="D28" s="554"/>
      <c r="E28" s="554"/>
    </row>
    <row r="29" spans="1:8" ht="40.5" customHeight="1">
      <c r="A29" s="278">
        <v>2</v>
      </c>
      <c r="B29" s="554" t="s">
        <v>26</v>
      </c>
      <c r="C29" s="554"/>
      <c r="D29" s="554"/>
      <c r="E29" s="554"/>
    </row>
    <row r="30" spans="1:8" ht="20.100000000000001" hidden="1" customHeight="1">
      <c r="A30" s="40"/>
    </row>
    <row r="31" spans="1:8" ht="20.100000000000001" hidden="1" customHeight="1"/>
    <row r="32" spans="1:8" ht="20.100000000000001" hidden="1" customHeight="1">
      <c r="A32" s="40"/>
    </row>
    <row r="33" spans="1:1" ht="20.100000000000001" hidden="1" customHeight="1"/>
    <row r="34" spans="1:1" ht="20.100000000000001" hidden="1" customHeight="1">
      <c r="A34" s="40"/>
    </row>
    <row r="35" spans="1:1" ht="20.100000000000001" hidden="1" customHeight="1"/>
    <row r="36" spans="1:1" ht="20.100000000000001" customHeight="1"/>
    <row r="37" spans="1:1" ht="20.100000000000001" customHeight="1"/>
    <row r="38" spans="1:1" ht="20.100000000000001" customHeight="1"/>
  </sheetData>
  <sheetProtection algorithmName="SHA-512" hashValue="Gai+9A+yd8hrTwk8bSzSmD28i9TAheEBNp10vk2K3KbWhJbkRiNpR0rOj0qpayDTr/qR0MWbVDDmEX+RbQGy5g==" saltValue="zJEiGo3dJ2F8Og9Xv85rtw==" spinCount="100000" sheet="1" selectLockedCells="1"/>
  <customSheetViews>
    <customSheetView guid="{F68380CD-DF58-4BFA-A4C7-4B5C98AD7B16}"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1"/>
      <headerFooter alignWithMargins="0">
        <oddFooter>&amp;R&amp;"Book Antiqua,Bold"&amp;8 Page &amp;P of &amp;N</oddFooter>
      </headerFooter>
    </customSheetView>
    <customSheetView guid="{2FDEDC7A-220A-4BDB-8FCD-0C556B60E1DF}"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2"/>
      <headerFooter alignWithMargins="0">
        <oddFooter>&amp;R&amp;"Book Antiqua,Bold"&amp;8 Page &amp;P of &amp;N</oddFooter>
      </headerFooter>
    </customSheetView>
    <customSheetView guid="{CD4CA1A8-824A-452F-BDBA-32A47C1B3013}"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3"/>
      <headerFooter alignWithMargins="0">
        <oddFooter>&amp;R&amp;"Book Antiqua,Bold"&amp;8 Page &amp;P of &amp;N</oddFooter>
      </headerFooter>
    </customSheetView>
    <customSheetView guid="{237D8718-39ED-4FFE-B3B2-D1192F8D2E87}"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4"/>
      <headerFooter alignWithMargins="0">
        <oddFooter>&amp;R&amp;"Book Antiqua,Bold"&amp;8 Page &amp;P of &amp;N</oddFooter>
      </headerFooter>
    </customSheetView>
    <customSheetView guid="{6A6F11F6-4979-4331-B451-38654332CB39}"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5"/>
      <headerFooter alignWithMargins="0">
        <oddFooter>&amp;R&amp;"Book Antiqua,Bold"&amp;8 Page &amp;P of &amp;N</oddFooter>
      </headerFooter>
    </customSheetView>
    <customSheetView guid="{C75B92C6-DDA6-4B48-9868-112DE431C284}" scale="60" showPageBreaks="1" showGridLines="0" printArea="1" hiddenRows="1" hiddenColumns="1" state="hidden">
      <selection activeCell="H25" sqref="H25"/>
      <pageMargins left="0.74803149606299213" right="0.62992125984251968" top="0.59055118110236227" bottom="0.59055118110236227" header="0.35433070866141736" footer="0.35433070866141736"/>
      <pageSetup scale="75" orientation="portrait" r:id="rId6"/>
      <headerFooter alignWithMargins="0">
        <oddFooter>&amp;R&amp;"Book Antiqua,Bold"&amp;8 Page &amp;P of &amp;N</oddFooter>
      </headerFooter>
    </customSheetView>
    <customSheetView guid="{827228A5-964E-465A-A946-EF2238A19E11}" scale="60" showGridLines="0" hiddenRows="1" hiddenColumns="1" state="hidden" showRuler="0">
      <selection activeCell="H25" sqref="H25"/>
      <pageMargins left="0.74803149606299213" right="0.62992125984251968" top="0.59055118110236227" bottom="0.59055118110236227" header="0.35433070866141736" footer="0.35433070866141736"/>
      <pageSetup scale="75" orientation="portrait" r:id="rId7"/>
      <headerFooter alignWithMargins="0">
        <oddFooter>&amp;R&amp;"Book Antiqua,Bold"&amp;8 Page &amp;P of &amp;N</oddFooter>
      </headerFooter>
    </customSheetView>
  </customSheetViews>
  <mergeCells count="13">
    <mergeCell ref="A19:E19"/>
    <mergeCell ref="B28:E28"/>
    <mergeCell ref="B29:E29"/>
    <mergeCell ref="A3:E3"/>
    <mergeCell ref="A5:E5"/>
    <mergeCell ref="A8:D8"/>
    <mergeCell ref="A18:E18"/>
    <mergeCell ref="A16:E16"/>
    <mergeCell ref="A17:E17"/>
    <mergeCell ref="A9:D9"/>
    <mergeCell ref="A10:D10"/>
    <mergeCell ref="A12:D12"/>
    <mergeCell ref="A11:D11"/>
  </mergeCells>
  <phoneticPr fontId="76" type="noConversion"/>
  <pageMargins left="0.74803149606299213" right="0.62992125984251968" top="0.59055118110236227" bottom="0.59055118110236227" header="0.35433070866141736" footer="0.35433070866141736"/>
  <pageSetup scale="75" orientation="portrait" r:id="rId8"/>
  <headerFooter alignWithMargins="0">
    <oddFooter>&amp;R&amp;"Book Antiqua,Bold"&amp;8 Page &amp;P of &amp;N</oddFooter>
  </headerFooter>
  <drawing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9" tint="0.39997558519241921"/>
  </sheetPr>
  <dimension ref="A1:I41"/>
  <sheetViews>
    <sheetView showGridLines="0" view="pageBreakPreview" zoomScaleNormal="100" zoomScaleSheetLayoutView="100" workbookViewId="0">
      <selection activeCell="B19" sqref="B19:D19"/>
    </sheetView>
  </sheetViews>
  <sheetFormatPr defaultRowHeight="16.5"/>
  <cols>
    <col min="1" max="1" width="12.140625" style="31" customWidth="1"/>
    <col min="2" max="2" width="20.5703125" style="31" customWidth="1"/>
    <col min="3" max="3" width="11.42578125" style="31" customWidth="1"/>
    <col min="4" max="4" width="22.5703125" style="31" customWidth="1"/>
    <col min="5" max="5" width="39.28515625" style="31" customWidth="1"/>
    <col min="6" max="8" width="9.140625" style="26"/>
    <col min="9" max="16384" width="9.140625" style="27"/>
  </cols>
  <sheetData>
    <row r="1" spans="1:9">
      <c r="A1" s="23" t="str">
        <f>'Attach 3(JV)'!A1</f>
        <v>Specification No. :SR-I/C&amp;M/WC-3823-D/2024/Rfx-5002003807</v>
      </c>
      <c r="B1" s="24"/>
      <c r="C1" s="24"/>
      <c r="D1" s="24"/>
      <c r="E1" s="25" t="str">
        <f>"Attachment-9 "</f>
        <v xml:space="preserve">Attachment-9 </v>
      </c>
    </row>
    <row r="2" spans="1:9" ht="15" customHeight="1"/>
    <row r="3" spans="1:9" ht="78"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28"/>
      <c r="G3" s="29"/>
      <c r="H3" s="28"/>
    </row>
    <row r="4" spans="1:9" ht="15" customHeight="1">
      <c r="A4" s="30"/>
      <c r="H4" s="32"/>
      <c r="I4" s="12"/>
    </row>
    <row r="5" spans="1:9" ht="20.100000000000001" customHeight="1">
      <c r="A5" s="506" t="s">
        <v>2</v>
      </c>
      <c r="B5" s="506"/>
      <c r="C5" s="506"/>
      <c r="D5" s="506"/>
      <c r="E5" s="506"/>
      <c r="F5" s="33"/>
      <c r="H5" s="32"/>
      <c r="I5" s="12"/>
    </row>
    <row r="6" spans="1:9" ht="20.100000000000001" customHeight="1">
      <c r="A6" s="34"/>
      <c r="F6" s="33"/>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H8" s="32"/>
      <c r="I8" s="12"/>
    </row>
    <row r="9" spans="1:9">
      <c r="A9" s="14" t="s">
        <v>548</v>
      </c>
      <c r="B9" s="512" t="str">
        <f>'Attach 3(JV)'!B9</f>
        <v/>
      </c>
      <c r="C9" s="512"/>
      <c r="D9" s="512"/>
      <c r="E9" s="40" t="str">
        <f>'Attach 4'!E9</f>
        <v>Power Grid Corporation of India Ltd.,</v>
      </c>
      <c r="H9" s="32"/>
      <c r="I9" s="12"/>
    </row>
    <row r="10" spans="1:9">
      <c r="A10" s="14" t="s">
        <v>549</v>
      </c>
      <c r="B10" s="512" t="str">
        <f>'Attach 3(JV)'!B10</f>
        <v/>
      </c>
      <c r="C10" s="512"/>
      <c r="D10" s="512"/>
      <c r="E10" s="40" t="str">
        <f>'Attach 4'!E10</f>
        <v>SRTS-1</v>
      </c>
      <c r="H10" s="32"/>
      <c r="I10" s="12"/>
    </row>
    <row r="11" spans="1:9">
      <c r="B11" s="512" t="str">
        <f>'Attach 3(JV)'!B11</f>
        <v/>
      </c>
      <c r="C11" s="512"/>
      <c r="D11" s="512"/>
      <c r="E11" s="40" t="str">
        <f>'Attach 4'!E11</f>
        <v>No: 6-6-8/32 &amp; 395E, Kavadiguda Main Road</v>
      </c>
    </row>
    <row r="12" spans="1:9">
      <c r="A12" s="34"/>
      <c r="B12" s="512" t="str">
        <f>'Attach 3(JV)'!B12</f>
        <v/>
      </c>
      <c r="C12" s="512"/>
      <c r="D12" s="512"/>
      <c r="E12" s="40" t="str">
        <f>'Attach 4'!E12</f>
        <v>Secunderabad, Telangana – 500 080</v>
      </c>
    </row>
    <row r="13" spans="1:9" ht="15" customHeight="1">
      <c r="A13" s="34"/>
      <c r="B13" s="117"/>
      <c r="C13" s="117"/>
      <c r="D13" s="117"/>
    </row>
    <row r="14" spans="1:9" ht="20.100000000000001" customHeight="1">
      <c r="A14" s="31" t="s">
        <v>542</v>
      </c>
    </row>
    <row r="15" spans="1:9" ht="15" customHeight="1">
      <c r="A15" s="34"/>
    </row>
    <row r="16" spans="1:9" ht="90.75" customHeight="1">
      <c r="A16" s="507" t="str">
        <f>"We hereby declare that the following Delivery Schedule shall be followed by us for the subject Package i.e., " &amp; 'Attach 3(JV)'!A3 &amp; " for the period commencing from the effective date of Contract to us :"</f>
        <v>We hereby declare that the following Delivery Schedule shall be followed by us for the subject Package i.e., 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 for the period commencing from the effective date of Contract to us :</v>
      </c>
      <c r="B16" s="507"/>
      <c r="C16" s="507"/>
      <c r="D16" s="507"/>
      <c r="E16" s="507"/>
      <c r="F16" s="36"/>
      <c r="G16" s="36"/>
      <c r="H16" s="36"/>
    </row>
    <row r="17" spans="1:8" ht="20.100000000000001" customHeight="1">
      <c r="A17" s="34"/>
      <c r="B17" s="34"/>
      <c r="C17" s="34"/>
      <c r="D17" s="34"/>
      <c r="E17" s="34"/>
      <c r="F17" s="36"/>
      <c r="G17" s="36"/>
      <c r="H17" s="36"/>
    </row>
    <row r="18" spans="1:8" ht="39" customHeight="1">
      <c r="A18" s="115" t="s">
        <v>546</v>
      </c>
      <c r="B18" s="564" t="s">
        <v>4</v>
      </c>
      <c r="C18" s="564"/>
      <c r="D18" s="564"/>
      <c r="E18" s="115" t="s">
        <v>3</v>
      </c>
      <c r="F18" s="36"/>
      <c r="G18" s="36"/>
      <c r="H18" s="36"/>
    </row>
    <row r="19" spans="1:8" ht="20.100000000000001" customHeight="1">
      <c r="A19" s="45">
        <v>1</v>
      </c>
      <c r="B19" s="561"/>
      <c r="C19" s="562"/>
      <c r="D19" s="563"/>
      <c r="E19" s="116"/>
      <c r="F19" s="36"/>
      <c r="G19" s="36"/>
      <c r="H19" s="36"/>
    </row>
    <row r="20" spans="1:8" ht="20.100000000000001" customHeight="1">
      <c r="A20" s="45">
        <v>2</v>
      </c>
      <c r="B20" s="561"/>
      <c r="C20" s="562"/>
      <c r="D20" s="563"/>
      <c r="E20" s="116"/>
      <c r="F20" s="36"/>
      <c r="G20" s="36"/>
      <c r="H20" s="36"/>
    </row>
    <row r="21" spans="1:8" ht="20.100000000000001" customHeight="1">
      <c r="A21" s="45">
        <v>3</v>
      </c>
      <c r="B21" s="561"/>
      <c r="C21" s="562"/>
      <c r="D21" s="563"/>
      <c r="E21" s="116"/>
      <c r="F21" s="36"/>
      <c r="G21" s="36"/>
      <c r="H21" s="36"/>
    </row>
    <row r="22" spans="1:8" ht="20.100000000000001" customHeight="1">
      <c r="A22" s="45">
        <v>4</v>
      </c>
      <c r="B22" s="561"/>
      <c r="C22" s="562"/>
      <c r="D22" s="563"/>
      <c r="E22" s="116"/>
      <c r="F22" s="36"/>
      <c r="G22" s="36"/>
      <c r="H22" s="36"/>
    </row>
    <row r="23" spans="1:8" ht="20.100000000000001" customHeight="1">
      <c r="A23" s="45">
        <v>5</v>
      </c>
      <c r="B23" s="561"/>
      <c r="C23" s="562"/>
      <c r="D23" s="563"/>
      <c r="E23" s="116"/>
      <c r="F23" s="36"/>
      <c r="G23" s="36"/>
      <c r="H23" s="36"/>
    </row>
    <row r="24" spans="1:8" ht="20.100000000000001" customHeight="1">
      <c r="A24" s="45">
        <v>6</v>
      </c>
      <c r="B24" s="561"/>
      <c r="C24" s="562"/>
      <c r="D24" s="563"/>
      <c r="E24" s="116"/>
      <c r="F24" s="36"/>
      <c r="G24" s="36"/>
      <c r="H24" s="36"/>
    </row>
    <row r="25" spans="1:8" ht="37.5" customHeight="1">
      <c r="A25" s="45">
        <v>7</v>
      </c>
      <c r="B25" s="561"/>
      <c r="C25" s="562"/>
      <c r="D25" s="563"/>
      <c r="E25" s="116"/>
      <c r="F25" s="36"/>
      <c r="G25" s="36"/>
      <c r="H25" s="36"/>
    </row>
    <row r="26" spans="1:8" ht="33" customHeight="1">
      <c r="A26" s="560" t="str">
        <f>IF(E25&gt;18, "You are exceeding the completion schedule of " &amp; Basic!B5 &amp; " months as specified in the bidding documents", "")</f>
        <v/>
      </c>
      <c r="B26" s="560"/>
      <c r="C26" s="560"/>
      <c r="D26" s="560"/>
      <c r="E26" s="560"/>
    </row>
    <row r="27" spans="1:8" ht="33" customHeight="1">
      <c r="D27" s="39"/>
    </row>
    <row r="28" spans="1:8" ht="33" customHeight="1">
      <c r="A28" s="38" t="s">
        <v>179</v>
      </c>
      <c r="B28" s="60" t="str">
        <f>'Attach 3(JV)'!B24</f>
        <v/>
      </c>
      <c r="D28" s="39" t="s">
        <v>177</v>
      </c>
      <c r="E28" s="41" t="str">
        <f>'Attach 3(JV)'!E24</f>
        <v/>
      </c>
    </row>
    <row r="29" spans="1:8" ht="33" customHeight="1">
      <c r="A29" s="38" t="s">
        <v>180</v>
      </c>
      <c r="B29" s="41" t="str">
        <f>'Attach 3(JV)'!B25</f>
        <v/>
      </c>
      <c r="D29" s="39" t="s">
        <v>178</v>
      </c>
      <c r="E29" s="41" t="str">
        <f>'Attach 3(JV)'!E25</f>
        <v/>
      </c>
    </row>
    <row r="30" spans="1:8" ht="33" customHeight="1">
      <c r="D30" s="39"/>
      <c r="E30" s="42"/>
    </row>
    <row r="31" spans="1:8" ht="20.100000000000001" customHeight="1">
      <c r="A31" s="40"/>
    </row>
    <row r="32" spans="1:8"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c r="A37" s="40"/>
    </row>
    <row r="38" spans="1:1" ht="20.100000000000001" customHeight="1"/>
    <row r="39" spans="1:1" ht="20.100000000000001" customHeight="1"/>
    <row r="40" spans="1:1" ht="20.100000000000001" customHeight="1"/>
    <row r="41" spans="1:1" ht="20.100000000000001" customHeight="1"/>
  </sheetData>
  <sheetProtection algorithmName="SHA-512" hashValue="cte99ESeHsA+qaTKr4gjYZ5SkN9qlt7OVKdP+PKdXLl4ocogbeWwU4LCbpZxFEOfdPlznWrFCdyEyfIo0BCv6Q==" saltValue="VYExUTAL51xlj9FN9XGOpg==" spinCount="100000" sheet="1" selectLockedCells="1"/>
  <customSheetViews>
    <customSheetView guid="{F68380CD-DF58-4BFA-A4C7-4B5C98AD7B16}"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2FDEDC7A-220A-4BDB-8FCD-0C556B60E1DF}"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E20" sqref="E20"/>
      <rowBreaks count="1" manualBreakCount="1">
        <brk id="30" max="16383" man="1"/>
      </rowBreaks>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20" sqref="E20"/>
      <rowBreaks count="1" manualBreakCount="1">
        <brk id="30" max="16383" man="1"/>
      </rowBreaks>
      <pageMargins left="0.75" right="0.75" top="0.77" bottom="0.82" header="0.5" footer="0.5"/>
      <pageSetup orientation="portrait" r:id="rId4"/>
      <headerFooter alignWithMargins="0">
        <oddFooter>&amp;L&amp;8Tower Package-P238-TW04, TL associated with Phase-I Generation Project in Orissa (Part-C)&amp;R&amp;"Book Antiqua,Bold"&amp;8Attachment-9 TW04  / Page &amp;P of &amp;N</oddFooter>
      </headerFooter>
    </customSheetView>
    <customSheetView guid="{ECEBABD0-566A-41C4-AA9A-38EA30EFEDA8}" showGridLines="0" showRuler="0">
      <rowBreaks count="1" manualBreakCount="1">
        <brk id="30" max="16383" man="1"/>
      </rowBreaks>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6"/>
      <headerFooter alignWithMargins="0">
        <oddFooter>&amp;R&amp;"Book Antiqua,Bold"&amp;8 Page &amp;P of &amp;N</oddFooter>
      </headerFooter>
    </customSheetView>
    <customSheetView guid="{237D8718-39ED-4FFE-B3B2-D1192F8D2E87}"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7"/>
      <headerFooter alignWithMargins="0">
        <oddFooter>&amp;R&amp;"Book Antiqua,Bold"&amp;8 Page &amp;P of &amp;N</oddFooter>
      </headerFooter>
    </customSheetView>
    <customSheetView guid="{6A6F11F6-4979-4331-B451-38654332CB39}" showGridLines="0" topLeftCell="A22">
      <selection activeCell="G20" sqref="G20"/>
      <rowBreaks count="1" manualBreakCount="1">
        <brk id="30" max="4" man="1"/>
      </rowBreaks>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C75B92C6-DDA6-4B48-9868-112DE431C284}" showPageBreaks="1" showGridLines="0" printArea="1" topLeftCell="A13">
      <selection activeCell="E23" sqref="E23"/>
      <rowBreaks count="1" manualBreakCount="1">
        <brk id="30" max="4" man="1"/>
      </rowBreaks>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 guid="{827228A5-964E-465A-A946-EF2238A19E11}" showGridLines="0" printArea="1" showRuler="0" topLeftCell="A16">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10"/>
      <headerFooter alignWithMargins="0">
        <oddFooter>&amp;R&amp;"Book Antiqua,Bold"&amp;8 Page &amp;P of &amp;N</oddFooter>
      </headerFooter>
    </customSheetView>
  </customSheetViews>
  <mergeCells count="17">
    <mergeCell ref="A3:E3"/>
    <mergeCell ref="A5:E5"/>
    <mergeCell ref="A16:E16"/>
    <mergeCell ref="B9:D9"/>
    <mergeCell ref="B10:D10"/>
    <mergeCell ref="B11:D11"/>
    <mergeCell ref="B12:D12"/>
    <mergeCell ref="A8:D8"/>
    <mergeCell ref="A26:E26"/>
    <mergeCell ref="B24:D24"/>
    <mergeCell ref="B21:D21"/>
    <mergeCell ref="B18:D18"/>
    <mergeCell ref="B19:D19"/>
    <mergeCell ref="B22:D22"/>
    <mergeCell ref="B23:D23"/>
    <mergeCell ref="B20:D20"/>
    <mergeCell ref="B25:D25"/>
  </mergeCells>
  <phoneticPr fontId="6" type="noConversion"/>
  <pageMargins left="0.74803149606299213" right="0.62992125984251968" top="0.59055118110236227" bottom="0.59055118110236227" header="0.35433070866141736" footer="0.35433070866141736"/>
  <pageSetup scale="90" orientation="portrait" r:id="rId11"/>
  <headerFooter alignWithMargins="0">
    <oddFooter>&amp;R&amp;"Book Antiqua,Bold"&amp;8 Page &amp;P of &amp;N</oddFooter>
  </headerFooter>
  <rowBreaks count="1" manualBreakCount="1">
    <brk id="30" max="4" man="1"/>
  </rowBreaks>
  <drawing r:id="rId1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8"/>
  </sheetPr>
  <dimension ref="A1:I36"/>
  <sheetViews>
    <sheetView showGridLines="0" view="pageBreakPreview" zoomScaleNormal="100" zoomScaleSheetLayoutView="100" workbookViewId="0">
      <selection activeCell="E8" sqref="E8"/>
    </sheetView>
  </sheetViews>
  <sheetFormatPr defaultRowHeight="16.5"/>
  <cols>
    <col min="1" max="1" width="12.140625" style="5" customWidth="1"/>
    <col min="2" max="2" width="20.5703125" style="5" customWidth="1"/>
    <col min="3" max="3" width="11.42578125" style="5" customWidth="1"/>
    <col min="4" max="4" width="24.140625" style="5" customWidth="1"/>
    <col min="5" max="5" width="39.28515625" style="5" customWidth="1"/>
    <col min="6" max="8" width="9.140625" style="1" customWidth="1"/>
  </cols>
  <sheetData>
    <row r="1" spans="1:9">
      <c r="A1" s="23" t="str">
        <f>'Attach 3(JV)'!A1</f>
        <v>Specification No. :SR-I/C&amp;M/WC-3823-D/2024/Rfx-5002003807</v>
      </c>
      <c r="B1" s="18"/>
      <c r="C1" s="18"/>
      <c r="D1" s="18"/>
      <c r="E1" s="19" t="str">
        <f>"Attachment-10 "</f>
        <v xml:space="preserve">Attachment-10 </v>
      </c>
    </row>
    <row r="3" spans="1:9" ht="72.75" customHeight="1">
      <c r="A3" s="56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65"/>
      <c r="C3" s="565"/>
      <c r="D3" s="565"/>
      <c r="E3" s="565"/>
      <c r="F3" s="3"/>
      <c r="G3" s="10"/>
      <c r="H3" s="3"/>
    </row>
    <row r="4" spans="1:9" ht="20.100000000000001" customHeight="1">
      <c r="A4" s="6"/>
      <c r="H4" s="11"/>
      <c r="I4" s="12"/>
    </row>
    <row r="5" spans="1:9" ht="20.100000000000001" customHeight="1">
      <c r="A5" s="566" t="s">
        <v>5</v>
      </c>
      <c r="B5" s="566"/>
      <c r="C5" s="566"/>
      <c r="D5" s="566"/>
      <c r="E5" s="566"/>
      <c r="F5" s="4"/>
      <c r="H5" s="11"/>
      <c r="I5" s="12"/>
    </row>
    <row r="6" spans="1:9" ht="20.100000000000001" customHeight="1">
      <c r="A6" s="7"/>
      <c r="H6" s="11"/>
      <c r="I6" s="12"/>
    </row>
    <row r="7" spans="1:9" ht="20.100000000000001" customHeight="1">
      <c r="A7" s="15" t="str">
        <f>'Attach 3(JV)'!A7</f>
        <v>Bidder’s Name and Address (the Bidder) :</v>
      </c>
      <c r="E7" s="16" t="str">
        <f>'Attach 3(JV)'!E7</f>
        <v>To:</v>
      </c>
      <c r="H7" s="11"/>
      <c r="I7" s="12"/>
    </row>
    <row r="8" spans="1:9" ht="36" customHeight="1">
      <c r="A8" s="568" t="str">
        <f>'Attach 3(JV)'!A8</f>
        <v/>
      </c>
      <c r="B8" s="568"/>
      <c r="C8" s="568"/>
      <c r="D8" s="568"/>
      <c r="E8" s="40" t="str">
        <f>'Attach 3(QR)'!E8</f>
        <v>Sr.GM(C&amp;M)</v>
      </c>
      <c r="H8" s="11"/>
      <c r="I8" s="12"/>
    </row>
    <row r="9" spans="1:9">
      <c r="A9" s="14" t="s">
        <v>548</v>
      </c>
      <c r="B9" s="512" t="str">
        <f>'Attach 3(JV)'!B9</f>
        <v/>
      </c>
      <c r="C9" s="512"/>
      <c r="D9" s="512"/>
      <c r="E9" s="40" t="str">
        <f>'Attach 3(QR)'!E9</f>
        <v>Power Grid Corporation of India Ltd.,</v>
      </c>
      <c r="H9" s="11"/>
      <c r="I9" s="12"/>
    </row>
    <row r="10" spans="1:9">
      <c r="A10" s="14" t="s">
        <v>549</v>
      </c>
      <c r="B10" s="512" t="str">
        <f>'Attach 3(JV)'!B10</f>
        <v/>
      </c>
      <c r="C10" s="512"/>
      <c r="D10" s="512"/>
      <c r="E10" s="40" t="str">
        <f>'Attach 3(QR)'!E10</f>
        <v>SRTS-1</v>
      </c>
      <c r="H10" s="11"/>
      <c r="I10" s="12"/>
    </row>
    <row r="11" spans="1:9">
      <c r="B11" s="512" t="str">
        <f>'Attach 3(JV)'!B11</f>
        <v/>
      </c>
      <c r="C11" s="512"/>
      <c r="D11" s="512"/>
      <c r="E11" s="40" t="str">
        <f>'Attach 3(QR)'!E11</f>
        <v>No: 6-6-8/32 &amp; 395E, Kavadiguda Main Road</v>
      </c>
    </row>
    <row r="12" spans="1:9">
      <c r="A12" s="7"/>
      <c r="B12" s="512" t="str">
        <f>'Attach 3(JV)'!B12</f>
        <v/>
      </c>
      <c r="C12" s="512"/>
      <c r="D12" s="512"/>
      <c r="E12" s="40" t="str">
        <f>'Attach 3(QR)'!E12</f>
        <v>Secunderabad, Telangana – 500 080</v>
      </c>
    </row>
    <row r="13" spans="1:9" ht="20.100000000000001" customHeight="1">
      <c r="A13" s="7"/>
      <c r="B13" s="158"/>
      <c r="C13" s="158"/>
      <c r="D13" s="158"/>
      <c r="G13" s="13"/>
    </row>
    <row r="14" spans="1:9" ht="20.100000000000001" customHeight="1">
      <c r="A14" s="5" t="s">
        <v>542</v>
      </c>
    </row>
    <row r="15" spans="1:9" ht="20.100000000000001" customHeight="1">
      <c r="A15" s="7"/>
    </row>
    <row r="16" spans="1:9" ht="57" customHeight="1">
      <c r="A16" s="567" t="s">
        <v>567</v>
      </c>
      <c r="B16" s="567"/>
      <c r="C16" s="567"/>
      <c r="D16" s="567"/>
      <c r="E16" s="567"/>
      <c r="F16" s="2"/>
      <c r="G16" s="2"/>
      <c r="H16" s="2"/>
    </row>
    <row r="17" spans="1:5" ht="20.100000000000001" customHeight="1">
      <c r="A17" s="8"/>
    </row>
    <row r="18" spans="1:5" ht="20.100000000000001" customHeight="1">
      <c r="A18" s="8"/>
    </row>
    <row r="19" spans="1:5" ht="20.100000000000001" customHeight="1"/>
    <row r="20" spans="1:5" ht="33" customHeight="1">
      <c r="D20" s="22"/>
    </row>
    <row r="21" spans="1:5" ht="33" customHeight="1">
      <c r="A21" s="20" t="s">
        <v>179</v>
      </c>
      <c r="B21" s="213" t="str">
        <f>'Attach 3(JV)'!B24</f>
        <v/>
      </c>
      <c r="C21" s="17"/>
      <c r="D21" s="22" t="s">
        <v>177</v>
      </c>
      <c r="E21" s="21" t="str">
        <f>'Attach 3(JV)'!E24</f>
        <v/>
      </c>
    </row>
    <row r="22" spans="1:5" ht="33" customHeight="1">
      <c r="A22" s="20" t="s">
        <v>180</v>
      </c>
      <c r="B22" s="21" t="str">
        <f>'Attach 3(JV)'!B25</f>
        <v/>
      </c>
      <c r="C22" s="17"/>
      <c r="D22" s="22" t="s">
        <v>178</v>
      </c>
      <c r="E22" s="21" t="str">
        <f>'Attach 3(JV)'!E25</f>
        <v/>
      </c>
    </row>
    <row r="23" spans="1:5" ht="33" customHeight="1">
      <c r="B23" s="17"/>
      <c r="C23" s="17"/>
      <c r="D23" s="22"/>
      <c r="E23" s="17"/>
    </row>
    <row r="24" spans="1:5" ht="20.100000000000001" customHeight="1"/>
    <row r="25" spans="1:5" ht="20.100000000000001" customHeight="1">
      <c r="A25" s="9"/>
    </row>
    <row r="26" spans="1:5" ht="20.100000000000001" customHeight="1"/>
    <row r="27" spans="1:5" ht="20.100000000000001" customHeight="1"/>
    <row r="28" spans="1:5" ht="20.100000000000001" customHeight="1">
      <c r="A28" s="9"/>
    </row>
    <row r="29" spans="1:5" ht="20.100000000000001" customHeight="1"/>
    <row r="30" spans="1:5" ht="20.100000000000001" customHeight="1">
      <c r="A30" s="9"/>
    </row>
    <row r="31" spans="1:5" ht="20.100000000000001" customHeight="1"/>
    <row r="32" spans="1:5" ht="20.100000000000001" customHeight="1">
      <c r="A32" s="9"/>
    </row>
    <row r="33" ht="20.100000000000001" customHeight="1"/>
    <row r="34" ht="20.100000000000001" customHeight="1"/>
    <row r="35" ht="20.100000000000001" customHeight="1"/>
    <row r="36" ht="20.100000000000001" customHeight="1"/>
  </sheetData>
  <sheetProtection algorithmName="SHA-512" hashValue="LdwdSLV82GSVDYB5M9zHvy0ghBI/AkDQh7Fg+DGW3N/uLmobDMSnGJtgO8RFTwkuHKiwh1sCEaZecsK5rb+G1Q==" saltValue="or9j3cXRMrgJHy7mP5qOuQ==" spinCount="100000" sheet="1" selectLockedCells="1"/>
  <customSheetViews>
    <customSheetView guid="{F68380CD-DF58-4BFA-A4C7-4B5C98AD7B16}" showGridLines="0">
      <pageMargins left="0.75" right="0.63" top="0.57999999999999996" bottom="0.6" header="0.34" footer="0.35"/>
      <pageSetup scale="94"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4"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Antiqua,Bold"&amp;8Attachment-10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pageMargins left="0.75" right="0.63" top="0.57999999999999996" bottom="0.6" header="0.34" footer="0.35"/>
      <pageSetup scale="94"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4" orientation="portrait" r:id="rId7"/>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94" orientation="portrait" r:id="rId8"/>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4" orientation="portrait" r:id="rId9"/>
      <headerFooter alignWithMargins="0">
        <oddFooter>&amp;R&amp;"Book Antiqua,Bold"&amp;8 Page &amp;P of &amp;N</oddFooter>
      </headerFooter>
    </customSheetView>
    <customSheetView guid="{827228A5-964E-465A-A946-EF2238A19E11}" showGridLines="0" showRuler="0" topLeftCell="A7">
      <selection activeCell="A16" sqref="A16:E16"/>
      <pageMargins left="0.75" right="0.63" top="0.57999999999999996" bottom="0.6" header="0.34" footer="0.35"/>
      <pageSetup scale="94"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4" orientation="portrait" r:id="rId11"/>
  <headerFooter alignWithMargins="0">
    <oddFooter>&amp;R&amp;"Book Antiqua,Bold"&amp;8 Page &amp;P of &amp;N</oddFooter>
  </headerFooter>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indexed="14"/>
  </sheetPr>
  <dimension ref="A1:Z31"/>
  <sheetViews>
    <sheetView showGridLines="0" view="pageBreakPreview" zoomScaleNormal="100" zoomScaleSheetLayoutView="100" workbookViewId="0">
      <selection activeCell="B18" sqref="B18:C18"/>
    </sheetView>
  </sheetViews>
  <sheetFormatPr defaultRowHeight="16.5"/>
  <cols>
    <col min="1" max="1" width="12.140625" style="31" customWidth="1"/>
    <col min="2" max="2" width="37.85546875" style="31" customWidth="1"/>
    <col min="3" max="3" width="24.85546875" style="31" customWidth="1"/>
    <col min="4" max="4" width="21.85546875" style="31" customWidth="1"/>
    <col min="5" max="5" width="20" style="31" customWidth="1"/>
    <col min="6" max="8" width="9.140625" style="26"/>
    <col min="9" max="16384" width="9.140625" style="27"/>
  </cols>
  <sheetData>
    <row r="1" spans="1:26">
      <c r="A1" s="23" t="str">
        <f>'Attach 3(JV)'!A1</f>
        <v>Specification No. :SR-I/C&amp;M/WC-3823-D/2024/Rfx-5002003807</v>
      </c>
      <c r="B1" s="24"/>
      <c r="C1" s="24"/>
      <c r="D1" s="24"/>
      <c r="E1" s="25" t="str">
        <f>"Attachment-11 "</f>
        <v xml:space="preserve">Attachment-11 </v>
      </c>
    </row>
    <row r="2" spans="1:26" ht="19.5" customHeight="1">
      <c r="Z2" s="130" t="e">
        <f>'Attach 3(JV)'!Z2</f>
        <v>#REF!</v>
      </c>
    </row>
    <row r="3" spans="1:26" ht="61.5" customHeight="1">
      <c r="A3" s="505" t="str">
        <f>'Attach 3(QR)'!A3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28"/>
      <c r="G3" s="29"/>
      <c r="H3" s="28"/>
    </row>
    <row r="4" spans="1:26" ht="19.5" customHeight="1">
      <c r="A4" s="30"/>
      <c r="H4" s="32"/>
      <c r="I4" s="12"/>
    </row>
    <row r="5" spans="1:26" ht="19.5" customHeight="1">
      <c r="A5" s="506" t="s">
        <v>6</v>
      </c>
      <c r="B5" s="506"/>
      <c r="C5" s="506"/>
      <c r="D5" s="506"/>
      <c r="E5" s="506"/>
      <c r="F5" s="33"/>
      <c r="H5" s="32"/>
      <c r="I5" s="12"/>
    </row>
    <row r="6" spans="1:26" ht="19.5" customHeight="1">
      <c r="A6" s="34"/>
      <c r="H6" s="32"/>
      <c r="I6" s="12"/>
    </row>
    <row r="7" spans="1:26" ht="19.5" customHeight="1">
      <c r="A7" s="35" t="str">
        <f>'Attach 3(JV)'!A7</f>
        <v>Bidder’s Name and Address (the Bidder) :</v>
      </c>
      <c r="B7" s="34"/>
      <c r="C7" s="34"/>
      <c r="D7" s="16" t="str">
        <f>'Attach 3(JV)'!E7</f>
        <v>To:</v>
      </c>
      <c r="H7" s="32"/>
      <c r="I7" s="12"/>
    </row>
    <row r="8" spans="1:26" ht="36" customHeight="1">
      <c r="A8" s="511" t="str">
        <f>'Attach 3(JV)'!A8</f>
        <v/>
      </c>
      <c r="B8" s="511"/>
      <c r="C8" s="511"/>
      <c r="D8" s="40" t="str">
        <f>'Attach 4'!E8</f>
        <v>Sr.GM(C&amp;M)</v>
      </c>
      <c r="H8" s="32"/>
      <c r="I8" s="12"/>
    </row>
    <row r="9" spans="1:26">
      <c r="A9" s="14" t="s">
        <v>548</v>
      </c>
      <c r="B9" s="512" t="str">
        <f>'Attach 3(JV)'!B9</f>
        <v/>
      </c>
      <c r="C9" s="512"/>
      <c r="D9" s="40" t="str">
        <f>'Attach 4'!E9</f>
        <v>Power Grid Corporation of India Ltd.,</v>
      </c>
      <c r="H9" s="32"/>
      <c r="I9" s="12"/>
    </row>
    <row r="10" spans="1:26">
      <c r="A10" s="14" t="s">
        <v>549</v>
      </c>
      <c r="B10" s="512" t="str">
        <f>'Attach 3(JV)'!B10</f>
        <v/>
      </c>
      <c r="C10" s="512"/>
      <c r="D10" s="40" t="str">
        <f>'Attach 4'!E10</f>
        <v>SRTS-1</v>
      </c>
      <c r="H10" s="32"/>
      <c r="I10" s="12"/>
    </row>
    <row r="11" spans="1:26">
      <c r="B11" s="512" t="str">
        <f>'Attach 3(JV)'!B11</f>
        <v/>
      </c>
      <c r="C11" s="512"/>
      <c r="D11" s="40" t="str">
        <f>'Attach 4'!E11</f>
        <v>No: 6-6-8/32 &amp; 395E, Kavadiguda Main Road</v>
      </c>
    </row>
    <row r="12" spans="1:26">
      <c r="A12" s="34"/>
      <c r="B12" s="512" t="str">
        <f>'Attach 3(JV)'!B12</f>
        <v/>
      </c>
      <c r="C12" s="512"/>
      <c r="D12" s="40" t="str">
        <f>'Attach 4'!E12</f>
        <v>Secunderabad, Telangana – 500 080</v>
      </c>
    </row>
    <row r="13" spans="1:26" ht="19.5" customHeight="1">
      <c r="A13" s="31" t="s">
        <v>542</v>
      </c>
    </row>
    <row r="14" spans="1:26" ht="115.5" customHeight="1">
      <c r="A14" s="569" t="s">
        <v>588</v>
      </c>
      <c r="B14" s="569"/>
      <c r="C14" s="569"/>
      <c r="D14" s="569"/>
      <c r="E14" s="569"/>
    </row>
    <row r="15" spans="1:26" ht="33.75" customHeight="1">
      <c r="A15" s="507" t="s">
        <v>7</v>
      </c>
      <c r="B15" s="507"/>
      <c r="C15" s="507"/>
      <c r="D15" s="507"/>
      <c r="E15" s="507"/>
      <c r="F15" s="36"/>
      <c r="G15" s="36"/>
      <c r="H15" s="36"/>
    </row>
    <row r="16" spans="1:26" ht="19.5" customHeight="1">
      <c r="A16" s="34"/>
      <c r="B16" s="34"/>
      <c r="C16" s="34"/>
      <c r="D16" s="34"/>
      <c r="E16" s="34"/>
      <c r="F16" s="36"/>
      <c r="G16" s="36"/>
      <c r="H16" s="36"/>
    </row>
    <row r="17" spans="1:8" s="26" customFormat="1" ht="72" customHeight="1">
      <c r="A17" s="47" t="s">
        <v>546</v>
      </c>
      <c r="B17" s="545" t="s">
        <v>276</v>
      </c>
      <c r="C17" s="545"/>
      <c r="D17" s="47" t="s">
        <v>277</v>
      </c>
      <c r="E17" s="47" t="s">
        <v>278</v>
      </c>
      <c r="G17" s="36"/>
      <c r="H17" s="36"/>
    </row>
    <row r="18" spans="1:8" ht="26.1" customHeight="1">
      <c r="A18" s="82">
        <v>1</v>
      </c>
      <c r="B18" s="570"/>
      <c r="C18" s="570"/>
      <c r="D18" s="92"/>
      <c r="E18" s="92"/>
      <c r="F18" s="36"/>
      <c r="G18" s="36"/>
      <c r="H18" s="36"/>
    </row>
    <row r="19" spans="1:8" ht="26.1" customHeight="1">
      <c r="A19" s="82">
        <v>2</v>
      </c>
      <c r="B19" s="570"/>
      <c r="C19" s="570"/>
      <c r="D19" s="92"/>
      <c r="E19" s="92"/>
      <c r="F19" s="36"/>
      <c r="G19" s="36"/>
      <c r="H19" s="36"/>
    </row>
    <row r="20" spans="1:8" ht="26.1" customHeight="1">
      <c r="A20" s="82">
        <v>3</v>
      </c>
      <c r="B20" s="570"/>
      <c r="C20" s="570"/>
      <c r="D20" s="92"/>
      <c r="E20" s="92"/>
      <c r="F20" s="36"/>
      <c r="G20" s="36"/>
      <c r="H20" s="36"/>
    </row>
    <row r="21" spans="1:8" ht="26.1" customHeight="1">
      <c r="A21" s="82">
        <v>4</v>
      </c>
      <c r="B21" s="570"/>
      <c r="C21" s="570"/>
      <c r="D21" s="92"/>
      <c r="E21" s="92"/>
      <c r="F21" s="36"/>
      <c r="G21" s="36"/>
      <c r="H21" s="36"/>
    </row>
    <row r="22" spans="1:8" ht="26.1" customHeight="1">
      <c r="A22" s="82">
        <v>5</v>
      </c>
      <c r="B22" s="570"/>
      <c r="C22" s="570"/>
      <c r="D22" s="92"/>
      <c r="E22" s="92"/>
      <c r="F22" s="36"/>
      <c r="G22" s="36"/>
      <c r="H22" s="36"/>
    </row>
    <row r="23" spans="1:8" ht="26.1" customHeight="1">
      <c r="A23" s="82">
        <v>6</v>
      </c>
      <c r="B23" s="570"/>
      <c r="C23" s="570"/>
      <c r="D23" s="92"/>
      <c r="E23" s="92"/>
      <c r="F23" s="36"/>
      <c r="G23" s="36"/>
      <c r="H23" s="36"/>
    </row>
    <row r="24" spans="1:8" ht="26.1" customHeight="1">
      <c r="A24" s="34"/>
      <c r="B24" s="34"/>
      <c r="C24" s="34"/>
      <c r="D24" s="34"/>
      <c r="E24" s="34"/>
      <c r="F24" s="36"/>
      <c r="G24" s="36"/>
      <c r="H24" s="36"/>
    </row>
    <row r="25" spans="1:8" ht="26.1" customHeight="1">
      <c r="C25" s="39"/>
    </row>
    <row r="26" spans="1:8" ht="26.1" customHeight="1">
      <c r="A26" s="38" t="s">
        <v>179</v>
      </c>
      <c r="B26" s="60" t="str">
        <f>'Attach 3(JV)'!B24</f>
        <v/>
      </c>
      <c r="C26" s="39" t="s">
        <v>177</v>
      </c>
      <c r="D26" s="41" t="str">
        <f>'Attach 3(JV)'!E24</f>
        <v/>
      </c>
    </row>
    <row r="27" spans="1:8" ht="26.1" customHeight="1">
      <c r="A27" s="38" t="s">
        <v>180</v>
      </c>
      <c r="B27" s="41" t="str">
        <f>'Attach 3(JV)'!B25</f>
        <v/>
      </c>
      <c r="C27" s="39" t="s">
        <v>178</v>
      </c>
      <c r="D27" s="41" t="str">
        <f>'Attach 3(JV)'!E25</f>
        <v/>
      </c>
    </row>
    <row r="28" spans="1:8" ht="26.1" customHeight="1">
      <c r="B28" s="42"/>
      <c r="C28" s="39"/>
      <c r="D28" s="39"/>
      <c r="E28" s="42"/>
    </row>
    <row r="29" spans="1:8" ht="26.1" customHeight="1">
      <c r="B29" s="42"/>
      <c r="C29" s="39"/>
      <c r="D29" s="39"/>
      <c r="E29" s="42"/>
    </row>
    <row r="30" spans="1:8" ht="26.1" customHeight="1">
      <c r="B30" s="42"/>
      <c r="C30" s="39"/>
      <c r="D30" s="39"/>
      <c r="E30" s="42"/>
    </row>
    <row r="31" spans="1:8" ht="37.5" customHeight="1">
      <c r="A31" s="58"/>
      <c r="B31" s="58"/>
      <c r="C31" s="58"/>
      <c r="D31" s="58"/>
      <c r="E31" s="58"/>
    </row>
  </sheetData>
  <sheetProtection algorithmName="SHA-512" hashValue="jXQ5wGobSDNOI2I7YWJrIUprtj+RJXqM4KFWbPV8+HCXIpJrYA55qbTMK6Ge+R01ixc42FfFJZ9NGSPbkJZmZA==" saltValue="F0ATyX8h3HtAAG7VLlhvOQ==" spinCount="100000" sheet="1" selectLockedCells="1"/>
  <customSheetViews>
    <customSheetView guid="{F68380CD-DF58-4BFA-A4C7-4B5C98AD7B16}" showGridLines="0" topLeftCell="B1">
      <selection activeCell="B19" sqref="B19:C19"/>
      <rowBreaks count="1" manualBreakCount="1">
        <brk id="30" max="4" man="1"/>
      </rowBreaks>
      <pageMargins left="0.75" right="0.63" top="0.57999999999999996" bottom="0.6" header="0.34" footer="0.35"/>
      <pageSetup scale="86" orientation="portrait" r:id="rId1"/>
      <headerFooter alignWithMargins="0">
        <oddFooter>&amp;R&amp;"Book Antiqua,Bold"&amp;8 Page &amp;P of &amp;N</oddFooter>
      </headerFooter>
    </customSheetView>
    <customSheetView guid="{2FDEDC7A-220A-4BDB-8FCD-0C556B60E1DF}" showGridLines="0" topLeftCell="B1">
      <selection activeCell="B19" sqref="B19:C19"/>
      <rowBreaks count="1" manualBreakCount="1">
        <brk id="30" max="4" man="1"/>
      </rowBreaks>
      <pageMargins left="0.75" right="0.63" top="0.57999999999999996" bottom="0.6" header="0.34" footer="0.35"/>
      <pageSetup scale="86" orientation="portrait" r:id="rId2"/>
      <headerFooter alignWithMargins="0">
        <oddFooter>&amp;R&amp;"Book Antiqua,Bold"&amp;8 Page &amp;P of &amp;N</oddFooter>
      </headerFooter>
    </customSheetView>
    <customSheetView guid="{8E7B022F-1113-4BA2-B2BA-8EDBE02A2557}" showPageBreaks="1" showGridLines="0" printArea="1" showRuler="0">
      <selection activeCell="B18" sqref="B18:C18"/>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topLeftCell="A2">
      <selection activeCell="B18" sqref="B18:C18"/>
      <rowBreaks count="1" manualBreakCount="1">
        <brk id="58" max="16383" man="1"/>
      </rowBreaks>
      <pageMargins left="0.75" right="0.56000000000000005" top="0.44" bottom="0.47" header="0.3" footer="0.19"/>
      <pageSetup orientation="portrait" r:id="rId4"/>
      <headerFooter alignWithMargins="0">
        <oddFooter>&amp;L&amp;8Tower Package-P238-TW04, TL associated with Phase-I Generation Project in Orissa (Part-C)&amp;R&amp;"Book Antiqua,Bold"&amp;8Attachment-11 TW04  / Page &amp;P</oddFooter>
      </headerFooter>
    </customSheetView>
    <customSheetView guid="{ECEBABD0-566A-41C4-AA9A-38EA30EFEDA8}" showGridLines="0" showRuler="0">
      <rowBreaks count="1" manualBreakCount="1">
        <brk id="58"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70" showPageBreaks="1" showGridLines="0" printArea="1" view="pageBreakPreview">
      <selection activeCell="B18" sqref="B18:E23"/>
      <rowBreaks count="1" manualBreakCount="1">
        <brk id="30" max="4" man="1"/>
      </rowBreaks>
      <pageMargins left="0.75" right="0.63" top="0.57999999999999996" bottom="0.6" header="0.34" footer="0.35"/>
      <pageSetup scale="86" orientation="portrait" r:id="rId6"/>
      <headerFooter alignWithMargins="0">
        <oddFooter>&amp;R&amp;"Book Antiqua,Bold"&amp;8 Page &amp;P of &amp;N</oddFooter>
      </headerFooter>
    </customSheetView>
    <customSheetView guid="{237D8718-39ED-4FFE-B3B2-D1192F8D2E87}" showGridLines="0" topLeftCell="B1">
      <selection activeCell="B19" sqref="B19:C19"/>
      <rowBreaks count="1" manualBreakCount="1">
        <brk id="30" max="4" man="1"/>
      </rowBreaks>
      <pageMargins left="0.75" right="0.63" top="0.57999999999999996" bottom="0.6" header="0.34" footer="0.35"/>
      <pageSetup scale="86" orientation="portrait" r:id="rId7"/>
      <headerFooter alignWithMargins="0">
        <oddFooter>&amp;R&amp;"Book Antiqua,Bold"&amp;8 Page &amp;P of &amp;N</oddFooter>
      </headerFooter>
    </customSheetView>
    <customSheetView guid="{6A6F11F6-4979-4331-B451-38654332CB39}" showGridLines="0" topLeftCell="A16">
      <selection activeCell="G20" sqref="G20"/>
      <rowBreaks count="1" manualBreakCount="1">
        <brk id="30" max="4" man="1"/>
      </rowBreaks>
      <pageMargins left="0.75" right="0.63" top="0.57999999999999996" bottom="0.6" header="0.34" footer="0.35"/>
      <pageSetup scale="86"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D20" sqref="D20"/>
      <rowBreaks count="1" manualBreakCount="1">
        <brk id="30" max="4" man="1"/>
      </rowBreaks>
      <pageMargins left="0.75" right="0.63" top="0.57999999999999996" bottom="0.6" header="0.34" footer="0.35"/>
      <pageSetup scale="86" orientation="portrait" r:id="rId9"/>
      <headerFooter alignWithMargins="0">
        <oddFooter>&amp;R&amp;"Book Antiqua,Bold"&amp;8 Page &amp;P of &amp;N</oddFooter>
      </headerFooter>
    </customSheetView>
    <customSheetView guid="{827228A5-964E-465A-A946-EF2238A19E11}" showGridLines="0" showRuler="0">
      <selection activeCell="B18" sqref="B18:C18"/>
      <rowBreaks count="1" manualBreakCount="1">
        <brk id="30" max="4" man="1"/>
      </rowBreaks>
      <pageMargins left="0.75" right="0.63" top="0.57999999999999996" bottom="0.6" header="0.34" footer="0.35"/>
      <pageSetup scale="86" orientation="portrait" r:id="rId10"/>
      <headerFooter alignWithMargins="0">
        <oddFooter>&amp;R&amp;"Book Antiqua,Bold"&amp;8 Page &amp;P of &amp;N</oddFooter>
      </headerFooter>
    </customSheetView>
  </customSheetViews>
  <mergeCells count="16">
    <mergeCell ref="B23:C23"/>
    <mergeCell ref="B18:C18"/>
    <mergeCell ref="B19:C19"/>
    <mergeCell ref="B20:C20"/>
    <mergeCell ref="B21:C21"/>
    <mergeCell ref="B22:C22"/>
    <mergeCell ref="A8:C8"/>
    <mergeCell ref="A3:E3"/>
    <mergeCell ref="A5:E5"/>
    <mergeCell ref="A15:E15"/>
    <mergeCell ref="B17:C17"/>
    <mergeCell ref="B9:C9"/>
    <mergeCell ref="B10:C10"/>
    <mergeCell ref="B11:C11"/>
    <mergeCell ref="B12:C12"/>
    <mergeCell ref="A14:E14"/>
  </mergeCells>
  <phoneticPr fontId="6" type="noConversion"/>
  <pageMargins left="0.75" right="0.63" top="0.57999999999999996" bottom="0.6" header="0.34" footer="0.35"/>
  <pageSetup scale="86" orientation="portrait" r:id="rId11"/>
  <headerFooter alignWithMargins="0">
    <oddFooter>&amp;R&amp;"Book Antiqua,Bold"&amp;8 Page &amp;P of &amp;N</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53"/>
  </sheetPr>
  <dimension ref="A1:K51"/>
  <sheetViews>
    <sheetView showGridLines="0" view="pageBreakPreview" zoomScale="80" zoomScaleNormal="85" zoomScaleSheetLayoutView="80" workbookViewId="0">
      <selection activeCell="E19" sqref="E19"/>
    </sheetView>
  </sheetViews>
  <sheetFormatPr defaultRowHeight="16.5"/>
  <cols>
    <col min="1" max="1" width="17.5703125" style="31" customWidth="1"/>
    <col min="2" max="2" width="29.85546875" style="31" customWidth="1"/>
    <col min="3" max="3" width="25.7109375" style="31" customWidth="1"/>
    <col min="4" max="4" width="32.85546875" style="31" customWidth="1"/>
    <col min="5" max="5" width="23.85546875" style="31" customWidth="1"/>
    <col min="6" max="6" width="9.140625" style="26"/>
    <col min="7" max="8" width="9.140625" style="27"/>
    <col min="9" max="9" width="14.28515625" style="27" customWidth="1"/>
    <col min="10" max="16384" width="9.140625" style="27"/>
  </cols>
  <sheetData>
    <row r="1" spans="1:6">
      <c r="A1" s="23" t="str">
        <f>'Attach 3(JV)'!A1</f>
        <v>Specification No. :SR-I/C&amp;M/WC-3823-D/2024/Rfx-5002003807</v>
      </c>
      <c r="B1" s="24"/>
      <c r="C1" s="24"/>
      <c r="D1" s="24"/>
      <c r="E1" s="43" t="str">
        <f>"Attachment-12 "</f>
        <v xml:space="preserve">Attachment-12 </v>
      </c>
    </row>
    <row r="3" spans="1:6" ht="70.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28"/>
    </row>
    <row r="4" spans="1:6" ht="20.100000000000001" customHeight="1">
      <c r="A4" s="30"/>
      <c r="F4" s="32"/>
    </row>
    <row r="5" spans="1:6" ht="20.100000000000001" customHeight="1">
      <c r="A5" s="571" t="s">
        <v>680</v>
      </c>
      <c r="B5" s="571"/>
      <c r="C5" s="571"/>
      <c r="D5" s="571"/>
      <c r="E5" s="571"/>
      <c r="F5" s="32"/>
    </row>
    <row r="6" spans="1:6" ht="20.100000000000001" customHeight="1">
      <c r="A6" s="34"/>
      <c r="F6" s="32"/>
    </row>
    <row r="7" spans="1:6" ht="20.100000000000001" customHeight="1">
      <c r="A7" s="35" t="str">
        <f>'Attach 3(JV)'!A7</f>
        <v>Bidder’s Name and Address (the Bidder) :</v>
      </c>
      <c r="D7" s="159" t="str">
        <f>'Attach 3(JV)'!E7</f>
        <v>To:</v>
      </c>
      <c r="F7" s="32"/>
    </row>
    <row r="8" spans="1:6" ht="36" customHeight="1">
      <c r="A8" s="511" t="str">
        <f>'Attach 3(JV)'!A8</f>
        <v/>
      </c>
      <c r="B8" s="511"/>
      <c r="C8" s="511"/>
      <c r="D8" s="40" t="str">
        <f>'Attach 4'!E8</f>
        <v>Sr.GM(C&amp;M)</v>
      </c>
      <c r="E8" s="40"/>
      <c r="F8" s="32"/>
    </row>
    <row r="9" spans="1:6">
      <c r="A9" s="14" t="s">
        <v>548</v>
      </c>
      <c r="B9" s="512" t="str">
        <f>'Attach 3(JV)'!B9</f>
        <v/>
      </c>
      <c r="C9" s="512"/>
      <c r="D9" s="40" t="str">
        <f>'Attach 4'!E9</f>
        <v>Power Grid Corporation of India Ltd.,</v>
      </c>
      <c r="E9" s="40"/>
      <c r="F9" s="32"/>
    </row>
    <row r="10" spans="1:6">
      <c r="A10" s="14" t="s">
        <v>549</v>
      </c>
      <c r="B10" s="512" t="str">
        <f>'Attach 3(JV)'!B10</f>
        <v/>
      </c>
      <c r="C10" s="512"/>
      <c r="D10" s="40" t="str">
        <f>'Attach 4'!E10</f>
        <v>SRTS-1</v>
      </c>
      <c r="E10" s="40"/>
      <c r="F10" s="32"/>
    </row>
    <row r="11" spans="1:6">
      <c r="B11" s="512" t="str">
        <f>'Attach 3(JV)'!B11</f>
        <v/>
      </c>
      <c r="C11" s="512"/>
      <c r="D11" s="40" t="str">
        <f>'Attach 4'!E11</f>
        <v>No: 6-6-8/32 &amp; 395E, Kavadiguda Main Road</v>
      </c>
      <c r="E11" s="40"/>
    </row>
    <row r="12" spans="1:6">
      <c r="A12" s="34"/>
      <c r="B12" s="295" t="str">
        <f>'Attach 3(JV)'!B12</f>
        <v/>
      </c>
      <c r="C12" s="295"/>
      <c r="D12" s="40" t="str">
        <f>'Attach 4'!E12</f>
        <v>Secunderabad, Telangana – 500 080</v>
      </c>
      <c r="E12" s="40"/>
    </row>
    <row r="13" spans="1:6" ht="9.9499999999999993" customHeight="1">
      <c r="A13" s="34"/>
      <c r="B13" s="117"/>
      <c r="C13" s="117"/>
    </row>
    <row r="14" spans="1:6" ht="20.100000000000001" customHeight="1">
      <c r="A14" s="31" t="s">
        <v>542</v>
      </c>
    </row>
    <row r="15" spans="1:6" ht="9.9499999999999993" customHeight="1">
      <c r="A15" s="34"/>
    </row>
    <row r="16" spans="1:6" ht="82.5" customHeight="1">
      <c r="A16" s="507" t="s">
        <v>657</v>
      </c>
      <c r="B16" s="507"/>
      <c r="C16" s="507"/>
      <c r="D16" s="507"/>
      <c r="E16" s="507"/>
      <c r="F16" s="36"/>
    </row>
    <row r="17" spans="1:5" ht="20.100000000000001" customHeight="1">
      <c r="A17" s="34"/>
    </row>
    <row r="18" spans="1:5" ht="69" customHeight="1">
      <c r="A18" s="283" t="s">
        <v>546</v>
      </c>
      <c r="B18" s="284" t="s">
        <v>8</v>
      </c>
      <c r="C18" s="283" t="s">
        <v>9</v>
      </c>
      <c r="D18" s="283" t="s">
        <v>27</v>
      </c>
      <c r="E18" s="283" t="s">
        <v>59</v>
      </c>
    </row>
    <row r="19" spans="1:5" ht="21" customHeight="1">
      <c r="A19" s="285"/>
      <c r="B19" s="286"/>
      <c r="C19" s="285"/>
      <c r="D19" s="285"/>
      <c r="E19" s="287"/>
    </row>
    <row r="20" spans="1:5" ht="20.100000000000001" customHeight="1">
      <c r="A20" s="317">
        <v>1</v>
      </c>
      <c r="B20" s="317">
        <v>2</v>
      </c>
      <c r="C20" s="46">
        <v>3</v>
      </c>
      <c r="D20" s="46">
        <v>4</v>
      </c>
      <c r="E20" s="46">
        <v>5</v>
      </c>
    </row>
    <row r="21" spans="1:5" ht="20.100000000000001" customHeight="1">
      <c r="A21" s="365" t="s">
        <v>153</v>
      </c>
      <c r="B21" s="366" t="s">
        <v>593</v>
      </c>
      <c r="C21" s="367"/>
      <c r="D21" s="368"/>
      <c r="E21" s="369"/>
    </row>
    <row r="22" spans="1:5" ht="53.25" customHeight="1">
      <c r="A22" s="370" t="s">
        <v>660</v>
      </c>
      <c r="B22" s="371" t="s">
        <v>594</v>
      </c>
      <c r="C22" s="468"/>
      <c r="D22" s="372" t="s">
        <v>595</v>
      </c>
      <c r="E22" s="373"/>
    </row>
    <row r="23" spans="1:5" ht="36" customHeight="1">
      <c r="A23" s="370" t="s">
        <v>661</v>
      </c>
      <c r="B23" s="371" t="s">
        <v>596</v>
      </c>
      <c r="C23" s="468"/>
      <c r="D23" s="372" t="s">
        <v>597</v>
      </c>
      <c r="E23" s="373"/>
    </row>
    <row r="24" spans="1:5" ht="143.25" customHeight="1">
      <c r="A24" s="370" t="s">
        <v>662</v>
      </c>
      <c r="B24" s="374" t="s">
        <v>599</v>
      </c>
      <c r="C24" s="468"/>
      <c r="D24" s="375" t="s">
        <v>658</v>
      </c>
      <c r="E24" s="373"/>
    </row>
    <row r="25" spans="1:5" ht="36" customHeight="1">
      <c r="A25" s="572" t="s">
        <v>659</v>
      </c>
      <c r="B25" s="573"/>
      <c r="C25" s="573"/>
      <c r="D25" s="573"/>
      <c r="E25" s="574"/>
    </row>
    <row r="26" spans="1:5" ht="25.5" customHeight="1">
      <c r="A26" s="365" t="s">
        <v>154</v>
      </c>
      <c r="B26" s="376" t="s">
        <v>600</v>
      </c>
      <c r="C26" s="367"/>
      <c r="D26" s="368"/>
      <c r="E26" s="369"/>
    </row>
    <row r="27" spans="1:5" ht="103.5" customHeight="1">
      <c r="A27" s="370" t="s">
        <v>660</v>
      </c>
      <c r="B27" s="377" t="s">
        <v>601</v>
      </c>
      <c r="C27" s="469">
        <v>0.65</v>
      </c>
      <c r="D27" s="378" t="s">
        <v>602</v>
      </c>
      <c r="E27" s="379"/>
    </row>
    <row r="28" spans="1:5" ht="103.5" customHeight="1">
      <c r="A28" s="370" t="s">
        <v>661</v>
      </c>
      <c r="B28" s="377" t="s">
        <v>663</v>
      </c>
      <c r="C28" s="470" t="s">
        <v>664</v>
      </c>
      <c r="D28" s="378"/>
      <c r="E28" s="380"/>
    </row>
    <row r="29" spans="1:5" ht="182.25" customHeight="1">
      <c r="A29" s="370"/>
      <c r="B29" s="377" t="str">
        <f>IF($C$28="Option A",INDEX(D49:F49,,MATCH($C$28,D48:F48,0)),INDEX(G49:I49,,MATCH($C$28,G48:I48,0)))</f>
        <v>High Carbon Steel Rods, Co-efficient b =</v>
      </c>
      <c r="C29" s="377">
        <f>IF($C$28="Option A",INDEX(E49:G49,,MATCH($C$28,E48:G48,0)),INDEX(H49:J49,,MATCH($C$28,H48:J48,0)))</f>
        <v>0.13</v>
      </c>
      <c r="D29" s="377" t="str">
        <f>IF($C$28="Option A",INDEX(F49:H49,,MATCH($C$28,F48:H48,0)),INDEX(I49:K49,,MATCH($C$28,I48:K48,0)))</f>
        <v>IEEMA/Nationally recognized published Price Index for High Carbon Steel, acceptable to the Purchaser</v>
      </c>
      <c r="E29" s="380"/>
    </row>
    <row r="30" spans="1:5" ht="87" customHeight="1">
      <c r="A30" s="370"/>
      <c r="B30" s="377" t="str">
        <f>IF($C$28="Option A",INDEX(D51:F51,,MATCH($C$28,D50:F50,0)),INDEX(G51:I51,,MATCH($C$28,G50:I50,0)))</f>
        <v>High Grade Electrolytic Zinc, Co-efficient c =</v>
      </c>
      <c r="C30" s="377">
        <f>IF($C$28="Option A",INDEX(E51:G51,,MATCH($C$28,E50:G50,0)),INDEX(H51:J51,,MATCH($C$28,H50:J50,0)))</f>
        <v>0.02</v>
      </c>
      <c r="D30" s="377" t="str">
        <f>IF($C$28="Option A",INDEX(F51:H51,,MATCH($C$28,F50:H50,0)),INDEX(I51:K51,,MATCH($C$28,I50:K50,0)))</f>
        <v>IEEMA/Nationally recognized published Price Index for High Grade Electrolytic Zinc acceptable to the Purchaser.</v>
      </c>
      <c r="E30" s="380"/>
    </row>
    <row r="31" spans="1:5" ht="137.25" customHeight="1">
      <c r="A31" s="370" t="s">
        <v>598</v>
      </c>
      <c r="B31" s="371" t="s">
        <v>599</v>
      </c>
      <c r="C31" s="377">
        <v>0.05</v>
      </c>
      <c r="D31" s="378" t="s">
        <v>673</v>
      </c>
      <c r="E31" s="379"/>
    </row>
    <row r="32" spans="1:5" ht="29.25" customHeight="1">
      <c r="A32" s="575" t="s">
        <v>674</v>
      </c>
      <c r="B32" s="576"/>
      <c r="C32" s="576"/>
      <c r="D32" s="576"/>
      <c r="E32" s="577"/>
    </row>
    <row r="33" spans="1:11" ht="16.5" customHeight="1">
      <c r="A33" s="578" t="s">
        <v>675</v>
      </c>
      <c r="B33" s="578"/>
      <c r="C33" s="578"/>
      <c r="D33" s="578"/>
      <c r="E33" s="578"/>
    </row>
    <row r="34" spans="1:11" ht="39.75" customHeight="1">
      <c r="A34" s="579"/>
      <c r="B34" s="579"/>
      <c r="C34" s="579"/>
      <c r="D34" s="579"/>
      <c r="E34" s="579"/>
    </row>
    <row r="35" spans="1:11" ht="16.5" customHeight="1">
      <c r="A35" s="579"/>
      <c r="B35" s="579"/>
      <c r="C35" s="579"/>
      <c r="D35" s="579"/>
      <c r="E35" s="579"/>
    </row>
    <row r="36" spans="1:11" ht="154.5" customHeight="1">
      <c r="A36" s="580"/>
      <c r="B36" s="580"/>
      <c r="C36" s="580"/>
      <c r="D36" s="580"/>
      <c r="E36" s="580"/>
    </row>
    <row r="37" spans="1:11">
      <c r="A37" s="560"/>
      <c r="B37" s="560"/>
      <c r="C37" s="560"/>
      <c r="D37" s="560"/>
    </row>
    <row r="38" spans="1:11">
      <c r="A38" s="506"/>
      <c r="B38" s="506"/>
      <c r="C38" s="506"/>
      <c r="D38" s="506"/>
    </row>
    <row r="39" spans="1:11">
      <c r="A39" s="30"/>
      <c r="B39" s="30"/>
      <c r="C39" s="30"/>
      <c r="D39" s="30"/>
    </row>
    <row r="40" spans="1:11">
      <c r="A40" s="38" t="s">
        <v>179</v>
      </c>
      <c r="B40" s="214" t="str">
        <f>'[3]Attach 3(JV)'!B24</f>
        <v/>
      </c>
      <c r="C40" s="38" t="s">
        <v>177</v>
      </c>
      <c r="D40" s="38" t="str">
        <f>'[3]Attach 3(JV)'!E24</f>
        <v/>
      </c>
    </row>
    <row r="41" spans="1:11">
      <c r="A41" s="38" t="s">
        <v>180</v>
      </c>
      <c r="B41" s="38" t="str">
        <f>'[3]Attach 3(JV)'!B25</f>
        <v/>
      </c>
      <c r="C41" s="38" t="s">
        <v>319</v>
      </c>
      <c r="D41" s="35" t="str">
        <f>'[3]Attach 3(JV)'!E25</f>
        <v/>
      </c>
    </row>
    <row r="48" spans="1:11">
      <c r="D48" s="31" t="s">
        <v>664</v>
      </c>
      <c r="E48" s="31" t="s">
        <v>664</v>
      </c>
      <c r="F48" s="31" t="s">
        <v>664</v>
      </c>
      <c r="G48" s="472" t="s">
        <v>669</v>
      </c>
      <c r="H48" s="472" t="s">
        <v>669</v>
      </c>
      <c r="I48" s="472" t="s">
        <v>669</v>
      </c>
      <c r="J48" s="472"/>
      <c r="K48" s="472"/>
    </row>
    <row r="49" spans="4:11" ht="283.5">
      <c r="D49" s="89" t="s">
        <v>665</v>
      </c>
      <c r="E49" s="31">
        <v>0.13</v>
      </c>
      <c r="F49" s="471" t="s">
        <v>667</v>
      </c>
      <c r="G49" s="89" t="s">
        <v>670</v>
      </c>
      <c r="H49" s="31">
        <v>0.15</v>
      </c>
      <c r="I49" s="471" t="s">
        <v>671</v>
      </c>
      <c r="J49" s="31"/>
      <c r="K49" s="471"/>
    </row>
    <row r="50" spans="4:11">
      <c r="D50" s="31" t="s">
        <v>664</v>
      </c>
      <c r="E50" s="31" t="s">
        <v>664</v>
      </c>
      <c r="F50" s="31" t="s">
        <v>664</v>
      </c>
      <c r="G50" s="472" t="s">
        <v>669</v>
      </c>
      <c r="H50" s="472" t="s">
        <v>669</v>
      </c>
      <c r="I50" s="472" t="s">
        <v>669</v>
      </c>
      <c r="J50" s="472"/>
      <c r="K50" s="471"/>
    </row>
    <row r="51" spans="4:11" ht="216">
      <c r="D51" s="89" t="s">
        <v>666</v>
      </c>
      <c r="E51" s="31">
        <v>0.02</v>
      </c>
      <c r="F51" s="471" t="s">
        <v>668</v>
      </c>
      <c r="G51" s="89" t="s">
        <v>672</v>
      </c>
      <c r="H51" s="31" t="s">
        <v>672</v>
      </c>
      <c r="I51" s="471" t="s">
        <v>672</v>
      </c>
      <c r="J51" s="472"/>
    </row>
  </sheetData>
  <sheetProtection algorithmName="SHA-512" hashValue="eYjdd6W/kra/FLg+R/5KIfMYbGOVbnFuq89tA99WHt8ucXCMOst9pQGUg8F/LxQ3Hm10H+ykhHAFzSYIob/qdQ==" saltValue="bdD+d4unUamROThGxbrV1Q==" spinCount="100000" sheet="1" selectLockedCells="1"/>
  <customSheetViews>
    <customSheetView guid="{F68380CD-DF58-4BFA-A4C7-4B5C98AD7B16}" showGridLines="0" hiddenColumns="1">
      <selection activeCell="C22" sqref="C22"/>
      <pageMargins left="1" right="0.25" top="0.36" bottom="0.48" header="0.28000000000000003" footer="0.23"/>
      <pageSetup scale="73" orientation="portrait" r:id="rId1"/>
      <headerFooter alignWithMargins="0">
        <oddFooter>&amp;R&amp;"Book Antiqua,Bold"&amp;8 Page &amp;P of &amp;N</oddFooter>
      </headerFooter>
    </customSheetView>
    <customSheetView guid="{2FDEDC7A-220A-4BDB-8FCD-0C556B60E1DF}" showGridLines="0" hiddenColumns="1">
      <selection activeCell="C22" sqref="C22"/>
      <pageMargins left="1" right="0.25" top="0.36" bottom="0.48" header="0.28000000000000003" footer="0.23"/>
      <pageSetup scale="73" orientation="portrait" r:id="rId2"/>
      <headerFooter alignWithMargins="0">
        <oddFooter>&amp;R&amp;"Book Antiqua,Bold"&amp;8 Page &amp;P of &amp;N</oddFooter>
      </headerFooter>
    </customSheetView>
    <customSheetView guid="{8E7B022F-1113-4BA2-B2BA-8EDBE02A2557}" showPageBreaks="1" showGridLines="0" printArea="1" showRuler="0">
      <selection activeCell="C22" sqref="C22"/>
      <rowBreaks count="4" manualBreakCount="4">
        <brk id="25" max="4" man="1"/>
        <brk id="42" max="4" man="1"/>
        <brk id="55" max="16383" man="1"/>
        <brk id="70" max="16383" man="1"/>
      </rowBreaks>
      <pageMargins left="0.75" right="0.47" top="0.36" bottom="0.48" header="0.28000000000000003" footer="0.23"/>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C22" sqref="C22"/>
      <rowBreaks count="3" manualBreakCount="3">
        <brk id="42" max="4" man="1"/>
        <brk id="55" max="16383" man="1"/>
        <brk id="70" max="16383" man="1"/>
      </rowBreaks>
      <pageMargins left="0.75" right="0.56999999999999995" top="0.46" bottom="0.51" header="0.36" footer="0.26"/>
      <pageSetup orientation="portrait" r:id="rId4"/>
      <headerFooter alignWithMargins="0">
        <oddFooter>&amp;L&amp;8Tower Package-P238-TW04, TL associated with Phase-I Generation Project in Orissa (Part-C)&amp;R&amp;"Book Antiqua,Bold"&amp;8Attachment-12 TW04  / Page &amp;P of &amp;N</oddFooter>
      </headerFooter>
    </customSheetView>
    <customSheetView guid="{ECEBABD0-566A-41C4-AA9A-38EA30EFEDA8}" showGridLines="0" showRuler="0">
      <rowBreaks count="3" manualBreakCount="3">
        <brk id="42" max="4" man="1"/>
        <brk id="55" max="16383" man="1"/>
        <brk id="70"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C22" sqref="C22"/>
      <pageMargins left="1" right="0.25" top="0.36" bottom="0.48" header="0.28000000000000003" footer="0.23"/>
      <pageSetup scale="73" orientation="portrait" r:id="rId6"/>
      <headerFooter alignWithMargins="0">
        <oddFooter>&amp;R&amp;"Book Antiqua,Bold"&amp;8 Page &amp;P of &amp;N</oddFooter>
      </headerFooter>
    </customSheetView>
    <customSheetView guid="{237D8718-39ED-4FFE-B3B2-D1192F8D2E87}" showGridLines="0" hiddenColumns="1">
      <selection activeCell="C22" sqref="C22"/>
      <pageMargins left="1" right="0.25" top="0.36" bottom="0.48" header="0.28000000000000003" footer="0.23"/>
      <pageSetup scale="73" orientation="portrait" r:id="rId7"/>
      <headerFooter alignWithMargins="0">
        <oddFooter>&amp;R&amp;"Book Antiqua,Bold"&amp;8 Page &amp;P of &amp;N</oddFooter>
      </headerFooter>
    </customSheetView>
    <customSheetView guid="{6A6F11F6-4979-4331-B451-38654332CB39}" showGridLines="0" hiddenColumns="1" topLeftCell="A25">
      <selection activeCell="G20" sqref="G20"/>
      <pageMargins left="1" right="0.25" top="0.36" bottom="0.48" header="0.28000000000000003" footer="0.23"/>
      <pageSetup scale="73" orientation="portrait" r:id="rId8"/>
      <headerFooter alignWithMargins="0">
        <oddFooter>&amp;R&amp;"Book Antiqua,Bold"&amp;8 Page &amp;P of &amp;N</oddFooter>
      </headerFooter>
    </customSheetView>
    <customSheetView guid="{C75B92C6-DDA6-4B48-9868-112DE431C284}" showPageBreaks="1" showGridLines="0" printArea="1" hiddenColumns="1" topLeftCell="A37">
      <selection activeCell="E34" sqref="E34"/>
      <pageMargins left="1" right="0.25" top="0.36" bottom="0.48" header="0.28000000000000003" footer="0.23"/>
      <pageSetup scale="73" orientation="portrait" r:id="rId9"/>
      <headerFooter alignWithMargins="0">
        <oddFooter>&amp;R&amp;"Book Antiqua,Bold"&amp;8 Page &amp;P of &amp;N</oddFooter>
      </headerFooter>
    </customSheetView>
    <customSheetView guid="{827228A5-964E-465A-A946-EF2238A19E11}" showGridLines="0" hiddenRows="1" hiddenColumns="1" showRuler="0" topLeftCell="A7">
      <selection activeCell="A39" sqref="A39:D40"/>
      <pageMargins left="1" right="0.25" top="0.36" bottom="0.48" header="0.28000000000000003" footer="0.23"/>
      <pageSetup scale="73" orientation="portrait" r:id="rId10"/>
      <headerFooter alignWithMargins="0">
        <oddFooter>&amp;R&amp;"Book Antiqua,Bold"&amp;8 Page &amp;P of &amp;N</oddFooter>
      </headerFooter>
    </customSheetView>
  </customSheetViews>
  <mergeCells count="11">
    <mergeCell ref="A37:D38"/>
    <mergeCell ref="A3:E3"/>
    <mergeCell ref="A5:E5"/>
    <mergeCell ref="A16:E16"/>
    <mergeCell ref="B9:C9"/>
    <mergeCell ref="B10:C10"/>
    <mergeCell ref="B11:C11"/>
    <mergeCell ref="A8:C8"/>
    <mergeCell ref="A25:E25"/>
    <mergeCell ref="A32:E32"/>
    <mergeCell ref="A33:E36"/>
  </mergeCells>
  <phoneticPr fontId="6" type="noConversion"/>
  <dataValidations count="4">
    <dataValidation type="list" allowBlank="1" showInputMessage="1" showErrorMessage="1" error="Enter between 0.51 and 0.57only" sqref="C22" xr:uid="{00000000-0002-0000-1100-000001000000}">
      <formula1>"0.51,0.52,0.53,0.54,0.55,0.56,0.57"</formula1>
    </dataValidation>
    <dataValidation type="list" allowBlank="1" showInputMessage="1" showErrorMessage="1" error="Enter between 0.08 and 0.10 only" sqref="C23" xr:uid="{00000000-0002-0000-1100-000002000000}">
      <formula1>"0.08,0.09,0.10"</formula1>
    </dataValidation>
    <dataValidation type="list" allowBlank="1" showInputMessage="1" showErrorMessage="1" error="Enter between 0.08 and 0.10 only" sqref="C24" xr:uid="{00000000-0002-0000-1100-000003000000}">
      <formula1>"0.20,0.21,0.22,0.23,0.24"</formula1>
    </dataValidation>
    <dataValidation type="list" allowBlank="1" showInputMessage="1" showErrorMessage="1" sqref="C28" xr:uid="{00000000-0002-0000-1100-000004000000}">
      <formula1>"Option A, Option B"</formula1>
    </dataValidation>
  </dataValidations>
  <pageMargins left="1" right="0.25" top="0.36" bottom="0.48" header="0.28000000000000003" footer="0.23"/>
  <pageSetup scale="73" orientation="portrait" r:id="rId11"/>
  <headerFooter alignWithMargins="0">
    <oddFooter>&amp;R&amp;"Book Antiqua,Bold"&amp;8 Page &amp;P of &amp;N</oddFooter>
  </headerFooter>
  <drawing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39"/>
  </sheetPr>
  <dimension ref="A1:I39"/>
  <sheetViews>
    <sheetView showGridLines="0" view="pageBreakPreview" zoomScaleNormal="100" zoomScaleSheetLayoutView="100" workbookViewId="0">
      <selection activeCell="F15" sqref="F15"/>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:SR-I/C&amp;M/WC-3823-D/2024/Rfx-5002003807</v>
      </c>
      <c r="B1" s="24"/>
      <c r="C1" s="24"/>
      <c r="D1" s="24"/>
      <c r="E1" s="25" t="str">
        <f>"Attachment-13 "</f>
        <v xml:space="preserve">Attachment-13 </v>
      </c>
    </row>
    <row r="3" spans="1:9" ht="75.7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28"/>
      <c r="G3" s="29"/>
      <c r="H3" s="28"/>
    </row>
    <row r="4" spans="1:9" ht="20.100000000000001" customHeight="1">
      <c r="A4" s="30"/>
      <c r="H4" s="32"/>
      <c r="I4" s="12"/>
    </row>
    <row r="5" spans="1:9" ht="20.100000000000001" customHeight="1">
      <c r="A5" s="506" t="s">
        <v>173</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F8" s="40"/>
      <c r="H8" s="32"/>
      <c r="I8" s="12"/>
    </row>
    <row r="9" spans="1:9">
      <c r="A9" s="14" t="s">
        <v>548</v>
      </c>
      <c r="B9" s="512" t="str">
        <f>'Attach 3(JV)'!B9</f>
        <v/>
      </c>
      <c r="C9" s="512"/>
      <c r="D9" s="512"/>
      <c r="E9" s="40" t="str">
        <f>'Attach 4'!E9</f>
        <v>Power Grid Corporation of India Ltd.,</v>
      </c>
      <c r="F9" s="40"/>
      <c r="H9" s="32"/>
      <c r="I9" s="12"/>
    </row>
    <row r="10" spans="1:9">
      <c r="A10" s="14" t="s">
        <v>549</v>
      </c>
      <c r="B10" s="512" t="str">
        <f>'Attach 3(JV)'!B10</f>
        <v/>
      </c>
      <c r="C10" s="512"/>
      <c r="D10" s="512"/>
      <c r="E10" s="40" t="str">
        <f>'Attach 4'!E10</f>
        <v>SRTS-1</v>
      </c>
      <c r="F10" s="40"/>
      <c r="H10" s="32"/>
      <c r="I10" s="12"/>
    </row>
    <row r="11" spans="1:9">
      <c r="B11" s="512" t="str">
        <f>'Attach 3(JV)'!B11</f>
        <v/>
      </c>
      <c r="C11" s="512"/>
      <c r="D11" s="512"/>
      <c r="E11" s="40" t="str">
        <f>'Attach 4'!E11</f>
        <v>No: 6-6-8/32 &amp; 395E, Kavadiguda Main Road</v>
      </c>
      <c r="F11" s="40"/>
    </row>
    <row r="12" spans="1:9">
      <c r="A12" s="34"/>
      <c r="B12" s="512" t="str">
        <f>'Attach 3(JV)'!B12</f>
        <v/>
      </c>
      <c r="C12" s="512"/>
      <c r="D12" s="512"/>
      <c r="E12" s="40" t="str">
        <f>'Attach 4'!E12</f>
        <v>Secunderabad, Telangana – 500 080</v>
      </c>
      <c r="F12" s="40"/>
    </row>
    <row r="13" spans="1:9" ht="20.100000000000001" customHeight="1">
      <c r="A13" s="34"/>
      <c r="B13" s="117"/>
      <c r="C13" s="117"/>
      <c r="D13" s="117"/>
      <c r="E13" s="27"/>
    </row>
    <row r="14" spans="1:9" ht="20.100000000000001" customHeight="1">
      <c r="A14" s="31" t="s">
        <v>542</v>
      </c>
    </row>
    <row r="15" spans="1:9" ht="20.100000000000001" customHeight="1">
      <c r="A15" s="34"/>
    </row>
    <row r="16" spans="1:9" ht="45" customHeight="1">
      <c r="A16" s="507" t="s">
        <v>174</v>
      </c>
      <c r="B16" s="507"/>
      <c r="C16" s="507"/>
      <c r="D16" s="507"/>
      <c r="E16" s="507"/>
      <c r="F16" s="36"/>
      <c r="G16" s="36"/>
      <c r="H16" s="36"/>
    </row>
    <row r="17" spans="1:5" ht="20.100000000000001" customHeight="1">
      <c r="A17" s="34"/>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algorithmName="SHA-512" hashValue="4BqP+MiqR01UMWEZ8lKgVIkPvlZfFaWYMohPzGYw4TDokPrJWDmVdhrNTnb+34YwQTiRLaE1eRebTfwttZRRxg==" saltValue="msYimZ8G0kO3j4ajGLmf5w==" spinCount="100000" sheet="1" selectLockedCells="1"/>
  <customSheetViews>
    <customSheetView guid="{F68380CD-DF58-4BFA-A4C7-4B5C98AD7B16}" showGridLines="0">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5"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62" bottom="0.93" header="0.41" footer="0.5"/>
      <pageSetup orientation="portrait" r:id="rId4"/>
      <headerFooter alignWithMargins="0">
        <oddFooter>&amp;L&amp;8Tower Package-P238-TW04, TL associated with Phase-I Generation Project in Orissa (Part-C)&amp;R&amp;"Book Antiqua,Bold"&amp;8Attachment-13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view="pageBreakPreview">
      <pageMargins left="0.75" right="0.63" top="0.57999999999999996" bottom="0.6" header="0.34" footer="0.35"/>
      <pageSetup scale="95"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5" orientation="portrait" r:id="rId7"/>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95" orientation="portrait" r:id="rId9"/>
      <headerFooter alignWithMargins="0">
        <oddFooter>&amp;R&amp;"Book Antiqua,Bold"&amp;8 Page &amp;P of &amp;N</oddFooter>
      </headerFooter>
    </customSheetView>
    <customSheetView guid="{827228A5-964E-465A-A946-EF2238A19E11}" showGridLines="0" showRuler="0" topLeftCell="A10">
      <selection activeCell="E8" sqref="E8:E12"/>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5" orientation="portrait" r:id="rId11"/>
  <headerFooter alignWithMargins="0">
    <oddFooter>&amp;R&amp;"Book Antiqua,Bold"&amp;8 Page &amp;P of &amp;N</odd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9"/>
  <sheetViews>
    <sheetView showGridLines="0" tabSelected="1" zoomScale="110" zoomScaleNormal="110" workbookViewId="0">
      <selection activeCell="A27" sqref="A27"/>
    </sheetView>
  </sheetViews>
  <sheetFormatPr defaultRowHeight="13.5"/>
  <cols>
    <col min="1" max="1" width="9.85546875" style="95" customWidth="1"/>
    <col min="2" max="2" width="12.7109375" style="95" customWidth="1"/>
    <col min="3" max="4" width="44.140625" style="95" customWidth="1"/>
    <col min="5" max="5" width="12.85546875" style="95" customWidth="1"/>
    <col min="6" max="6" width="9.85546875" style="101" customWidth="1"/>
    <col min="7" max="9" width="9.140625" style="101"/>
    <col min="10" max="16384" width="9.140625" style="98"/>
  </cols>
  <sheetData>
    <row r="1" spans="1:10" ht="20.100000000000001" customHeight="1">
      <c r="A1" s="479" t="s">
        <v>182</v>
      </c>
      <c r="B1" s="499" t="s">
        <v>296</v>
      </c>
      <c r="C1" s="499"/>
      <c r="D1" s="499"/>
      <c r="E1" s="499"/>
      <c r="F1" s="482"/>
      <c r="G1" s="96"/>
      <c r="H1" s="96"/>
      <c r="I1" s="96"/>
      <c r="J1" s="97"/>
    </row>
    <row r="2" spans="1:10" ht="58.5" customHeight="1">
      <c r="A2" s="480"/>
      <c r="B2" s="500" t="str">
        <f>Basic!B1</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C2" s="500"/>
      <c r="D2" s="500"/>
      <c r="E2" s="500"/>
      <c r="F2" s="483"/>
      <c r="G2" s="96"/>
      <c r="H2" s="96"/>
      <c r="I2" s="96"/>
      <c r="J2" s="97"/>
    </row>
    <row r="3" spans="1:10" ht="20.100000000000001" customHeight="1">
      <c r="A3" s="480"/>
      <c r="B3" s="501" t="str">
        <f>"Specification No.: " &amp; Basic!B3</f>
        <v>Specification No.: SR-I/C&amp;M/WC-3823-D/2024/Rfx-5002003807</v>
      </c>
      <c r="C3" s="501"/>
      <c r="D3" s="501"/>
      <c r="E3" s="501"/>
      <c r="F3" s="483"/>
      <c r="G3" s="96"/>
      <c r="H3" s="96"/>
      <c r="I3" s="96"/>
      <c r="J3" s="97"/>
    </row>
    <row r="4" spans="1:10" s="107" customFormat="1" ht="20.100000000000001" customHeight="1">
      <c r="A4" s="480"/>
      <c r="B4" s="292">
        <v>1</v>
      </c>
      <c r="C4" s="488" t="s">
        <v>297</v>
      </c>
      <c r="D4" s="488"/>
      <c r="E4" s="488"/>
      <c r="F4" s="483"/>
      <c r="G4" s="105"/>
      <c r="H4" s="105"/>
      <c r="I4" s="104"/>
      <c r="J4" s="106"/>
    </row>
    <row r="5" spans="1:10" s="107" customFormat="1" ht="29.25" customHeight="1">
      <c r="A5" s="480"/>
      <c r="B5" s="292">
        <v>2</v>
      </c>
      <c r="C5" s="488" t="s">
        <v>570</v>
      </c>
      <c r="D5" s="488"/>
      <c r="E5" s="488"/>
      <c r="F5" s="483"/>
      <c r="G5" s="104"/>
      <c r="H5" s="104"/>
      <c r="I5" s="104"/>
      <c r="J5" s="106"/>
    </row>
    <row r="6" spans="1:10" s="107" customFormat="1" ht="20.100000000000001" customHeight="1">
      <c r="A6" s="480"/>
      <c r="B6" s="293">
        <v>3</v>
      </c>
      <c r="C6" s="496" t="s">
        <v>60</v>
      </c>
      <c r="D6" s="496"/>
      <c r="E6" s="496"/>
      <c r="F6" s="483"/>
      <c r="G6" s="104"/>
      <c r="H6" s="104"/>
      <c r="I6" s="104"/>
      <c r="J6" s="106"/>
    </row>
    <row r="7" spans="1:10" s="107" customFormat="1" ht="26.25" customHeight="1">
      <c r="A7" s="480"/>
      <c r="B7" s="293">
        <v>4</v>
      </c>
      <c r="C7" s="488" t="s">
        <v>334</v>
      </c>
      <c r="D7" s="488"/>
      <c r="E7" s="488"/>
      <c r="F7" s="483"/>
      <c r="G7" s="104"/>
      <c r="H7" s="104"/>
      <c r="I7" s="104"/>
      <c r="J7" s="106"/>
    </row>
    <row r="8" spans="1:10" s="107" customFormat="1" ht="51.75" customHeight="1">
      <c r="A8" s="480"/>
      <c r="B8" s="293">
        <v>5</v>
      </c>
      <c r="C8" s="488" t="s">
        <v>61</v>
      </c>
      <c r="D8" s="488"/>
      <c r="E8" s="489"/>
      <c r="F8" s="483"/>
      <c r="G8" s="104"/>
      <c r="H8" s="104"/>
      <c r="I8" s="104"/>
      <c r="J8" s="106"/>
    </row>
    <row r="9" spans="1:10" s="107" customFormat="1" ht="39" customHeight="1">
      <c r="A9" s="480"/>
      <c r="B9" s="294">
        <v>6</v>
      </c>
      <c r="C9" s="488" t="s">
        <v>571</v>
      </c>
      <c r="D9" s="488"/>
      <c r="E9" s="488"/>
      <c r="F9" s="483"/>
      <c r="G9" s="104"/>
      <c r="H9" s="104"/>
      <c r="I9" s="104"/>
      <c r="J9" s="106"/>
    </row>
    <row r="10" spans="1:10" ht="28.5" customHeight="1">
      <c r="A10" s="480"/>
      <c r="F10" s="483"/>
      <c r="G10" s="96"/>
      <c r="H10" s="96"/>
      <c r="I10" s="96"/>
      <c r="J10" s="97"/>
    </row>
    <row r="11" spans="1:10" ht="23.25" customHeight="1">
      <c r="A11" s="480"/>
      <c r="B11" s="485"/>
      <c r="C11" s="486"/>
      <c r="D11" s="486"/>
      <c r="E11" s="487"/>
      <c r="F11" s="483"/>
      <c r="G11" s="96"/>
      <c r="H11" s="96"/>
      <c r="I11" s="96"/>
      <c r="J11" s="97"/>
    </row>
    <row r="12" spans="1:10" ht="8.1" customHeight="1">
      <c r="A12" s="480"/>
      <c r="B12" s="100"/>
      <c r="C12" s="100"/>
      <c r="D12" s="100"/>
      <c r="E12" s="100"/>
      <c r="F12" s="483"/>
      <c r="G12" s="96"/>
      <c r="H12" s="96"/>
      <c r="I12" s="96"/>
      <c r="J12" s="97"/>
    </row>
    <row r="13" spans="1:10" ht="20.100000000000001" customHeight="1">
      <c r="A13" s="480"/>
      <c r="B13" s="494" t="s">
        <v>292</v>
      </c>
      <c r="C13" s="495"/>
      <c r="D13" s="495"/>
      <c r="E13" s="223"/>
      <c r="F13" s="483"/>
    </row>
    <row r="14" spans="1:10" ht="15.95" customHeight="1">
      <c r="A14" s="480"/>
      <c r="B14" s="490" t="s">
        <v>293</v>
      </c>
      <c r="C14" s="491"/>
      <c r="D14" s="491"/>
      <c r="F14" s="483"/>
      <c r="G14" s="96"/>
      <c r="H14" s="96"/>
      <c r="I14" s="96"/>
      <c r="J14" s="97"/>
    </row>
    <row r="15" spans="1:10" ht="20.100000000000001" customHeight="1">
      <c r="A15" s="480"/>
      <c r="B15" s="492" t="s">
        <v>294</v>
      </c>
      <c r="C15" s="493"/>
      <c r="D15" s="493"/>
      <c r="E15" s="223"/>
      <c r="F15" s="483"/>
      <c r="G15" s="102"/>
      <c r="H15" s="102"/>
      <c r="I15" s="102"/>
      <c r="J15" s="102"/>
    </row>
    <row r="16" spans="1:10" ht="15.95" customHeight="1">
      <c r="A16" s="481"/>
      <c r="B16" s="497" t="s">
        <v>295</v>
      </c>
      <c r="C16" s="498"/>
      <c r="D16" s="498"/>
      <c r="E16" s="224"/>
      <c r="F16" s="484"/>
      <c r="G16" s="102"/>
      <c r="H16" s="102"/>
      <c r="I16" s="102"/>
      <c r="J16" s="102"/>
    </row>
    <row r="17" spans="1:10" ht="15.75">
      <c r="A17" s="99"/>
      <c r="B17" s="103"/>
      <c r="C17" s="103"/>
      <c r="D17" s="103"/>
      <c r="E17" s="103"/>
      <c r="F17" s="96"/>
      <c r="G17" s="96"/>
      <c r="H17" s="96"/>
      <c r="I17" s="96"/>
      <c r="J17" s="97"/>
    </row>
    <row r="18" spans="1:10" ht="15.75">
      <c r="A18" s="99"/>
      <c r="B18" s="99"/>
      <c r="C18" s="99"/>
      <c r="D18" s="99"/>
      <c r="E18" s="99"/>
      <c r="F18" s="96"/>
      <c r="G18" s="96"/>
      <c r="H18" s="96"/>
      <c r="I18" s="96"/>
      <c r="J18" s="97"/>
    </row>
    <row r="19" spans="1:10" ht="15.75">
      <c r="A19" s="99"/>
      <c r="B19" s="99"/>
      <c r="C19" s="99"/>
      <c r="D19" s="99"/>
      <c r="E19" s="99"/>
      <c r="F19" s="96"/>
      <c r="G19" s="96"/>
      <c r="H19" s="96"/>
      <c r="I19" s="96"/>
      <c r="J19" s="97"/>
    </row>
  </sheetData>
  <sheetProtection password="EB64" sheet="1" formatColumns="0" formatRows="0" selectLockedCells="1"/>
  <customSheetViews>
    <customSheetView guid="{F68380CD-DF58-4BFA-A4C7-4B5C98AD7B16}" showGridLines="0">
      <selection activeCell="K4" sqref="K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2FDEDC7A-220A-4BDB-8FCD-0C556B60E1DF}" showGridLines="0">
      <selection activeCell="K4" sqref="K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E7B022F-1113-4BA2-B2BA-8EDBE02A2557}" showGridLines="0" showRuler="0">
      <selection activeCell="B1" sqref="B1:E1"/>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A3F641DF-CF1D-48E3-AFDC-E52726A449CB}" showGridLines="0" showRuler="0">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ECEBABD0-566A-41C4-AA9A-38EA30EFEDA8}" showPageBreaks="1" showGridLines="0" showRuler="0">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CD4CA1A8-824A-452F-BDBA-32A47C1B3013}" showGridLines="0">
      <selection activeCell="K4" sqref="K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237D8718-39ED-4FFE-B3B2-D1192F8D2E87}" showGridLines="0">
      <selection activeCell="K4" sqref="K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6A6F11F6-4979-4331-B451-38654332CB39}" showGridLines="0">
      <selection activeCell="G20" sqref="G20"/>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C75B92C6-DDA6-4B48-9868-112DE431C284}" showPageBreaks="1" showGridLines="0">
      <selection activeCell="G20" sqref="G20"/>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827228A5-964E-465A-A946-EF2238A19E11}" showGridLines="0" showRuler="0">
      <selection activeCell="B2" sqref="B2:E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s>
  <mergeCells count="16">
    <mergeCell ref="A1:A16"/>
    <mergeCell ref="F1:F16"/>
    <mergeCell ref="B11:E11"/>
    <mergeCell ref="C7:E7"/>
    <mergeCell ref="C8:E8"/>
    <mergeCell ref="C9:E9"/>
    <mergeCell ref="B14:D14"/>
    <mergeCell ref="B15:D15"/>
    <mergeCell ref="B13:D13"/>
    <mergeCell ref="C6:E6"/>
    <mergeCell ref="B16:D16"/>
    <mergeCell ref="B1:E1"/>
    <mergeCell ref="B2:E2"/>
    <mergeCell ref="B3:E3"/>
    <mergeCell ref="C4:E4"/>
    <mergeCell ref="C5:E5"/>
  </mergeCells>
  <phoneticPr fontId="26" type="noConversion"/>
  <printOptions horizontalCentered="1"/>
  <pageMargins left="0.15748031496063" right="0.23622047244094499" top="0.78" bottom="0.98425196850393704" header="0.35433070866141703" footer="0.511811023622047"/>
  <pageSetup paperSize="9" orientation="landscape" r:id="rId11"/>
  <headerFooter alignWithMargins="0"/>
  <drawing r:id="rId1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tabColor rgb="FFFFFF00"/>
  </sheetPr>
  <dimension ref="A1:I39"/>
  <sheetViews>
    <sheetView showGridLines="0" topLeftCell="A5" zoomScaleNormal="100" zoomScaleSheetLayoutView="100" workbookViewId="0">
      <selection activeCell="G8" sqref="G8"/>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:SR-I/C&amp;M/WC-3823-D/2024/Rfx-5002003807</v>
      </c>
      <c r="B1" s="24"/>
      <c r="C1" s="24"/>
      <c r="D1" s="24"/>
      <c r="E1" s="25" t="str">
        <f>"Attachment-14 " &amp; 'Attach 3(JV)'!AT1</f>
        <v>Attachment-14 0</v>
      </c>
    </row>
    <row r="3" spans="1:9" ht="48"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28"/>
      <c r="G3" s="29"/>
      <c r="H3" s="28"/>
    </row>
    <row r="4" spans="1:9" ht="20.100000000000001" customHeight="1">
      <c r="A4" s="30"/>
      <c r="H4" s="32"/>
      <c r="I4" s="12"/>
    </row>
    <row r="5" spans="1:9" ht="20.100000000000001" customHeight="1">
      <c r="A5" s="506" t="s">
        <v>54</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
        <v>156</v>
      </c>
      <c r="H8" s="32"/>
      <c r="I8" s="12"/>
    </row>
    <row r="9" spans="1:9">
      <c r="A9" s="14" t="s">
        <v>548</v>
      </c>
      <c r="B9" s="512" t="str">
        <f>'Attach 3(JV)'!B9</f>
        <v/>
      </c>
      <c r="C9" s="512"/>
      <c r="D9" s="512"/>
      <c r="E9" s="40" t="s">
        <v>550</v>
      </c>
      <c r="H9" s="32"/>
      <c r="I9" s="12"/>
    </row>
    <row r="10" spans="1:9">
      <c r="A10" s="14" t="s">
        <v>549</v>
      </c>
      <c r="B10" s="512" t="str">
        <f>'Attach 3(JV)'!B10</f>
        <v/>
      </c>
      <c r="C10" s="512"/>
      <c r="D10" s="512"/>
      <c r="E10" s="40" t="s">
        <v>157</v>
      </c>
      <c r="H10" s="32"/>
      <c r="I10" s="12"/>
    </row>
    <row r="11" spans="1:9">
      <c r="B11" s="512" t="str">
        <f>'Attach 3(JV)'!B11</f>
        <v/>
      </c>
      <c r="C11" s="512"/>
      <c r="D11" s="512"/>
      <c r="E11" s="40" t="s">
        <v>158</v>
      </c>
    </row>
    <row r="12" spans="1:9">
      <c r="A12" s="34"/>
      <c r="B12" s="512" t="str">
        <f>'Attach 3(JV)'!B12</f>
        <v/>
      </c>
      <c r="C12" s="512"/>
      <c r="D12" s="512"/>
      <c r="E12" s="40" t="s">
        <v>159</v>
      </c>
    </row>
    <row r="13" spans="1:9" ht="54" customHeight="1">
      <c r="A13" s="319"/>
      <c r="B13" s="320"/>
      <c r="C13" s="320"/>
      <c r="D13" s="320"/>
      <c r="E13" s="321"/>
    </row>
    <row r="14" spans="1:9" ht="20.100000000000001" hidden="1" customHeight="1">
      <c r="A14" s="120" t="s">
        <v>542</v>
      </c>
      <c r="B14" s="120"/>
      <c r="C14" s="120"/>
      <c r="D14" s="120"/>
      <c r="E14" s="120"/>
    </row>
    <row r="15" spans="1:9" ht="20.100000000000001" hidden="1" customHeight="1">
      <c r="A15" s="319"/>
      <c r="B15" s="120"/>
      <c r="C15" s="120"/>
      <c r="D15" s="120"/>
      <c r="E15" s="120"/>
    </row>
    <row r="16" spans="1:9" ht="45" hidden="1" customHeight="1">
      <c r="A16" s="581" t="s">
        <v>55</v>
      </c>
      <c r="B16" s="581"/>
      <c r="C16" s="581"/>
      <c r="D16" s="581"/>
      <c r="E16" s="581"/>
      <c r="F16" s="36"/>
      <c r="G16" s="36"/>
      <c r="H16" s="36"/>
    </row>
    <row r="17" spans="1:5" ht="20.100000000000001" customHeight="1">
      <c r="A17" s="319"/>
      <c r="B17" s="120"/>
      <c r="C17" s="120"/>
      <c r="D17" s="120" t="s">
        <v>540</v>
      </c>
      <c r="E17" s="120"/>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formatColumns="0" formatRows="0" selectLockedCells="1"/>
  <customSheetViews>
    <customSheetView guid="{F68380CD-DF58-4BFA-A4C7-4B5C98AD7B16}" showGridLines="0">
      <selection activeCell="A3" sqref="A3:E3"/>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selection activeCell="A3" sqref="A3:E3"/>
      <pageMargins left="0.75" right="0.63" top="0.57999999999999996" bottom="0.6" header="0.34" footer="0.35"/>
      <pageSetup scale="95" orientation="portrait" r:id="rId2"/>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3"/>
      <headerFooter alignWithMargins="0">
        <oddFooter>&amp;R&amp;"Book Antiqua,Bold"&amp;8 Page &amp;P of &amp;N</oddFooter>
      </headerFooter>
    </customSheetView>
    <customSheetView guid="{237D8718-39ED-4FFE-B3B2-D1192F8D2E87}" showGridLines="0">
      <selection activeCell="A3" sqref="A3:E3"/>
      <pageMargins left="0.75" right="0.63" top="0.57999999999999996" bottom="0.6" header="0.34" footer="0.35"/>
      <pageSetup scale="95" orientation="portrait" r:id="rId4"/>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5"/>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5" orientation="portrait" r:id="rId6"/>
      <headerFooter alignWithMargins="0">
        <oddFooter>&amp;R&amp;"Book Antiqua,Bold"&amp;8 Page &amp;P of &amp;N</oddFooter>
      </headerFooter>
    </customSheetView>
    <customSheetView guid="{827228A5-964E-465A-A946-EF2238A19E11}" showGridLines="0" hiddenRows="1" showRuler="0" topLeftCell="A13">
      <selection activeCell="A13" sqref="A13:E17"/>
      <pageMargins left="0.75" right="0.63" top="0.57999999999999996" bottom="0.6" header="0.34" footer="0.35"/>
      <pageSetup scale="95" orientation="portrait" r:id="rId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76" type="noConversion"/>
  <pageMargins left="0.75" right="0.63" top="0.57999999999999996" bottom="0.6" header="0.34" footer="0.35"/>
  <pageSetup scale="95" orientation="portrait" r:id="rId8"/>
  <headerFooter alignWithMargins="0">
    <oddFooter>&amp;R&amp;"Book Antiqua,Bold"&amp;8 Page &amp;P of &amp;N</oddFooter>
  </headerFooter>
  <drawing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indexed="14"/>
  </sheetPr>
  <dimension ref="A1:J238"/>
  <sheetViews>
    <sheetView view="pageBreakPreview" topLeftCell="A61" zoomScaleNormal="100" zoomScaleSheetLayoutView="100" workbookViewId="0">
      <selection activeCell="A55" sqref="A55:I55"/>
    </sheetView>
  </sheetViews>
  <sheetFormatPr defaultRowHeight="13.5"/>
  <cols>
    <col min="1" max="1" width="10" style="297" customWidth="1"/>
    <col min="2" max="2" width="10.7109375" style="297" customWidth="1"/>
    <col min="3" max="3" width="10.85546875" style="297" customWidth="1"/>
    <col min="4" max="9" width="10.7109375" style="297" customWidth="1"/>
    <col min="10" max="16384" width="9.140625" style="297"/>
  </cols>
  <sheetData>
    <row r="1" spans="1:9" ht="27" customHeight="1">
      <c r="A1" s="588" t="s">
        <v>135</v>
      </c>
      <c r="B1" s="589"/>
      <c r="C1" s="589"/>
      <c r="D1" s="589"/>
      <c r="E1" s="589"/>
      <c r="F1" s="589"/>
      <c r="G1" s="589"/>
      <c r="H1" s="589"/>
      <c r="I1" s="590"/>
    </row>
    <row r="2" spans="1:9" ht="31.5" customHeight="1">
      <c r="A2" s="314" t="s">
        <v>136</v>
      </c>
      <c r="B2" s="591" t="s">
        <v>144</v>
      </c>
      <c r="C2" s="591"/>
      <c r="D2" s="591"/>
      <c r="E2" s="591"/>
      <c r="F2" s="591"/>
      <c r="G2" s="591"/>
      <c r="H2" s="591"/>
      <c r="I2" s="592"/>
    </row>
    <row r="3" spans="1:9" ht="52.5" customHeight="1">
      <c r="A3" s="314" t="s">
        <v>137</v>
      </c>
      <c r="B3" s="591" t="s">
        <v>574</v>
      </c>
      <c r="C3" s="591"/>
      <c r="D3" s="591"/>
      <c r="E3" s="591"/>
      <c r="F3" s="591"/>
      <c r="G3" s="591"/>
      <c r="H3" s="591"/>
      <c r="I3" s="592"/>
    </row>
    <row r="4" spans="1:9" ht="36" customHeight="1">
      <c r="A4" s="314" t="s">
        <v>138</v>
      </c>
      <c r="B4" s="591" t="s">
        <v>141</v>
      </c>
      <c r="C4" s="591"/>
      <c r="D4" s="591"/>
      <c r="E4" s="591"/>
      <c r="F4" s="591"/>
      <c r="G4" s="591"/>
      <c r="H4" s="591"/>
      <c r="I4" s="592"/>
    </row>
    <row r="5" spans="1:9" ht="36" customHeight="1">
      <c r="A5" s="314" t="s">
        <v>139</v>
      </c>
      <c r="B5" s="591" t="s">
        <v>140</v>
      </c>
      <c r="C5" s="591"/>
      <c r="D5" s="591"/>
      <c r="E5" s="591"/>
      <c r="F5" s="591"/>
      <c r="G5" s="591"/>
      <c r="H5" s="591"/>
      <c r="I5" s="592"/>
    </row>
    <row r="6" spans="1:9" ht="36" customHeight="1">
      <c r="A6" s="315" t="s">
        <v>142</v>
      </c>
      <c r="B6" s="582" t="s">
        <v>143</v>
      </c>
      <c r="C6" s="582"/>
      <c r="D6" s="582"/>
      <c r="E6" s="582"/>
      <c r="F6" s="582"/>
      <c r="G6" s="582"/>
      <c r="H6" s="582"/>
      <c r="I6" s="583"/>
    </row>
    <row r="7" spans="1:9" ht="19.899999999999999" hidden="1" customHeight="1">
      <c r="A7" s="303"/>
      <c r="C7" s="303"/>
      <c r="D7" s="303"/>
      <c r="E7" s="303"/>
      <c r="F7" s="303"/>
      <c r="G7" s="303"/>
      <c r="H7" s="303"/>
      <c r="I7" s="303"/>
    </row>
    <row r="8" spans="1:9" hidden="1"/>
    <row r="9" spans="1:9" ht="30.75" hidden="1">
      <c r="B9" s="461" t="s">
        <v>624</v>
      </c>
    </row>
    <row r="10" spans="1:9" ht="30.75" hidden="1">
      <c r="B10" s="461" t="s">
        <v>625</v>
      </c>
    </row>
    <row r="11" spans="1:9" hidden="1"/>
    <row r="12" spans="1:9" hidden="1"/>
    <row r="13" spans="1:9" hidden="1"/>
    <row r="14" spans="1:9" hidden="1"/>
    <row r="15" spans="1:9" hidden="1"/>
    <row r="16" spans="1:9" hidden="1"/>
    <row r="18" spans="1:10">
      <c r="B18" s="599"/>
      <c r="C18" s="599"/>
      <c r="D18" s="599"/>
      <c r="E18" s="599"/>
      <c r="F18" s="599"/>
      <c r="G18" s="599"/>
      <c r="H18" s="599"/>
    </row>
    <row r="19" spans="1:10">
      <c r="B19" s="599"/>
      <c r="C19" s="599"/>
      <c r="D19" s="599"/>
      <c r="E19" s="599"/>
      <c r="F19" s="599"/>
      <c r="G19" s="599"/>
      <c r="H19" s="599"/>
    </row>
    <row r="20" spans="1:10" hidden="1"/>
    <row r="21" spans="1:10" hidden="1"/>
    <row r="22" spans="1:10" hidden="1"/>
    <row r="23" spans="1:10" hidden="1"/>
    <row r="24" spans="1:10" hidden="1"/>
    <row r="25" spans="1:10" hidden="1"/>
    <row r="26" spans="1:10" hidden="1"/>
    <row r="27" spans="1:10" hidden="1"/>
    <row r="28" spans="1:10" hidden="1"/>
    <row r="29" spans="1:10" hidden="1"/>
    <row r="30" spans="1:10" hidden="1"/>
    <row r="31" spans="1:10" hidden="1">
      <c r="A31" s="296"/>
      <c r="B31" s="296"/>
      <c r="C31" s="296"/>
      <c r="D31" s="296"/>
      <c r="E31" s="296"/>
      <c r="F31" s="296"/>
      <c r="G31" s="296"/>
      <c r="H31" s="296"/>
      <c r="I31" s="296"/>
      <c r="J31" s="296"/>
    </row>
    <row r="32" spans="1:10" hidden="1">
      <c r="A32" s="296"/>
      <c r="B32" s="296"/>
      <c r="C32" s="296"/>
      <c r="D32" s="296"/>
      <c r="E32" s="296"/>
      <c r="F32" s="296"/>
      <c r="G32" s="296"/>
      <c r="H32" s="296"/>
      <c r="I32" s="296"/>
      <c r="J32" s="296"/>
    </row>
    <row r="33" spans="1:10" hidden="1">
      <c r="A33" s="296"/>
      <c r="B33" s="296"/>
      <c r="C33" s="296"/>
      <c r="D33" s="296"/>
      <c r="E33" s="296"/>
      <c r="F33" s="296"/>
      <c r="G33" s="296"/>
      <c r="H33" s="296"/>
      <c r="I33" s="296"/>
      <c r="J33" s="296"/>
    </row>
    <row r="34" spans="1:10" hidden="1">
      <c r="A34" s="296"/>
      <c r="B34" s="296"/>
      <c r="C34" s="296"/>
      <c r="D34" s="296"/>
      <c r="E34" s="296"/>
      <c r="F34" s="296"/>
      <c r="G34" s="296"/>
      <c r="H34" s="296"/>
      <c r="I34" s="296"/>
      <c r="J34" s="296"/>
    </row>
    <row r="35" spans="1:10" ht="18.75">
      <c r="A35" s="600" t="s">
        <v>62</v>
      </c>
      <c r="B35" s="600"/>
      <c r="C35" s="600"/>
      <c r="D35" s="600"/>
      <c r="E35" s="600"/>
      <c r="F35" s="600"/>
      <c r="G35" s="600"/>
      <c r="H35" s="600"/>
      <c r="I35" s="600"/>
      <c r="J35" s="296"/>
    </row>
    <row r="36" spans="1:10" ht="15.75">
      <c r="A36" s="597" t="s">
        <v>63</v>
      </c>
      <c r="B36" s="597"/>
      <c r="C36" s="597"/>
      <c r="D36" s="597"/>
      <c r="E36" s="597"/>
      <c r="F36" s="597"/>
      <c r="G36" s="597"/>
      <c r="H36" s="597"/>
      <c r="I36" s="597"/>
      <c r="J36" s="296"/>
    </row>
    <row r="37" spans="1:10" ht="18.75">
      <c r="A37" s="598" t="s">
        <v>64</v>
      </c>
      <c r="B37" s="598"/>
      <c r="C37" s="598"/>
      <c r="D37" s="598"/>
      <c r="E37" s="598"/>
      <c r="F37" s="598"/>
      <c r="G37" s="598"/>
      <c r="H37" s="598"/>
      <c r="I37" s="598"/>
      <c r="J37" s="296"/>
    </row>
    <row r="38" spans="1:10" ht="36" customHeight="1">
      <c r="A38" s="601" t="s">
        <v>65</v>
      </c>
      <c r="B38" s="601"/>
      <c r="C38" s="601"/>
      <c r="D38" s="601"/>
      <c r="E38" s="601"/>
      <c r="F38" s="601"/>
      <c r="G38" s="601"/>
      <c r="H38" s="601"/>
      <c r="I38" s="601"/>
      <c r="J38" s="296"/>
    </row>
    <row r="39" spans="1:10" ht="18.75">
      <c r="A39" s="598" t="s">
        <v>66</v>
      </c>
      <c r="B39" s="598"/>
      <c r="C39" s="598"/>
      <c r="D39" s="598"/>
      <c r="E39" s="598"/>
      <c r="F39" s="598"/>
      <c r="G39" s="598"/>
      <c r="H39" s="598"/>
      <c r="I39" s="598"/>
      <c r="J39" s="296"/>
    </row>
    <row r="40" spans="1:10" ht="15.75">
      <c r="A40" s="597" t="s">
        <v>67</v>
      </c>
      <c r="B40" s="597"/>
      <c r="C40" s="597"/>
      <c r="D40" s="597"/>
      <c r="E40" s="597"/>
      <c r="F40" s="597"/>
      <c r="G40" s="597"/>
      <c r="H40" s="597"/>
      <c r="I40" s="597"/>
      <c r="J40" s="296"/>
    </row>
    <row r="41" spans="1:10" ht="15.75">
      <c r="A41" s="597">
        <f>'Names of Bidder'!D8</f>
        <v>0</v>
      </c>
      <c r="B41" s="597"/>
      <c r="C41" s="597"/>
      <c r="D41" s="597"/>
      <c r="E41" s="597"/>
      <c r="F41" s="597"/>
      <c r="G41" s="597"/>
      <c r="H41" s="597"/>
      <c r="I41" s="597"/>
      <c r="J41" s="296"/>
    </row>
    <row r="42" spans="1:10" ht="39.950000000000003" customHeight="1">
      <c r="A42" s="587" t="str">
        <f>"having its Registered Office at " &amp; 'Names of Bidder'!D9 &amp; " " &amp; 'Names of Bidder'!D10 &amp; " " &amp; 'Names of Bidder'!D11</f>
        <v xml:space="preserve">having its Registered Office at   </v>
      </c>
      <c r="B42" s="587"/>
      <c r="C42" s="587"/>
      <c r="D42" s="587"/>
      <c r="E42" s="587"/>
      <c r="F42" s="587"/>
      <c r="G42" s="587"/>
      <c r="H42" s="587"/>
      <c r="I42" s="587"/>
      <c r="J42" s="296"/>
    </row>
    <row r="43" spans="1:10" ht="15.75" hidden="1">
      <c r="A43" s="597" t="str">
        <f>IF('Names of Bidder'!D6 = "Individual Firm", " ", " and ")</f>
        <v xml:space="preserve"> and </v>
      </c>
      <c r="B43" s="597"/>
      <c r="C43" s="597"/>
      <c r="D43" s="597"/>
      <c r="E43" s="597"/>
      <c r="F43" s="597"/>
      <c r="G43" s="597"/>
      <c r="H43" s="597"/>
      <c r="I43" s="597"/>
      <c r="J43" s="296"/>
    </row>
    <row r="44" spans="1:10" ht="15.75" hidden="1">
      <c r="A44" s="597">
        <f>IF('Names of Bidder'!D6= "Individual Firm", "", 'Names of Bidder'!D8)</f>
        <v>0</v>
      </c>
      <c r="B44" s="597"/>
      <c r="C44" s="597"/>
      <c r="D44" s="597"/>
      <c r="E44" s="597"/>
      <c r="F44" s="597"/>
      <c r="G44" s="597"/>
      <c r="H44" s="597"/>
      <c r="I44" s="597"/>
      <c r="J44" s="296"/>
    </row>
    <row r="45" spans="1:10" ht="39.950000000000003" hidden="1" customHeight="1">
      <c r="A45" s="601" t="str">
        <f>IF('Names of Bidder'!D6= "Sole Bidder", "", "having its Registered Office at "&amp;IF('Names of Bidder'!D7=1,'Names of Bidder'!D15&amp;" "&amp;'Names of Bidder'!D16&amp;" "&amp;'Names of Bidder'!D17,IF('Names of Bidder'!D7=2,'Names of Bidder'!D15&amp;" &amp; "&amp;'Names of Bidder'!D16&amp;" "&amp;'Names of Bidder'!D17&amp;" and " &amp; 'Names of Bidder'!D20&amp;" &amp; "&amp;'Names of Bidder'!D21&amp;" "&amp;'Names of Bidder'!D22 &amp;IF('Names of Bidder'!D7=2," respectively",""))))</f>
        <v>having its Registered Office at FALSE</v>
      </c>
      <c r="B45" s="601"/>
      <c r="C45" s="601"/>
      <c r="D45" s="601"/>
      <c r="E45" s="601"/>
      <c r="F45" s="601"/>
      <c r="G45" s="601"/>
      <c r="H45" s="601"/>
      <c r="I45" s="601"/>
      <c r="J45" s="296"/>
    </row>
    <row r="46" spans="1:10" ht="15.75">
      <c r="A46" s="597" t="s">
        <v>68</v>
      </c>
      <c r="B46" s="597"/>
      <c r="C46" s="597"/>
      <c r="D46" s="597"/>
      <c r="E46" s="597"/>
      <c r="F46" s="597"/>
      <c r="G46" s="597"/>
      <c r="H46" s="597"/>
      <c r="I46" s="597"/>
      <c r="J46" s="296"/>
    </row>
    <row r="47" spans="1:10" ht="18.75">
      <c r="A47" s="598" t="s">
        <v>69</v>
      </c>
      <c r="B47" s="598"/>
      <c r="C47" s="598"/>
      <c r="D47" s="598"/>
      <c r="E47" s="598"/>
      <c r="F47" s="598"/>
      <c r="G47" s="598"/>
      <c r="H47" s="598"/>
      <c r="I47" s="598"/>
      <c r="J47" s="296"/>
    </row>
    <row r="48" spans="1:10" ht="18.75">
      <c r="A48" s="598" t="s">
        <v>70</v>
      </c>
      <c r="B48" s="598"/>
      <c r="C48" s="598"/>
      <c r="D48" s="598"/>
      <c r="E48" s="598"/>
      <c r="F48" s="598"/>
      <c r="G48" s="598"/>
      <c r="H48" s="598"/>
      <c r="I48" s="598"/>
      <c r="J48" s="296"/>
    </row>
    <row r="49" spans="1:10" ht="67.5" customHeight="1">
      <c r="A49" s="584" t="str">
        <f>"POWERGRID intends to award, under laid-down organisational procedures, contract(s) for " &amp; Basic!B1</f>
        <v>POWERGRID intends to award, under laid-down organisational procedures, contract(s) for 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49" s="584"/>
      <c r="C49" s="584"/>
      <c r="D49" s="584"/>
      <c r="E49" s="584"/>
      <c r="F49" s="584"/>
      <c r="G49" s="584"/>
      <c r="H49" s="584"/>
      <c r="I49" s="584"/>
      <c r="J49" s="296"/>
    </row>
    <row r="50" spans="1:10" ht="16.5" customHeight="1">
      <c r="A50" s="299"/>
      <c r="B50" s="296"/>
      <c r="C50" s="296"/>
      <c r="D50" s="296"/>
      <c r="E50" s="296"/>
      <c r="F50" s="299"/>
      <c r="G50" s="296"/>
      <c r="H50" s="296"/>
      <c r="I50" s="296"/>
      <c r="J50" s="296"/>
    </row>
    <row r="51" spans="1:10" ht="16.5" customHeight="1">
      <c r="A51" s="299"/>
      <c r="B51"/>
      <c r="C51" s="296"/>
      <c r="D51" s="296"/>
      <c r="E51" s="296"/>
      <c r="F51" s="299"/>
      <c r="G51" s="296"/>
      <c r="H51" s="296"/>
      <c r="I51" s="296"/>
      <c r="J51" s="296"/>
    </row>
    <row r="52" spans="1:10" ht="21" customHeight="1">
      <c r="A52" s="587" t="s">
        <v>71</v>
      </c>
      <c r="B52" s="587"/>
      <c r="C52" s="587"/>
      <c r="D52" s="587"/>
      <c r="E52" s="593" t="s">
        <v>71</v>
      </c>
      <c r="F52" s="593"/>
      <c r="G52" s="593"/>
      <c r="H52" s="593"/>
      <c r="I52" s="593"/>
      <c r="J52" s="296"/>
    </row>
    <row r="53" spans="1:10" ht="36" customHeight="1">
      <c r="A53" s="594" t="s">
        <v>72</v>
      </c>
      <c r="B53" s="594"/>
      <c r="C53" s="594"/>
      <c r="D53" s="594"/>
      <c r="E53" s="595" t="s">
        <v>73</v>
      </c>
      <c r="F53" s="595"/>
      <c r="G53" s="595"/>
      <c r="H53" s="595"/>
      <c r="I53" s="595"/>
      <c r="J53" s="296"/>
    </row>
    <row r="54" spans="1:10" ht="15.75">
      <c r="A54" s="300" t="s">
        <v>54</v>
      </c>
      <c r="B54" s="300"/>
      <c r="C54" s="300"/>
      <c r="D54" s="300"/>
      <c r="E54" s="300"/>
      <c r="F54" s="300"/>
      <c r="G54" s="300"/>
      <c r="H54" s="300"/>
      <c r="I54" s="301" t="s">
        <v>74</v>
      </c>
      <c r="J54" s="296"/>
    </row>
    <row r="55" spans="1:10" ht="142.5" customHeight="1">
      <c r="A55" s="584" t="str">
        <f>Basic!B1 &amp; " Package and Specification Number " &amp;  Basic!B3 &amp; " POWERGRID values full compliance with all relevant laws and regulations, and the principles of economic use of resources, and of fairness and transparency in its relations with its Bidders/ Contractors."</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 Package and Specification Number SR-I/C&amp;M/WC-3823-D/2024/Rfx-5002003807 POWERGRID values full compliance with all relevant laws and regulations, and the principles of economic use of resources, and of fairness and transparency in its relations with its Bidders/ Contractors.</v>
      </c>
      <c r="B55" s="584"/>
      <c r="C55" s="584"/>
      <c r="D55" s="584"/>
      <c r="E55" s="584"/>
      <c r="F55" s="584"/>
      <c r="G55" s="584"/>
      <c r="H55" s="584"/>
      <c r="I55" s="584"/>
    </row>
    <row r="56" spans="1:10" ht="8.1" customHeight="1">
      <c r="A56" s="302"/>
      <c r="B56" s="303"/>
      <c r="C56" s="303"/>
      <c r="D56" s="303"/>
      <c r="E56" s="303"/>
      <c r="F56" s="303"/>
      <c r="G56" s="303"/>
      <c r="H56" s="303"/>
      <c r="I56" s="303"/>
    </row>
    <row r="57" spans="1:10" ht="35.25" customHeight="1">
      <c r="A57" s="584" t="s">
        <v>75</v>
      </c>
      <c r="B57" s="584"/>
      <c r="C57" s="584"/>
      <c r="D57" s="584"/>
      <c r="E57" s="584"/>
      <c r="F57" s="584"/>
      <c r="G57" s="584"/>
      <c r="H57" s="584"/>
      <c r="I57" s="584"/>
    </row>
    <row r="58" spans="1:10" ht="8.1" customHeight="1">
      <c r="A58" s="304"/>
      <c r="B58" s="303"/>
      <c r="C58" s="303"/>
      <c r="D58" s="303"/>
      <c r="E58" s="303"/>
      <c r="F58" s="303"/>
      <c r="G58" s="303"/>
      <c r="H58" s="303"/>
      <c r="I58" s="303"/>
    </row>
    <row r="59" spans="1:10" ht="15.75">
      <c r="A59" s="586" t="s">
        <v>134</v>
      </c>
      <c r="B59" s="586"/>
      <c r="C59" s="586"/>
      <c r="D59" s="586"/>
      <c r="E59" s="586"/>
      <c r="F59" s="586"/>
      <c r="G59" s="586"/>
      <c r="H59" s="586"/>
      <c r="I59" s="586"/>
    </row>
    <row r="60" spans="1:10" ht="8.1" customHeight="1">
      <c r="A60" s="304"/>
      <c r="B60" s="303"/>
      <c r="C60" s="303"/>
      <c r="D60" s="303"/>
      <c r="E60" s="303"/>
      <c r="F60" s="303"/>
      <c r="G60" s="303"/>
      <c r="H60" s="303"/>
      <c r="I60" s="303"/>
    </row>
    <row r="61" spans="1:10" ht="16.5">
      <c r="A61" s="585" t="s">
        <v>76</v>
      </c>
      <c r="B61" s="585"/>
      <c r="C61" s="585"/>
      <c r="D61" s="585"/>
      <c r="E61" s="585"/>
      <c r="F61" s="585"/>
      <c r="G61" s="585"/>
      <c r="H61" s="585"/>
      <c r="I61" s="585"/>
    </row>
    <row r="62" spans="1:10" ht="8.1" customHeight="1">
      <c r="A62" s="305"/>
      <c r="B62" s="303"/>
      <c r="C62" s="303"/>
      <c r="D62" s="303"/>
      <c r="E62" s="303"/>
      <c r="F62" s="303"/>
      <c r="G62" s="303"/>
      <c r="H62" s="303"/>
      <c r="I62" s="303"/>
    </row>
    <row r="63" spans="1:10" ht="37.5" customHeight="1">
      <c r="A63" s="306" t="s">
        <v>77</v>
      </c>
      <c r="B63" s="587" t="s">
        <v>78</v>
      </c>
      <c r="C63" s="587"/>
      <c r="D63" s="587"/>
      <c r="E63" s="587"/>
      <c r="F63" s="587"/>
      <c r="G63" s="587"/>
      <c r="H63" s="587"/>
      <c r="I63" s="587"/>
    </row>
    <row r="64" spans="1:10" ht="8.1" customHeight="1">
      <c r="A64" s="304"/>
      <c r="B64" s="303"/>
      <c r="C64" s="303"/>
      <c r="D64" s="303"/>
      <c r="E64" s="303"/>
      <c r="F64" s="303"/>
      <c r="G64" s="303"/>
      <c r="H64" s="303"/>
      <c r="I64" s="303"/>
    </row>
    <row r="65" spans="1:10" ht="70.5" customHeight="1">
      <c r="A65" s="303"/>
      <c r="B65" s="306" t="s">
        <v>79</v>
      </c>
      <c r="C65" s="587" t="s">
        <v>80</v>
      </c>
      <c r="D65" s="587"/>
      <c r="E65" s="587"/>
      <c r="F65" s="587"/>
      <c r="G65" s="587"/>
      <c r="H65" s="587"/>
      <c r="I65" s="587"/>
    </row>
    <row r="66" spans="1:10" ht="8.1" customHeight="1">
      <c r="A66" s="303"/>
      <c r="B66" s="306"/>
      <c r="C66" s="299"/>
      <c r="D66" s="299"/>
      <c r="E66" s="299"/>
      <c r="F66" s="299"/>
      <c r="G66" s="299"/>
      <c r="H66" s="299"/>
      <c r="I66" s="299"/>
    </row>
    <row r="67" spans="1:10" ht="99.75" customHeight="1">
      <c r="A67" s="303"/>
      <c r="B67" s="306" t="s">
        <v>81</v>
      </c>
      <c r="C67" s="587" t="s">
        <v>623</v>
      </c>
      <c r="D67" s="587"/>
      <c r="E67" s="587"/>
      <c r="F67" s="587"/>
      <c r="G67" s="587"/>
      <c r="H67" s="587"/>
      <c r="I67" s="587"/>
    </row>
    <row r="68" spans="1:10" ht="8.1" customHeight="1">
      <c r="A68" s="303"/>
      <c r="B68" s="306"/>
      <c r="C68" s="299"/>
      <c r="D68" s="299"/>
      <c r="E68" s="299"/>
      <c r="F68" s="299"/>
      <c r="G68" s="299"/>
      <c r="H68" s="299"/>
      <c r="I68" s="299"/>
    </row>
    <row r="69" spans="1:10" ht="50.25" customHeight="1">
      <c r="A69" s="303"/>
      <c r="B69" s="306" t="s">
        <v>82</v>
      </c>
      <c r="C69" s="587" t="s">
        <v>83</v>
      </c>
      <c r="D69" s="587"/>
      <c r="E69" s="587"/>
      <c r="F69" s="587"/>
      <c r="G69" s="587"/>
      <c r="H69" s="587"/>
      <c r="I69" s="587"/>
    </row>
    <row r="70" spans="1:10" ht="15.75">
      <c r="A70" s="304"/>
      <c r="B70" s="303"/>
      <c r="C70" s="303"/>
      <c r="D70" s="303"/>
      <c r="E70" s="303"/>
      <c r="F70" s="303"/>
      <c r="G70" s="303"/>
      <c r="H70" s="303"/>
      <c r="I70" s="303"/>
    </row>
    <row r="71" spans="1:10" ht="87" customHeight="1">
      <c r="A71" s="306" t="s">
        <v>84</v>
      </c>
      <c r="B71" s="587" t="s">
        <v>626</v>
      </c>
      <c r="C71" s="587"/>
      <c r="D71" s="587"/>
      <c r="E71" s="587"/>
      <c r="F71" s="587"/>
      <c r="G71" s="587"/>
      <c r="H71" s="587"/>
      <c r="I71" s="587"/>
    </row>
    <row r="72" spans="1:10" ht="8.1" customHeight="1">
      <c r="A72" s="305"/>
      <c r="B72" s="303"/>
      <c r="C72" s="303"/>
      <c r="D72" s="303"/>
      <c r="E72" s="303"/>
      <c r="F72" s="303"/>
      <c r="G72" s="303"/>
      <c r="H72" s="303"/>
      <c r="I72" s="303"/>
    </row>
    <row r="73" spans="1:10" ht="16.5">
      <c r="A73" s="585" t="s">
        <v>85</v>
      </c>
      <c r="B73" s="585"/>
      <c r="C73" s="585"/>
      <c r="D73" s="585"/>
      <c r="E73" s="585"/>
      <c r="F73" s="585"/>
      <c r="G73" s="585"/>
      <c r="H73" s="585"/>
      <c r="I73" s="585"/>
    </row>
    <row r="74" spans="1:10" ht="16.5">
      <c r="A74" s="305"/>
      <c r="B74" s="303"/>
      <c r="C74" s="303"/>
      <c r="D74" s="303"/>
      <c r="E74" s="303"/>
      <c r="F74" s="303"/>
      <c r="G74" s="303"/>
      <c r="H74" s="303"/>
      <c r="I74" s="303"/>
    </row>
    <row r="75" spans="1:10" ht="49.5" customHeight="1">
      <c r="A75" s="306" t="s">
        <v>77</v>
      </c>
      <c r="B75" s="587" t="s">
        <v>627</v>
      </c>
      <c r="C75" s="587"/>
      <c r="D75" s="587"/>
      <c r="E75" s="587"/>
      <c r="F75" s="587"/>
      <c r="G75" s="587"/>
      <c r="H75" s="587"/>
      <c r="I75" s="587"/>
    </row>
    <row r="76" spans="1:10" ht="29.25" customHeight="1">
      <c r="A76" s="299"/>
      <c r="B76" s="300"/>
      <c r="C76" s="300"/>
      <c r="D76" s="300"/>
      <c r="E76" s="300"/>
      <c r="F76" s="299"/>
      <c r="G76" s="300"/>
      <c r="H76" s="300"/>
      <c r="I76" s="300"/>
      <c r="J76" s="296"/>
    </row>
    <row r="77" spans="1:10" ht="21" customHeight="1">
      <c r="A77" s="587" t="s">
        <v>71</v>
      </c>
      <c r="B77" s="587"/>
      <c r="C77" s="587"/>
      <c r="D77" s="587"/>
      <c r="E77" s="593" t="s">
        <v>71</v>
      </c>
      <c r="F77" s="593"/>
      <c r="G77" s="593"/>
      <c r="H77" s="593"/>
      <c r="I77" s="593"/>
      <c r="J77" s="296"/>
    </row>
    <row r="78" spans="1:10" ht="33" customHeight="1">
      <c r="A78" s="594" t="s">
        <v>72</v>
      </c>
      <c r="B78" s="594"/>
      <c r="C78" s="594"/>
      <c r="D78" s="594"/>
      <c r="E78" s="595" t="s">
        <v>73</v>
      </c>
      <c r="F78" s="595"/>
      <c r="G78" s="595"/>
      <c r="H78" s="595"/>
      <c r="I78" s="595"/>
      <c r="J78" s="296"/>
    </row>
    <row r="79" spans="1:10" ht="15.75">
      <c r="A79" s="300" t="s">
        <v>54</v>
      </c>
      <c r="B79" s="300"/>
      <c r="C79" s="300"/>
      <c r="D79" s="300"/>
      <c r="E79" s="300"/>
      <c r="F79" s="300"/>
      <c r="G79" s="300"/>
      <c r="H79" s="300"/>
      <c r="I79" s="301" t="s">
        <v>86</v>
      </c>
      <c r="J79" s="296"/>
    </row>
    <row r="80" spans="1:10" ht="117" customHeight="1">
      <c r="A80" s="303"/>
      <c r="B80" s="306" t="s">
        <v>87</v>
      </c>
      <c r="C80" s="587" t="s">
        <v>628</v>
      </c>
      <c r="D80" s="587"/>
      <c r="E80" s="587"/>
      <c r="F80" s="587"/>
      <c r="G80" s="587"/>
      <c r="H80" s="587"/>
      <c r="I80" s="587"/>
    </row>
    <row r="81" spans="1:10" ht="9.9499999999999993" customHeight="1">
      <c r="A81" s="303"/>
      <c r="B81" s="307"/>
      <c r="C81" s="304"/>
      <c r="D81" s="304"/>
      <c r="E81" s="304"/>
      <c r="F81" s="304"/>
      <c r="G81" s="304"/>
      <c r="H81" s="304"/>
      <c r="I81" s="304"/>
    </row>
    <row r="82" spans="1:10" ht="100.5" customHeight="1">
      <c r="A82" s="303"/>
      <c r="B82" s="306" t="s">
        <v>81</v>
      </c>
      <c r="C82" s="587" t="s">
        <v>629</v>
      </c>
      <c r="D82" s="587"/>
      <c r="E82" s="587"/>
      <c r="F82" s="587"/>
      <c r="G82" s="587"/>
      <c r="H82" s="587"/>
      <c r="I82" s="587"/>
    </row>
    <row r="83" spans="1:10" ht="9.9499999999999993" customHeight="1">
      <c r="A83" s="303"/>
      <c r="B83" s="306"/>
      <c r="C83" s="308"/>
      <c r="D83" s="308"/>
      <c r="E83" s="308"/>
      <c r="F83" s="308"/>
      <c r="G83" s="308"/>
      <c r="H83" s="308"/>
      <c r="I83" s="308"/>
    </row>
    <row r="84" spans="1:10" ht="65.25" customHeight="1">
      <c r="A84" s="303"/>
      <c r="B84" s="306" t="s">
        <v>82</v>
      </c>
      <c r="C84" s="587" t="s">
        <v>630</v>
      </c>
      <c r="D84" s="587"/>
      <c r="E84" s="587"/>
      <c r="F84" s="587"/>
      <c r="G84" s="587"/>
      <c r="H84" s="587"/>
      <c r="I84" s="587"/>
    </row>
    <row r="85" spans="1:10" ht="9.9499999999999993" customHeight="1">
      <c r="A85" s="303"/>
      <c r="B85" s="306"/>
      <c r="C85" s="308"/>
      <c r="D85" s="308"/>
      <c r="E85" s="308"/>
      <c r="F85" s="308"/>
      <c r="G85" s="308"/>
      <c r="H85" s="308"/>
      <c r="I85" s="308"/>
    </row>
    <row r="86" spans="1:10" ht="101.25" customHeight="1">
      <c r="A86" s="303"/>
      <c r="B86" s="306" t="s">
        <v>88</v>
      </c>
      <c r="C86" s="587" t="s">
        <v>89</v>
      </c>
      <c r="D86" s="587"/>
      <c r="E86" s="587"/>
      <c r="F86" s="587"/>
      <c r="G86" s="587"/>
      <c r="H86" s="587"/>
      <c r="I86" s="587"/>
    </row>
    <row r="87" spans="1:10" ht="9.9499999999999993" customHeight="1">
      <c r="A87" s="303"/>
      <c r="B87" s="306"/>
      <c r="C87" s="308"/>
      <c r="D87" s="308"/>
      <c r="E87" s="308"/>
      <c r="F87" s="308"/>
      <c r="G87" s="308"/>
      <c r="H87" s="308"/>
      <c r="I87" s="308"/>
    </row>
    <row r="88" spans="1:10" ht="66" customHeight="1">
      <c r="A88" s="303"/>
      <c r="B88" s="306" t="s">
        <v>90</v>
      </c>
      <c r="C88" s="587" t="s">
        <v>631</v>
      </c>
      <c r="D88" s="587"/>
      <c r="E88" s="587"/>
      <c r="F88" s="587"/>
      <c r="G88" s="587"/>
      <c r="H88" s="587"/>
      <c r="I88" s="587"/>
    </row>
    <row r="89" spans="1:10" ht="9.9499999999999993" customHeight="1">
      <c r="A89" s="303"/>
      <c r="B89" s="306"/>
      <c r="C89" s="308"/>
      <c r="D89" s="308"/>
      <c r="E89" s="308"/>
      <c r="F89" s="308"/>
      <c r="G89" s="308"/>
      <c r="H89" s="308"/>
      <c r="I89" s="308"/>
    </row>
    <row r="90" spans="1:10" ht="63" customHeight="1">
      <c r="A90" s="303"/>
      <c r="B90" s="306" t="s">
        <v>91</v>
      </c>
      <c r="C90" s="587" t="s">
        <v>92</v>
      </c>
      <c r="D90" s="587"/>
      <c r="E90" s="587"/>
      <c r="F90" s="587"/>
      <c r="G90" s="587"/>
      <c r="H90" s="587"/>
      <c r="I90" s="587"/>
    </row>
    <row r="91" spans="1:10" ht="8.1" customHeight="1">
      <c r="A91" s="303"/>
      <c r="B91" s="308"/>
      <c r="C91" s="308"/>
      <c r="D91" s="308"/>
      <c r="E91" s="308"/>
      <c r="F91" s="308"/>
      <c r="G91" s="308"/>
      <c r="H91" s="308"/>
      <c r="I91" s="308"/>
    </row>
    <row r="92" spans="1:10" ht="44.25" customHeight="1">
      <c r="A92" s="303"/>
      <c r="B92" s="306" t="s">
        <v>632</v>
      </c>
      <c r="C92" s="587" t="s">
        <v>633</v>
      </c>
      <c r="D92" s="587"/>
      <c r="E92" s="587"/>
      <c r="F92" s="587"/>
      <c r="G92" s="587"/>
      <c r="H92" s="587"/>
      <c r="I92" s="587"/>
    </row>
    <row r="93" spans="1:10" ht="37.5" customHeight="1">
      <c r="A93" s="306" t="s">
        <v>84</v>
      </c>
      <c r="B93" s="587" t="s">
        <v>93</v>
      </c>
      <c r="C93" s="587"/>
      <c r="D93" s="587"/>
      <c r="E93" s="587"/>
      <c r="F93" s="587"/>
      <c r="G93" s="587"/>
      <c r="H93" s="587"/>
      <c r="I93" s="587"/>
    </row>
    <row r="94" spans="1:10" ht="41.25" customHeight="1">
      <c r="A94" s="299"/>
      <c r="B94" s="300"/>
      <c r="C94" s="300"/>
      <c r="D94" s="300"/>
      <c r="E94" s="300"/>
      <c r="F94" s="299"/>
      <c r="G94" s="300"/>
      <c r="H94" s="300"/>
      <c r="I94" s="300"/>
      <c r="J94" s="296"/>
    </row>
    <row r="95" spans="1:10" ht="21" customHeight="1">
      <c r="A95" s="587" t="s">
        <v>71</v>
      </c>
      <c r="B95" s="587"/>
      <c r="C95" s="587"/>
      <c r="D95" s="587"/>
      <c r="E95" s="593" t="s">
        <v>71</v>
      </c>
      <c r="F95" s="593"/>
      <c r="G95" s="593"/>
      <c r="H95" s="593"/>
      <c r="I95" s="593"/>
      <c r="J95" s="296"/>
    </row>
    <row r="96" spans="1:10" ht="33" customHeight="1">
      <c r="A96" s="594" t="s">
        <v>72</v>
      </c>
      <c r="B96" s="594"/>
      <c r="C96" s="594"/>
      <c r="D96" s="594"/>
      <c r="E96" s="595" t="s">
        <v>73</v>
      </c>
      <c r="F96" s="595"/>
      <c r="G96" s="595"/>
      <c r="H96" s="595"/>
      <c r="I96" s="595"/>
      <c r="J96" s="296"/>
    </row>
    <row r="97" spans="1:10" ht="15.75">
      <c r="A97" s="300" t="s">
        <v>54</v>
      </c>
      <c r="B97" s="300"/>
      <c r="C97" s="300"/>
      <c r="D97" s="300"/>
      <c r="E97" s="300"/>
      <c r="F97" s="300"/>
      <c r="G97" s="300"/>
      <c r="H97" s="300"/>
      <c r="I97" s="301" t="s">
        <v>94</v>
      </c>
      <c r="J97" s="296"/>
    </row>
    <row r="98" spans="1:10" ht="15.75">
      <c r="A98" s="300"/>
      <c r="B98" s="300"/>
      <c r="C98" s="300"/>
      <c r="D98" s="300"/>
      <c r="E98" s="300"/>
      <c r="F98" s="300"/>
      <c r="G98" s="300"/>
      <c r="H98" s="300"/>
      <c r="I98" s="301"/>
      <c r="J98" s="296"/>
    </row>
    <row r="99" spans="1:10" ht="16.5">
      <c r="A99" s="585" t="s">
        <v>95</v>
      </c>
      <c r="B99" s="585"/>
      <c r="C99" s="585"/>
      <c r="D99" s="585"/>
      <c r="E99" s="585"/>
      <c r="F99" s="585"/>
      <c r="G99" s="585"/>
      <c r="H99" s="585"/>
      <c r="I99" s="585"/>
    </row>
    <row r="100" spans="1:10" ht="15" customHeight="1">
      <c r="A100" s="304"/>
      <c r="B100" s="587"/>
      <c r="C100" s="587"/>
      <c r="D100" s="587"/>
      <c r="E100" s="587"/>
      <c r="F100" s="587"/>
      <c r="G100" s="587"/>
      <c r="H100" s="587"/>
      <c r="I100" s="587"/>
    </row>
    <row r="101" spans="1:10" ht="80.25" customHeight="1">
      <c r="A101" s="306" t="s">
        <v>77</v>
      </c>
      <c r="B101" s="587" t="s">
        <v>634</v>
      </c>
      <c r="C101" s="587"/>
      <c r="D101" s="587"/>
      <c r="E101" s="587"/>
      <c r="F101" s="587"/>
      <c r="G101" s="587"/>
      <c r="H101" s="587"/>
      <c r="I101" s="587"/>
    </row>
    <row r="102" spans="1:10" ht="15" customHeight="1">
      <c r="A102" s="306"/>
      <c r="B102" s="304"/>
      <c r="C102" s="304"/>
      <c r="D102" s="304"/>
      <c r="E102" s="304"/>
      <c r="F102" s="304"/>
      <c r="G102" s="304"/>
      <c r="H102" s="304"/>
      <c r="I102" s="304"/>
    </row>
    <row r="103" spans="1:10" ht="160.5" customHeight="1">
      <c r="A103" s="306" t="s">
        <v>84</v>
      </c>
      <c r="B103" s="587" t="s">
        <v>635</v>
      </c>
      <c r="C103" s="587"/>
      <c r="D103" s="587"/>
      <c r="E103" s="587"/>
      <c r="F103" s="587"/>
      <c r="G103" s="587"/>
      <c r="H103" s="587"/>
      <c r="I103" s="587"/>
    </row>
    <row r="104" spans="1:10" ht="18" customHeight="1">
      <c r="A104" s="306"/>
      <c r="B104" s="304"/>
      <c r="C104" s="304"/>
      <c r="D104" s="304"/>
      <c r="E104" s="304"/>
      <c r="F104" s="304"/>
      <c r="G104" s="304"/>
      <c r="H104" s="304"/>
      <c r="I104" s="304"/>
    </row>
    <row r="105" spans="1:10" ht="51.75" customHeight="1">
      <c r="A105" s="306" t="s">
        <v>96</v>
      </c>
      <c r="B105" s="587" t="s">
        <v>636</v>
      </c>
      <c r="C105" s="587"/>
      <c r="D105" s="587"/>
      <c r="E105" s="587"/>
      <c r="F105" s="587"/>
      <c r="G105" s="587"/>
      <c r="H105" s="587"/>
      <c r="I105" s="587"/>
    </row>
    <row r="106" spans="1:10" ht="15" customHeight="1">
      <c r="A106" s="304"/>
      <c r="B106" s="303"/>
      <c r="C106" s="303"/>
      <c r="D106" s="303"/>
      <c r="E106" s="303"/>
      <c r="F106" s="303"/>
      <c r="G106" s="303"/>
      <c r="H106" s="303"/>
      <c r="I106" s="303"/>
    </row>
    <row r="107" spans="1:10" ht="16.5">
      <c r="A107" s="585" t="s">
        <v>97</v>
      </c>
      <c r="B107" s="585"/>
      <c r="C107" s="585"/>
      <c r="D107" s="585"/>
      <c r="E107" s="585"/>
      <c r="F107" s="585"/>
      <c r="G107" s="585"/>
      <c r="H107" s="585"/>
      <c r="I107" s="585"/>
    </row>
    <row r="108" spans="1:10" ht="15" customHeight="1">
      <c r="A108" s="305"/>
      <c r="B108" s="303"/>
      <c r="C108" s="303"/>
      <c r="D108" s="303"/>
      <c r="E108" s="303"/>
      <c r="F108" s="303"/>
      <c r="G108" s="303"/>
      <c r="H108" s="303"/>
      <c r="I108" s="303"/>
    </row>
    <row r="109" spans="1:10" ht="54.75" customHeight="1">
      <c r="A109" s="306" t="s">
        <v>77</v>
      </c>
      <c r="B109" s="584" t="s">
        <v>637</v>
      </c>
      <c r="C109" s="584"/>
      <c r="D109" s="584"/>
      <c r="E109" s="584"/>
      <c r="F109" s="584"/>
      <c r="G109" s="584"/>
      <c r="H109" s="584"/>
      <c r="I109" s="584"/>
    </row>
    <row r="110" spans="1:10" ht="15" customHeight="1">
      <c r="A110" s="306"/>
      <c r="B110" s="303"/>
      <c r="C110" s="303"/>
      <c r="D110" s="303"/>
      <c r="E110" s="303"/>
      <c r="F110" s="303"/>
      <c r="G110" s="303"/>
      <c r="H110" s="303"/>
      <c r="I110" s="303"/>
    </row>
    <row r="111" spans="1:10" ht="86.25" customHeight="1">
      <c r="A111" s="306" t="s">
        <v>84</v>
      </c>
      <c r="B111" s="584" t="s">
        <v>638</v>
      </c>
      <c r="C111" s="584"/>
      <c r="D111" s="584"/>
      <c r="E111" s="584"/>
      <c r="F111" s="584"/>
      <c r="G111" s="584"/>
      <c r="H111" s="584"/>
      <c r="I111" s="584"/>
    </row>
    <row r="112" spans="1:10" ht="15" customHeight="1">
      <c r="A112" s="304"/>
      <c r="B112" s="303"/>
      <c r="C112" s="303"/>
      <c r="D112" s="303"/>
      <c r="E112" s="303"/>
      <c r="F112" s="303"/>
      <c r="G112" s="303"/>
      <c r="H112" s="303"/>
      <c r="I112" s="303"/>
    </row>
    <row r="113" spans="1:10" ht="16.5">
      <c r="A113" s="585" t="s">
        <v>98</v>
      </c>
      <c r="B113" s="585"/>
      <c r="C113" s="585"/>
      <c r="D113" s="585"/>
      <c r="E113" s="585"/>
      <c r="F113" s="585"/>
      <c r="G113" s="585"/>
      <c r="H113" s="585"/>
      <c r="I113" s="585"/>
    </row>
    <row r="114" spans="1:10" ht="15" customHeight="1">
      <c r="A114" s="305"/>
      <c r="B114" s="303"/>
      <c r="C114" s="303"/>
      <c r="D114" s="303"/>
      <c r="E114" s="303"/>
      <c r="F114" s="303"/>
      <c r="G114" s="303"/>
      <c r="H114" s="303"/>
      <c r="I114" s="303"/>
    </row>
    <row r="115" spans="1:10" ht="66" customHeight="1">
      <c r="A115" s="306" t="s">
        <v>77</v>
      </c>
      <c r="B115" s="584" t="s">
        <v>639</v>
      </c>
      <c r="C115" s="584"/>
      <c r="D115" s="584"/>
      <c r="E115" s="584"/>
      <c r="F115" s="584"/>
      <c r="G115" s="584"/>
      <c r="H115" s="584"/>
      <c r="I115" s="584"/>
    </row>
    <row r="116" spans="1:10" ht="21" customHeight="1">
      <c r="A116" s="303"/>
      <c r="B116" s="303"/>
      <c r="C116" s="303"/>
      <c r="D116" s="303"/>
      <c r="E116" s="303"/>
      <c r="F116" s="303"/>
      <c r="G116" s="303"/>
      <c r="H116" s="303"/>
      <c r="I116" s="303"/>
      <c r="J116" s="296"/>
    </row>
    <row r="117" spans="1:10" ht="21" customHeight="1">
      <c r="A117" s="587" t="s">
        <v>71</v>
      </c>
      <c r="B117" s="587"/>
      <c r="C117" s="587"/>
      <c r="D117" s="587"/>
      <c r="E117" s="593" t="s">
        <v>71</v>
      </c>
      <c r="F117" s="593"/>
      <c r="G117" s="593"/>
      <c r="H117" s="593"/>
      <c r="I117" s="593"/>
      <c r="J117" s="296"/>
    </row>
    <row r="118" spans="1:10" ht="33" customHeight="1">
      <c r="A118" s="594" t="s">
        <v>72</v>
      </c>
      <c r="B118" s="594"/>
      <c r="C118" s="594"/>
      <c r="D118" s="594"/>
      <c r="E118" s="595" t="s">
        <v>73</v>
      </c>
      <c r="F118" s="595"/>
      <c r="G118" s="595"/>
      <c r="H118" s="595"/>
      <c r="I118" s="595"/>
      <c r="J118" s="296"/>
    </row>
    <row r="119" spans="1:10" ht="15.75">
      <c r="A119" s="300" t="s">
        <v>54</v>
      </c>
      <c r="B119" s="300"/>
      <c r="C119" s="300"/>
      <c r="D119" s="300"/>
      <c r="E119" s="300"/>
      <c r="F119" s="300"/>
      <c r="G119" s="300"/>
      <c r="H119" s="300"/>
      <c r="I119" s="301" t="s">
        <v>99</v>
      </c>
      <c r="J119" s="296"/>
    </row>
    <row r="120" spans="1:10" ht="15.95" customHeight="1">
      <c r="A120" s="304"/>
      <c r="B120" s="303"/>
      <c r="C120" s="303"/>
      <c r="D120" s="303"/>
      <c r="E120" s="303"/>
      <c r="F120" s="303"/>
      <c r="G120" s="303"/>
      <c r="H120" s="303"/>
      <c r="I120" s="303"/>
    </row>
    <row r="121" spans="1:10" ht="50.25" customHeight="1">
      <c r="A121" s="306" t="s">
        <v>84</v>
      </c>
      <c r="B121" s="584" t="s">
        <v>640</v>
      </c>
      <c r="C121" s="584"/>
      <c r="D121" s="584"/>
      <c r="E121" s="584"/>
      <c r="F121" s="584"/>
      <c r="G121" s="584"/>
      <c r="H121" s="584"/>
      <c r="I121" s="584"/>
    </row>
    <row r="122" spans="1:10" ht="15.95" customHeight="1">
      <c r="A122" s="304"/>
      <c r="B122" s="303"/>
      <c r="C122" s="303"/>
      <c r="D122" s="303"/>
      <c r="E122" s="303"/>
      <c r="F122" s="303"/>
      <c r="G122" s="303"/>
      <c r="H122" s="303"/>
      <c r="I122" s="303"/>
    </row>
    <row r="123" spans="1:10" ht="16.5">
      <c r="A123" s="585" t="s">
        <v>100</v>
      </c>
      <c r="B123" s="585"/>
      <c r="C123" s="585"/>
      <c r="D123" s="585"/>
      <c r="E123" s="585"/>
      <c r="F123" s="585"/>
      <c r="G123" s="585"/>
      <c r="H123" s="585"/>
      <c r="I123" s="585"/>
    </row>
    <row r="124" spans="1:10" ht="15.95" customHeight="1">
      <c r="A124" s="304"/>
      <c r="B124" s="303"/>
      <c r="C124" s="303"/>
      <c r="D124" s="303"/>
      <c r="E124" s="303"/>
      <c r="F124" s="303"/>
      <c r="G124" s="303"/>
      <c r="H124" s="303"/>
      <c r="I124" s="303"/>
    </row>
    <row r="125" spans="1:10" ht="38.25" customHeight="1">
      <c r="A125" s="306" t="s">
        <v>77</v>
      </c>
      <c r="B125" s="584" t="s">
        <v>101</v>
      </c>
      <c r="C125" s="584"/>
      <c r="D125" s="584"/>
      <c r="E125" s="584"/>
      <c r="F125" s="584"/>
      <c r="G125" s="584"/>
      <c r="H125" s="584"/>
      <c r="I125" s="584"/>
    </row>
    <row r="126" spans="1:10" ht="15.95" customHeight="1">
      <c r="A126" s="303"/>
      <c r="B126" s="303"/>
      <c r="C126" s="303"/>
      <c r="D126" s="303"/>
      <c r="E126" s="303"/>
      <c r="F126" s="303"/>
      <c r="G126" s="303"/>
      <c r="H126" s="303"/>
      <c r="I126" s="303"/>
      <c r="J126" s="296"/>
    </row>
    <row r="127" spans="1:10" ht="34.5" customHeight="1">
      <c r="A127" s="306" t="s">
        <v>84</v>
      </c>
      <c r="B127" s="586" t="s">
        <v>102</v>
      </c>
      <c r="C127" s="586"/>
      <c r="D127" s="586"/>
      <c r="E127" s="586"/>
      <c r="F127" s="586"/>
      <c r="G127" s="586"/>
      <c r="H127" s="586"/>
      <c r="I127" s="586"/>
    </row>
    <row r="128" spans="1:10" ht="21.75" customHeight="1">
      <c r="A128" s="305"/>
      <c r="B128" s="303"/>
      <c r="C128" s="303"/>
      <c r="D128" s="303"/>
      <c r="E128" s="303"/>
      <c r="F128" s="303"/>
      <c r="G128" s="303"/>
      <c r="H128" s="303"/>
      <c r="I128" s="303"/>
    </row>
    <row r="129" spans="1:10" ht="16.5">
      <c r="A129" s="585" t="s">
        <v>103</v>
      </c>
      <c r="B129" s="585"/>
      <c r="C129" s="585"/>
      <c r="D129" s="585"/>
      <c r="E129" s="585"/>
      <c r="F129" s="585"/>
      <c r="G129" s="585"/>
      <c r="H129" s="585"/>
      <c r="I129" s="585"/>
    </row>
    <row r="130" spans="1:10" ht="15.95" customHeight="1">
      <c r="A130" s="304"/>
      <c r="B130" s="303"/>
      <c r="C130" s="303"/>
      <c r="D130" s="303"/>
      <c r="E130" s="303"/>
      <c r="F130" s="303"/>
      <c r="G130" s="303"/>
      <c r="H130" s="303"/>
      <c r="I130" s="303"/>
    </row>
    <row r="131" spans="1:10" ht="82.5" customHeight="1">
      <c r="A131" s="584" t="s">
        <v>104</v>
      </c>
      <c r="B131" s="584"/>
      <c r="C131" s="584"/>
      <c r="D131" s="584"/>
      <c r="E131" s="584"/>
      <c r="F131" s="584"/>
      <c r="G131" s="584"/>
      <c r="H131" s="584"/>
      <c r="I131" s="584"/>
    </row>
    <row r="132" spans="1:10" ht="15.95" customHeight="1">
      <c r="A132" s="303"/>
      <c r="B132" s="303"/>
      <c r="C132" s="303"/>
      <c r="D132" s="303"/>
      <c r="E132" s="303"/>
      <c r="F132" s="303"/>
      <c r="G132" s="303"/>
      <c r="H132" s="303"/>
      <c r="I132" s="303"/>
    </row>
    <row r="133" spans="1:10" ht="21.75" customHeight="1">
      <c r="A133" s="585" t="s">
        <v>105</v>
      </c>
      <c r="B133" s="585"/>
      <c r="C133" s="585"/>
      <c r="D133" s="585"/>
      <c r="E133" s="585"/>
      <c r="F133" s="585"/>
      <c r="G133" s="585"/>
      <c r="H133" s="585"/>
      <c r="I133" s="585"/>
    </row>
    <row r="134" spans="1:10" ht="15.95" customHeight="1">
      <c r="A134" s="305"/>
      <c r="B134" s="303"/>
      <c r="C134" s="303"/>
      <c r="D134" s="303"/>
      <c r="E134" s="303"/>
      <c r="F134" s="303"/>
      <c r="G134" s="303"/>
      <c r="H134" s="303"/>
      <c r="I134" s="303"/>
    </row>
    <row r="135" spans="1:10" ht="69" customHeight="1">
      <c r="A135" s="306" t="s">
        <v>77</v>
      </c>
      <c r="B135" s="584" t="s">
        <v>641</v>
      </c>
      <c r="C135" s="584"/>
      <c r="D135" s="584"/>
      <c r="E135" s="584"/>
      <c r="F135" s="584"/>
      <c r="G135" s="584"/>
      <c r="H135" s="584"/>
      <c r="I135" s="584"/>
    </row>
    <row r="136" spans="1:10" ht="15.95" customHeight="1">
      <c r="A136" s="306"/>
      <c r="B136" s="584"/>
      <c r="C136" s="584"/>
      <c r="D136" s="584"/>
      <c r="E136" s="584"/>
      <c r="F136" s="584"/>
      <c r="G136" s="584"/>
      <c r="H136" s="584"/>
      <c r="I136" s="584"/>
    </row>
    <row r="137" spans="1:10" ht="131.25" customHeight="1">
      <c r="A137" s="306" t="s">
        <v>84</v>
      </c>
      <c r="B137" s="584" t="s">
        <v>642</v>
      </c>
      <c r="C137" s="584"/>
      <c r="D137" s="584"/>
      <c r="E137" s="584"/>
      <c r="F137" s="584"/>
      <c r="G137" s="584"/>
      <c r="H137" s="584"/>
      <c r="I137" s="584"/>
    </row>
    <row r="138" spans="1:10" ht="28.5" customHeight="1">
      <c r="A138" s="306"/>
      <c r="B138" s="298"/>
      <c r="C138" s="298"/>
      <c r="D138" s="298"/>
      <c r="E138" s="298"/>
      <c r="F138" s="298"/>
      <c r="G138" s="298"/>
      <c r="H138" s="298"/>
      <c r="I138" s="298"/>
    </row>
    <row r="139" spans="1:10" ht="24.95" customHeight="1">
      <c r="A139" s="306"/>
      <c r="B139" s="298"/>
      <c r="C139" s="298"/>
      <c r="D139" s="298"/>
      <c r="E139" s="298"/>
      <c r="F139" s="298"/>
      <c r="G139" s="298"/>
      <c r="H139" s="298"/>
      <c r="I139" s="298"/>
    </row>
    <row r="140" spans="1:10" ht="21" customHeight="1">
      <c r="A140" s="587" t="s">
        <v>71</v>
      </c>
      <c r="B140" s="587"/>
      <c r="C140" s="587"/>
      <c r="D140" s="587"/>
      <c r="E140" s="593" t="s">
        <v>71</v>
      </c>
      <c r="F140" s="593"/>
      <c r="G140" s="593"/>
      <c r="H140" s="593"/>
      <c r="I140" s="593"/>
      <c r="J140" s="296"/>
    </row>
    <row r="141" spans="1:10" ht="33" customHeight="1">
      <c r="A141" s="594" t="s">
        <v>72</v>
      </c>
      <c r="B141" s="594"/>
      <c r="C141" s="594"/>
      <c r="D141" s="594"/>
      <c r="E141" s="595" t="s">
        <v>73</v>
      </c>
      <c r="F141" s="595"/>
      <c r="G141" s="595"/>
      <c r="H141" s="595"/>
      <c r="I141" s="595"/>
      <c r="J141" s="296"/>
    </row>
    <row r="142" spans="1:10" ht="15.75">
      <c r="A142" s="300" t="s">
        <v>54</v>
      </c>
      <c r="B142" s="300"/>
      <c r="C142" s="300"/>
      <c r="D142" s="300"/>
      <c r="E142" s="300"/>
      <c r="F142" s="300"/>
      <c r="G142" s="300"/>
      <c r="H142" s="300"/>
      <c r="I142" s="301" t="s">
        <v>106</v>
      </c>
      <c r="J142" s="296"/>
    </row>
    <row r="143" spans="1:10" ht="9.75" customHeight="1">
      <c r="A143" s="300"/>
      <c r="B143" s="300"/>
      <c r="C143" s="300"/>
      <c r="D143" s="300"/>
      <c r="E143" s="300"/>
      <c r="F143" s="300"/>
      <c r="G143" s="300"/>
      <c r="H143" s="300"/>
      <c r="I143" s="301"/>
      <c r="J143" s="296"/>
    </row>
    <row r="144" spans="1:10" ht="56.25" customHeight="1">
      <c r="A144" s="306" t="s">
        <v>96</v>
      </c>
      <c r="B144" s="584" t="s">
        <v>643</v>
      </c>
      <c r="C144" s="584"/>
      <c r="D144" s="584"/>
      <c r="E144" s="584"/>
      <c r="F144" s="584"/>
      <c r="G144" s="584"/>
      <c r="H144" s="584"/>
      <c r="I144" s="584"/>
    </row>
    <row r="145" spans="1:10" ht="8.1" customHeight="1">
      <c r="A145" s="306"/>
      <c r="B145" s="584"/>
      <c r="C145" s="584"/>
      <c r="D145" s="584"/>
      <c r="E145" s="584"/>
      <c r="F145" s="584"/>
      <c r="G145" s="584"/>
      <c r="H145" s="584"/>
      <c r="I145" s="584"/>
    </row>
    <row r="146" spans="1:10" ht="132.75" customHeight="1">
      <c r="A146" s="306" t="s">
        <v>107</v>
      </c>
      <c r="B146" s="584" t="s">
        <v>644</v>
      </c>
      <c r="C146" s="584"/>
      <c r="D146" s="584"/>
      <c r="E146" s="584"/>
      <c r="F146" s="584"/>
      <c r="G146" s="584"/>
      <c r="H146" s="584"/>
      <c r="I146" s="584"/>
    </row>
    <row r="147" spans="1:10" ht="7.5" customHeight="1">
      <c r="A147" s="304"/>
      <c r="B147" s="584"/>
      <c r="C147" s="584"/>
      <c r="D147" s="584"/>
      <c r="E147" s="584"/>
      <c r="F147" s="584"/>
      <c r="G147" s="584"/>
      <c r="H147" s="584"/>
      <c r="I147" s="584"/>
    </row>
    <row r="148" spans="1:10" ht="119.25" customHeight="1">
      <c r="A148" s="306" t="s">
        <v>108</v>
      </c>
      <c r="B148" s="584" t="s">
        <v>645</v>
      </c>
      <c r="C148" s="584"/>
      <c r="D148" s="584"/>
      <c r="E148" s="584"/>
      <c r="F148" s="584"/>
      <c r="G148" s="584"/>
      <c r="H148" s="584"/>
      <c r="I148" s="584"/>
    </row>
    <row r="149" spans="1:10" ht="8.25" customHeight="1">
      <c r="A149" s="300"/>
      <c r="B149" s="300"/>
      <c r="C149" s="300"/>
      <c r="D149" s="300"/>
      <c r="E149" s="300"/>
      <c r="F149" s="300"/>
      <c r="G149" s="300"/>
      <c r="H149" s="300"/>
      <c r="I149" s="301"/>
      <c r="J149" s="296"/>
    </row>
    <row r="150" spans="1:10" ht="150.75" customHeight="1">
      <c r="A150" s="306" t="s">
        <v>109</v>
      </c>
      <c r="B150" s="584" t="s">
        <v>646</v>
      </c>
      <c r="C150" s="584"/>
      <c r="D150" s="584"/>
      <c r="E150" s="584"/>
      <c r="F150" s="584"/>
      <c r="G150" s="584"/>
      <c r="H150" s="584"/>
      <c r="I150" s="584"/>
    </row>
    <row r="151" spans="1:10" ht="9" customHeight="1">
      <c r="A151" s="306"/>
      <c r="B151" s="584"/>
      <c r="C151" s="584"/>
      <c r="D151" s="584"/>
      <c r="E151" s="584"/>
      <c r="F151" s="584"/>
      <c r="G151" s="584"/>
      <c r="H151" s="584"/>
      <c r="I151" s="584"/>
    </row>
    <row r="152" spans="1:10" ht="73.5" customHeight="1">
      <c r="A152" s="306" t="s">
        <v>110</v>
      </c>
      <c r="B152" s="584" t="s">
        <v>111</v>
      </c>
      <c r="C152" s="584"/>
      <c r="D152" s="584"/>
      <c r="E152" s="584"/>
      <c r="F152" s="584"/>
      <c r="G152" s="584"/>
      <c r="H152" s="584"/>
      <c r="I152" s="584"/>
    </row>
    <row r="153" spans="1:10" ht="9" customHeight="1">
      <c r="A153" s="306"/>
      <c r="B153" s="303"/>
      <c r="C153" s="303"/>
      <c r="D153" s="303"/>
      <c r="E153" s="303"/>
      <c r="F153" s="303"/>
      <c r="G153" s="303"/>
      <c r="H153" s="303"/>
      <c r="I153" s="303"/>
    </row>
    <row r="154" spans="1:10" ht="95.25" customHeight="1">
      <c r="A154" s="306" t="s">
        <v>112</v>
      </c>
      <c r="B154" s="584" t="s">
        <v>647</v>
      </c>
      <c r="C154" s="584"/>
      <c r="D154" s="584"/>
      <c r="E154" s="584"/>
      <c r="F154" s="584"/>
      <c r="G154" s="584"/>
      <c r="H154" s="584"/>
      <c r="I154" s="584"/>
    </row>
    <row r="155" spans="1:10" ht="7.5" customHeight="1">
      <c r="A155" s="306"/>
      <c r="B155" s="298"/>
      <c r="C155" s="298"/>
      <c r="D155" s="298"/>
      <c r="E155" s="298"/>
      <c r="F155" s="298"/>
      <c r="G155" s="298"/>
      <c r="H155" s="298"/>
      <c r="I155" s="298"/>
    </row>
    <row r="156" spans="1:10" ht="19.5" customHeight="1">
      <c r="A156" s="306"/>
      <c r="B156" s="298"/>
      <c r="C156" s="298"/>
      <c r="D156" s="298"/>
      <c r="E156" s="298"/>
      <c r="F156" s="298"/>
      <c r="G156" s="298"/>
      <c r="H156" s="298"/>
      <c r="I156" s="298"/>
    </row>
    <row r="157" spans="1:10" ht="18" customHeight="1">
      <c r="A157" s="587" t="s">
        <v>71</v>
      </c>
      <c r="B157" s="587"/>
      <c r="C157" s="587"/>
      <c r="D157" s="587"/>
      <c r="E157" s="593" t="s">
        <v>71</v>
      </c>
      <c r="F157" s="593"/>
      <c r="G157" s="593"/>
      <c r="H157" s="593"/>
      <c r="I157" s="593"/>
      <c r="J157" s="296"/>
    </row>
    <row r="158" spans="1:10" ht="33" customHeight="1">
      <c r="A158" s="594" t="s">
        <v>72</v>
      </c>
      <c r="B158" s="594"/>
      <c r="C158" s="594"/>
      <c r="D158" s="594"/>
      <c r="E158" s="595" t="s">
        <v>73</v>
      </c>
      <c r="F158" s="595"/>
      <c r="G158" s="595"/>
      <c r="H158" s="595"/>
      <c r="I158" s="595"/>
      <c r="J158" s="296"/>
    </row>
    <row r="159" spans="1:10" ht="15.75">
      <c r="A159" s="300" t="s">
        <v>54</v>
      </c>
      <c r="B159" s="300"/>
      <c r="C159" s="300"/>
      <c r="D159" s="300"/>
      <c r="E159" s="300"/>
      <c r="F159" s="300"/>
      <c r="G159" s="300"/>
      <c r="H159" s="300"/>
      <c r="I159" s="301" t="s">
        <v>113</v>
      </c>
      <c r="J159" s="296"/>
    </row>
    <row r="160" spans="1:10" ht="15.75">
      <c r="A160" s="300"/>
      <c r="B160" s="300"/>
      <c r="C160" s="300"/>
      <c r="D160" s="300"/>
      <c r="E160" s="300"/>
      <c r="F160" s="300"/>
      <c r="G160" s="300"/>
      <c r="H160" s="300"/>
      <c r="I160" s="301"/>
      <c r="J160" s="296"/>
    </row>
    <row r="161" spans="1:10" ht="50.25" customHeight="1">
      <c r="A161" s="306" t="s">
        <v>114</v>
      </c>
      <c r="B161" s="584" t="s">
        <v>648</v>
      </c>
      <c r="C161" s="584"/>
      <c r="D161" s="584"/>
      <c r="E161" s="584"/>
      <c r="F161" s="584"/>
      <c r="G161" s="584"/>
      <c r="H161" s="584"/>
      <c r="I161" s="584"/>
      <c r="J161" s="296"/>
    </row>
    <row r="162" spans="1:10" ht="15.75">
      <c r="A162" s="300"/>
      <c r="B162" s="300"/>
      <c r="C162" s="300"/>
      <c r="D162" s="300"/>
      <c r="E162" s="300"/>
      <c r="F162" s="300"/>
      <c r="G162" s="300"/>
      <c r="H162" s="300"/>
      <c r="I162" s="301"/>
      <c r="J162" s="296"/>
    </row>
    <row r="163" spans="1:10" ht="21" customHeight="1">
      <c r="A163" s="306" t="s">
        <v>651</v>
      </c>
      <c r="B163" s="584" t="s">
        <v>115</v>
      </c>
      <c r="C163" s="584"/>
      <c r="D163" s="584"/>
      <c r="E163" s="584"/>
      <c r="F163" s="584"/>
      <c r="G163" s="584"/>
      <c r="H163" s="584"/>
      <c r="I163" s="584"/>
    </row>
    <row r="164" spans="1:10" ht="8.1" customHeight="1">
      <c r="A164" s="306"/>
      <c r="B164" s="303"/>
      <c r="C164" s="303"/>
      <c r="D164" s="303"/>
      <c r="E164" s="303"/>
      <c r="F164" s="303"/>
      <c r="G164" s="303"/>
      <c r="H164" s="303"/>
      <c r="I164" s="303"/>
    </row>
    <row r="165" spans="1:10" ht="74.25" customHeight="1">
      <c r="A165" s="306" t="s">
        <v>116</v>
      </c>
      <c r="B165" s="584" t="s">
        <v>117</v>
      </c>
      <c r="C165" s="584"/>
      <c r="D165" s="584"/>
      <c r="E165" s="584"/>
      <c r="F165" s="584"/>
      <c r="G165" s="584"/>
      <c r="H165" s="584"/>
      <c r="I165" s="584"/>
    </row>
    <row r="166" spans="1:10" ht="8.1" customHeight="1">
      <c r="A166" s="304"/>
      <c r="B166" s="303"/>
      <c r="C166" s="303"/>
      <c r="D166" s="303"/>
      <c r="E166" s="303"/>
      <c r="F166" s="303"/>
      <c r="G166" s="303"/>
      <c r="H166" s="303"/>
      <c r="I166" s="303"/>
    </row>
    <row r="167" spans="1:10" ht="16.5">
      <c r="A167" s="585" t="s">
        <v>118</v>
      </c>
      <c r="B167" s="585"/>
      <c r="C167" s="585"/>
      <c r="D167" s="585"/>
      <c r="E167" s="585"/>
      <c r="F167" s="585"/>
      <c r="G167" s="585"/>
      <c r="H167" s="585"/>
      <c r="I167" s="585"/>
    </row>
    <row r="168" spans="1:10" ht="8.1" customHeight="1">
      <c r="A168" s="304"/>
      <c r="B168" s="303"/>
      <c r="C168" s="303"/>
      <c r="D168" s="303"/>
      <c r="E168" s="303"/>
      <c r="F168" s="303"/>
      <c r="G168" s="303"/>
      <c r="H168" s="303"/>
      <c r="I168" s="303"/>
    </row>
    <row r="169" spans="1:10" ht="54.75" customHeight="1">
      <c r="A169" s="584" t="s">
        <v>119</v>
      </c>
      <c r="B169" s="584"/>
      <c r="C169" s="584"/>
      <c r="D169" s="584"/>
      <c r="E169" s="584"/>
      <c r="F169" s="584"/>
      <c r="G169" s="584"/>
      <c r="H169" s="584"/>
      <c r="I169" s="584"/>
    </row>
    <row r="170" spans="1:10" ht="8.1" customHeight="1">
      <c r="A170" s="305"/>
      <c r="B170" s="303"/>
      <c r="C170" s="303"/>
      <c r="D170" s="303"/>
      <c r="E170" s="303"/>
      <c r="F170" s="303"/>
      <c r="G170" s="303"/>
      <c r="H170" s="303"/>
      <c r="I170" s="303"/>
    </row>
    <row r="171" spans="1:10" ht="16.5">
      <c r="A171" s="585" t="s">
        <v>120</v>
      </c>
      <c r="B171" s="585"/>
      <c r="C171" s="585"/>
      <c r="D171" s="585"/>
      <c r="E171" s="585"/>
      <c r="F171" s="585"/>
      <c r="G171" s="585"/>
      <c r="H171" s="585"/>
      <c r="I171" s="585"/>
    </row>
    <row r="172" spans="1:10" ht="8.1" customHeight="1">
      <c r="A172" s="304"/>
      <c r="B172" s="303"/>
      <c r="C172" s="303"/>
      <c r="D172" s="303"/>
      <c r="E172" s="303"/>
      <c r="F172" s="303"/>
      <c r="G172" s="303"/>
      <c r="H172" s="303"/>
      <c r="I172" s="303"/>
    </row>
    <row r="173" spans="1:10" ht="70.5" customHeight="1">
      <c r="A173" s="306" t="s">
        <v>77</v>
      </c>
      <c r="B173" s="584" t="s">
        <v>121</v>
      </c>
      <c r="C173" s="584"/>
      <c r="D173" s="584"/>
      <c r="E173" s="584"/>
      <c r="F173" s="584"/>
      <c r="G173" s="584"/>
      <c r="H173" s="584"/>
      <c r="I173" s="584"/>
    </row>
    <row r="174" spans="1:10" ht="8.1" customHeight="1">
      <c r="A174" s="307"/>
      <c r="B174" s="303"/>
      <c r="C174" s="303"/>
      <c r="D174" s="303"/>
      <c r="E174" s="303"/>
      <c r="F174" s="303"/>
      <c r="G174" s="303"/>
      <c r="H174" s="303"/>
      <c r="I174" s="303"/>
    </row>
    <row r="175" spans="1:10" ht="36" customHeight="1">
      <c r="A175" s="306" t="s">
        <v>84</v>
      </c>
      <c r="B175" s="584" t="s">
        <v>649</v>
      </c>
      <c r="C175" s="584"/>
      <c r="D175" s="584"/>
      <c r="E175" s="584"/>
      <c r="F175" s="584"/>
      <c r="G175" s="584"/>
      <c r="H175" s="584"/>
      <c r="I175" s="584"/>
    </row>
    <row r="176" spans="1:10">
      <c r="J176" s="296"/>
    </row>
    <row r="177" spans="1:10" ht="52.5" customHeight="1">
      <c r="A177" s="306" t="s">
        <v>96</v>
      </c>
      <c r="B177" s="584" t="s">
        <v>122</v>
      </c>
      <c r="C177" s="584"/>
      <c r="D177" s="584"/>
      <c r="E177" s="584"/>
      <c r="F177" s="584"/>
      <c r="G177" s="584"/>
      <c r="H177" s="584"/>
      <c r="I177" s="584"/>
    </row>
    <row r="178" spans="1:10" ht="8.1" customHeight="1">
      <c r="A178" s="306"/>
      <c r="B178" s="303"/>
      <c r="C178" s="303"/>
      <c r="D178" s="303"/>
      <c r="E178" s="303"/>
      <c r="F178" s="303"/>
      <c r="G178" s="303"/>
      <c r="H178" s="303"/>
      <c r="I178" s="303"/>
    </row>
    <row r="179" spans="1:10" ht="49.5" customHeight="1">
      <c r="A179" s="306" t="s">
        <v>107</v>
      </c>
      <c r="B179" s="584" t="s">
        <v>123</v>
      </c>
      <c r="C179" s="584"/>
      <c r="D179" s="584"/>
      <c r="E179" s="584"/>
      <c r="F179" s="584"/>
      <c r="G179" s="584"/>
      <c r="H179" s="584"/>
      <c r="I179" s="584"/>
    </row>
    <row r="180" spans="1:10" ht="8.1" customHeight="1">
      <c r="A180" s="306"/>
      <c r="B180" s="303"/>
      <c r="C180" s="303"/>
      <c r="D180" s="303"/>
      <c r="E180" s="303"/>
      <c r="F180" s="303"/>
      <c r="G180" s="303"/>
      <c r="H180" s="303"/>
      <c r="I180" s="303"/>
    </row>
    <row r="181" spans="1:10" ht="16.5" customHeight="1">
      <c r="A181" s="306" t="s">
        <v>108</v>
      </c>
      <c r="B181" s="303" t="s">
        <v>650</v>
      </c>
      <c r="C181" s="303"/>
      <c r="D181" s="303"/>
      <c r="E181" s="303"/>
      <c r="F181" s="303"/>
      <c r="G181" s="303"/>
      <c r="H181" s="303"/>
      <c r="I181" s="303"/>
    </row>
    <row r="182" spans="1:10" ht="8.1" customHeight="1">
      <c r="A182" s="306"/>
      <c r="B182" s="303"/>
      <c r="C182" s="303"/>
      <c r="D182" s="303"/>
      <c r="E182" s="303"/>
      <c r="F182" s="303"/>
      <c r="G182" s="303"/>
      <c r="H182" s="303"/>
      <c r="I182" s="303"/>
    </row>
    <row r="183" spans="1:10" ht="98.25" customHeight="1">
      <c r="A183" s="306" t="s">
        <v>109</v>
      </c>
      <c r="B183" s="584" t="s">
        <v>124</v>
      </c>
      <c r="C183" s="584"/>
      <c r="D183" s="584"/>
      <c r="E183" s="584"/>
      <c r="F183" s="584"/>
      <c r="G183" s="584"/>
      <c r="H183" s="584"/>
      <c r="I183" s="584"/>
    </row>
    <row r="184" spans="1:10" ht="8.1" customHeight="1">
      <c r="A184" s="306"/>
      <c r="B184" s="303"/>
      <c r="C184" s="303"/>
      <c r="D184" s="303"/>
      <c r="E184" s="303"/>
      <c r="F184" s="303"/>
      <c r="G184" s="303"/>
      <c r="H184" s="303"/>
      <c r="I184" s="303"/>
    </row>
    <row r="185" spans="1:10" ht="33" customHeight="1"/>
    <row r="186" spans="1:10" ht="21" customHeight="1">
      <c r="A186" s="587" t="s">
        <v>71</v>
      </c>
      <c r="B186" s="587"/>
      <c r="C186" s="587"/>
      <c r="D186" s="587"/>
      <c r="E186" s="593" t="s">
        <v>71</v>
      </c>
      <c r="F186" s="593"/>
      <c r="G186" s="593"/>
      <c r="H186" s="593"/>
      <c r="I186" s="593"/>
      <c r="J186" s="296"/>
    </row>
    <row r="187" spans="1:10" ht="33" customHeight="1">
      <c r="A187" s="594" t="s">
        <v>72</v>
      </c>
      <c r="B187" s="594"/>
      <c r="C187" s="594"/>
      <c r="D187" s="594"/>
      <c r="E187" s="595" t="s">
        <v>73</v>
      </c>
      <c r="F187" s="595"/>
      <c r="G187" s="595"/>
      <c r="H187" s="595"/>
      <c r="I187" s="595"/>
      <c r="J187" s="296"/>
    </row>
    <row r="188" spans="1:10" ht="15.75">
      <c r="A188" s="300" t="s">
        <v>54</v>
      </c>
      <c r="B188" s="300"/>
      <c r="C188" s="300"/>
      <c r="D188" s="300"/>
      <c r="E188" s="300"/>
      <c r="F188" s="300"/>
      <c r="G188" s="300"/>
      <c r="H188" s="300"/>
      <c r="I188" s="301" t="s">
        <v>127</v>
      </c>
      <c r="J188" s="296"/>
    </row>
    <row r="189" spans="1:10" ht="15.75">
      <c r="A189" s="300"/>
      <c r="B189" s="300"/>
      <c r="C189" s="300"/>
      <c r="D189" s="300"/>
      <c r="E189" s="300"/>
      <c r="F189" s="300"/>
      <c r="G189" s="300"/>
      <c r="H189" s="300"/>
      <c r="I189" s="301"/>
      <c r="J189" s="296"/>
    </row>
    <row r="190" spans="1:10" ht="70.5" customHeight="1">
      <c r="A190" s="306" t="s">
        <v>125</v>
      </c>
      <c r="B190" s="584" t="s">
        <v>126</v>
      </c>
      <c r="C190" s="584"/>
      <c r="D190" s="584"/>
      <c r="E190" s="584"/>
      <c r="F190" s="584"/>
      <c r="G190" s="584"/>
      <c r="H190" s="584"/>
      <c r="I190" s="584"/>
      <c r="J190" s="296"/>
    </row>
    <row r="191" spans="1:10" ht="15.75">
      <c r="A191" s="300"/>
      <c r="B191" s="300"/>
      <c r="C191" s="300"/>
      <c r="D191" s="300"/>
      <c r="E191" s="300"/>
      <c r="F191" s="300"/>
      <c r="G191" s="300"/>
      <c r="H191" s="300"/>
      <c r="I191" s="301"/>
      <c r="J191" s="296"/>
    </row>
    <row r="192" spans="1:10" ht="53.25" customHeight="1">
      <c r="A192" s="306" t="s">
        <v>109</v>
      </c>
      <c r="B192" s="584" t="s">
        <v>128</v>
      </c>
      <c r="C192" s="584"/>
      <c r="D192" s="584"/>
      <c r="E192" s="584"/>
      <c r="F192" s="584"/>
      <c r="G192" s="584"/>
      <c r="H192" s="584"/>
      <c r="I192" s="584"/>
    </row>
    <row r="193" spans="1:9" ht="15.75">
      <c r="A193" s="304"/>
      <c r="B193" s="303"/>
      <c r="C193" s="303"/>
      <c r="D193" s="303"/>
      <c r="E193" s="303"/>
      <c r="F193" s="303"/>
      <c r="G193" s="303"/>
      <c r="H193" s="303"/>
      <c r="I193" s="303"/>
    </row>
    <row r="194" spans="1:9" ht="21.95" customHeight="1">
      <c r="A194" s="303"/>
      <c r="B194" s="299"/>
      <c r="C194" s="303"/>
      <c r="D194" s="303"/>
      <c r="E194" s="303"/>
      <c r="F194" s="299"/>
      <c r="G194" s="303"/>
      <c r="H194" s="303"/>
      <c r="I194" s="303"/>
    </row>
    <row r="195" spans="1:9" ht="21.95" customHeight="1">
      <c r="A195" s="303"/>
      <c r="B195" s="309" t="s">
        <v>129</v>
      </c>
      <c r="C195" s="309"/>
      <c r="D195" s="309"/>
      <c r="E195" s="309"/>
      <c r="F195" s="309" t="s">
        <v>129</v>
      </c>
      <c r="G195" s="309"/>
      <c r="H195" s="309"/>
      <c r="I195" s="309"/>
    </row>
    <row r="196" spans="1:9" ht="35.25" customHeight="1">
      <c r="A196" s="303"/>
      <c r="B196" s="596" t="s">
        <v>72</v>
      </c>
      <c r="C196" s="596"/>
      <c r="D196" s="596"/>
      <c r="E196" s="596"/>
      <c r="F196" s="596" t="s">
        <v>73</v>
      </c>
      <c r="G196" s="596"/>
      <c r="H196" s="596"/>
      <c r="I196" s="596"/>
    </row>
    <row r="197" spans="1:9" ht="21.95" customHeight="1">
      <c r="A197" s="303"/>
      <c r="B197" s="310"/>
      <c r="C197" s="304"/>
      <c r="D197" s="304"/>
      <c r="E197" s="304"/>
      <c r="F197" s="311"/>
      <c r="G197" s="311"/>
      <c r="H197" s="311"/>
      <c r="I197" s="311"/>
    </row>
    <row r="198" spans="1:9" ht="21.95" customHeight="1">
      <c r="A198" s="303"/>
      <c r="B198" s="587" t="s">
        <v>130</v>
      </c>
      <c r="C198" s="587"/>
      <c r="D198" s="587"/>
      <c r="E198" s="587"/>
      <c r="F198" s="587" t="s">
        <v>130</v>
      </c>
      <c r="G198" s="587"/>
      <c r="H198" s="587"/>
      <c r="I198" s="587"/>
    </row>
    <row r="199" spans="1:9" ht="21.95" customHeight="1">
      <c r="A199" s="303"/>
      <c r="B199" s="299"/>
      <c r="C199" s="304"/>
      <c r="D199" s="304"/>
      <c r="E199" s="304"/>
      <c r="F199" s="299"/>
      <c r="G199" s="304"/>
      <c r="H199" s="304"/>
      <c r="I199" s="304"/>
    </row>
    <row r="200" spans="1:9" ht="21.95" customHeight="1">
      <c r="A200" s="303"/>
      <c r="B200" s="299"/>
      <c r="C200" s="304"/>
      <c r="D200" s="304"/>
      <c r="E200" s="304"/>
      <c r="F200" s="299"/>
      <c r="G200" s="304"/>
      <c r="H200" s="304"/>
      <c r="I200" s="304"/>
    </row>
    <row r="201" spans="1:9" ht="21.95" customHeight="1">
      <c r="A201" s="303"/>
      <c r="B201" s="300" t="s">
        <v>131</v>
      </c>
      <c r="C201" s="312"/>
      <c r="D201" s="300"/>
      <c r="E201" s="300"/>
      <c r="F201" s="300" t="str">
        <f>"Name : "&amp; 'Names of Bidder'!D18</f>
        <v xml:space="preserve">Name : </v>
      </c>
      <c r="G201" s="309"/>
      <c r="H201" s="309"/>
      <c r="I201" s="309"/>
    </row>
    <row r="202" spans="1:9" ht="21.95" customHeight="1">
      <c r="A202" s="303"/>
      <c r="B202" s="300" t="s">
        <v>178</v>
      </c>
      <c r="C202" s="312"/>
      <c r="D202" s="300"/>
      <c r="E202" s="300"/>
      <c r="F202" s="300" t="str">
        <f>"Designation : " &amp; 'Names of Bidder'!D19</f>
        <v xml:space="preserve">Designation : </v>
      </c>
      <c r="G202" s="309"/>
      <c r="H202" s="309"/>
      <c r="I202" s="309"/>
    </row>
    <row r="203" spans="1:9" ht="21.95" customHeight="1">
      <c r="A203" s="303"/>
      <c r="B203" s="309"/>
      <c r="C203" s="304"/>
      <c r="D203" s="304"/>
      <c r="E203" s="304"/>
      <c r="F203" s="309"/>
      <c r="G203" s="304"/>
      <c r="H203" s="304"/>
      <c r="I203" s="304"/>
    </row>
    <row r="204" spans="1:9" ht="21.95" customHeight="1">
      <c r="A204" s="303"/>
      <c r="B204" s="587" t="s">
        <v>132</v>
      </c>
      <c r="C204" s="587"/>
      <c r="D204" s="587"/>
      <c r="E204" s="587"/>
      <c r="F204" s="587" t="s">
        <v>132</v>
      </c>
      <c r="G204" s="587"/>
      <c r="H204" s="587"/>
      <c r="I204" s="587"/>
    </row>
    <row r="205" spans="1:9" ht="21.95" customHeight="1">
      <c r="A205" s="303"/>
      <c r="B205" s="300" t="s">
        <v>131</v>
      </c>
      <c r="C205" s="300"/>
      <c r="D205" s="300"/>
      <c r="E205" s="300"/>
      <c r="F205" s="300" t="s">
        <v>131</v>
      </c>
      <c r="G205" s="309"/>
      <c r="H205" s="309"/>
      <c r="I205" s="309"/>
    </row>
    <row r="206" spans="1:9" ht="21.95" customHeight="1">
      <c r="A206" s="303"/>
      <c r="B206" s="300" t="s">
        <v>178</v>
      </c>
      <c r="C206" s="300"/>
      <c r="D206" s="300"/>
      <c r="E206" s="300"/>
      <c r="F206" s="300" t="s">
        <v>178</v>
      </c>
      <c r="G206" s="303"/>
      <c r="H206" s="303"/>
      <c r="I206" s="303"/>
    </row>
    <row r="207" spans="1:9" ht="21.95" customHeight="1">
      <c r="A207" s="303"/>
      <c r="B207" s="303"/>
      <c r="C207" s="303"/>
      <c r="D207" s="303"/>
      <c r="E207" s="303"/>
      <c r="F207" s="303"/>
      <c r="G207" s="303"/>
      <c r="H207" s="303"/>
      <c r="I207" s="303"/>
    </row>
    <row r="208" spans="1:9" ht="21.95" customHeight="1">
      <c r="A208" s="303"/>
      <c r="B208" s="587" t="s">
        <v>609</v>
      </c>
      <c r="C208" s="587"/>
      <c r="D208" s="587"/>
      <c r="E208" s="587"/>
      <c r="F208" s="587" t="s">
        <v>609</v>
      </c>
      <c r="G208" s="587"/>
      <c r="H208" s="587"/>
      <c r="I208" s="587"/>
    </row>
    <row r="209" spans="1:9" ht="21.95" customHeight="1">
      <c r="A209" s="303"/>
      <c r="B209" s="300" t="s">
        <v>131</v>
      </c>
      <c r="C209" s="300"/>
      <c r="D209" s="300"/>
      <c r="E209" s="300"/>
      <c r="F209" s="300" t="s">
        <v>131</v>
      </c>
      <c r="G209" s="309"/>
      <c r="H209" s="309"/>
      <c r="I209" s="309"/>
    </row>
    <row r="210" spans="1:9" ht="21.95" customHeight="1">
      <c r="A210" s="303"/>
      <c r="B210" s="300" t="s">
        <v>178</v>
      </c>
      <c r="C210" s="300"/>
      <c r="D210" s="300"/>
      <c r="E210" s="300"/>
      <c r="F210" s="300" t="s">
        <v>178</v>
      </c>
      <c r="G210" s="303"/>
      <c r="H210" s="303"/>
      <c r="I210" s="303"/>
    </row>
    <row r="211" spans="1:9" ht="21.95" customHeight="1">
      <c r="A211" s="303"/>
      <c r="B211" s="300"/>
      <c r="C211" s="300"/>
      <c r="D211" s="300"/>
      <c r="E211" s="300"/>
      <c r="F211" s="300"/>
      <c r="G211" s="303"/>
      <c r="H211" s="303"/>
      <c r="I211" s="303"/>
    </row>
    <row r="212" spans="1:9" ht="21.95" customHeight="1">
      <c r="A212" s="303"/>
      <c r="B212" s="300"/>
      <c r="C212" s="300"/>
      <c r="D212" s="300"/>
      <c r="E212" s="300"/>
      <c r="F212" s="300"/>
      <c r="G212" s="303"/>
      <c r="H212" s="303"/>
      <c r="I212" s="303"/>
    </row>
    <row r="213" spans="1:9" ht="21.95" customHeight="1">
      <c r="A213" s="303"/>
      <c r="B213" s="300"/>
      <c r="C213" s="300"/>
      <c r="D213" s="300"/>
      <c r="E213" s="300"/>
      <c r="F213" s="300"/>
      <c r="G213" s="303"/>
      <c r="H213" s="303"/>
      <c r="I213" s="303"/>
    </row>
    <row r="214" spans="1:9" ht="21.95" customHeight="1">
      <c r="A214" s="303"/>
      <c r="B214" s="300"/>
      <c r="C214" s="300"/>
      <c r="D214" s="300"/>
      <c r="E214" s="300"/>
      <c r="F214" s="300"/>
      <c r="G214" s="303"/>
      <c r="H214" s="303"/>
      <c r="I214" s="303"/>
    </row>
    <row r="215" spans="1:9" ht="21.95" customHeight="1">
      <c r="A215" s="303"/>
      <c r="B215" s="300"/>
      <c r="C215" s="300"/>
      <c r="D215" s="300"/>
      <c r="E215" s="300"/>
      <c r="F215" s="300"/>
      <c r="G215" s="303"/>
      <c r="H215" s="303"/>
      <c r="I215" s="303"/>
    </row>
    <row r="216" spans="1:9" ht="21.95" customHeight="1">
      <c r="A216" s="303"/>
      <c r="B216" s="300"/>
      <c r="C216" s="300"/>
      <c r="D216" s="300"/>
      <c r="E216" s="300"/>
      <c r="F216" s="300"/>
      <c r="G216" s="303"/>
      <c r="H216" s="303"/>
      <c r="I216" s="303"/>
    </row>
    <row r="217" spans="1:9" ht="21.95" customHeight="1">
      <c r="A217" s="303"/>
      <c r="B217" s="300"/>
      <c r="C217" s="300"/>
      <c r="D217" s="300"/>
      <c r="E217" s="300"/>
      <c r="F217" s="300"/>
      <c r="G217" s="303"/>
      <c r="H217" s="303"/>
      <c r="I217" s="303"/>
    </row>
    <row r="218" spans="1:9" ht="21.95" customHeight="1">
      <c r="A218" s="303"/>
      <c r="B218" s="300"/>
      <c r="C218" s="300"/>
      <c r="D218" s="300"/>
      <c r="E218" s="300"/>
      <c r="F218" s="300"/>
      <c r="G218" s="303"/>
      <c r="H218" s="303"/>
      <c r="I218" s="303"/>
    </row>
    <row r="219" spans="1:9" ht="21.95" customHeight="1">
      <c r="A219" s="303"/>
      <c r="B219" s="300"/>
      <c r="C219" s="300"/>
      <c r="D219" s="300"/>
      <c r="E219" s="300"/>
      <c r="F219" s="300"/>
      <c r="G219" s="303"/>
      <c r="H219" s="303"/>
      <c r="I219" s="303"/>
    </row>
    <row r="220" spans="1:9" ht="21.95" customHeight="1">
      <c r="A220" s="303"/>
      <c r="B220" s="300"/>
      <c r="C220" s="300"/>
      <c r="D220" s="300"/>
      <c r="E220" s="300"/>
      <c r="F220" s="300"/>
      <c r="G220" s="303"/>
      <c r="H220" s="303"/>
      <c r="I220" s="303"/>
    </row>
    <row r="221" spans="1:9" ht="21.95" customHeight="1">
      <c r="A221" s="303"/>
      <c r="B221" s="300"/>
      <c r="C221" s="300"/>
      <c r="D221" s="300"/>
      <c r="E221" s="300"/>
      <c r="F221" s="300"/>
      <c r="G221" s="303"/>
      <c r="H221" s="303"/>
      <c r="I221" s="303"/>
    </row>
    <row r="222" spans="1:9" ht="21.95" customHeight="1">
      <c r="A222" s="303"/>
      <c r="B222" s="300"/>
      <c r="C222" s="300"/>
      <c r="D222" s="300"/>
      <c r="E222" s="300"/>
      <c r="F222" s="300"/>
      <c r="G222" s="303"/>
      <c r="H222" s="303"/>
      <c r="I222" s="303"/>
    </row>
    <row r="223" spans="1:9" ht="21.95" customHeight="1">
      <c r="A223" s="303"/>
      <c r="B223" s="300"/>
      <c r="C223" s="300"/>
      <c r="D223" s="300"/>
      <c r="E223" s="300"/>
      <c r="F223" s="300"/>
      <c r="G223" s="303"/>
      <c r="H223" s="303"/>
      <c r="I223" s="303"/>
    </row>
    <row r="224" spans="1:9" ht="15.75">
      <c r="A224" s="313"/>
      <c r="B224" s="313"/>
      <c r="C224" s="313"/>
      <c r="D224" s="313"/>
      <c r="E224" s="313"/>
      <c r="F224" s="313"/>
      <c r="G224" s="313"/>
      <c r="H224" s="313"/>
      <c r="I224" s="313"/>
    </row>
    <row r="225" spans="1:9" ht="15.75">
      <c r="A225" s="300" t="s">
        <v>54</v>
      </c>
      <c r="B225" s="300"/>
      <c r="C225" s="300"/>
      <c r="D225" s="300"/>
      <c r="E225" s="300"/>
      <c r="F225" s="300"/>
      <c r="G225" s="300"/>
      <c r="H225" s="300"/>
      <c r="I225" s="301" t="s">
        <v>133</v>
      </c>
    </row>
    <row r="226" spans="1:9" ht="15.75">
      <c r="A226" s="303"/>
      <c r="B226" s="303"/>
      <c r="C226" s="303"/>
      <c r="D226" s="303"/>
      <c r="E226" s="303"/>
      <c r="F226" s="303"/>
      <c r="G226" s="303"/>
      <c r="H226" s="303"/>
      <c r="I226" s="303"/>
    </row>
    <row r="227" spans="1:9" ht="15.75">
      <c r="A227" s="303"/>
      <c r="B227" s="303"/>
      <c r="C227" s="303"/>
      <c r="D227" s="303"/>
      <c r="E227" s="303"/>
      <c r="F227" s="303"/>
      <c r="G227" s="303"/>
      <c r="H227" s="303"/>
      <c r="I227" s="303"/>
    </row>
    <row r="228" spans="1:9" ht="15.75">
      <c r="A228" s="303"/>
      <c r="B228" s="303"/>
      <c r="C228" s="303"/>
      <c r="D228" s="303"/>
      <c r="E228" s="303"/>
      <c r="F228" s="303"/>
      <c r="G228" s="303"/>
      <c r="H228" s="303"/>
      <c r="I228" s="303"/>
    </row>
    <row r="229" spans="1:9" ht="15.75">
      <c r="A229" s="303"/>
      <c r="B229" s="303"/>
      <c r="C229" s="303"/>
      <c r="D229" s="303"/>
      <c r="E229" s="303"/>
      <c r="F229" s="303"/>
      <c r="G229" s="303"/>
      <c r="H229" s="303"/>
      <c r="I229" s="303"/>
    </row>
    <row r="230" spans="1:9" ht="15.75">
      <c r="A230" s="303"/>
      <c r="B230" s="303"/>
      <c r="C230" s="303"/>
      <c r="D230" s="303"/>
      <c r="E230" s="303"/>
      <c r="F230" s="303"/>
      <c r="G230" s="303"/>
      <c r="H230" s="303"/>
      <c r="I230" s="303"/>
    </row>
    <row r="231" spans="1:9" ht="15.75">
      <c r="A231" s="303"/>
      <c r="B231" s="303"/>
      <c r="C231" s="303"/>
      <c r="D231" s="303"/>
      <c r="E231" s="303"/>
      <c r="F231" s="303"/>
      <c r="G231" s="303"/>
      <c r="H231" s="303"/>
      <c r="I231" s="303"/>
    </row>
    <row r="232" spans="1:9" ht="15.75">
      <c r="A232" s="303"/>
      <c r="B232" s="303"/>
      <c r="C232" s="303"/>
      <c r="D232" s="303"/>
      <c r="E232" s="303"/>
      <c r="F232" s="303"/>
      <c r="G232" s="303"/>
      <c r="H232" s="303"/>
      <c r="I232" s="303"/>
    </row>
    <row r="233" spans="1:9" ht="15.75">
      <c r="A233" s="303"/>
      <c r="B233" s="303"/>
      <c r="C233" s="303"/>
      <c r="D233" s="303"/>
      <c r="E233" s="303"/>
      <c r="F233" s="303"/>
      <c r="G233" s="303"/>
      <c r="H233" s="303"/>
      <c r="I233" s="303"/>
    </row>
    <row r="234" spans="1:9" ht="15.75">
      <c r="A234" s="303"/>
      <c r="B234" s="303"/>
      <c r="C234" s="303"/>
      <c r="D234" s="303"/>
      <c r="E234" s="303"/>
      <c r="F234" s="303"/>
      <c r="G234" s="303"/>
      <c r="H234" s="303"/>
      <c r="I234" s="303"/>
    </row>
    <row r="235" spans="1:9" ht="15.75">
      <c r="A235" s="303"/>
      <c r="B235" s="303"/>
      <c r="C235" s="303"/>
      <c r="D235" s="303"/>
      <c r="E235" s="303"/>
      <c r="F235" s="303"/>
      <c r="G235" s="303"/>
      <c r="H235" s="303"/>
      <c r="I235" s="303"/>
    </row>
    <row r="236" spans="1:9" ht="15.75">
      <c r="A236" s="303"/>
      <c r="B236" s="303"/>
      <c r="C236" s="303"/>
      <c r="D236" s="303"/>
      <c r="E236" s="303"/>
      <c r="F236" s="303"/>
      <c r="G236" s="303"/>
      <c r="H236" s="303"/>
      <c r="I236" s="303"/>
    </row>
    <row r="237" spans="1:9" ht="15.75">
      <c r="A237" s="303"/>
      <c r="B237" s="303"/>
      <c r="C237" s="303"/>
      <c r="D237" s="303"/>
      <c r="E237" s="303"/>
      <c r="F237" s="303"/>
      <c r="G237" s="303"/>
      <c r="H237" s="303"/>
      <c r="I237" s="303"/>
    </row>
    <row r="238" spans="1:9" ht="15.75">
      <c r="A238" s="303"/>
      <c r="B238" s="303"/>
      <c r="C238" s="303"/>
      <c r="D238" s="303"/>
      <c r="E238" s="303"/>
      <c r="F238" s="303"/>
      <c r="G238" s="303"/>
      <c r="H238" s="303"/>
      <c r="I238" s="303"/>
    </row>
  </sheetData>
  <sheetProtection algorithmName="SHA-512" hashValue="hM14kIkJV0qBzVYZ4GwS+zotfi6ofm3zRQ6t+rb29MnSIODpeqp95oGKwwA/K63GT3BU1CtgBuXtl8fGv3vR+A==" saltValue="DvpDRmPnp00q//WFB0CcJw==" spinCount="100000" sheet="1" selectLockedCells="1"/>
  <customSheetViews>
    <customSheetView guid="{F68380CD-DF58-4BFA-A4C7-4B5C98AD7B16}" hiddenRows="1" topLeftCell="A27">
      <selection activeCell="C190" sqref="C190"/>
      <pageMargins left="0.75" right="0.75" top="0.68" bottom="0.19" header="0.5" footer="0.15"/>
      <printOptions horizontalCentered="1"/>
      <pageSetup paperSize="9" orientation="portrait" r:id="rId1"/>
      <headerFooter alignWithMargins="0"/>
    </customSheetView>
    <customSheetView guid="{2FDEDC7A-220A-4BDB-8FCD-0C556B60E1DF}" hiddenRows="1">
      <selection activeCell="M6" sqref="M6"/>
      <pageMargins left="0.75" right="0.75" top="0.68" bottom="0.19" header="0.5" footer="0.15"/>
      <printOptions horizontalCentered="1"/>
      <pageSetup paperSize="9" orientation="portrait" r:id="rId2"/>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3"/>
      <headerFooter alignWithMargins="0"/>
    </customSheetView>
    <customSheetView guid="{237D8718-39ED-4FFE-B3B2-D1192F8D2E87}" hiddenRows="1">
      <selection activeCell="M6" sqref="M6"/>
      <pageMargins left="0.75" right="0.75" top="0.68" bottom="0.19" header="0.5" footer="0.15"/>
      <printOptions horizontalCentered="1"/>
      <pageSetup paperSize="9" orientation="portrait" r:id="rId4"/>
      <headerFooter alignWithMargins="0"/>
    </customSheetView>
    <customSheetView guid="{6A6F11F6-4979-4331-B451-38654332CB39}" showPageBreaks="1" printArea="1" hiddenRows="1" view="pageBreakPreview" topLeftCell="A73">
      <selection activeCell="G20" sqref="G20"/>
      <pageMargins left="0.75" right="0.75" top="0.68" bottom="0.19" header="0.5" footer="0.15"/>
      <printOptions horizontalCentered="1"/>
      <pageSetup paperSize="9" orientation="portrait" r:id="rId5"/>
      <headerFooter alignWithMargins="0"/>
    </customSheetView>
    <customSheetView guid="{C75B92C6-DDA6-4B48-9868-112DE431C284}" showPageBreaks="1" printArea="1" hiddenRows="1" topLeftCell="A24">
      <selection activeCell="B187" sqref="B187"/>
      <pageMargins left="0.75" right="0.75" top="0.68" bottom="0.19" header="0.5" footer="0.15"/>
      <printOptions horizontalCentered="1"/>
      <pageSetup paperSize="9" orientation="portrait" r:id="rId6"/>
      <headerFooter alignWithMargins="0"/>
    </customSheetView>
    <customSheetView guid="{827228A5-964E-465A-A946-EF2238A19E11}" hiddenRows="1" state="hidden" showRuler="0" topLeftCell="A24">
      <selection activeCell="B187" sqref="B187"/>
      <pageMargins left="0.75" right="0.75" top="0.68" bottom="0.19" header="0.5" footer="0.15"/>
      <printOptions horizontalCentered="1"/>
      <pageSetup paperSize="9" orientation="portrait" r:id="rId7"/>
      <headerFooter alignWithMargins="0"/>
    </customSheetView>
  </customSheetViews>
  <mergeCells count="119">
    <mergeCell ref="B18:H19"/>
    <mergeCell ref="A35:I35"/>
    <mergeCell ref="A36:I36"/>
    <mergeCell ref="A37:I37"/>
    <mergeCell ref="A38:I38"/>
    <mergeCell ref="A44:I44"/>
    <mergeCell ref="A45:I45"/>
    <mergeCell ref="A41:I41"/>
    <mergeCell ref="A42:I42"/>
    <mergeCell ref="A43:I43"/>
    <mergeCell ref="A39:I39"/>
    <mergeCell ref="A40:I40"/>
    <mergeCell ref="A46:I46"/>
    <mergeCell ref="C67:I67"/>
    <mergeCell ref="C69:I69"/>
    <mergeCell ref="A47:I47"/>
    <mergeCell ref="A49:I49"/>
    <mergeCell ref="A52:D52"/>
    <mergeCell ref="E52:I52"/>
    <mergeCell ref="C65:I65"/>
    <mergeCell ref="C88:I88"/>
    <mergeCell ref="E78:I78"/>
    <mergeCell ref="C80:I80"/>
    <mergeCell ref="A48:I48"/>
    <mergeCell ref="B75:I75"/>
    <mergeCell ref="B71:I71"/>
    <mergeCell ref="A73:I73"/>
    <mergeCell ref="A53:D53"/>
    <mergeCell ref="E53:I53"/>
    <mergeCell ref="A55:I55"/>
    <mergeCell ref="A57:I57"/>
    <mergeCell ref="A59:I59"/>
    <mergeCell ref="A61:I61"/>
    <mergeCell ref="A95:D95"/>
    <mergeCell ref="E95:I95"/>
    <mergeCell ref="A96:D96"/>
    <mergeCell ref="C82:I82"/>
    <mergeCell ref="C84:I84"/>
    <mergeCell ref="B109:I109"/>
    <mergeCell ref="B111:I111"/>
    <mergeCell ref="A113:I113"/>
    <mergeCell ref="A77:D77"/>
    <mergeCell ref="E77:I77"/>
    <mergeCell ref="A107:I107"/>
    <mergeCell ref="E96:I96"/>
    <mergeCell ref="C90:I90"/>
    <mergeCell ref="A78:D78"/>
    <mergeCell ref="C86:I86"/>
    <mergeCell ref="C92:I92"/>
    <mergeCell ref="B208:E208"/>
    <mergeCell ref="F208:I208"/>
    <mergeCell ref="B192:I192"/>
    <mergeCell ref="B196:E196"/>
    <mergeCell ref="F196:I196"/>
    <mergeCell ref="B198:E198"/>
    <mergeCell ref="B204:E204"/>
    <mergeCell ref="F204:I204"/>
    <mergeCell ref="B150:I150"/>
    <mergeCell ref="E157:I157"/>
    <mergeCell ref="A158:D158"/>
    <mergeCell ref="E158:I158"/>
    <mergeCell ref="B152:I152"/>
    <mergeCell ref="A187:D187"/>
    <mergeCell ref="E187:I187"/>
    <mergeCell ref="F198:I198"/>
    <mergeCell ref="A186:D186"/>
    <mergeCell ref="E186:I186"/>
    <mergeCell ref="B154:I154"/>
    <mergeCell ref="A157:D157"/>
    <mergeCell ref="B163:I163"/>
    <mergeCell ref="B161:I161"/>
    <mergeCell ref="A1:I1"/>
    <mergeCell ref="B2:I2"/>
    <mergeCell ref="B3:I3"/>
    <mergeCell ref="B4:I4"/>
    <mergeCell ref="B183:I183"/>
    <mergeCell ref="B190:I190"/>
    <mergeCell ref="B5:I5"/>
    <mergeCell ref="A169:I169"/>
    <mergeCell ref="B144:I144"/>
    <mergeCell ref="B145:I145"/>
    <mergeCell ref="B146:I146"/>
    <mergeCell ref="B147:I147"/>
    <mergeCell ref="A133:I133"/>
    <mergeCell ref="E117:I117"/>
    <mergeCell ref="B135:I135"/>
    <mergeCell ref="B136:I136"/>
    <mergeCell ref="B137:I137"/>
    <mergeCell ref="A141:D141"/>
    <mergeCell ref="E141:I141"/>
    <mergeCell ref="A140:D140"/>
    <mergeCell ref="E140:I140"/>
    <mergeCell ref="A131:I131"/>
    <mergeCell ref="A118:D118"/>
    <mergeCell ref="E118:I118"/>
    <mergeCell ref="B6:I6"/>
    <mergeCell ref="B179:I179"/>
    <mergeCell ref="A171:I171"/>
    <mergeCell ref="B165:I165"/>
    <mergeCell ref="A167:I167"/>
    <mergeCell ref="B177:I177"/>
    <mergeCell ref="B175:I175"/>
    <mergeCell ref="B173:I173"/>
    <mergeCell ref="B151:I151"/>
    <mergeCell ref="B148:I148"/>
    <mergeCell ref="B121:I121"/>
    <mergeCell ref="A123:I123"/>
    <mergeCell ref="B115:I115"/>
    <mergeCell ref="B125:I125"/>
    <mergeCell ref="B127:I127"/>
    <mergeCell ref="A129:I129"/>
    <mergeCell ref="A117:D117"/>
    <mergeCell ref="B63:I63"/>
    <mergeCell ref="A99:I99"/>
    <mergeCell ref="B100:I100"/>
    <mergeCell ref="B101:I101"/>
    <mergeCell ref="B103:I103"/>
    <mergeCell ref="B105:I105"/>
    <mergeCell ref="B93:I93"/>
  </mergeCells>
  <phoneticPr fontId="76" type="noConversion"/>
  <printOptions horizontalCentered="1"/>
  <pageMargins left="0.74803149606299213" right="0.74803149606299213" top="0.6692913385826772" bottom="0.19685039370078741" header="0.51181102362204722" footer="0.15748031496062992"/>
  <pageSetup paperSize="9" orientation="portrait" r:id="rId8"/>
  <headerFooter alignWithMargins="0"/>
  <rowBreaks count="6" manualBreakCount="6">
    <brk id="54" max="8" man="1"/>
    <brk id="97" max="8" man="1"/>
    <brk id="119" max="8" man="1"/>
    <brk id="142" max="8" man="1"/>
    <brk id="159" max="8" man="1"/>
    <brk id="188" max="8" man="1"/>
  </rowBreaks>
  <drawing r:id="rId9"/>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tabColor indexed="24"/>
  </sheetPr>
  <dimension ref="A1:AE108"/>
  <sheetViews>
    <sheetView showGridLines="0" view="pageBreakPreview" zoomScaleNormal="100" zoomScaleSheetLayoutView="100" workbookViewId="0">
      <selection activeCell="E19" sqref="E19"/>
    </sheetView>
  </sheetViews>
  <sheetFormatPr defaultRowHeight="16.5"/>
  <cols>
    <col min="1" max="1" width="10" style="40" customWidth="1"/>
    <col min="2" max="2" width="20.5703125" style="31" customWidth="1"/>
    <col min="3" max="3" width="22" style="31" customWidth="1"/>
    <col min="4" max="4" width="23.140625" style="31" customWidth="1"/>
    <col min="5" max="5" width="37.7109375" style="31" customWidth="1"/>
    <col min="6" max="7" width="9.140625" style="162"/>
    <col min="8" max="8" width="0" style="162" hidden="1" customWidth="1"/>
    <col min="9" max="31" width="9.140625" style="162"/>
    <col min="32" max="16384" width="9.140625" style="27"/>
  </cols>
  <sheetData>
    <row r="1" spans="1:31">
      <c r="A1" s="464" t="str">
        <f>'Attach 3(JV)'!A1</f>
        <v>Specification No. :SR-I/C&amp;M/WC-3823-D/2024/Rfx-5002003807</v>
      </c>
      <c r="B1" s="24"/>
      <c r="C1" s="24"/>
      <c r="D1" s="24"/>
      <c r="E1" s="43" t="str">
        <f>"Attachment-15 "</f>
        <v xml:space="preserve">Attachment-15 </v>
      </c>
      <c r="F1" s="63"/>
      <c r="G1" s="63"/>
      <c r="H1" s="63"/>
      <c r="I1" s="63"/>
      <c r="J1" s="63"/>
      <c r="K1" s="63"/>
      <c r="L1" s="63"/>
      <c r="M1" s="63"/>
      <c r="N1" s="63"/>
      <c r="O1" s="63"/>
      <c r="P1" s="63"/>
      <c r="Q1" s="63"/>
      <c r="R1" s="63"/>
      <c r="S1" s="63"/>
      <c r="T1" s="63"/>
      <c r="U1" s="63"/>
      <c r="V1" s="63"/>
      <c r="W1" s="63"/>
      <c r="X1" s="63"/>
      <c r="Y1" s="63"/>
      <c r="Z1" s="63"/>
      <c r="AA1" s="63"/>
      <c r="AB1" s="63"/>
      <c r="AC1" s="63"/>
      <c r="AD1" s="63"/>
      <c r="AE1" s="63"/>
    </row>
    <row r="2" spans="1:31" ht="12" customHeight="1"/>
    <row r="3" spans="1:31" ht="7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63"/>
      <c r="G3" s="63"/>
      <c r="H3" s="63"/>
      <c r="I3" s="63"/>
      <c r="J3" s="63"/>
      <c r="K3" s="63"/>
      <c r="L3" s="63"/>
      <c r="M3" s="63"/>
      <c r="N3" s="63"/>
      <c r="O3" s="63"/>
      <c r="P3" s="63"/>
      <c r="Q3" s="63"/>
      <c r="R3" s="63"/>
      <c r="S3" s="63"/>
      <c r="T3" s="63"/>
      <c r="U3" s="63"/>
      <c r="V3" s="63"/>
      <c r="W3" s="63"/>
      <c r="X3" s="63"/>
      <c r="Y3" s="63"/>
      <c r="Z3" s="63"/>
      <c r="AA3" s="63"/>
      <c r="AB3" s="63"/>
      <c r="AC3" s="63"/>
      <c r="AD3" s="63"/>
      <c r="AE3" s="63"/>
    </row>
    <row r="4" spans="1:31" ht="12" customHeight="1">
      <c r="A4" s="38"/>
      <c r="F4" s="63"/>
      <c r="G4" s="63"/>
      <c r="H4" s="63"/>
      <c r="I4" s="63"/>
      <c r="J4" s="63"/>
      <c r="K4" s="63"/>
      <c r="L4" s="63"/>
      <c r="M4" s="63"/>
      <c r="N4" s="63"/>
      <c r="O4" s="63"/>
      <c r="P4" s="63"/>
      <c r="Q4" s="63"/>
      <c r="R4" s="63"/>
      <c r="S4" s="63"/>
      <c r="T4" s="63"/>
      <c r="U4" s="63"/>
      <c r="V4" s="63"/>
      <c r="W4" s="63"/>
      <c r="X4" s="63"/>
      <c r="Y4" s="63"/>
      <c r="Z4" s="63"/>
      <c r="AA4" s="63"/>
      <c r="AB4" s="63"/>
      <c r="AC4" s="63"/>
      <c r="AD4" s="63"/>
      <c r="AE4" s="63"/>
    </row>
    <row r="5" spans="1:31" ht="31.5" customHeight="1">
      <c r="A5" s="622" t="s">
        <v>164</v>
      </c>
      <c r="B5" s="622"/>
      <c r="C5" s="622"/>
      <c r="D5" s="622"/>
      <c r="E5" s="622"/>
      <c r="F5" s="63"/>
      <c r="G5" s="63"/>
      <c r="H5" s="63"/>
      <c r="I5" s="63"/>
      <c r="J5" s="63"/>
      <c r="K5" s="63"/>
      <c r="L5" s="63"/>
      <c r="M5" s="63"/>
      <c r="N5" s="63"/>
      <c r="O5" s="63"/>
      <c r="P5" s="63"/>
      <c r="Q5" s="63"/>
      <c r="R5" s="63"/>
      <c r="S5" s="63"/>
      <c r="T5" s="63"/>
      <c r="U5" s="63"/>
      <c r="V5" s="63"/>
      <c r="W5" s="63"/>
      <c r="X5" s="63"/>
      <c r="Y5" s="63"/>
      <c r="Z5" s="63"/>
      <c r="AA5" s="63"/>
      <c r="AB5" s="63"/>
      <c r="AC5" s="63"/>
      <c r="AD5" s="63"/>
      <c r="AE5" s="63"/>
    </row>
    <row r="6" spans="1:31" ht="12" customHeight="1">
      <c r="F6" s="63"/>
      <c r="G6" s="63"/>
      <c r="H6" s="63"/>
      <c r="I6" s="63"/>
      <c r="J6" s="63"/>
      <c r="K6" s="63"/>
      <c r="L6" s="63"/>
      <c r="M6" s="63"/>
      <c r="N6" s="63"/>
      <c r="O6" s="63"/>
      <c r="P6" s="63"/>
      <c r="Q6" s="63"/>
      <c r="R6" s="63"/>
      <c r="S6" s="63"/>
      <c r="T6" s="63"/>
      <c r="U6" s="63"/>
      <c r="V6" s="63"/>
      <c r="W6" s="63"/>
      <c r="X6" s="63"/>
      <c r="Y6" s="63"/>
      <c r="Z6" s="63"/>
      <c r="AA6" s="63"/>
      <c r="AB6" s="63"/>
      <c r="AC6" s="63"/>
      <c r="AD6" s="63"/>
      <c r="AE6" s="63"/>
    </row>
    <row r="7" spans="1:31" ht="20.100000000000001" customHeight="1">
      <c r="A7" s="38" t="str">
        <f>'Attach 3(JV)'!A7</f>
        <v>Bidder’s Name and Address (the Bidder) :</v>
      </c>
      <c r="E7" s="16" t="str">
        <f>'Attach 3(JV)'!E7</f>
        <v>To:</v>
      </c>
      <c r="F7" s="63"/>
      <c r="G7" s="63"/>
      <c r="H7" s="63"/>
      <c r="I7" s="63"/>
      <c r="J7" s="63"/>
      <c r="K7" s="63"/>
      <c r="L7" s="63"/>
      <c r="M7" s="63"/>
      <c r="N7" s="63"/>
      <c r="O7" s="63"/>
      <c r="P7" s="63"/>
      <c r="Q7" s="63"/>
      <c r="R7" s="63"/>
      <c r="S7" s="63"/>
      <c r="T7" s="63"/>
      <c r="U7" s="63"/>
      <c r="V7" s="63"/>
      <c r="W7" s="63"/>
      <c r="X7" s="63"/>
      <c r="Y7" s="63"/>
      <c r="Z7" s="63"/>
      <c r="AA7" s="63"/>
      <c r="AB7" s="63"/>
      <c r="AC7" s="63"/>
      <c r="AD7" s="63"/>
      <c r="AE7" s="63"/>
    </row>
    <row r="8" spans="1:31" ht="20.25" customHeight="1">
      <c r="A8" s="511" t="str">
        <f>'Attach 3(JV)'!A8</f>
        <v/>
      </c>
      <c r="B8" s="511"/>
      <c r="C8" s="511"/>
      <c r="D8" s="511"/>
      <c r="E8" s="40" t="str">
        <f>'Attach 4'!E8</f>
        <v>Sr.GM(C&amp;M)</v>
      </c>
      <c r="F8" s="40"/>
      <c r="G8" s="63"/>
      <c r="H8" s="63"/>
      <c r="I8" s="63"/>
      <c r="J8" s="63"/>
      <c r="K8" s="63"/>
      <c r="L8" s="63"/>
      <c r="M8" s="63"/>
      <c r="N8" s="63"/>
      <c r="O8" s="63"/>
      <c r="P8" s="63"/>
      <c r="Q8" s="63"/>
      <c r="R8" s="63"/>
      <c r="S8" s="63"/>
      <c r="T8" s="63"/>
      <c r="U8" s="63"/>
      <c r="V8" s="63"/>
      <c r="W8" s="63"/>
      <c r="X8" s="63"/>
      <c r="Y8" s="63"/>
      <c r="Z8" s="63"/>
      <c r="AA8" s="63"/>
      <c r="AB8" s="63"/>
      <c r="AC8" s="63"/>
      <c r="AD8" s="63"/>
      <c r="AE8" s="63"/>
    </row>
    <row r="9" spans="1:31">
      <c r="A9" s="119" t="s">
        <v>548</v>
      </c>
      <c r="B9" s="512" t="str">
        <f>'Attach 3(JV)'!B9</f>
        <v/>
      </c>
      <c r="C9" s="512"/>
      <c r="D9" s="512"/>
      <c r="E9" s="40" t="str">
        <f>'Attach 4'!E9</f>
        <v>Power Grid Corporation of India Ltd.,</v>
      </c>
      <c r="F9" s="40"/>
      <c r="G9" s="63"/>
      <c r="H9" s="63"/>
      <c r="I9" s="63"/>
      <c r="J9" s="63"/>
      <c r="K9" s="63"/>
      <c r="L9" s="63"/>
      <c r="M9" s="63"/>
      <c r="N9" s="63"/>
      <c r="O9" s="63"/>
      <c r="P9" s="63"/>
      <c r="Q9" s="63"/>
      <c r="R9" s="63"/>
      <c r="S9" s="63"/>
      <c r="T9" s="63"/>
      <c r="U9" s="63"/>
      <c r="V9" s="63"/>
      <c r="W9" s="63"/>
      <c r="X9" s="63"/>
      <c r="Y9" s="63"/>
      <c r="Z9" s="63"/>
      <c r="AA9" s="63"/>
      <c r="AB9" s="63"/>
      <c r="AC9" s="63"/>
      <c r="AD9" s="63"/>
      <c r="AE9" s="63"/>
    </row>
    <row r="10" spans="1:31">
      <c r="A10" s="119" t="s">
        <v>549</v>
      </c>
      <c r="B10" s="512" t="str">
        <f>'Attach 3(JV)'!B10</f>
        <v/>
      </c>
      <c r="C10" s="512"/>
      <c r="D10" s="512"/>
      <c r="E10" s="40" t="str">
        <f>'Attach 4'!E10</f>
        <v>SRTS-1</v>
      </c>
      <c r="F10" s="40"/>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row>
    <row r="11" spans="1:31">
      <c r="B11" s="512" t="str">
        <f>'Attach 3(JV)'!B11</f>
        <v/>
      </c>
      <c r="C11" s="512"/>
      <c r="D11" s="512"/>
      <c r="E11" s="40" t="str">
        <f>'Attach 4'!E11</f>
        <v>No: 6-6-8/32 &amp; 395E, Kavadiguda Main Road</v>
      </c>
      <c r="F11" s="40"/>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row>
    <row r="12" spans="1:31">
      <c r="B12" s="512" t="str">
        <f>'Attach 3(JV)'!B12</f>
        <v/>
      </c>
      <c r="C12" s="512"/>
      <c r="D12" s="512"/>
      <c r="E12" s="40" t="str">
        <f>'Attach 4'!E12</f>
        <v>Secunderabad, Telangana – 500 080</v>
      </c>
      <c r="F12" s="40"/>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row>
    <row r="13" spans="1:31" ht="12" customHeight="1">
      <c r="B13" s="117"/>
      <c r="C13" s="117"/>
      <c r="D13" s="117"/>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row>
    <row r="14" spans="1:31" ht="20.100000000000001" customHeight="1">
      <c r="A14" s="40" t="s">
        <v>542</v>
      </c>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row>
    <row r="15" spans="1:31" ht="20.100000000000001" customHeight="1">
      <c r="A15" s="40" t="s">
        <v>161</v>
      </c>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ht="20.100000000000001" customHeight="1">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ht="20.100000000000001" customHeight="1">
      <c r="A17" s="40" t="s">
        <v>147</v>
      </c>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0.100000000000001" customHeight="1">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row>
    <row r="19" spans="1:31" ht="20.100000000000001" customHeight="1">
      <c r="A19" s="465" t="s">
        <v>162</v>
      </c>
      <c r="E19" s="215"/>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row>
    <row r="20" spans="1:31" ht="15" customHeight="1">
      <c r="E20" s="316" t="s">
        <v>148</v>
      </c>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row>
    <row r="21" spans="1:31" ht="39.950000000000003" customHeight="1">
      <c r="A21" s="623" t="s">
        <v>163</v>
      </c>
      <c r="B21" s="623"/>
      <c r="C21" s="623"/>
      <c r="D21" s="623"/>
      <c r="E21" s="62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row>
    <row r="22" spans="1:31" ht="36" customHeight="1">
      <c r="A22" s="458" t="s">
        <v>320</v>
      </c>
      <c r="B22" s="617" t="s">
        <v>298</v>
      </c>
      <c r="C22" s="617"/>
      <c r="D22" s="617"/>
      <c r="E22" s="160" t="str">
        <f>B9</f>
        <v/>
      </c>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row>
    <row r="23" spans="1:31" ht="18.95" customHeight="1">
      <c r="A23" s="460" t="s">
        <v>321</v>
      </c>
      <c r="B23" s="602" t="s">
        <v>299</v>
      </c>
      <c r="C23" s="602"/>
      <c r="D23" s="602"/>
      <c r="E23" s="110"/>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row>
    <row r="24" spans="1:31">
      <c r="A24" s="466"/>
      <c r="B24" s="602" t="s">
        <v>300</v>
      </c>
      <c r="C24" s="602"/>
      <c r="D24" s="602"/>
      <c r="E24" s="215"/>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row>
    <row r="25" spans="1:31" ht="18" customHeight="1">
      <c r="A25" s="466"/>
      <c r="B25" s="602"/>
      <c r="C25" s="602"/>
      <c r="D25" s="602"/>
      <c r="E25" s="215"/>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row>
    <row r="26" spans="1:31">
      <c r="A26" s="466"/>
      <c r="B26" s="602"/>
      <c r="C26" s="602"/>
      <c r="D26" s="602"/>
      <c r="E26" s="215"/>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row>
    <row r="27" spans="1:31">
      <c r="A27" s="466"/>
      <c r="B27" s="602" t="s">
        <v>301</v>
      </c>
      <c r="C27" s="602"/>
      <c r="D27" s="602"/>
      <c r="E27" s="215"/>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row>
    <row r="28" spans="1:31">
      <c r="A28" s="466"/>
      <c r="B28" s="602"/>
      <c r="C28" s="602"/>
      <c r="D28" s="602"/>
      <c r="E28" s="288"/>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row>
    <row r="29" spans="1:31">
      <c r="A29" s="466"/>
      <c r="B29" s="602"/>
      <c r="C29" s="602"/>
      <c r="D29" s="602"/>
      <c r="E29" s="288"/>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row>
    <row r="30" spans="1:31">
      <c r="A30" s="466"/>
      <c r="B30" s="602" t="s">
        <v>302</v>
      </c>
      <c r="C30" s="602"/>
      <c r="D30" s="602"/>
      <c r="E30" s="288"/>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row>
    <row r="31" spans="1:31">
      <c r="A31" s="466"/>
      <c r="B31" s="602"/>
      <c r="C31" s="602"/>
      <c r="D31" s="602"/>
      <c r="E31" s="215"/>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row>
    <row r="32" spans="1:31">
      <c r="A32" s="466"/>
      <c r="B32" s="602"/>
      <c r="C32" s="602"/>
      <c r="D32" s="602"/>
      <c r="E32" s="216"/>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row>
    <row r="33" spans="1:31">
      <c r="A33" s="618" t="s">
        <v>611</v>
      </c>
      <c r="B33" s="629" t="s">
        <v>303</v>
      </c>
      <c r="C33" s="629"/>
      <c r="D33" s="629"/>
      <c r="E33" s="615"/>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41.25" customHeight="1">
      <c r="A34" s="619"/>
      <c r="B34" s="630" t="s">
        <v>304</v>
      </c>
      <c r="C34" s="623"/>
      <c r="D34" s="631"/>
      <c r="E34" s="616"/>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row>
    <row r="35" spans="1:31" ht="120" customHeight="1">
      <c r="A35" s="462" t="s">
        <v>612</v>
      </c>
      <c r="B35" s="607" t="s">
        <v>610</v>
      </c>
      <c r="C35" s="608"/>
      <c r="D35" s="609"/>
      <c r="E35" s="459"/>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row>
    <row r="36" spans="1:31" ht="53.25" customHeight="1">
      <c r="A36" s="462" t="s">
        <v>613</v>
      </c>
      <c r="B36" s="607" t="s">
        <v>614</v>
      </c>
      <c r="C36" s="608"/>
      <c r="D36" s="609"/>
      <c r="E36" s="459"/>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row>
    <row r="37" spans="1:31" ht="123" customHeight="1">
      <c r="A37" s="462" t="s">
        <v>652</v>
      </c>
      <c r="B37" s="607" t="s">
        <v>653</v>
      </c>
      <c r="C37" s="608"/>
      <c r="D37" s="609"/>
      <c r="E37" s="459"/>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row>
    <row r="38" spans="1:31">
      <c r="A38" s="81" t="s">
        <v>322</v>
      </c>
      <c r="B38" s="604" t="s">
        <v>305</v>
      </c>
      <c r="C38" s="604"/>
      <c r="D38" s="604"/>
      <c r="E38" s="75"/>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row>
    <row r="39" spans="1:31" ht="16.5" customHeight="1">
      <c r="A39" s="81" t="s">
        <v>323</v>
      </c>
      <c r="B39" s="604" t="s">
        <v>604</v>
      </c>
      <c r="C39" s="604"/>
      <c r="D39" s="604"/>
      <c r="E39" s="75"/>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row>
    <row r="40" spans="1:31">
      <c r="A40" s="81" t="s">
        <v>324</v>
      </c>
      <c r="B40" s="604" t="s">
        <v>306</v>
      </c>
      <c r="C40" s="604"/>
      <c r="D40" s="604"/>
      <c r="E40" s="75"/>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row>
    <row r="41" spans="1:31">
      <c r="A41" s="81"/>
      <c r="B41" s="604"/>
      <c r="C41" s="604"/>
      <c r="D41" s="604"/>
      <c r="E41" s="75"/>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row>
    <row r="42" spans="1:31">
      <c r="A42" s="81"/>
      <c r="B42" s="604"/>
      <c r="C42" s="604"/>
      <c r="D42" s="604"/>
      <c r="E42" s="75"/>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row>
    <row r="43" spans="1:31">
      <c r="A43" s="460" t="s">
        <v>325</v>
      </c>
      <c r="B43" s="604" t="s">
        <v>307</v>
      </c>
      <c r="C43" s="604"/>
      <c r="D43" s="604"/>
      <c r="E43" s="75"/>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row>
    <row r="44" spans="1:31">
      <c r="A44" s="460" t="s">
        <v>326</v>
      </c>
      <c r="B44" s="606" t="s">
        <v>308</v>
      </c>
      <c r="C44" s="602"/>
      <c r="D44" s="602"/>
      <c r="E44" s="75"/>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row>
    <row r="45" spans="1:31">
      <c r="A45" s="466"/>
      <c r="B45" s="606"/>
      <c r="C45" s="602"/>
      <c r="D45" s="602"/>
      <c r="E45" s="215"/>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row>
    <row r="46" spans="1:31">
      <c r="A46" s="467"/>
      <c r="B46" s="620"/>
      <c r="C46" s="621"/>
      <c r="D46" s="621"/>
      <c r="E46" s="216"/>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row>
    <row r="47" spans="1:31">
      <c r="A47" s="467" t="s">
        <v>327</v>
      </c>
      <c r="B47" s="605" t="s">
        <v>309</v>
      </c>
      <c r="C47" s="605"/>
      <c r="D47" s="605"/>
      <c r="E47" s="217"/>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row>
    <row r="48" spans="1:31" ht="33">
      <c r="A48" s="81" t="s">
        <v>605</v>
      </c>
      <c r="B48" s="626" t="s">
        <v>338</v>
      </c>
      <c r="C48" s="627"/>
      <c r="D48" s="628"/>
      <c r="E48" s="215"/>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row>
    <row r="49" spans="1:31" ht="18.95" customHeight="1">
      <c r="A49" s="460" t="s">
        <v>328</v>
      </c>
      <c r="B49" s="612" t="s">
        <v>33</v>
      </c>
      <c r="C49" s="613"/>
      <c r="D49" s="614"/>
      <c r="E49" s="218"/>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row>
    <row r="50" spans="1:31" ht="18.95" customHeight="1">
      <c r="A50" s="466"/>
      <c r="B50" s="602" t="s">
        <v>310</v>
      </c>
      <c r="C50" s="602"/>
      <c r="D50" s="602"/>
      <c r="E50" s="215"/>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row>
    <row r="51" spans="1:31" ht="18.95" customHeight="1">
      <c r="A51" s="466"/>
      <c r="B51" s="602" t="s">
        <v>311</v>
      </c>
      <c r="C51" s="602"/>
      <c r="D51" s="602"/>
      <c r="E51" s="215"/>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row>
    <row r="52" spans="1:31" ht="18.95" customHeight="1">
      <c r="A52" s="467"/>
      <c r="B52" s="621" t="s">
        <v>312</v>
      </c>
      <c r="C52" s="621"/>
      <c r="D52" s="621"/>
      <c r="E52" s="216"/>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row>
    <row r="53" spans="1:31" ht="18.95" customHeight="1">
      <c r="A53" s="460" t="s">
        <v>329</v>
      </c>
      <c r="B53" s="603" t="s">
        <v>313</v>
      </c>
      <c r="C53" s="603"/>
      <c r="D53" s="603"/>
      <c r="E53" s="218"/>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row>
    <row r="54" spans="1:31" ht="18.95" customHeight="1">
      <c r="A54" s="466"/>
      <c r="B54" s="602" t="s">
        <v>314</v>
      </c>
      <c r="C54" s="602"/>
      <c r="D54" s="602"/>
      <c r="E54" s="215"/>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row>
    <row r="55" spans="1:31" ht="18.95" customHeight="1">
      <c r="A55" s="466"/>
      <c r="B55" s="602" t="s">
        <v>315</v>
      </c>
      <c r="C55" s="602"/>
      <c r="D55" s="602"/>
      <c r="E55" s="215"/>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row>
    <row r="56" spans="1:31" ht="18.95" customHeight="1">
      <c r="A56" s="466"/>
      <c r="B56" s="602"/>
      <c r="C56" s="602"/>
      <c r="D56" s="602"/>
      <c r="E56" s="215"/>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row>
    <row r="57" spans="1:31" ht="18.95" customHeight="1">
      <c r="A57" s="466"/>
      <c r="B57" s="602"/>
      <c r="C57" s="602"/>
      <c r="D57" s="602"/>
      <c r="E57" s="215"/>
      <c r="F57" s="63"/>
      <c r="G57" s="63"/>
      <c r="H57" s="233">
        <v>1</v>
      </c>
      <c r="I57" s="63"/>
      <c r="J57" s="63"/>
      <c r="K57" s="63"/>
      <c r="L57" s="63"/>
      <c r="M57" s="63"/>
      <c r="N57" s="63"/>
      <c r="O57" s="63"/>
      <c r="P57" s="63"/>
      <c r="Q57" s="63"/>
      <c r="R57" s="63"/>
      <c r="S57" s="63"/>
      <c r="T57" s="63"/>
      <c r="U57" s="63"/>
      <c r="V57" s="63"/>
      <c r="W57" s="63"/>
      <c r="X57" s="63"/>
      <c r="Y57" s="63"/>
      <c r="Z57" s="63"/>
      <c r="AA57" s="63"/>
      <c r="AB57" s="63"/>
      <c r="AC57" s="63"/>
      <c r="AD57" s="63"/>
      <c r="AE57" s="63"/>
    </row>
    <row r="58" spans="1:31" ht="18.95" customHeight="1">
      <c r="A58" s="466"/>
      <c r="B58" s="602" t="s">
        <v>316</v>
      </c>
      <c r="C58" s="602"/>
      <c r="D58" s="602"/>
      <c r="E58" s="215"/>
      <c r="F58" s="63"/>
      <c r="G58" s="63"/>
      <c r="H58" s="63"/>
      <c r="I58" s="63"/>
      <c r="J58" s="63"/>
      <c r="K58" s="63"/>
      <c r="L58" s="63"/>
      <c r="M58" s="63"/>
      <c r="N58" s="63"/>
      <c r="O58" s="63"/>
      <c r="P58" s="63"/>
      <c r="Q58" s="63"/>
      <c r="R58" s="63"/>
      <c r="S58" s="63"/>
      <c r="T58" s="63"/>
      <c r="U58" s="63"/>
      <c r="V58" s="63"/>
      <c r="W58" s="63"/>
      <c r="X58" s="63"/>
      <c r="Y58" s="63"/>
      <c r="Z58" s="161"/>
      <c r="AA58" s="161"/>
      <c r="AB58" s="161"/>
    </row>
    <row r="59" spans="1:31" ht="18.95" customHeight="1">
      <c r="A59" s="466"/>
      <c r="B59" s="602" t="s">
        <v>317</v>
      </c>
      <c r="C59" s="602"/>
      <c r="D59" s="602"/>
      <c r="E59" s="215"/>
      <c r="Z59" s="161"/>
      <c r="AA59" s="161"/>
      <c r="AB59" s="161"/>
    </row>
    <row r="60" spans="1:31" ht="18.95" customHeight="1">
      <c r="A60" s="466"/>
      <c r="B60" s="624" t="s">
        <v>317</v>
      </c>
      <c r="C60" s="625"/>
      <c r="D60" s="620"/>
      <c r="E60" s="234" t="str">
        <f>IF(H57=1,"Saving Account","Current Account")</f>
        <v>Saving Account</v>
      </c>
      <c r="Z60" s="161"/>
      <c r="AA60" s="161"/>
      <c r="AB60" s="161"/>
    </row>
    <row r="61" spans="1:31" ht="25.5" customHeight="1">
      <c r="A61" s="458" t="s">
        <v>330</v>
      </c>
      <c r="B61" s="617" t="s">
        <v>318</v>
      </c>
      <c r="C61" s="617"/>
      <c r="D61" s="617"/>
      <c r="E61" s="75"/>
    </row>
    <row r="62" spans="1:31" ht="45" customHeight="1">
      <c r="A62" s="458" t="s">
        <v>331</v>
      </c>
      <c r="B62" s="617" t="s">
        <v>333</v>
      </c>
      <c r="C62" s="617"/>
      <c r="D62" s="617"/>
      <c r="E62" s="75"/>
    </row>
    <row r="63" spans="1:31">
      <c r="A63" s="85"/>
      <c r="B63" s="89"/>
      <c r="C63" s="89"/>
      <c r="D63" s="89"/>
      <c r="E63" s="89"/>
    </row>
    <row r="64" spans="1:31" ht="38.25" customHeight="1">
      <c r="A64" s="611" t="s">
        <v>332</v>
      </c>
      <c r="B64" s="611"/>
      <c r="C64" s="611"/>
      <c r="D64" s="611"/>
      <c r="E64" s="611"/>
    </row>
    <row r="65" spans="1:5" ht="23.25" customHeight="1">
      <c r="A65" s="463" t="s">
        <v>615</v>
      </c>
      <c r="B65" s="211"/>
      <c r="C65" s="211"/>
      <c r="D65" s="211"/>
      <c r="E65" s="211"/>
    </row>
    <row r="66" spans="1:5" ht="15" customHeight="1">
      <c r="A66" s="463" t="s">
        <v>616</v>
      </c>
      <c r="B66" s="211"/>
      <c r="C66" s="211"/>
      <c r="D66" s="211"/>
      <c r="E66" s="211"/>
    </row>
    <row r="67" spans="1:5" ht="15" customHeight="1">
      <c r="A67" s="463" t="s">
        <v>617</v>
      </c>
      <c r="B67" s="211"/>
      <c r="C67" s="211"/>
      <c r="D67" s="211"/>
      <c r="E67" s="211"/>
    </row>
    <row r="68" spans="1:5" ht="15" customHeight="1">
      <c r="A68" s="463" t="s">
        <v>618</v>
      </c>
      <c r="B68" s="211"/>
      <c r="C68" s="211"/>
      <c r="D68" s="211"/>
      <c r="E68" s="211"/>
    </row>
    <row r="69" spans="1:5" ht="15" customHeight="1">
      <c r="A69" s="463" t="s">
        <v>619</v>
      </c>
      <c r="B69" s="211"/>
      <c r="C69" s="211"/>
      <c r="D69" s="211"/>
      <c r="E69" s="211"/>
    </row>
    <row r="70" spans="1:5" ht="15" customHeight="1">
      <c r="A70" s="463" t="s">
        <v>620</v>
      </c>
      <c r="B70" s="211"/>
      <c r="C70" s="211"/>
      <c r="D70" s="211"/>
      <c r="E70" s="211"/>
    </row>
    <row r="71" spans="1:5" ht="15" customHeight="1">
      <c r="A71" s="463" t="s">
        <v>621</v>
      </c>
      <c r="B71" s="211"/>
      <c r="C71" s="211"/>
      <c r="D71" s="211"/>
      <c r="E71" s="211"/>
    </row>
    <row r="72" spans="1:5" ht="15" customHeight="1">
      <c r="A72" s="463" t="s">
        <v>616</v>
      </c>
      <c r="B72" s="211"/>
      <c r="C72" s="211"/>
      <c r="D72" s="211"/>
      <c r="E72" s="211"/>
    </row>
    <row r="73" spans="1:5" ht="41.25" customHeight="1">
      <c r="A73" s="610" t="s">
        <v>622</v>
      </c>
      <c r="B73" s="610"/>
      <c r="C73" s="610"/>
      <c r="D73" s="610"/>
      <c r="E73" s="610"/>
    </row>
    <row r="74" spans="1:5" ht="18" customHeight="1">
      <c r="D74" s="57"/>
    </row>
    <row r="75" spans="1:5" ht="24" customHeight="1">
      <c r="A75" s="38" t="s">
        <v>179</v>
      </c>
      <c r="B75" s="60" t="str">
        <f>'Attach 3(JV)'!B24</f>
        <v/>
      </c>
      <c r="D75" s="57" t="s">
        <v>177</v>
      </c>
      <c r="E75" s="41" t="str">
        <f>'Attach 3(JV)'!E24</f>
        <v/>
      </c>
    </row>
    <row r="76" spans="1:5" ht="15.75" customHeight="1">
      <c r="A76" s="38" t="s">
        <v>180</v>
      </c>
      <c r="B76" s="41" t="str">
        <f>'Attach 3(JV)'!B25</f>
        <v/>
      </c>
      <c r="D76" s="57" t="s">
        <v>178</v>
      </c>
      <c r="E76" s="41" t="str">
        <f>'Attach 3(JV)'!E25</f>
        <v/>
      </c>
    </row>
    <row r="77" spans="1:5" ht="15.75" customHeight="1">
      <c r="D77" s="57"/>
      <c r="E77" s="40"/>
    </row>
    <row r="78" spans="1:5" ht="48" customHeight="1"/>
    <row r="79" spans="1:5" ht="96" customHeight="1"/>
    <row r="80" spans="1:5" ht="20.100000000000001" customHeight="1"/>
    <row r="81" ht="46.5"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104" ht="62.25" customHeight="1"/>
    <row r="106" ht="57" customHeight="1"/>
    <row r="108" ht="40.5" customHeight="1"/>
  </sheetData>
  <sheetProtection algorithmName="SHA-512" hashValue="+rChBk+ghJxl0nEzPZFeNW5QA03ycYdGzpGuoTxDUK5RIArWzPwGsSqY3qDklC3kvBK70P+nQvbWEVCgBuWS1Q==" saltValue="Z2ZfKTftqAixVjOknh6NUg==" spinCount="100000" sheet="1" selectLockedCells="1"/>
  <customSheetViews>
    <customSheetView guid="{F68380CD-DF58-4BFA-A4C7-4B5C98AD7B16}" showGridLines="0" hiddenColumns="1">
      <selection activeCell="E19" sqref="E19"/>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hiddenColumns="1">
      <selection activeCell="E19" sqref="E19"/>
      <pageMargins left="0.75" right="0.63" top="0.57999999999999996" bottom="0.6" header="0.34" footer="0.35"/>
      <pageSetup scale="95"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41" sqref="E41"/>
      <pageMargins left="0.75" right="0.75" top="0.77" bottom="0.82" header="0.5" footer="0.5"/>
      <pageSetup orientation="portrait" r:id="rId4"/>
      <headerFooter alignWithMargins="0">
        <oddFooter>&amp;L&amp;8Tower Package-P238-TW04, TL associated with Phase-I Generation Project in Orissa (Part-C)&amp;R&amp;"Book Antiqua,Bold"&amp;8Attachment-15 TW04  / Page &amp;P of &amp;N</oddFooter>
      </headerFooter>
    </customSheetView>
    <customSheetView guid="{ECEBABD0-566A-41C4-AA9A-38EA30EFEDA8}" showGridLin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E19" sqref="E19"/>
      <pageMargins left="0.75" right="0.63" top="0.57999999999999996" bottom="0.6" header="0.34" footer="0.35"/>
      <pageSetup scale="95" orientation="portrait" r:id="rId6"/>
      <headerFooter alignWithMargins="0">
        <oddFooter>&amp;R&amp;"Book Antiqua,Bold"&amp;8 Page &amp;P of &amp;N</oddFooter>
      </headerFooter>
    </customSheetView>
    <customSheetView guid="{237D8718-39ED-4FFE-B3B2-D1192F8D2E87}" showGridLines="0" hiddenColumns="1">
      <selection activeCell="E19" sqref="E19"/>
      <pageMargins left="0.75" right="0.63" top="0.57999999999999996" bottom="0.6" header="0.34" footer="0.35"/>
      <pageSetup scale="95" orientation="portrait" r:id="rId7"/>
      <headerFooter alignWithMargins="0">
        <oddFooter>&amp;R&amp;"Book Antiqua,Bold"&amp;8 Page &amp;P of &amp;N</oddFooter>
      </headerFooter>
    </customSheetView>
    <customSheetView guid="{6A6F11F6-4979-4331-B451-38654332CB39}" showGridLines="0" hiddenColumns="1" topLeftCell="A43">
      <selection activeCell="G20" sqref="G20"/>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hiddenColumns="1" topLeftCell="A55">
      <selection activeCell="E19" sqref="E19"/>
      <pageMargins left="0.75" right="0.63" top="0.57999999999999996" bottom="0.6" header="0.34" footer="0.35"/>
      <pageSetup scale="95" orientation="portrait" r:id="rId9"/>
      <headerFooter alignWithMargins="0">
        <oddFooter>&amp;R&amp;"Book Antiqua,Bold"&amp;8 Page &amp;P of &amp;N</oddFooter>
      </headerFooter>
    </customSheetView>
    <customSheetView guid="{827228A5-964E-465A-A946-EF2238A19E11}" showGridLines="0" hiddenColumns="1" showRuler="0" topLeftCell="A39">
      <selection activeCell="E58" sqref="E58"/>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53">
    <mergeCell ref="B60:D60"/>
    <mergeCell ref="B27:D27"/>
    <mergeCell ref="B25:D25"/>
    <mergeCell ref="B26:D26"/>
    <mergeCell ref="B39:D39"/>
    <mergeCell ref="B54:D54"/>
    <mergeCell ref="B59:D59"/>
    <mergeCell ref="B50:D50"/>
    <mergeCell ref="B52:D52"/>
    <mergeCell ref="B48:D48"/>
    <mergeCell ref="B28:D28"/>
    <mergeCell ref="B33:D33"/>
    <mergeCell ref="B31:D31"/>
    <mergeCell ref="B29:D29"/>
    <mergeCell ref="B37:D37"/>
    <mergeCell ref="B34:D34"/>
    <mergeCell ref="A3:E3"/>
    <mergeCell ref="A5:E5"/>
    <mergeCell ref="B9:D9"/>
    <mergeCell ref="B10:D10"/>
    <mergeCell ref="B24:D24"/>
    <mergeCell ref="B11:D11"/>
    <mergeCell ref="A21:E21"/>
    <mergeCell ref="B22:D22"/>
    <mergeCell ref="B23:D23"/>
    <mergeCell ref="A8:D8"/>
    <mergeCell ref="B12:D12"/>
    <mergeCell ref="B35:D35"/>
    <mergeCell ref="B36:D36"/>
    <mergeCell ref="B32:D32"/>
    <mergeCell ref="A73:E73"/>
    <mergeCell ref="B30:D30"/>
    <mergeCell ref="B44:D44"/>
    <mergeCell ref="A64:E64"/>
    <mergeCell ref="B49:D49"/>
    <mergeCell ref="E33:E34"/>
    <mergeCell ref="B62:D62"/>
    <mergeCell ref="B56:D56"/>
    <mergeCell ref="B57:D57"/>
    <mergeCell ref="B58:D58"/>
    <mergeCell ref="A33:A34"/>
    <mergeCell ref="B61:D61"/>
    <mergeCell ref="B46:D46"/>
    <mergeCell ref="B55:D55"/>
    <mergeCell ref="B53:D53"/>
    <mergeCell ref="B51:D51"/>
    <mergeCell ref="B38:D38"/>
    <mergeCell ref="B47:D47"/>
    <mergeCell ref="B42:D42"/>
    <mergeCell ref="B41:D41"/>
    <mergeCell ref="B45:D45"/>
    <mergeCell ref="B43:D43"/>
    <mergeCell ref="B40:D40"/>
  </mergeCells>
  <phoneticPr fontId="6" type="noConversion"/>
  <dataValidations count="2">
    <dataValidation type="list" allowBlank="1" showInputMessage="1" showErrorMessage="1" sqref="E59" xr:uid="{00000000-0002-0000-1500-000000000000}">
      <formula1>$Z$58:$Z$59</formula1>
    </dataValidation>
    <dataValidation type="list" allowBlank="1" showInputMessage="1" showErrorMessage="1" sqref="E19" xr:uid="{00000000-0002-0000-1500-000001000000}">
      <formula1>"Demand Draft, Bank Guarantee, Deduction from Bill"</formula1>
    </dataValidation>
  </dataValidations>
  <pageMargins left="0.75" right="0.63" top="0.57999999999999996" bottom="0.6" header="0.34" footer="0.35"/>
  <pageSetup scale="84" orientation="portrait" r:id="rId11"/>
  <headerFooter alignWithMargins="0">
    <oddFooter>&amp;R&amp;"Book Antiqua,Bold"&amp;8 Page &amp;P of &amp;N</oddFooter>
  </headerFooter>
  <rowBreaks count="1" manualBreakCount="1">
    <brk id="36"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3084" r:id="rId14" name="Option Button 12">
              <controlPr defaultSize="0" autoFill="0" autoLine="0" autoPict="0">
                <anchor moveWithCells="1">
                  <from>
                    <xdr:col>1</xdr:col>
                    <xdr:colOff>1123950</xdr:colOff>
                    <xdr:row>59</xdr:row>
                    <xdr:rowOff>19050</xdr:rowOff>
                  </from>
                  <to>
                    <xdr:col>2</xdr:col>
                    <xdr:colOff>752475</xdr:colOff>
                    <xdr:row>59</xdr:row>
                    <xdr:rowOff>228600</xdr:rowOff>
                  </to>
                </anchor>
              </controlPr>
            </control>
          </mc:Choice>
        </mc:AlternateContent>
        <mc:AlternateContent xmlns:mc="http://schemas.openxmlformats.org/markup-compatibility/2006">
          <mc:Choice Requires="x14">
            <control shapeId="3085" r:id="rId15" name="Option Button 13">
              <controlPr defaultSize="0" autoFill="0" autoLine="0" autoPict="0">
                <anchor moveWithCells="1">
                  <from>
                    <xdr:col>2</xdr:col>
                    <xdr:colOff>685800</xdr:colOff>
                    <xdr:row>59</xdr:row>
                    <xdr:rowOff>19050</xdr:rowOff>
                  </from>
                  <to>
                    <xdr:col>3</xdr:col>
                    <xdr:colOff>219075</xdr:colOff>
                    <xdr:row>59</xdr:row>
                    <xdr:rowOff>228600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tabColor indexed="10"/>
  </sheetPr>
  <dimension ref="A1:BB81"/>
  <sheetViews>
    <sheetView showGridLines="0" showZeros="0" view="pageBreakPreview" zoomScale="90" zoomScaleNormal="100" zoomScaleSheetLayoutView="90" workbookViewId="0">
      <selection activeCell="B46" sqref="B46"/>
    </sheetView>
  </sheetViews>
  <sheetFormatPr defaultRowHeight="16.5"/>
  <cols>
    <col min="1" max="1" width="12.140625" style="31" customWidth="1"/>
    <col min="2" max="2" width="18.140625" style="31" customWidth="1"/>
    <col min="3" max="3" width="8.5703125" style="31" customWidth="1"/>
    <col min="4" max="4" width="9.140625" style="31"/>
    <col min="5" max="5" width="11.140625" style="31" customWidth="1"/>
    <col min="6" max="6" width="11.140625" style="26" customWidth="1"/>
    <col min="7" max="7" width="9.85546875" style="26" customWidth="1"/>
    <col min="8" max="8" width="10.42578125" style="26" customWidth="1"/>
    <col min="9" max="9" width="8.42578125" style="27" customWidth="1"/>
    <col min="10" max="10" width="8.7109375" style="27" customWidth="1"/>
    <col min="11" max="11" width="8.28515625" style="27" customWidth="1"/>
    <col min="12" max="12" width="8.42578125" style="27" customWidth="1"/>
    <col min="13" max="54" width="9.140625" style="63"/>
    <col min="55" max="16384" width="9.140625" style="27"/>
  </cols>
  <sheetData>
    <row r="1" spans="1:26">
      <c r="A1" s="23" t="str">
        <f>'Attach 3(JV)'!A1</f>
        <v>Specification No. :SR-I/C&amp;M/WC-3823-D/2024/Rfx-5002003807</v>
      </c>
      <c r="B1" s="24"/>
      <c r="C1" s="24"/>
      <c r="D1" s="24"/>
      <c r="E1" s="24"/>
      <c r="F1" s="76"/>
      <c r="G1" s="76"/>
      <c r="H1" s="76"/>
      <c r="I1" s="77"/>
      <c r="J1" s="77"/>
      <c r="K1" s="77"/>
      <c r="L1" s="25" t="str">
        <f>"Attachment-16 "</f>
        <v xml:space="preserve">Attachment-16 </v>
      </c>
    </row>
    <row r="2" spans="1:26">
      <c r="Z2" s="131" t="e">
        <f>'Attach 3(JV)'!Z2</f>
        <v>#REF!</v>
      </c>
    </row>
    <row r="3" spans="1:26" ht="69.7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505"/>
      <c r="G3" s="505"/>
      <c r="H3" s="505"/>
      <c r="I3" s="505"/>
      <c r="J3" s="505"/>
      <c r="K3" s="505"/>
      <c r="L3" s="505"/>
    </row>
    <row r="4" spans="1:26" ht="15.95" customHeight="1">
      <c r="A4" s="30"/>
      <c r="H4" s="32"/>
      <c r="I4" s="12"/>
    </row>
    <row r="5" spans="1:26" ht="20.100000000000001" customHeight="1">
      <c r="A5" s="506" t="s">
        <v>181</v>
      </c>
      <c r="B5" s="506"/>
      <c r="C5" s="506"/>
      <c r="D5" s="506"/>
      <c r="E5" s="506"/>
      <c r="F5" s="506"/>
      <c r="G5" s="506"/>
      <c r="H5" s="506"/>
      <c r="I5" s="506"/>
      <c r="J5" s="506"/>
      <c r="K5" s="506"/>
      <c r="L5" s="506"/>
    </row>
    <row r="6" spans="1:26" ht="15.95" customHeight="1">
      <c r="A6" s="34"/>
      <c r="H6" s="32"/>
      <c r="I6" s="12"/>
    </row>
    <row r="7" spans="1:26" ht="20.100000000000001" customHeight="1">
      <c r="A7" s="35" t="str">
        <f>'Attach 3(JV)'!A7</f>
        <v>Bidder’s Name and Address (the Bidder) :</v>
      </c>
      <c r="G7" s="16" t="str">
        <f>'Attach 3(JV)'!E7</f>
        <v>To:</v>
      </c>
      <c r="I7" s="12"/>
    </row>
    <row r="8" spans="1:26" ht="36" customHeight="1">
      <c r="A8" s="511" t="str">
        <f>'Attach 3(JV)'!A8</f>
        <v/>
      </c>
      <c r="B8" s="511"/>
      <c r="C8" s="511"/>
      <c r="D8" s="511"/>
      <c r="E8" s="511"/>
      <c r="F8" s="511"/>
      <c r="G8" s="40" t="str">
        <f>'Attach 4'!E8</f>
        <v>Sr.GM(C&amp;M)</v>
      </c>
      <c r="H8" s="40"/>
      <c r="I8" s="12"/>
    </row>
    <row r="9" spans="1:26">
      <c r="A9" s="14" t="s">
        <v>548</v>
      </c>
      <c r="B9" s="512" t="str">
        <f>'Attach 3(JV)'!B9</f>
        <v/>
      </c>
      <c r="C9" s="512"/>
      <c r="D9" s="512"/>
      <c r="E9" s="512"/>
      <c r="F9" s="512"/>
      <c r="G9" s="40" t="str">
        <f>'Attach 4'!E9</f>
        <v>Power Grid Corporation of India Ltd.,</v>
      </c>
      <c r="H9" s="40"/>
      <c r="I9" s="12"/>
    </row>
    <row r="10" spans="1:26">
      <c r="A10" s="14" t="s">
        <v>549</v>
      </c>
      <c r="B10" s="512" t="str">
        <f>'Attach 3(JV)'!B10</f>
        <v/>
      </c>
      <c r="C10" s="512"/>
      <c r="D10" s="512"/>
      <c r="E10" s="512"/>
      <c r="F10" s="512"/>
      <c r="G10" s="40" t="str">
        <f>'Attach 4'!E10</f>
        <v>SRTS-1</v>
      </c>
      <c r="H10" s="40"/>
      <c r="I10" s="12"/>
    </row>
    <row r="11" spans="1:26">
      <c r="B11" s="512" t="str">
        <f>'Attach 3(JV)'!B11</f>
        <v/>
      </c>
      <c r="C11" s="512"/>
      <c r="D11" s="512"/>
      <c r="E11" s="512"/>
      <c r="F11" s="512"/>
      <c r="G11" s="40" t="str">
        <f>'Attach 4'!E11</f>
        <v>No: 6-6-8/32 &amp; 395E, Kavadiguda Main Road</v>
      </c>
      <c r="H11" s="40"/>
    </row>
    <row r="12" spans="1:26">
      <c r="A12" s="34"/>
      <c r="B12" s="512" t="str">
        <f>'Attach 3(JV)'!B12</f>
        <v/>
      </c>
      <c r="C12" s="512"/>
      <c r="D12" s="512"/>
      <c r="E12" s="512"/>
      <c r="F12" s="512"/>
      <c r="G12" s="40" t="str">
        <f>'Attach 4'!E12</f>
        <v>Secunderabad, Telangana – 500 080</v>
      </c>
      <c r="H12" s="40"/>
    </row>
    <row r="13" spans="1:26" ht="15.95" customHeight="1">
      <c r="A13" s="34"/>
      <c r="B13" s="117"/>
      <c r="C13" s="117"/>
      <c r="D13" s="117"/>
      <c r="E13" s="117"/>
      <c r="F13" s="117"/>
    </row>
    <row r="14" spans="1:26" ht="20.100000000000001" customHeight="1">
      <c r="A14" s="31" t="s">
        <v>542</v>
      </c>
    </row>
    <row r="15" spans="1:26" ht="20.100000000000001" customHeight="1">
      <c r="A15" s="34"/>
    </row>
    <row r="16" spans="1:26" ht="57.75" customHeight="1">
      <c r="A16" s="611" t="s">
        <v>186</v>
      </c>
      <c r="B16" s="611"/>
      <c r="C16" s="611"/>
      <c r="D16" s="611"/>
      <c r="E16" s="611"/>
      <c r="F16" s="611"/>
      <c r="G16" s="611"/>
      <c r="H16" s="611"/>
      <c r="I16" s="611"/>
      <c r="J16" s="611"/>
      <c r="K16" s="611"/>
      <c r="L16" s="611"/>
    </row>
    <row r="17" spans="1:12" ht="20.100000000000001" hidden="1" customHeight="1">
      <c r="A17" s="78">
        <v>1</v>
      </c>
      <c r="B17" s="79" t="s">
        <v>187</v>
      </c>
    </row>
    <row r="18" spans="1:12" ht="82.5" hidden="1" customHeight="1">
      <c r="A18" s="51"/>
      <c r="B18" s="640" t="s">
        <v>188</v>
      </c>
      <c r="C18" s="640"/>
      <c r="D18" s="640"/>
      <c r="E18" s="640"/>
      <c r="F18" s="640"/>
      <c r="G18" s="640"/>
      <c r="H18" s="640"/>
      <c r="I18" s="640"/>
      <c r="J18" s="640"/>
      <c r="K18" s="640"/>
      <c r="L18" s="640"/>
    </row>
    <row r="19" spans="1:12" ht="60.75" hidden="1" customHeight="1">
      <c r="A19" s="52">
        <v>1.1000000000000001</v>
      </c>
      <c r="B19" s="642" t="s">
        <v>189</v>
      </c>
      <c r="C19" s="642"/>
      <c r="D19" s="642"/>
      <c r="E19" s="642"/>
      <c r="F19" s="642"/>
      <c r="G19" s="642"/>
      <c r="H19" s="642"/>
      <c r="I19" s="642"/>
      <c r="J19" s="642"/>
      <c r="K19" s="642"/>
      <c r="L19" s="642"/>
    </row>
    <row r="20" spans="1:12" ht="33" hidden="1" customHeight="1">
      <c r="A20" s="51"/>
      <c r="B20" s="639" t="str">
        <f>"Name of the (" &amp; MID('Names of Bidder'!B8,9, 35) &amp; ") :"</f>
        <v>Name of the (the Bidder) :</v>
      </c>
      <c r="C20" s="639"/>
      <c r="D20" s="639"/>
      <c r="E20" s="639"/>
      <c r="F20" s="639"/>
      <c r="G20" s="639"/>
      <c r="H20" s="645" t="str">
        <f>B9</f>
        <v/>
      </c>
      <c r="I20" s="645"/>
      <c r="J20" s="645"/>
      <c r="K20" s="645"/>
      <c r="L20" s="645"/>
    </row>
    <row r="21" spans="1:12" ht="33" hidden="1" customHeight="1">
      <c r="A21" s="37"/>
      <c r="B21" s="639" t="s">
        <v>190</v>
      </c>
      <c r="C21" s="639"/>
      <c r="D21" s="639"/>
      <c r="E21" s="639"/>
      <c r="F21" s="639"/>
      <c r="G21" s="639"/>
      <c r="H21" s="638"/>
      <c r="I21" s="638"/>
      <c r="J21" s="638"/>
      <c r="K21" s="638"/>
      <c r="L21" s="638"/>
    </row>
    <row r="22" spans="1:12" ht="33" hidden="1" customHeight="1">
      <c r="A22" s="37"/>
      <c r="B22" s="639" t="s">
        <v>191</v>
      </c>
      <c r="C22" s="639"/>
      <c r="D22" s="639"/>
      <c r="E22" s="639"/>
      <c r="F22" s="639"/>
      <c r="G22" s="639"/>
      <c r="H22" s="638"/>
      <c r="I22" s="638"/>
      <c r="J22" s="638"/>
      <c r="K22" s="638"/>
      <c r="L22" s="638"/>
    </row>
    <row r="23" spans="1:12" ht="33" hidden="1" customHeight="1">
      <c r="A23" s="37"/>
      <c r="B23" s="639" t="s">
        <v>192</v>
      </c>
      <c r="C23" s="639"/>
      <c r="D23" s="639"/>
      <c r="E23" s="639"/>
      <c r="F23" s="639"/>
      <c r="G23" s="639"/>
      <c r="H23" s="638"/>
      <c r="I23" s="638"/>
      <c r="J23" s="638"/>
      <c r="K23" s="638"/>
      <c r="L23" s="638"/>
    </row>
    <row r="24" spans="1:12" ht="33" hidden="1" customHeight="1">
      <c r="A24" s="37"/>
      <c r="B24" s="639" t="s">
        <v>193</v>
      </c>
      <c r="C24" s="639"/>
      <c r="D24" s="639"/>
      <c r="E24" s="639"/>
      <c r="F24" s="639"/>
      <c r="G24" s="639"/>
      <c r="H24" s="638"/>
      <c r="I24" s="638"/>
      <c r="J24" s="638"/>
      <c r="K24" s="638"/>
      <c r="L24" s="638"/>
    </row>
    <row r="25" spans="1:12" ht="9.9499999999999993" hidden="1" customHeight="1">
      <c r="A25" s="37"/>
      <c r="B25" s="211"/>
      <c r="C25" s="211"/>
      <c r="D25" s="211"/>
      <c r="E25" s="211"/>
      <c r="F25" s="211"/>
      <c r="G25" s="211"/>
      <c r="H25" s="212"/>
      <c r="I25" s="212"/>
      <c r="J25" s="212"/>
      <c r="K25" s="212"/>
      <c r="L25" s="212"/>
    </row>
    <row r="26" spans="1:12" ht="18.95" hidden="1" customHeight="1">
      <c r="A26" s="52">
        <v>1.2</v>
      </c>
      <c r="B26" s="651" t="s">
        <v>340</v>
      </c>
      <c r="C26" s="651"/>
      <c r="D26" s="651"/>
      <c r="E26" s="651"/>
      <c r="F26" s="651"/>
      <c r="G26" s="651"/>
      <c r="H26" s="651"/>
      <c r="I26" s="651"/>
      <c r="J26" s="651"/>
      <c r="K26" s="651"/>
      <c r="L26" s="651"/>
    </row>
    <row r="27" spans="1:12" ht="18.95" hidden="1" customHeight="1">
      <c r="A27" s="55" t="s">
        <v>194</v>
      </c>
      <c r="B27" s="31" t="s">
        <v>195</v>
      </c>
      <c r="D27" s="80"/>
      <c r="E27" s="80"/>
    </row>
    <row r="28" spans="1:12" ht="18.95" hidden="1" customHeight="1">
      <c r="A28" s="37"/>
      <c r="B28" s="604" t="s">
        <v>196</v>
      </c>
      <c r="C28" s="604"/>
      <c r="D28" s="570"/>
      <c r="E28" s="570"/>
      <c r="F28" s="570"/>
      <c r="G28" s="570"/>
      <c r="H28" s="570"/>
      <c r="I28" s="570"/>
      <c r="J28" s="570"/>
      <c r="K28" s="570"/>
      <c r="L28" s="570"/>
    </row>
    <row r="29" spans="1:12" ht="18.95" hidden="1" customHeight="1">
      <c r="A29" s="37"/>
      <c r="B29" s="652" t="s">
        <v>197</v>
      </c>
      <c r="C29" s="653"/>
      <c r="D29" s="650"/>
      <c r="E29" s="650"/>
      <c r="F29" s="650"/>
      <c r="G29" s="650"/>
      <c r="H29" s="650"/>
      <c r="I29" s="650"/>
      <c r="J29" s="650"/>
      <c r="K29" s="650"/>
      <c r="L29" s="650"/>
    </row>
    <row r="30" spans="1:12" ht="18.95" hidden="1" customHeight="1">
      <c r="A30" s="37"/>
      <c r="B30" s="83"/>
      <c r="C30" s="53"/>
      <c r="D30" s="641"/>
      <c r="E30" s="641"/>
      <c r="F30" s="641"/>
      <c r="G30" s="641"/>
      <c r="H30" s="641"/>
      <c r="I30" s="641"/>
      <c r="J30" s="641"/>
      <c r="K30" s="641"/>
      <c r="L30" s="641"/>
    </row>
    <row r="31" spans="1:12" ht="18.95" hidden="1" customHeight="1">
      <c r="A31" s="37"/>
      <c r="B31" s="83"/>
      <c r="C31" s="53"/>
      <c r="D31" s="641"/>
      <c r="E31" s="641"/>
      <c r="F31" s="641"/>
      <c r="G31" s="641"/>
      <c r="H31" s="641"/>
      <c r="I31" s="641"/>
      <c r="J31" s="641"/>
      <c r="K31" s="641"/>
      <c r="L31" s="641"/>
    </row>
    <row r="32" spans="1:12" ht="18.95" hidden="1" customHeight="1">
      <c r="A32" s="37"/>
      <c r="B32" s="84"/>
      <c r="C32" s="54"/>
      <c r="D32" s="644"/>
      <c r="E32" s="644"/>
      <c r="F32" s="644"/>
      <c r="G32" s="644"/>
      <c r="H32" s="644"/>
      <c r="I32" s="644"/>
      <c r="J32" s="644"/>
      <c r="K32" s="644"/>
      <c r="L32" s="644"/>
    </row>
    <row r="33" spans="1:54" ht="18.95" hidden="1" customHeight="1">
      <c r="A33" s="37"/>
      <c r="B33" s="604" t="s">
        <v>198</v>
      </c>
      <c r="C33" s="604"/>
      <c r="D33" s="570"/>
      <c r="E33" s="570"/>
      <c r="F33" s="570"/>
      <c r="G33" s="570"/>
      <c r="H33" s="570"/>
      <c r="I33" s="570"/>
      <c r="J33" s="570"/>
      <c r="K33" s="570"/>
      <c r="L33" s="570"/>
    </row>
    <row r="34" spans="1:54" ht="18.95" hidden="1" customHeight="1">
      <c r="A34" s="37"/>
      <c r="B34" s="604" t="s">
        <v>199</v>
      </c>
      <c r="C34" s="604"/>
      <c r="D34" s="570"/>
      <c r="E34" s="570"/>
      <c r="F34" s="570"/>
      <c r="G34" s="570"/>
      <c r="H34" s="570"/>
      <c r="I34" s="570"/>
      <c r="J34" s="570"/>
      <c r="K34" s="570"/>
      <c r="L34" s="570"/>
    </row>
    <row r="35" spans="1:54" ht="18.95" hidden="1" customHeight="1">
      <c r="A35" s="37"/>
      <c r="B35" s="604" t="s">
        <v>200</v>
      </c>
      <c r="C35" s="604"/>
      <c r="D35" s="570"/>
      <c r="E35" s="570"/>
      <c r="F35" s="570"/>
      <c r="G35" s="570"/>
      <c r="H35" s="570"/>
      <c r="I35" s="570"/>
      <c r="J35" s="570"/>
      <c r="K35" s="570"/>
      <c r="L35" s="570"/>
    </row>
    <row r="36" spans="1:54" ht="18.95" hidden="1" customHeight="1">
      <c r="A36" s="37"/>
      <c r="B36" s="604" t="s">
        <v>201</v>
      </c>
      <c r="C36" s="604"/>
      <c r="D36" s="570"/>
      <c r="E36" s="570"/>
      <c r="F36" s="570"/>
      <c r="G36" s="570"/>
      <c r="H36" s="570"/>
      <c r="I36" s="570"/>
      <c r="J36" s="570"/>
      <c r="K36" s="570"/>
      <c r="L36" s="570"/>
    </row>
    <row r="37" spans="1:54" ht="8.1" hidden="1" customHeight="1">
      <c r="A37" s="37"/>
      <c r="B37" s="85"/>
      <c r="C37" s="85"/>
      <c r="D37" s="86"/>
      <c r="E37" s="86"/>
      <c r="F37" s="86"/>
      <c r="G37" s="86"/>
      <c r="H37" s="86"/>
      <c r="I37" s="86"/>
      <c r="J37" s="86"/>
      <c r="K37" s="86"/>
      <c r="L37" s="86"/>
    </row>
    <row r="38" spans="1:54" ht="61.5" hidden="1" customHeight="1">
      <c r="A38" s="56" t="s">
        <v>202</v>
      </c>
      <c r="B38" s="640" t="s">
        <v>34</v>
      </c>
      <c r="C38" s="640"/>
      <c r="D38" s="640"/>
      <c r="E38" s="640"/>
      <c r="F38" s="640"/>
      <c r="G38" s="640"/>
      <c r="H38" s="640"/>
      <c r="I38" s="640"/>
      <c r="J38" s="640"/>
      <c r="K38" s="640"/>
      <c r="L38" s="640"/>
    </row>
    <row r="39" spans="1:54" ht="33.75" hidden="1" customHeight="1">
      <c r="A39" s="37"/>
      <c r="B39" s="82" t="s">
        <v>546</v>
      </c>
      <c r="C39" s="643" t="s">
        <v>203</v>
      </c>
      <c r="D39" s="643"/>
      <c r="E39" s="643"/>
      <c r="F39" s="643"/>
      <c r="G39" s="643" t="s">
        <v>204</v>
      </c>
      <c r="H39" s="643"/>
      <c r="I39" s="643" t="s">
        <v>205</v>
      </c>
      <c r="J39" s="643"/>
      <c r="K39" s="643"/>
      <c r="L39" s="643"/>
    </row>
    <row r="40" spans="1:54" ht="45" hidden="1" customHeight="1">
      <c r="B40" s="92"/>
      <c r="C40" s="570"/>
      <c r="D40" s="570"/>
      <c r="E40" s="570"/>
      <c r="F40" s="570"/>
      <c r="G40" s="637"/>
      <c r="H40" s="637"/>
      <c r="I40" s="570"/>
      <c r="J40" s="570"/>
      <c r="K40" s="570"/>
      <c r="L40" s="570"/>
    </row>
    <row r="41" spans="1:54" ht="45" hidden="1" customHeight="1">
      <c r="A41" s="37"/>
      <c r="B41" s="92"/>
      <c r="C41" s="570"/>
      <c r="D41" s="570"/>
      <c r="E41" s="570"/>
      <c r="F41" s="570"/>
      <c r="G41" s="637"/>
      <c r="H41" s="637"/>
      <c r="I41" s="570"/>
      <c r="J41" s="570"/>
      <c r="K41" s="570"/>
      <c r="L41" s="570"/>
    </row>
    <row r="42" spans="1:54" ht="20.100000000000001" customHeight="1">
      <c r="A42" s="78">
        <v>1</v>
      </c>
      <c r="B42" s="87" t="s">
        <v>206</v>
      </c>
    </row>
    <row r="43" spans="1:54" ht="78.75" customHeight="1">
      <c r="B43" s="640" t="s">
        <v>207</v>
      </c>
      <c r="C43" s="640"/>
      <c r="D43" s="640"/>
      <c r="E43" s="640"/>
      <c r="F43" s="640"/>
      <c r="G43" s="640"/>
      <c r="H43" s="640"/>
      <c r="I43" s="640"/>
      <c r="J43" s="640"/>
      <c r="K43" s="640"/>
      <c r="L43" s="640"/>
    </row>
    <row r="44" spans="1:54" s="26" customFormat="1" ht="34.5" customHeight="1">
      <c r="A44" s="52">
        <v>1.1000000000000001</v>
      </c>
      <c r="B44" s="640" t="s">
        <v>208</v>
      </c>
      <c r="C44" s="640"/>
      <c r="D44" s="640"/>
      <c r="E44" s="640"/>
      <c r="F44" s="640"/>
      <c r="G44" s="640"/>
      <c r="H44" s="640"/>
      <c r="I44" s="640"/>
      <c r="J44" s="640"/>
      <c r="K44" s="640"/>
      <c r="L44" s="640"/>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row>
    <row r="45" spans="1:54" ht="52.5" customHeight="1">
      <c r="A45" s="37"/>
      <c r="B45" s="82" t="s">
        <v>209</v>
      </c>
      <c r="C45" s="643" t="s">
        <v>210</v>
      </c>
      <c r="D45" s="643"/>
      <c r="E45" s="643"/>
      <c r="F45" s="643"/>
      <c r="G45" s="643" t="s">
        <v>211</v>
      </c>
      <c r="H45" s="643"/>
      <c r="I45" s="643" t="s">
        <v>279</v>
      </c>
      <c r="J45" s="643"/>
      <c r="K45" s="643" t="s">
        <v>280</v>
      </c>
      <c r="L45" s="643"/>
    </row>
    <row r="46" spans="1:54" ht="30" customHeight="1">
      <c r="A46" s="37"/>
      <c r="B46" s="92">
        <v>1</v>
      </c>
      <c r="C46" s="570"/>
      <c r="D46" s="570"/>
      <c r="E46" s="570"/>
      <c r="F46" s="570"/>
      <c r="G46" s="637"/>
      <c r="H46" s="637"/>
      <c r="I46" s="637"/>
      <c r="J46" s="637"/>
      <c r="K46" s="634"/>
      <c r="L46" s="634"/>
    </row>
    <row r="47" spans="1:54" ht="30" customHeight="1">
      <c r="A47" s="37"/>
      <c r="B47" s="92">
        <v>2</v>
      </c>
      <c r="C47" s="570"/>
      <c r="D47" s="570"/>
      <c r="E47" s="570"/>
      <c r="F47" s="570"/>
      <c r="G47" s="637"/>
      <c r="H47" s="637"/>
      <c r="I47" s="637"/>
      <c r="J47" s="637"/>
      <c r="K47" s="634"/>
      <c r="L47" s="634"/>
    </row>
    <row r="48" spans="1:54" ht="30" customHeight="1">
      <c r="A48" s="37"/>
      <c r="B48" s="92">
        <v>3</v>
      </c>
      <c r="C48" s="570"/>
      <c r="D48" s="570"/>
      <c r="E48" s="570"/>
      <c r="F48" s="570"/>
      <c r="G48" s="637"/>
      <c r="H48" s="637"/>
      <c r="I48" s="637"/>
      <c r="J48" s="637"/>
      <c r="K48" s="634"/>
      <c r="L48" s="634"/>
    </row>
    <row r="49" spans="1:54" ht="30" customHeight="1">
      <c r="A49" s="37"/>
      <c r="B49" s="92">
        <v>4</v>
      </c>
      <c r="C49" s="570"/>
      <c r="D49" s="570"/>
      <c r="E49" s="570"/>
      <c r="F49" s="570"/>
      <c r="G49" s="637"/>
      <c r="H49" s="637"/>
      <c r="I49" s="637"/>
      <c r="J49" s="637"/>
      <c r="K49" s="634"/>
      <c r="L49" s="634"/>
    </row>
    <row r="50" spans="1:54" ht="30" customHeight="1">
      <c r="A50" s="37"/>
      <c r="B50" s="92">
        <v>5</v>
      </c>
      <c r="C50" s="570"/>
      <c r="D50" s="570"/>
      <c r="E50" s="570"/>
      <c r="F50" s="570"/>
      <c r="G50" s="637"/>
      <c r="H50" s="637"/>
      <c r="I50" s="637"/>
      <c r="J50" s="637"/>
      <c r="K50" s="634"/>
      <c r="L50" s="634"/>
    </row>
    <row r="51" spans="1:54" ht="27.75" customHeight="1">
      <c r="A51" s="78">
        <v>2</v>
      </c>
      <c r="B51" s="87" t="s">
        <v>35</v>
      </c>
      <c r="D51" s="86"/>
      <c r="E51" s="86"/>
      <c r="F51" s="86"/>
    </row>
    <row r="52" spans="1:54" ht="48" customHeight="1">
      <c r="A52" s="78"/>
      <c r="B52" s="640" t="s">
        <v>36</v>
      </c>
      <c r="C52" s="640"/>
      <c r="D52" s="640"/>
      <c r="E52" s="640"/>
      <c r="F52" s="640"/>
      <c r="G52" s="640"/>
      <c r="H52" s="640"/>
      <c r="I52" s="640"/>
      <c r="J52" s="640"/>
      <c r="K52" s="640"/>
      <c r="L52" s="640"/>
    </row>
    <row r="53" spans="1:54" ht="34.5" customHeight="1">
      <c r="A53" s="78">
        <v>3</v>
      </c>
      <c r="B53" s="87" t="s">
        <v>212</v>
      </c>
      <c r="D53" s="86"/>
      <c r="E53" s="86"/>
      <c r="F53" s="86"/>
    </row>
    <row r="54" spans="1:54" ht="18" customHeight="1">
      <c r="A54" s="88">
        <v>3.1</v>
      </c>
      <c r="B54" s="290" t="s">
        <v>213</v>
      </c>
      <c r="C54" s="290"/>
      <c r="D54" s="290"/>
      <c r="E54" s="290"/>
      <c r="F54" s="86"/>
    </row>
    <row r="55" spans="1:54" ht="60.75" customHeight="1">
      <c r="A55" s="37"/>
      <c r="B55" s="640" t="s">
        <v>37</v>
      </c>
      <c r="C55" s="640"/>
      <c r="D55" s="640"/>
      <c r="E55" s="640"/>
      <c r="F55" s="640"/>
      <c r="G55" s="640"/>
      <c r="H55" s="640"/>
      <c r="I55" s="640"/>
      <c r="J55" s="640"/>
      <c r="K55" s="640"/>
      <c r="L55" s="640"/>
    </row>
    <row r="56" spans="1:54" s="281" customFormat="1" ht="37.5" customHeight="1">
      <c r="A56" s="270"/>
      <c r="B56" s="646" t="s">
        <v>214</v>
      </c>
      <c r="C56" s="656"/>
      <c r="D56" s="647"/>
      <c r="E56" s="515" t="s">
        <v>38</v>
      </c>
      <c r="F56" s="515" t="s">
        <v>39</v>
      </c>
      <c r="G56" s="646" t="s">
        <v>40</v>
      </c>
      <c r="H56" s="647"/>
      <c r="I56" s="521" t="s">
        <v>41</v>
      </c>
      <c r="J56" s="635"/>
      <c r="K56" s="635"/>
      <c r="L56" s="522"/>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row>
    <row r="57" spans="1:54" s="281" customFormat="1" ht="32.25" customHeight="1">
      <c r="A57" s="270"/>
      <c r="B57" s="648"/>
      <c r="C57" s="657"/>
      <c r="D57" s="649"/>
      <c r="E57" s="516"/>
      <c r="F57" s="516"/>
      <c r="G57" s="648"/>
      <c r="H57" s="649"/>
      <c r="I57" s="545" t="s">
        <v>42</v>
      </c>
      <c r="J57" s="636"/>
      <c r="K57" s="545" t="s">
        <v>43</v>
      </c>
      <c r="L57" s="636"/>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row>
    <row r="58" spans="1:54" ht="24.95" customHeight="1">
      <c r="A58" s="37"/>
      <c r="B58" s="570"/>
      <c r="C58" s="570"/>
      <c r="D58" s="570"/>
      <c r="E58" s="92"/>
      <c r="F58" s="92"/>
      <c r="G58" s="92"/>
      <c r="H58" s="92"/>
      <c r="I58" s="632"/>
      <c r="J58" s="633"/>
      <c r="K58" s="632"/>
      <c r="L58" s="633"/>
    </row>
    <row r="59" spans="1:54" ht="24.95" customHeight="1">
      <c r="A59" s="37"/>
      <c r="B59" s="570"/>
      <c r="C59" s="570"/>
      <c r="D59" s="570"/>
      <c r="E59" s="92"/>
      <c r="F59" s="92"/>
      <c r="G59" s="92"/>
      <c r="H59" s="92"/>
      <c r="I59" s="632"/>
      <c r="J59" s="633"/>
      <c r="K59" s="632"/>
      <c r="L59" s="633"/>
    </row>
    <row r="60" spans="1:54" ht="24.95" customHeight="1">
      <c r="A60" s="37"/>
      <c r="B60" s="570"/>
      <c r="C60" s="570"/>
      <c r="D60" s="570"/>
      <c r="E60" s="92"/>
      <c r="F60" s="92"/>
      <c r="G60" s="92"/>
      <c r="H60" s="92"/>
      <c r="I60" s="632"/>
      <c r="J60" s="633"/>
      <c r="K60" s="632"/>
      <c r="L60" s="633"/>
    </row>
    <row r="61" spans="1:54" ht="24.95" customHeight="1">
      <c r="A61" s="37"/>
      <c r="B61" s="570"/>
      <c r="C61" s="570"/>
      <c r="D61" s="570"/>
      <c r="E61" s="92"/>
      <c r="F61" s="92"/>
      <c r="G61" s="92"/>
      <c r="H61" s="92"/>
      <c r="I61" s="632"/>
      <c r="J61" s="633"/>
      <c r="K61" s="632"/>
      <c r="L61" s="633"/>
    </row>
    <row r="62" spans="1:54" ht="24.95" customHeight="1">
      <c r="A62" s="37"/>
      <c r="B62" s="570"/>
      <c r="C62" s="570"/>
      <c r="D62" s="570"/>
      <c r="E62" s="92"/>
      <c r="F62" s="92"/>
      <c r="G62" s="92"/>
      <c r="H62" s="92"/>
      <c r="I62" s="632"/>
      <c r="J62" s="633"/>
      <c r="K62" s="632"/>
      <c r="L62" s="633"/>
    </row>
    <row r="63" spans="1:54" ht="24.95" customHeight="1">
      <c r="A63" s="37"/>
      <c r="B63" s="570"/>
      <c r="C63" s="570"/>
      <c r="D63" s="570"/>
      <c r="E63" s="92"/>
      <c r="F63" s="92"/>
      <c r="G63" s="92"/>
      <c r="H63" s="92"/>
      <c r="I63" s="632"/>
      <c r="J63" s="633"/>
      <c r="K63" s="632"/>
      <c r="L63" s="633"/>
    </row>
    <row r="64" spans="1:54" ht="24.95" customHeight="1">
      <c r="A64" s="37"/>
      <c r="B64" s="570"/>
      <c r="C64" s="570"/>
      <c r="D64" s="570"/>
      <c r="E64" s="92"/>
      <c r="F64" s="92"/>
      <c r="G64" s="92"/>
      <c r="H64" s="92"/>
      <c r="I64" s="632"/>
      <c r="J64" s="633"/>
      <c r="K64" s="632"/>
      <c r="L64" s="633"/>
    </row>
    <row r="65" spans="1:54" ht="24.95" customHeight="1">
      <c r="A65" s="37"/>
      <c r="B65" s="570"/>
      <c r="C65" s="570"/>
      <c r="D65" s="570"/>
      <c r="E65" s="92"/>
      <c r="F65" s="92"/>
      <c r="G65" s="92"/>
      <c r="H65" s="92"/>
      <c r="I65" s="632"/>
      <c r="J65" s="633"/>
      <c r="K65" s="632"/>
      <c r="L65" s="633"/>
    </row>
    <row r="66" spans="1:54" s="26" customFormat="1" ht="20.100000000000001" customHeight="1">
      <c r="A66" s="34">
        <v>3.2</v>
      </c>
      <c r="B66" s="34" t="s">
        <v>215</v>
      </c>
      <c r="C66" s="89"/>
      <c r="D66" s="89"/>
      <c r="E66" s="89"/>
      <c r="F66" s="89"/>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row>
    <row r="67" spans="1:54" s="26" customFormat="1" ht="20.100000000000001" customHeight="1">
      <c r="A67" s="34"/>
      <c r="B67" s="34"/>
      <c r="C67" s="89"/>
      <c r="D67" s="89"/>
      <c r="E67" s="89"/>
      <c r="F67" s="89"/>
      <c r="K67" s="93" t="s">
        <v>283</v>
      </c>
      <c r="L67" s="9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1:54" s="26" customFormat="1" ht="20.100000000000001" customHeight="1">
      <c r="A68" s="34"/>
      <c r="B68" s="48" t="s">
        <v>281</v>
      </c>
      <c r="C68" s="545" t="s">
        <v>282</v>
      </c>
      <c r="D68" s="545"/>
      <c r="E68" s="545"/>
      <c r="F68" s="545"/>
      <c r="G68" s="545"/>
      <c r="H68" s="521" t="s">
        <v>216</v>
      </c>
      <c r="I68" s="635"/>
      <c r="J68" s="635"/>
      <c r="K68" s="635"/>
      <c r="L68" s="522"/>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1:54" s="164" customFormat="1" ht="33" customHeight="1">
      <c r="A69" s="40"/>
      <c r="B69" s="81"/>
      <c r="C69" s="75" t="s">
        <v>573</v>
      </c>
      <c r="D69" s="75" t="s">
        <v>568</v>
      </c>
      <c r="E69" s="75" t="s">
        <v>354</v>
      </c>
      <c r="F69" s="75" t="s">
        <v>353</v>
      </c>
      <c r="G69" s="75" t="s">
        <v>352</v>
      </c>
      <c r="H69" s="75" t="s">
        <v>355</v>
      </c>
      <c r="I69" s="75" t="s">
        <v>172</v>
      </c>
      <c r="J69" s="75" t="s">
        <v>152</v>
      </c>
      <c r="K69" s="75" t="s">
        <v>569</v>
      </c>
      <c r="L69" s="75" t="s">
        <v>572</v>
      </c>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c r="AL69" s="163"/>
      <c r="AM69" s="163"/>
      <c r="AN69" s="163"/>
      <c r="AO69" s="163"/>
      <c r="AP69" s="163"/>
      <c r="AQ69" s="163"/>
      <c r="AR69" s="163"/>
      <c r="AS69" s="163"/>
      <c r="AT69" s="163"/>
      <c r="AU69" s="163"/>
      <c r="AV69" s="163"/>
      <c r="AW69" s="163"/>
      <c r="AX69" s="163"/>
      <c r="AY69" s="163"/>
      <c r="AZ69" s="163"/>
      <c r="BA69" s="163"/>
      <c r="BB69" s="163"/>
    </row>
    <row r="70" spans="1:54" s="26" customFormat="1" ht="33" customHeight="1">
      <c r="A70" s="34"/>
      <c r="B70" s="81" t="s">
        <v>284</v>
      </c>
      <c r="C70" s="165"/>
      <c r="D70" s="165"/>
      <c r="E70" s="165"/>
      <c r="F70" s="165"/>
      <c r="G70" s="165"/>
      <c r="H70" s="165"/>
      <c r="I70" s="165"/>
      <c r="J70" s="165"/>
      <c r="K70" s="165"/>
      <c r="L70" s="165"/>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row>
    <row r="71" spans="1:54" s="26" customFormat="1" ht="33" customHeight="1">
      <c r="A71" s="34"/>
      <c r="B71" s="81" t="s">
        <v>285</v>
      </c>
      <c r="C71" s="165"/>
      <c r="D71" s="165"/>
      <c r="E71" s="165"/>
      <c r="F71" s="165"/>
      <c r="G71" s="165"/>
      <c r="H71" s="165"/>
      <c r="I71" s="165"/>
      <c r="J71" s="165"/>
      <c r="K71" s="165"/>
      <c r="L71" s="165"/>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row>
    <row r="72" spans="1:54" s="26" customFormat="1" ht="33" customHeight="1">
      <c r="A72" s="34"/>
      <c r="B72" s="81" t="s">
        <v>287</v>
      </c>
      <c r="C72" s="165"/>
      <c r="D72" s="165"/>
      <c r="E72" s="165"/>
      <c r="F72" s="165"/>
      <c r="G72" s="165"/>
      <c r="H72" s="165"/>
      <c r="I72" s="165"/>
      <c r="J72" s="165"/>
      <c r="K72" s="165"/>
      <c r="L72" s="165"/>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row>
    <row r="73" spans="1:54" s="26" customFormat="1" ht="33" customHeight="1">
      <c r="A73" s="34"/>
      <c r="B73" s="81" t="s">
        <v>288</v>
      </c>
      <c r="C73" s="165"/>
      <c r="D73" s="165"/>
      <c r="E73" s="165"/>
      <c r="F73" s="165"/>
      <c r="G73" s="165"/>
      <c r="H73" s="165"/>
      <c r="I73" s="165"/>
      <c r="J73" s="165"/>
      <c r="K73" s="165"/>
      <c r="L73" s="165"/>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row>
    <row r="74" spans="1:54" s="26" customFormat="1" ht="33" customHeight="1">
      <c r="A74" s="34"/>
      <c r="B74" s="81" t="s">
        <v>289</v>
      </c>
      <c r="C74" s="165"/>
      <c r="D74" s="165"/>
      <c r="E74" s="165"/>
      <c r="F74" s="165"/>
      <c r="G74" s="165"/>
      <c r="H74" s="165"/>
      <c r="I74" s="165"/>
      <c r="J74" s="165"/>
      <c r="K74" s="165"/>
      <c r="L74" s="165"/>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row>
    <row r="75" spans="1:54" s="26" customFormat="1" ht="33" customHeight="1">
      <c r="A75" s="34"/>
      <c r="B75" s="81" t="s">
        <v>290</v>
      </c>
      <c r="C75" s="165"/>
      <c r="D75" s="165"/>
      <c r="E75" s="165"/>
      <c r="F75" s="165"/>
      <c r="G75" s="165"/>
      <c r="H75" s="165"/>
      <c r="I75" s="165"/>
      <c r="J75" s="165"/>
      <c r="K75" s="165"/>
      <c r="L75" s="165"/>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row>
    <row r="76" spans="1:54" ht="20.100000000000001" customHeight="1">
      <c r="A76" s="90"/>
      <c r="B76" s="90"/>
      <c r="C76" s="91"/>
      <c r="D76" s="91"/>
      <c r="E76" s="91"/>
      <c r="F76" s="91"/>
    </row>
    <row r="77" spans="1:54" ht="20.100000000000001" customHeight="1">
      <c r="A77" s="90"/>
      <c r="B77" s="90"/>
      <c r="C77" s="91"/>
      <c r="D77" s="91"/>
      <c r="E77" s="91"/>
      <c r="F77" s="91"/>
    </row>
    <row r="78" spans="1:54" ht="24" customHeight="1">
      <c r="A78" s="90"/>
      <c r="B78" s="90"/>
      <c r="C78" s="91"/>
      <c r="D78" s="91"/>
      <c r="E78" s="91"/>
      <c r="F78" s="27"/>
      <c r="G78" s="57"/>
    </row>
    <row r="79" spans="1:54" ht="24" customHeight="1">
      <c r="A79" s="38" t="s">
        <v>179</v>
      </c>
      <c r="B79" s="655" t="str">
        <f>'Attach 3(JV)'!B24</f>
        <v/>
      </c>
      <c r="C79" s="655"/>
      <c r="D79" s="655"/>
      <c r="E79" s="27"/>
      <c r="G79" s="57" t="s">
        <v>177</v>
      </c>
      <c r="H79" s="35" t="str">
        <f>'Attach 3(JV)'!E24</f>
        <v/>
      </c>
      <c r="L79" s="35"/>
    </row>
    <row r="80" spans="1:54" ht="24" customHeight="1">
      <c r="A80" s="38" t="s">
        <v>180</v>
      </c>
      <c r="B80" s="654" t="str">
        <f>'Attach 3(JV)'!B25</f>
        <v/>
      </c>
      <c r="C80" s="654"/>
      <c r="D80" s="654"/>
      <c r="E80" s="27"/>
      <c r="G80" s="57" t="s">
        <v>178</v>
      </c>
      <c r="H80" s="35" t="str">
        <f>'Attach 3(JV)'!E25</f>
        <v/>
      </c>
      <c r="K80" s="63"/>
    </row>
    <row r="81" spans="1:8" ht="24" customHeight="1">
      <c r="A81" s="27"/>
      <c r="B81" s="27"/>
      <c r="C81" s="27"/>
      <c r="D81" s="27"/>
      <c r="E81" s="27"/>
      <c r="F81" s="27"/>
      <c r="G81" s="57"/>
      <c r="H81" s="27"/>
    </row>
  </sheetData>
  <sheetProtection algorithmName="SHA-512" hashValue="5x92/lxUXHOPfaoil+zgdF2si+W5G9apXohRY7jYEspa6ObFp6rBfW1Y0ToisC01qmkRoelP/qWquUCqYEauuw==" saltValue="npaNcXVVs2OCTjoyNYkEOw==" spinCount="100000" sheet="1" selectLockedCells="1"/>
  <customSheetViews>
    <customSheetView guid="{F68380CD-DF58-4BFA-A4C7-4B5C98AD7B16}" showGridLines="0" zeroValues="0" topLeftCell="A43">
      <selection activeCell="L73" sqref="L73"/>
      <rowBreaks count="2" manualBreakCount="2">
        <brk id="34" max="11" man="1"/>
        <brk id="55" max="11" man="1"/>
      </rowBreaks>
      <pageMargins left="0.63" right="0.42" top="0.57999999999999996" bottom="0.6" header="0.34" footer="0.35"/>
      <pageSetup scale="81" orientation="portrait" r:id="rId1"/>
      <headerFooter alignWithMargins="0">
        <oddFooter>&amp;R&amp;"Book Antiqua,Bold"&amp;8 Page &amp;P of &amp;N</oddFooter>
      </headerFooter>
    </customSheetView>
    <customSheetView guid="{2FDEDC7A-220A-4BDB-8FCD-0C556B60E1DF}" showGridLines="0" zeroValues="0" printArea="1" topLeftCell="A43">
      <selection activeCell="L73" sqref="L73"/>
      <rowBreaks count="2" manualBreakCount="2">
        <brk id="34" max="11" man="1"/>
        <brk id="55" max="11" man="1"/>
      </rowBreaks>
      <pageMargins left="0.63" right="0.42" top="0.57999999999999996" bottom="0.6" header="0.34" footer="0.35"/>
      <pageSetup scale="81"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A5" sqref="A5:L5"/>
      <rowBreaks count="4" manualBreakCount="4">
        <brk id="24" max="16383" man="1"/>
        <brk id="49" max="16383" man="1"/>
        <brk id="75" max="16383" man="1"/>
        <brk id="151" max="16383" man="1"/>
      </rowBreaks>
      <pageMargins left="0.63" right="0.42"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H21" sqref="H21:L21"/>
      <rowBreaks count="1" manualBreakCount="1">
        <brk id="147" max="16383" man="1"/>
      </rowBreaks>
      <pageMargins left="0.7" right="0.45" top="0.56999999999999995" bottom="0.63" header="0.34" footer="0.35"/>
      <pageSetup orientation="portrait" r:id="rId4"/>
      <headerFooter alignWithMargins="0">
        <oddFooter xml:space="preserve">&amp;L&amp;8Tower Package-P238-TW04, TL associated with Phase-I Generation Project in Orissa (Part-C)&amp;R&amp;"Book Antiqua,Bold"&amp;8Attachment-16 TW04  / Page &amp;P </oddFooter>
      </headerFooter>
    </customSheetView>
    <customSheetView guid="{ECEBABD0-566A-41C4-AA9A-38EA30EFEDA8}" showGridLines="0" zeroValues="0" showRuler="0">
      <rowBreaks count="1" manualBreakCount="1">
        <brk id="146"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zeroValues="0" printArea="1" view="pageBreakPreview">
      <selection activeCell="L73" sqref="L73"/>
      <rowBreaks count="2" manualBreakCount="2">
        <brk id="34" max="11" man="1"/>
        <brk id="55" max="11" man="1"/>
      </rowBreaks>
      <pageMargins left="0.63" right="0.42" top="0.57999999999999996" bottom="0.6" header="0.34" footer="0.35"/>
      <pageSetup scale="81" orientation="portrait" r:id="rId6"/>
      <headerFooter alignWithMargins="0">
        <oddFooter>&amp;R&amp;"Book Antiqua,Bold"&amp;8 Page &amp;P of &amp;N</oddFooter>
      </headerFooter>
    </customSheetView>
    <customSheetView guid="{237D8718-39ED-4FFE-B3B2-D1192F8D2E87}" showGridLines="0" zeroValues="0">
      <selection activeCell="L73" sqref="L73"/>
      <rowBreaks count="2" manualBreakCount="2">
        <brk id="34" max="11" man="1"/>
        <brk id="55" max="11" man="1"/>
      </rowBreaks>
      <pageMargins left="0.63" right="0.42" top="0.57999999999999996" bottom="0.6" header="0.34" footer="0.35"/>
      <pageSetup scale="81" orientation="portrait" r:id="rId7"/>
      <headerFooter alignWithMargins="0">
        <oddFooter>&amp;R&amp;"Book Antiqua,Bold"&amp;8 Page &amp;P of &amp;N</oddFooter>
      </headerFooter>
    </customSheetView>
    <customSheetView guid="{6A6F11F6-4979-4331-B451-38654332CB39}" showGridLines="0" zeroValues="0" topLeftCell="A57">
      <selection activeCell="G20" sqref="G20"/>
      <rowBreaks count="2" manualBreakCount="2">
        <brk id="34" max="11" man="1"/>
        <brk id="55" max="11" man="1"/>
      </rowBreaks>
      <pageMargins left="0.63" right="0.42" top="0.57999999999999996" bottom="0.6" header="0.34" footer="0.35"/>
      <pageSetup scale="81" orientation="portrait" r:id="rId8"/>
      <headerFooter alignWithMargins="0">
        <oddFooter>&amp;R&amp;"Book Antiqua,Bold"&amp;8 Page &amp;P of &amp;N</oddFooter>
      </headerFooter>
    </customSheetView>
    <customSheetView guid="{C75B92C6-DDA6-4B48-9868-112DE431C284}" showPageBreaks="1" showGridLines="0" zeroValues="0" printArea="1" topLeftCell="A16">
      <selection activeCell="B20" sqref="B20:G20"/>
      <rowBreaks count="2" manualBreakCount="2">
        <brk id="34" max="11" man="1"/>
        <brk id="55" max="11" man="1"/>
      </rowBreaks>
      <pageMargins left="0.63" right="0.42" top="0.57999999999999996" bottom="0.6" header="0.34" footer="0.35"/>
      <pageSetup scale="81" orientation="portrait" r:id="rId9"/>
      <headerFooter alignWithMargins="0">
        <oddFooter>&amp;R&amp;"Book Antiqua,Bold"&amp;8 Page &amp;P of &amp;N</oddFooter>
      </headerFooter>
    </customSheetView>
    <customSheetView guid="{827228A5-964E-465A-A946-EF2238A19E11}" showGridLines="0" zeroValues="0" showRuler="0" topLeftCell="A21">
      <selection activeCell="H21" sqref="H21:L21"/>
      <rowBreaks count="2" manualBreakCount="2">
        <brk id="34" max="11" man="1"/>
        <brk id="55" max="11" man="1"/>
      </rowBreaks>
      <pageMargins left="0.63" right="0.42" top="0.57999999999999996" bottom="0.6" header="0.34" footer="0.35"/>
      <pageSetup scale="81" orientation="portrait" r:id="rId10"/>
      <headerFooter alignWithMargins="0">
        <oddFooter>&amp;R&amp;"Book Antiqua,Bold"&amp;8 Page &amp;P of &amp;N</oddFooter>
      </headerFooter>
    </customSheetView>
  </customSheetViews>
  <mergeCells count="109">
    <mergeCell ref="B80:D80"/>
    <mergeCell ref="H68:L68"/>
    <mergeCell ref="B63:D63"/>
    <mergeCell ref="B55:L55"/>
    <mergeCell ref="B79:D79"/>
    <mergeCell ref="I57:J57"/>
    <mergeCell ref="I58:J58"/>
    <mergeCell ref="B60:D60"/>
    <mergeCell ref="B58:D58"/>
    <mergeCell ref="B62:D62"/>
    <mergeCell ref="B65:D65"/>
    <mergeCell ref="C68:G68"/>
    <mergeCell ref="B59:D59"/>
    <mergeCell ref="K58:L58"/>
    <mergeCell ref="I62:J62"/>
    <mergeCell ref="I63:J63"/>
    <mergeCell ref="I64:J64"/>
    <mergeCell ref="B61:D61"/>
    <mergeCell ref="K62:L62"/>
    <mergeCell ref="I65:J65"/>
    <mergeCell ref="B64:D64"/>
    <mergeCell ref="F56:F57"/>
    <mergeCell ref="E56:E57"/>
    <mergeCell ref="B56:D57"/>
    <mergeCell ref="G49:H49"/>
    <mergeCell ref="I49:J49"/>
    <mergeCell ref="B52:L52"/>
    <mergeCell ref="G47:H47"/>
    <mergeCell ref="K50:L50"/>
    <mergeCell ref="C46:F46"/>
    <mergeCell ref="C41:F41"/>
    <mergeCell ref="G41:H41"/>
    <mergeCell ref="I41:L41"/>
    <mergeCell ref="K46:L46"/>
    <mergeCell ref="B43:L43"/>
    <mergeCell ref="K45:L45"/>
    <mergeCell ref="C45:F45"/>
    <mergeCell ref="G50:H50"/>
    <mergeCell ref="G56:H57"/>
    <mergeCell ref="K59:L59"/>
    <mergeCell ref="K63:L63"/>
    <mergeCell ref="K64:L64"/>
    <mergeCell ref="B23:G23"/>
    <mergeCell ref="D29:L29"/>
    <mergeCell ref="H24:L24"/>
    <mergeCell ref="B26:L26"/>
    <mergeCell ref="D28:L28"/>
    <mergeCell ref="B29:C29"/>
    <mergeCell ref="B24:G24"/>
    <mergeCell ref="B34:C34"/>
    <mergeCell ref="B35:C35"/>
    <mergeCell ref="B36:C36"/>
    <mergeCell ref="D33:L33"/>
    <mergeCell ref="H23:L23"/>
    <mergeCell ref="B28:C28"/>
    <mergeCell ref="C47:F47"/>
    <mergeCell ref="C50:F50"/>
    <mergeCell ref="C49:F49"/>
    <mergeCell ref="C48:F48"/>
    <mergeCell ref="G48:H48"/>
    <mergeCell ref="G46:H46"/>
    <mergeCell ref="I46:J46"/>
    <mergeCell ref="A3:L3"/>
    <mergeCell ref="B9:F9"/>
    <mergeCell ref="A16:L16"/>
    <mergeCell ref="B10:F10"/>
    <mergeCell ref="B11:F11"/>
    <mergeCell ref="B12:F12"/>
    <mergeCell ref="A8:F8"/>
    <mergeCell ref="A5:L5"/>
    <mergeCell ref="H20:L20"/>
    <mergeCell ref="H21:L21"/>
    <mergeCell ref="H22:L22"/>
    <mergeCell ref="B21:G21"/>
    <mergeCell ref="B22:G22"/>
    <mergeCell ref="B20:G20"/>
    <mergeCell ref="B18:L18"/>
    <mergeCell ref="D30:L30"/>
    <mergeCell ref="B19:L19"/>
    <mergeCell ref="I45:J45"/>
    <mergeCell ref="B44:L44"/>
    <mergeCell ref="G39:H39"/>
    <mergeCell ref="D34:L34"/>
    <mergeCell ref="D31:L31"/>
    <mergeCell ref="D32:L32"/>
    <mergeCell ref="G45:H45"/>
    <mergeCell ref="D35:L35"/>
    <mergeCell ref="C39:F39"/>
    <mergeCell ref="D36:L36"/>
    <mergeCell ref="B38:L38"/>
    <mergeCell ref="C40:F40"/>
    <mergeCell ref="G40:H40"/>
    <mergeCell ref="I40:L40"/>
    <mergeCell ref="I39:L39"/>
    <mergeCell ref="B33:C33"/>
    <mergeCell ref="K65:L65"/>
    <mergeCell ref="K47:L47"/>
    <mergeCell ref="K48:L48"/>
    <mergeCell ref="I56:L56"/>
    <mergeCell ref="K57:L57"/>
    <mergeCell ref="K60:L60"/>
    <mergeCell ref="K61:L61"/>
    <mergeCell ref="I48:J48"/>
    <mergeCell ref="I60:J60"/>
    <mergeCell ref="K49:L49"/>
    <mergeCell ref="I59:J59"/>
    <mergeCell ref="I61:J61"/>
    <mergeCell ref="I50:J50"/>
    <mergeCell ref="I47:J47"/>
  </mergeCells>
  <phoneticPr fontId="6" type="noConversion"/>
  <conditionalFormatting sqref="A82:L82">
    <cfRule type="expression" dxfId="6" priority="1" stopIfTrue="1">
      <formula>$Z$2&lt;1</formula>
    </cfRule>
  </conditionalFormatting>
  <dataValidations count="1">
    <dataValidation type="list" allowBlank="1" showInputMessage="1" showErrorMessage="1" error="Enter Yes or No from drop down menu." sqref="H23:L24" xr:uid="{00000000-0002-0000-1600-000000000000}">
      <formula1>"Yes, No"</formula1>
    </dataValidation>
  </dataValidations>
  <pageMargins left="0.63" right="0.42" top="0.57999999999999996" bottom="0.6" header="0.34" footer="0.35"/>
  <pageSetup scale="81" orientation="portrait" r:id="rId11"/>
  <headerFooter alignWithMargins="0">
    <oddFooter>&amp;R&amp;"Book Antiqua,Bold"&amp;8 Page &amp;P of &amp;N</oddFooter>
  </headerFooter>
  <rowBreaks count="2" manualBreakCount="2">
    <brk id="34" max="11" man="1"/>
    <brk id="55" max="11" man="1"/>
  </rowBreaks>
  <drawing r:id="rId1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tabColor indexed="11"/>
  </sheetPr>
  <dimension ref="A1:I39"/>
  <sheetViews>
    <sheetView showGridLines="0" showZeros="0" view="pageBreakPreview" zoomScaleNormal="100" zoomScaleSheetLayoutView="100" workbookViewId="0">
      <selection activeCell="I15" sqref="I15"/>
    </sheetView>
  </sheetViews>
  <sheetFormatPr defaultRowHeight="16.5"/>
  <cols>
    <col min="1" max="1" width="12.140625" style="31" customWidth="1"/>
    <col min="2" max="2" width="20.5703125" style="31" customWidth="1"/>
    <col min="3" max="3" width="11.42578125" style="31" customWidth="1"/>
    <col min="4" max="4" width="39.28515625" style="31" customWidth="1"/>
    <col min="5" max="5" width="39.5703125" style="31" bestFit="1" customWidth="1"/>
    <col min="6" max="8" width="9.140625" style="31"/>
    <col min="9" max="16384" width="9.140625" style="290"/>
  </cols>
  <sheetData>
    <row r="1" spans="1:9">
      <c r="A1" s="23" t="str">
        <f>'Attach 3(JV)'!A1</f>
        <v>Specification No. :SR-I/C&amp;M/WC-3823-D/2024/Rfx-5002003807</v>
      </c>
      <c r="B1" s="24"/>
      <c r="C1" s="24"/>
      <c r="D1" s="24"/>
      <c r="E1" s="25" t="str">
        <f>"Attachment-17 "</f>
        <v xml:space="preserve">Attachment-17 </v>
      </c>
    </row>
    <row r="3" spans="1:9" ht="66"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291"/>
      <c r="G3" s="291"/>
      <c r="H3" s="291"/>
    </row>
    <row r="4" spans="1:9" ht="20.100000000000001" customHeight="1">
      <c r="A4" s="30"/>
      <c r="H4" s="32"/>
      <c r="I4" s="12"/>
    </row>
    <row r="5" spans="1:9" ht="20.100000000000001" customHeight="1">
      <c r="A5" s="506" t="s">
        <v>175</v>
      </c>
      <c r="B5" s="506"/>
      <c r="C5" s="506"/>
      <c r="D5" s="506"/>
      <c r="E5" s="506"/>
      <c r="F5" s="35"/>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20.100000000000001" customHeight="1">
      <c r="A8" s="35" t="str">
        <f>'Attach 3(JV)'!A8</f>
        <v/>
      </c>
      <c r="E8" s="40" t="str">
        <f>'Attach 4'!E8</f>
        <v>Sr.GM(C&amp;M)</v>
      </c>
      <c r="F8" s="40"/>
      <c r="H8" s="32"/>
      <c r="I8" s="12"/>
    </row>
    <row r="9" spans="1:9">
      <c r="A9" s="14" t="s">
        <v>548</v>
      </c>
      <c r="B9" s="658" t="str">
        <f>'Attach 3(JV)'!B9</f>
        <v/>
      </c>
      <c r="C9" s="658"/>
      <c r="D9" s="658"/>
      <c r="E9" s="40" t="str">
        <f>'Attach 4'!E9</f>
        <v>Power Grid Corporation of India Ltd.,</v>
      </c>
      <c r="F9" s="40"/>
      <c r="H9" s="32"/>
      <c r="I9" s="12"/>
    </row>
    <row r="10" spans="1:9">
      <c r="A10" s="14" t="s">
        <v>549</v>
      </c>
      <c r="B10" s="658" t="str">
        <f>'Attach 3(JV)'!B10</f>
        <v/>
      </c>
      <c r="C10" s="658"/>
      <c r="D10" s="658"/>
      <c r="E10" s="40" t="str">
        <f>'Attach 4'!E10</f>
        <v>SRTS-1</v>
      </c>
      <c r="F10" s="40"/>
      <c r="H10" s="32"/>
      <c r="I10" s="12"/>
    </row>
    <row r="11" spans="1:9">
      <c r="B11" s="658" t="str">
        <f>'Attach 3(JV)'!B11</f>
        <v/>
      </c>
      <c r="C11" s="658"/>
      <c r="D11" s="658"/>
      <c r="E11" s="40" t="str">
        <f>'Attach 4'!E11</f>
        <v>No: 6-6-8/32 &amp; 395E, Kavadiguda Main Road</v>
      </c>
      <c r="F11" s="40"/>
    </row>
    <row r="12" spans="1:9">
      <c r="A12" s="34"/>
      <c r="B12" s="658" t="str">
        <f>'Attach 3(JV)'!B12</f>
        <v/>
      </c>
      <c r="C12" s="658"/>
      <c r="D12" s="658"/>
      <c r="E12" s="40" t="str">
        <f>'Attach 4'!E12</f>
        <v>Secunderabad, Telangana – 500 080</v>
      </c>
      <c r="F12" s="40"/>
    </row>
    <row r="13" spans="1:9" ht="20.100000000000001" customHeight="1">
      <c r="A13" s="34"/>
      <c r="B13" s="117"/>
      <c r="C13" s="117"/>
      <c r="D13" s="117"/>
      <c r="E13" s="16"/>
    </row>
    <row r="14" spans="1:9" ht="20.100000000000001" customHeight="1">
      <c r="A14" s="34"/>
      <c r="B14" s="117"/>
      <c r="C14" s="117"/>
      <c r="D14" s="117"/>
      <c r="G14" s="13"/>
    </row>
    <row r="15" spans="1:9" ht="20.100000000000001" customHeight="1">
      <c r="A15" s="31" t="s">
        <v>542</v>
      </c>
    </row>
    <row r="16" spans="1:9" ht="20.100000000000001" customHeight="1">
      <c r="A16" s="34"/>
    </row>
    <row r="17" spans="1:5" ht="57.75" customHeight="1">
      <c r="A17" s="507" t="s">
        <v>176</v>
      </c>
      <c r="B17" s="507"/>
      <c r="C17" s="507"/>
      <c r="D17" s="507"/>
      <c r="E17" s="507"/>
    </row>
    <row r="18" spans="1:5" ht="34.5" customHeight="1">
      <c r="A18" s="507" t="s">
        <v>155</v>
      </c>
      <c r="B18" s="507"/>
      <c r="C18" s="507"/>
      <c r="D18" s="507"/>
      <c r="E18" s="507"/>
    </row>
    <row r="19" spans="1:5" ht="39.75" customHeight="1">
      <c r="A19" s="507" t="s">
        <v>149</v>
      </c>
      <c r="B19" s="507"/>
      <c r="C19" s="507"/>
      <c r="D19" s="507"/>
      <c r="E19" s="507"/>
    </row>
    <row r="20" spans="1:5" ht="60.75" customHeight="1">
      <c r="A20" s="507" t="s">
        <v>150</v>
      </c>
      <c r="B20" s="507"/>
      <c r="C20" s="507"/>
      <c r="D20" s="507"/>
      <c r="E20" s="507"/>
    </row>
    <row r="21" spans="1:5" ht="13.5" customHeight="1">
      <c r="A21" s="37"/>
    </row>
    <row r="22" spans="1:5" ht="87.75" customHeight="1">
      <c r="A22" s="507" t="s">
        <v>151</v>
      </c>
      <c r="B22" s="507"/>
      <c r="C22" s="507"/>
      <c r="D22" s="507"/>
      <c r="E22" s="507"/>
    </row>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B26" s="42"/>
      <c r="C26" s="42"/>
      <c r="D26" s="39"/>
      <c r="E26" s="42"/>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algorithmName="SHA-512" hashValue="AyWVEUPgoKKWkDVyCOGlpCYy+PqqTN+iu8Rd4B6kSs13VJz1a/ZGLGqQBcPbUJTEeFG10fpsa2MJ6GLm+6wKhw==" saltValue="/N5X16LpOakGXJJzxq2QfQ==" spinCount="100000" sheet="1" selectLockedCells="1"/>
  <customSheetViews>
    <customSheetView guid="{F68380CD-DF58-4BFA-A4C7-4B5C98AD7B16}" showGridLines="0" zeroValues="0">
      <pageMargins left="0.75" right="0.63" top="0.57999999999999996" bottom="0.6" header="0.34" footer="0.35"/>
      <pageSetup scale="94" orientation="portrait" r:id="rId1"/>
      <headerFooter alignWithMargins="0">
        <oddFooter>&amp;R&amp;"Book Antiqua,Bold"&amp;8 Page &amp;P of &amp;N</oddFooter>
      </headerFooter>
    </customSheetView>
    <customSheetView guid="{2FDEDC7A-220A-4BDB-8FCD-0C556B60E1DF}" showGridLines="0" zeroValues="0">
      <pageMargins left="0.75" right="0.63" top="0.57999999999999996" bottom="0.6" header="0.34" footer="0.35"/>
      <pageSetup scale="94"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Antiqua,Bold"&amp;8Attachment-17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zeroValues="0" printArea="1" view="pageBreakPreview">
      <pageMargins left="0.75" right="0.63" top="0.57999999999999996" bottom="0.6" header="0.34" footer="0.35"/>
      <pageSetup scale="94" orientation="portrait" r:id="rId6"/>
      <headerFooter alignWithMargins="0">
        <oddFooter>&amp;R&amp;"Book Antiqua,Bold"&amp;8 Page &amp;P of &amp;N</oddFooter>
      </headerFooter>
    </customSheetView>
    <customSheetView guid="{237D8718-39ED-4FFE-B3B2-D1192F8D2E87}" showGridLines="0" zeroValues="0">
      <pageMargins left="0.75" right="0.63" top="0.57999999999999996" bottom="0.6" header="0.34" footer="0.35"/>
      <pageSetup scale="94" orientation="portrait" r:id="rId7"/>
      <headerFooter alignWithMargins="0">
        <oddFooter>&amp;R&amp;"Book Antiqua,Bold"&amp;8 Page &amp;P of &amp;N</oddFooter>
      </headerFooter>
    </customSheetView>
    <customSheetView guid="{6A6F11F6-4979-4331-B451-38654332CB39}" showPageBreaks="1" showGridLines="0" zeroValues="0" printArea="1" view="pageBreakPreview" topLeftCell="A10">
      <selection activeCell="G20" sqref="G20"/>
      <pageMargins left="0.75" right="0.63" top="0.57999999999999996" bottom="0.6" header="0.34" footer="0.35"/>
      <printOptions horizontalCentered="1"/>
      <pageSetup scale="94" orientation="portrait" r:id="rId8"/>
      <headerFooter alignWithMargins="0">
        <oddFooter>&amp;R&amp;"Book Antiqua,Bold"&amp;8 Page &amp;P of &amp;N</oddFooter>
      </headerFooter>
    </customSheetView>
    <customSheetView guid="{C75B92C6-DDA6-4B48-9868-112DE431C284}" showPageBreaks="1" showGridLines="0" zeroValues="0" printArea="1" topLeftCell="A16">
      <selection activeCell="A19" sqref="A19:E19"/>
      <pageMargins left="0.75" right="0.63" top="0.57999999999999996" bottom="0.6" header="0.34" footer="0.35"/>
      <printOptions horizontalCentered="1"/>
      <pageSetup scale="94" orientation="portrait" r:id="rId9"/>
      <headerFooter alignWithMargins="0">
        <oddFooter>&amp;R&amp;"Book Antiqua,Bold"&amp;8 Page &amp;P of &amp;N</oddFooter>
      </headerFooter>
    </customSheetView>
    <customSheetView guid="{827228A5-964E-465A-A946-EF2238A19E11}" showGridLines="0" zeroValues="0" showRuler="0" topLeftCell="A19">
      <selection activeCell="A19" sqref="A19:E19"/>
      <pageMargins left="0.75" right="0.63" top="0.57999999999999996" bottom="0.6" header="0.34" footer="0.35"/>
      <printOptions horizontalCentered="1"/>
      <pageSetup scale="94" orientation="portrait" r:id="rId10"/>
      <headerFooter alignWithMargins="0">
        <oddFooter>&amp;R&amp;"Book Antiqua,Bold"&amp;8 Page &amp;P of &amp;N</oddFooter>
      </headerFooter>
    </customSheetView>
  </customSheetViews>
  <mergeCells count="11">
    <mergeCell ref="A22:E22"/>
    <mergeCell ref="A3:E3"/>
    <mergeCell ref="A5:E5"/>
    <mergeCell ref="A17:E17"/>
    <mergeCell ref="B9:D9"/>
    <mergeCell ref="B10:D10"/>
    <mergeCell ref="B11:D11"/>
    <mergeCell ref="B12:D12"/>
    <mergeCell ref="A18:E18"/>
    <mergeCell ref="A19:E19"/>
    <mergeCell ref="A20:E20"/>
  </mergeCells>
  <phoneticPr fontId="6" type="noConversion"/>
  <printOptions horizontalCentered="1"/>
  <pageMargins left="0.75" right="0.63" top="0.57999999999999996" bottom="0.6" header="0.34" footer="0.35"/>
  <pageSetup scale="89" orientation="portrait" r:id="rId11"/>
  <headerFooter alignWithMargins="0">
    <oddFooter>&amp;R&amp;"Book Antiqua,Bold"&amp;8 Page &amp;P of &amp;N</oddFooter>
  </headerFooter>
  <drawing r:id="rId1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tabColor indexed="13"/>
  </sheetPr>
  <dimension ref="A1:AZ97"/>
  <sheetViews>
    <sheetView showGridLines="0" view="pageBreakPreview" zoomScale="85" zoomScaleNormal="85" zoomScaleSheetLayoutView="85" workbookViewId="0">
      <selection activeCell="I38" sqref="I38:I39"/>
    </sheetView>
  </sheetViews>
  <sheetFormatPr defaultRowHeight="16.5"/>
  <cols>
    <col min="1" max="2" width="10.7109375" style="398" customWidth="1"/>
    <col min="3" max="3" width="17.5703125" style="398" customWidth="1"/>
    <col min="4" max="4" width="20.7109375" style="398" customWidth="1"/>
    <col min="5" max="5" width="12.7109375" style="398" customWidth="1"/>
    <col min="6" max="6" width="30" style="398" customWidth="1"/>
    <col min="7" max="7" width="12.5703125" style="398" customWidth="1"/>
    <col min="8" max="8" width="11.28515625" style="398" customWidth="1"/>
    <col min="9" max="9" width="11.85546875" style="387" customWidth="1"/>
    <col min="10" max="10" width="13.28515625" style="388" customWidth="1"/>
    <col min="11" max="25" width="9.140625" style="388"/>
    <col min="26" max="26" width="10" style="388" bestFit="1" customWidth="1"/>
    <col min="27" max="27" width="9.140625" style="388"/>
    <col min="28" max="28" width="9.140625" style="454"/>
    <col min="29" max="29" width="22.42578125" style="455" customWidth="1"/>
    <col min="30" max="31" width="9.140625" style="456"/>
    <col min="32" max="32" width="9.140625" style="397"/>
    <col min="33" max="33" width="10" style="397" bestFit="1" customWidth="1"/>
    <col min="34" max="34" width="14.85546875" style="397" customWidth="1"/>
    <col min="35" max="16384" width="9.140625" style="397"/>
  </cols>
  <sheetData>
    <row r="1" spans="1:52">
      <c r="A1" s="383" t="str">
        <f>'Attach 3(JV)'!A1</f>
        <v>Specification No. :SR-I/C&amp;M/WC-3823-D/2024/Rfx-5002003807</v>
      </c>
      <c r="B1" s="383"/>
      <c r="C1" s="384"/>
      <c r="D1" s="384"/>
      <c r="E1" s="384"/>
      <c r="F1" s="385" t="str">
        <f>"Bid Form 1st Envelope "</f>
        <v xml:space="preserve">Bid Form 1st Envelope </v>
      </c>
      <c r="G1" s="386"/>
      <c r="H1" s="386"/>
      <c r="Z1" s="389"/>
      <c r="AA1" s="389"/>
      <c r="AB1" s="390"/>
      <c r="AC1" s="391"/>
      <c r="AD1" s="392"/>
      <c r="AE1" s="393">
        <v>1</v>
      </c>
      <c r="AF1" s="394" t="s">
        <v>513</v>
      </c>
      <c r="AG1" s="395">
        <v>1</v>
      </c>
      <c r="AH1" s="395" t="s">
        <v>274</v>
      </c>
      <c r="AI1" s="396"/>
      <c r="AJ1" s="396"/>
      <c r="AK1" s="395">
        <v>1</v>
      </c>
      <c r="AL1" s="396" t="s">
        <v>275</v>
      </c>
      <c r="AM1" s="394"/>
      <c r="AN1" s="394"/>
      <c r="AO1" s="394"/>
      <c r="AP1" s="394"/>
      <c r="AQ1" s="394"/>
      <c r="AR1" s="394"/>
      <c r="AS1" s="394"/>
      <c r="AT1" s="394"/>
      <c r="AU1" s="394"/>
      <c r="AV1" s="394"/>
      <c r="AW1" s="394"/>
      <c r="AX1" s="394"/>
      <c r="AY1" s="394"/>
      <c r="AZ1" s="394"/>
    </row>
    <row r="2" spans="1:52">
      <c r="Z2" s="389"/>
      <c r="AA2" s="389"/>
      <c r="AB2" s="390"/>
      <c r="AC2" s="391"/>
      <c r="AD2" s="392"/>
      <c r="AE2" s="393">
        <v>2</v>
      </c>
      <c r="AF2" s="394" t="s">
        <v>514</v>
      </c>
      <c r="AG2" s="395">
        <v>2</v>
      </c>
      <c r="AH2" s="395" t="s">
        <v>490</v>
      </c>
      <c r="AI2" s="396"/>
      <c r="AJ2" s="396"/>
      <c r="AK2" s="395">
        <v>2</v>
      </c>
      <c r="AL2" s="396" t="s">
        <v>491</v>
      </c>
      <c r="AM2" s="394"/>
      <c r="AN2" s="394"/>
      <c r="AO2" s="394"/>
      <c r="AP2" s="394"/>
      <c r="AQ2" s="394"/>
      <c r="AR2" s="394"/>
      <c r="AS2" s="394"/>
      <c r="AT2" s="394"/>
      <c r="AU2" s="394"/>
      <c r="AV2" s="394"/>
      <c r="AW2" s="394"/>
      <c r="AX2" s="394"/>
      <c r="AY2" s="394"/>
      <c r="AZ2" s="394"/>
    </row>
    <row r="3" spans="1:52" ht="20.100000000000001" customHeight="1">
      <c r="A3" s="678" t="s">
        <v>222</v>
      </c>
      <c r="B3" s="678"/>
      <c r="C3" s="678"/>
      <c r="D3" s="678"/>
      <c r="E3" s="678"/>
      <c r="F3" s="678"/>
      <c r="G3" s="399"/>
      <c r="H3" s="399"/>
      <c r="I3" s="400"/>
      <c r="Z3" s="389"/>
      <c r="AA3" s="389"/>
      <c r="AB3" s="401"/>
      <c r="AC3" s="402"/>
      <c r="AD3" s="392"/>
      <c r="AE3" s="393">
        <v>3</v>
      </c>
      <c r="AF3" s="394" t="s">
        <v>515</v>
      </c>
      <c r="AG3" s="395">
        <v>3</v>
      </c>
      <c r="AH3" s="395" t="s">
        <v>492</v>
      </c>
      <c r="AI3" s="396"/>
      <c r="AJ3" s="396"/>
      <c r="AK3" s="395">
        <v>3</v>
      </c>
      <c r="AL3" s="396" t="s">
        <v>493</v>
      </c>
      <c r="AM3" s="394"/>
      <c r="AN3" s="394"/>
      <c r="AO3" s="394"/>
      <c r="AP3" s="394"/>
      <c r="AQ3" s="394"/>
      <c r="AR3" s="394"/>
      <c r="AS3" s="394"/>
      <c r="AT3" s="394"/>
      <c r="AU3" s="394"/>
      <c r="AV3" s="394"/>
      <c r="AW3" s="394"/>
      <c r="AX3" s="394"/>
      <c r="AY3" s="394"/>
      <c r="AZ3" s="394"/>
    </row>
    <row r="4" spans="1:52" ht="12" customHeight="1">
      <c r="A4" s="399"/>
      <c r="B4" s="399"/>
      <c r="C4" s="399"/>
      <c r="D4" s="399"/>
      <c r="E4" s="399"/>
      <c r="F4" s="399"/>
      <c r="G4" s="399"/>
      <c r="H4" s="399"/>
      <c r="I4" s="400"/>
      <c r="Z4" s="389"/>
      <c r="AA4" s="389"/>
      <c r="AB4" s="401"/>
      <c r="AC4" s="402"/>
      <c r="AD4" s="392"/>
      <c r="AE4" s="393">
        <v>4</v>
      </c>
      <c r="AF4" s="394" t="s">
        <v>516</v>
      </c>
      <c r="AG4" s="395">
        <v>4</v>
      </c>
      <c r="AH4" s="395" t="s">
        <v>494</v>
      </c>
      <c r="AI4" s="396"/>
      <c r="AJ4" s="396"/>
      <c r="AK4" s="395">
        <v>4</v>
      </c>
      <c r="AL4" s="396" t="s">
        <v>495</v>
      </c>
      <c r="AM4" s="394"/>
      <c r="AN4" s="394"/>
      <c r="AO4" s="394"/>
      <c r="AP4" s="394"/>
      <c r="AQ4" s="394"/>
      <c r="AR4" s="394"/>
      <c r="AS4" s="394"/>
      <c r="AT4" s="394"/>
      <c r="AU4" s="394"/>
      <c r="AV4" s="394"/>
      <c r="AW4" s="394"/>
      <c r="AX4" s="394"/>
      <c r="AY4" s="394"/>
      <c r="AZ4" s="394"/>
    </row>
    <row r="5" spans="1:52" ht="20.100000000000001" customHeight="1">
      <c r="A5" s="403" t="s">
        <v>512</v>
      </c>
      <c r="B5" s="403"/>
      <c r="C5" s="680"/>
      <c r="D5" s="680"/>
      <c r="E5" s="680"/>
      <c r="F5" s="680"/>
      <c r="G5" s="403"/>
      <c r="H5" s="403"/>
      <c r="Z5" s="389"/>
      <c r="AA5" s="389"/>
      <c r="AB5" s="401"/>
      <c r="AC5" s="402"/>
      <c r="AD5" s="392"/>
      <c r="AE5" s="393">
        <v>5</v>
      </c>
      <c r="AF5" s="394" t="s">
        <v>517</v>
      </c>
      <c r="AG5" s="395">
        <v>5</v>
      </c>
      <c r="AH5" s="395" t="s">
        <v>494</v>
      </c>
      <c r="AI5" s="396"/>
      <c r="AJ5" s="396"/>
      <c r="AK5" s="395">
        <v>5</v>
      </c>
      <c r="AL5" s="396" t="s">
        <v>496</v>
      </c>
      <c r="AM5" s="394"/>
      <c r="AN5" s="394"/>
      <c r="AO5" s="394"/>
      <c r="AP5" s="394"/>
      <c r="AQ5" s="394"/>
      <c r="AR5" s="394"/>
      <c r="AS5" s="394"/>
      <c r="AT5" s="394"/>
      <c r="AU5" s="394"/>
      <c r="AV5" s="394"/>
      <c r="AW5" s="394"/>
      <c r="AX5" s="394"/>
      <c r="AY5" s="394"/>
      <c r="AZ5" s="394"/>
    </row>
    <row r="6" spans="1:52" ht="20.100000000000001" customHeight="1">
      <c r="A6" s="403" t="s">
        <v>179</v>
      </c>
      <c r="B6" s="681" t="str">
        <f>'Attach 3(JV)'!B24</f>
        <v/>
      </c>
      <c r="C6" s="681"/>
      <c r="Z6" s="389"/>
      <c r="AA6" s="389"/>
      <c r="AB6" s="401"/>
      <c r="AC6" s="402"/>
      <c r="AD6" s="392"/>
      <c r="AE6" s="393">
        <v>6</v>
      </c>
      <c r="AF6" s="394" t="s">
        <v>518</v>
      </c>
      <c r="AG6" s="395">
        <v>6</v>
      </c>
      <c r="AH6" s="395" t="s">
        <v>494</v>
      </c>
      <c r="AI6" s="405" t="e">
        <f>DAY(B6)</f>
        <v>#VALUE!</v>
      </c>
      <c r="AJ6" s="396"/>
      <c r="AK6" s="395">
        <v>6</v>
      </c>
      <c r="AL6" s="396" t="s">
        <v>497</v>
      </c>
      <c r="AM6" s="394"/>
      <c r="AN6" s="394"/>
      <c r="AO6" s="394"/>
      <c r="AP6" s="394"/>
      <c r="AQ6" s="394"/>
      <c r="AR6" s="394"/>
      <c r="AS6" s="394"/>
      <c r="AT6" s="394"/>
      <c r="AU6" s="394"/>
      <c r="AV6" s="394"/>
      <c r="AW6" s="394"/>
      <c r="AX6" s="394"/>
      <c r="AY6" s="394"/>
      <c r="AZ6" s="394"/>
    </row>
    <row r="7" spans="1:52" ht="20.100000000000001" customHeight="1">
      <c r="A7" s="403"/>
      <c r="B7" s="404"/>
      <c r="C7" s="404"/>
      <c r="Z7" s="389"/>
      <c r="AA7" s="389"/>
      <c r="AB7" s="401"/>
      <c r="AC7" s="402"/>
      <c r="AD7" s="392"/>
      <c r="AE7" s="393">
        <v>7</v>
      </c>
      <c r="AF7" s="394" t="s">
        <v>519</v>
      </c>
      <c r="AG7" s="395">
        <v>7</v>
      </c>
      <c r="AH7" s="395" t="s">
        <v>494</v>
      </c>
      <c r="AI7" s="405" t="e">
        <f>MONTH(B6)</f>
        <v>#VALUE!</v>
      </c>
      <c r="AJ7" s="396"/>
      <c r="AK7" s="395">
        <v>7</v>
      </c>
      <c r="AL7" s="396" t="s">
        <v>498</v>
      </c>
      <c r="AM7" s="394"/>
      <c r="AN7" s="394"/>
      <c r="AO7" s="394"/>
      <c r="AP7" s="394"/>
      <c r="AQ7" s="394"/>
      <c r="AR7" s="394"/>
      <c r="AS7" s="394"/>
      <c r="AT7" s="394"/>
      <c r="AU7" s="394"/>
      <c r="AV7" s="394"/>
      <c r="AW7" s="394"/>
      <c r="AX7" s="394"/>
      <c r="AY7" s="394"/>
      <c r="AZ7" s="394"/>
    </row>
    <row r="8" spans="1:52" ht="20.100000000000001" customHeight="1">
      <c r="A8" s="406" t="str">
        <f>'Attach 3(JV)'!E7</f>
        <v>To:</v>
      </c>
      <c r="B8" s="407"/>
      <c r="F8" s="408"/>
      <c r="G8" s="408"/>
      <c r="H8" s="408"/>
      <c r="Z8" s="389"/>
      <c r="AA8" s="389"/>
      <c r="AB8" s="401"/>
      <c r="AC8" s="402"/>
      <c r="AD8" s="392"/>
      <c r="AE8" s="393">
        <v>8</v>
      </c>
      <c r="AF8" s="394" t="s">
        <v>520</v>
      </c>
      <c r="AG8" s="395">
        <v>8</v>
      </c>
      <c r="AH8" s="395" t="s">
        <v>494</v>
      </c>
      <c r="AI8" s="405" t="e">
        <f>LOOKUP(AI7,AK1:AK12,AL1:AL12)</f>
        <v>#VALUE!</v>
      </c>
      <c r="AJ8" s="396"/>
      <c r="AK8" s="395">
        <v>8</v>
      </c>
      <c r="AL8" s="396" t="s">
        <v>499</v>
      </c>
      <c r="AM8" s="394"/>
      <c r="AN8" s="394"/>
      <c r="AO8" s="394"/>
      <c r="AP8" s="394"/>
      <c r="AQ8" s="394"/>
      <c r="AR8" s="394"/>
      <c r="AS8" s="394"/>
      <c r="AT8" s="394"/>
      <c r="AU8" s="394"/>
      <c r="AV8" s="394"/>
      <c r="AW8" s="394"/>
      <c r="AX8" s="394"/>
      <c r="AY8" s="394"/>
      <c r="AZ8" s="394"/>
    </row>
    <row r="9" spans="1:52" ht="20.100000000000001" customHeight="1">
      <c r="A9" s="403" t="str">
        <f>'Attach 4'!E8</f>
        <v>Sr.GM(C&amp;M)</v>
      </c>
      <c r="B9" s="403"/>
      <c r="F9" s="408"/>
      <c r="G9" s="408"/>
      <c r="H9" s="408"/>
      <c r="Z9" s="389"/>
      <c r="AA9" s="389"/>
      <c r="AB9" s="401"/>
      <c r="AC9" s="402"/>
      <c r="AD9" s="392"/>
      <c r="AE9" s="393">
        <v>9</v>
      </c>
      <c r="AF9" s="394" t="s">
        <v>521</v>
      </c>
      <c r="AG9" s="395">
        <v>9</v>
      </c>
      <c r="AH9" s="395" t="s">
        <v>494</v>
      </c>
      <c r="AI9" s="405" t="e">
        <f>YEAR(B6)</f>
        <v>#VALUE!</v>
      </c>
      <c r="AJ9" s="396"/>
      <c r="AK9" s="395">
        <v>9</v>
      </c>
      <c r="AL9" s="396" t="s">
        <v>500</v>
      </c>
      <c r="AM9" s="394"/>
      <c r="AN9" s="394"/>
      <c r="AO9" s="394"/>
      <c r="AP9" s="394"/>
      <c r="AQ9" s="394"/>
      <c r="AR9" s="394"/>
      <c r="AS9" s="394"/>
      <c r="AT9" s="394"/>
      <c r="AU9" s="394"/>
      <c r="AV9" s="394"/>
      <c r="AW9" s="394"/>
      <c r="AX9" s="394"/>
      <c r="AY9" s="394"/>
      <c r="AZ9" s="394"/>
    </row>
    <row r="10" spans="1:52" ht="20.100000000000001" customHeight="1">
      <c r="A10" s="403" t="str">
        <f>'Attach 4'!E9</f>
        <v>Power Grid Corporation of India Ltd.,</v>
      </c>
      <c r="B10" s="403"/>
      <c r="F10" s="408"/>
      <c r="G10" s="408"/>
      <c r="H10" s="408"/>
      <c r="Z10" s="389"/>
      <c r="AA10" s="389"/>
      <c r="AB10" s="401"/>
      <c r="AC10" s="402"/>
      <c r="AD10" s="392"/>
      <c r="AE10" s="393">
        <v>10</v>
      </c>
      <c r="AF10" s="394" t="s">
        <v>522</v>
      </c>
      <c r="AG10" s="395">
        <v>10</v>
      </c>
      <c r="AH10" s="395" t="s">
        <v>494</v>
      </c>
      <c r="AI10" s="396"/>
      <c r="AJ10" s="396"/>
      <c r="AK10" s="395">
        <v>10</v>
      </c>
      <c r="AL10" s="396" t="s">
        <v>501</v>
      </c>
      <c r="AM10" s="394"/>
      <c r="AN10" s="394"/>
      <c r="AO10" s="394"/>
      <c r="AP10" s="394"/>
      <c r="AQ10" s="394"/>
      <c r="AR10" s="394"/>
      <c r="AS10" s="394"/>
      <c r="AT10" s="394"/>
      <c r="AU10" s="394"/>
      <c r="AV10" s="394"/>
      <c r="AW10" s="394"/>
      <c r="AX10" s="394"/>
      <c r="AY10" s="394"/>
      <c r="AZ10" s="394"/>
    </row>
    <row r="11" spans="1:52" ht="20.100000000000001" customHeight="1">
      <c r="A11" s="403" t="str">
        <f>'Attach 4'!E10</f>
        <v>SRTS-1</v>
      </c>
      <c r="B11" s="403"/>
      <c r="F11" s="408"/>
      <c r="G11" s="408"/>
      <c r="H11" s="408"/>
      <c r="Z11" s="389"/>
      <c r="AA11" s="389"/>
      <c r="AB11" s="401"/>
      <c r="AC11" s="402"/>
      <c r="AD11" s="392"/>
      <c r="AE11" s="393">
        <v>11</v>
      </c>
      <c r="AF11" s="394" t="s">
        <v>523</v>
      </c>
      <c r="AG11" s="395">
        <v>11</v>
      </c>
      <c r="AH11" s="395" t="s">
        <v>494</v>
      </c>
      <c r="AI11" s="396"/>
      <c r="AJ11" s="396"/>
      <c r="AK11" s="395">
        <v>11</v>
      </c>
      <c r="AL11" s="396" t="s">
        <v>502</v>
      </c>
      <c r="AM11" s="394"/>
      <c r="AN11" s="394"/>
      <c r="AO11" s="394"/>
      <c r="AP11" s="394"/>
      <c r="AQ11" s="394"/>
      <c r="AR11" s="394"/>
      <c r="AS11" s="394"/>
      <c r="AT11" s="394"/>
      <c r="AU11" s="394"/>
      <c r="AV11" s="394"/>
      <c r="AW11" s="394"/>
      <c r="AX11" s="394"/>
      <c r="AY11" s="394"/>
      <c r="AZ11" s="394"/>
    </row>
    <row r="12" spans="1:52" ht="20.100000000000001" customHeight="1">
      <c r="A12" s="403" t="str">
        <f>'Attach 4'!E11</f>
        <v>No: 6-6-8/32 &amp; 395E, Kavadiguda Main Road</v>
      </c>
      <c r="B12" s="403"/>
      <c r="F12" s="408"/>
      <c r="G12" s="408"/>
      <c r="H12" s="408"/>
      <c r="Z12" s="389"/>
      <c r="AA12" s="389"/>
      <c r="AB12" s="401"/>
      <c r="AC12" s="402"/>
      <c r="AD12" s="392"/>
      <c r="AE12" s="393">
        <v>12</v>
      </c>
      <c r="AF12" s="394" t="s">
        <v>524</v>
      </c>
      <c r="AG12" s="395">
        <v>12</v>
      </c>
      <c r="AH12" s="395" t="s">
        <v>494</v>
      </c>
      <c r="AI12" s="396"/>
      <c r="AJ12" s="396"/>
      <c r="AK12" s="395">
        <v>12</v>
      </c>
      <c r="AL12" s="396" t="s">
        <v>503</v>
      </c>
      <c r="AM12" s="394"/>
      <c r="AN12" s="394"/>
      <c r="AO12" s="394"/>
      <c r="AP12" s="394"/>
      <c r="AQ12" s="394"/>
      <c r="AR12" s="394"/>
      <c r="AS12" s="394"/>
      <c r="AT12" s="394"/>
      <c r="AU12" s="394"/>
      <c r="AV12" s="394"/>
      <c r="AW12" s="394"/>
      <c r="AX12" s="394"/>
      <c r="AY12" s="394"/>
      <c r="AZ12" s="394"/>
    </row>
    <row r="13" spans="1:52" ht="20.100000000000001" customHeight="1">
      <c r="A13" s="403" t="str">
        <f>'Attach 4'!E12</f>
        <v>Secunderabad, Telangana – 500 080</v>
      </c>
      <c r="B13" s="403"/>
      <c r="F13" s="408"/>
      <c r="G13" s="408"/>
      <c r="H13" s="408"/>
      <c r="Z13" s="389"/>
      <c r="AA13" s="389"/>
      <c r="AB13" s="401"/>
      <c r="AC13" s="402"/>
      <c r="AD13" s="392"/>
      <c r="AE13" s="393">
        <v>13</v>
      </c>
      <c r="AF13" s="394" t="s">
        <v>525</v>
      </c>
      <c r="AG13" s="395">
        <v>13</v>
      </c>
      <c r="AH13" s="395" t="s">
        <v>494</v>
      </c>
      <c r="AI13" s="396"/>
      <c r="AJ13" s="396"/>
      <c r="AK13" s="396"/>
      <c r="AL13" s="396"/>
      <c r="AM13" s="394"/>
      <c r="AN13" s="394"/>
      <c r="AO13" s="394"/>
      <c r="AP13" s="394"/>
      <c r="AQ13" s="394"/>
      <c r="AR13" s="394"/>
      <c r="AS13" s="394"/>
      <c r="AT13" s="394"/>
      <c r="AU13" s="394"/>
      <c r="AV13" s="394"/>
      <c r="AW13" s="394"/>
      <c r="AX13" s="394"/>
      <c r="AY13" s="394"/>
      <c r="AZ13" s="394"/>
    </row>
    <row r="14" spans="1:52" ht="12" customHeight="1">
      <c r="A14" s="403"/>
      <c r="B14" s="403"/>
      <c r="F14" s="408"/>
      <c r="G14" s="408"/>
      <c r="H14" s="408"/>
      <c r="Z14" s="389"/>
      <c r="AA14" s="389"/>
      <c r="AB14" s="401"/>
      <c r="AC14" s="402"/>
      <c r="AD14" s="392"/>
      <c r="AE14" s="393">
        <v>14</v>
      </c>
      <c r="AF14" s="394" t="s">
        <v>526</v>
      </c>
      <c r="AG14" s="395">
        <v>14</v>
      </c>
      <c r="AH14" s="395" t="s">
        <v>494</v>
      </c>
      <c r="AI14" s="396"/>
      <c r="AJ14" s="396"/>
      <c r="AK14" s="396"/>
      <c r="AL14" s="396"/>
      <c r="AM14" s="394"/>
      <c r="AN14" s="394"/>
      <c r="AO14" s="394"/>
      <c r="AP14" s="394"/>
      <c r="AQ14" s="394"/>
      <c r="AR14" s="394"/>
      <c r="AS14" s="394"/>
      <c r="AT14" s="394"/>
      <c r="AU14" s="394"/>
      <c r="AV14" s="394"/>
      <c r="AW14" s="394"/>
      <c r="AX14" s="394"/>
      <c r="AY14" s="394"/>
      <c r="AZ14" s="394"/>
    </row>
    <row r="15" spans="1:52" ht="92.25" customHeight="1">
      <c r="A15" s="409" t="s">
        <v>534</v>
      </c>
      <c r="B15" s="409"/>
      <c r="C15" s="660"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D15" s="660"/>
      <c r="E15" s="660"/>
      <c r="F15" s="660"/>
      <c r="G15" s="408"/>
      <c r="H15" s="408"/>
      <c r="Z15" s="389"/>
      <c r="AA15" s="389"/>
      <c r="AB15" s="401"/>
      <c r="AC15" s="402"/>
      <c r="AD15" s="392"/>
      <c r="AE15" s="393">
        <v>15</v>
      </c>
      <c r="AF15" s="394" t="s">
        <v>527</v>
      </c>
      <c r="AG15" s="395">
        <v>15</v>
      </c>
      <c r="AH15" s="395" t="s">
        <v>494</v>
      </c>
      <c r="AI15" s="396"/>
      <c r="AJ15" s="396"/>
      <c r="AK15" s="396"/>
      <c r="AL15" s="396"/>
      <c r="AM15" s="394"/>
      <c r="AN15" s="394"/>
      <c r="AO15" s="394"/>
      <c r="AP15" s="394"/>
      <c r="AQ15" s="394"/>
      <c r="AR15" s="394"/>
      <c r="AS15" s="394"/>
      <c r="AT15" s="394"/>
      <c r="AU15" s="394"/>
      <c r="AV15" s="394"/>
      <c r="AW15" s="394"/>
      <c r="AX15" s="394"/>
      <c r="AY15" s="394"/>
      <c r="AZ15" s="394"/>
    </row>
    <row r="16" spans="1:52" ht="21" customHeight="1">
      <c r="A16" s="398" t="s">
        <v>223</v>
      </c>
      <c r="C16" s="408"/>
      <c r="D16" s="408"/>
      <c r="E16" s="408"/>
      <c r="F16" s="408"/>
      <c r="G16" s="675" t="s">
        <v>335</v>
      </c>
      <c r="H16" s="675"/>
      <c r="Z16" s="389"/>
      <c r="AA16" s="389"/>
      <c r="AB16" s="401"/>
      <c r="AC16" s="402"/>
      <c r="AD16" s="392"/>
      <c r="AE16" s="393">
        <v>16</v>
      </c>
      <c r="AF16" s="394" t="s">
        <v>528</v>
      </c>
      <c r="AG16" s="395">
        <v>16</v>
      </c>
      <c r="AH16" s="395" t="s">
        <v>494</v>
      </c>
      <c r="AI16" s="396"/>
      <c r="AJ16" s="396"/>
      <c r="AK16" s="396"/>
      <c r="AL16" s="396"/>
      <c r="AM16" s="394"/>
      <c r="AN16" s="394"/>
      <c r="AO16" s="394"/>
      <c r="AP16" s="394"/>
      <c r="AQ16" s="394"/>
      <c r="AR16" s="394"/>
      <c r="AS16" s="394"/>
      <c r="AT16" s="394"/>
      <c r="AU16" s="394"/>
      <c r="AV16" s="394"/>
      <c r="AW16" s="394"/>
      <c r="AX16" s="394"/>
      <c r="AY16" s="394"/>
      <c r="AZ16" s="394"/>
    </row>
    <row r="17" spans="1:52" s="388" customFormat="1" ht="166.5" customHeight="1">
      <c r="A17" s="410">
        <v>1</v>
      </c>
      <c r="B17" s="659" t="str">
        <f>"Having examined the Bidding Documents, including Amendment Nos. " &amp; G17 &amp; " dated "&amp; TEXT(H17, "dd/mm/yyyy") &amp; AB17</f>
        <v xml:space="preserve">Having examined the Bidding Documents, including Amendment Nos. .. [Enter Amendment No.].. .. dated ...[Enter Amendment Date]…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v>
      </c>
      <c r="C17" s="659"/>
      <c r="D17" s="659"/>
      <c r="E17" s="659"/>
      <c r="F17" s="659"/>
      <c r="G17" s="411" t="s">
        <v>56</v>
      </c>
      <c r="H17" s="412" t="s">
        <v>57</v>
      </c>
      <c r="I17" s="413"/>
      <c r="Z17" s="414"/>
      <c r="AA17" s="414"/>
      <c r="AB17" s="415" t="s">
        <v>160</v>
      </c>
      <c r="AC17" s="390"/>
      <c r="AD17" s="416"/>
      <c r="AE17" s="393">
        <v>17</v>
      </c>
      <c r="AF17" s="389" t="s">
        <v>529</v>
      </c>
      <c r="AG17" s="395">
        <v>17</v>
      </c>
      <c r="AH17" s="395" t="s">
        <v>494</v>
      </c>
      <c r="AI17" s="396"/>
      <c r="AJ17" s="396"/>
      <c r="AK17" s="396"/>
      <c r="AL17" s="396"/>
      <c r="AM17" s="389"/>
      <c r="AN17" s="389"/>
      <c r="AO17" s="389"/>
      <c r="AP17" s="389"/>
      <c r="AQ17" s="389"/>
      <c r="AR17" s="389"/>
      <c r="AS17" s="389"/>
      <c r="AT17" s="389"/>
      <c r="AU17" s="389"/>
      <c r="AV17" s="389"/>
      <c r="AW17" s="389"/>
      <c r="AX17" s="389"/>
      <c r="AY17" s="389"/>
      <c r="AZ17" s="389"/>
    </row>
    <row r="18" spans="1:52" ht="21" customHeight="1">
      <c r="A18" s="410">
        <v>2</v>
      </c>
      <c r="B18" s="417" t="s">
        <v>224</v>
      </c>
      <c r="C18" s="408"/>
      <c r="D18" s="408"/>
      <c r="E18" s="408"/>
      <c r="F18" s="408"/>
      <c r="G18" s="408"/>
      <c r="H18" s="408"/>
      <c r="Z18" s="389"/>
      <c r="AA18" s="389"/>
      <c r="AB18" s="401"/>
      <c r="AC18" s="402" t="s">
        <v>535</v>
      </c>
      <c r="AD18" s="392"/>
      <c r="AE18" s="393">
        <v>18</v>
      </c>
      <c r="AF18" s="394" t="s">
        <v>530</v>
      </c>
      <c r="AG18" s="395">
        <v>18</v>
      </c>
      <c r="AH18" s="395" t="s">
        <v>494</v>
      </c>
      <c r="AI18" s="396"/>
      <c r="AJ18" s="396"/>
      <c r="AK18" s="396"/>
      <c r="AL18" s="396"/>
      <c r="AM18" s="394"/>
      <c r="AN18" s="394"/>
      <c r="AO18" s="394"/>
      <c r="AP18" s="394"/>
      <c r="AQ18" s="394"/>
      <c r="AR18" s="394"/>
      <c r="AS18" s="394"/>
      <c r="AT18" s="394"/>
      <c r="AU18" s="394"/>
      <c r="AV18" s="394"/>
      <c r="AW18" s="394"/>
      <c r="AX18" s="394"/>
      <c r="AY18" s="394"/>
      <c r="AZ18" s="394"/>
    </row>
    <row r="19" spans="1:52" s="388" customFormat="1" ht="37.5" customHeight="1">
      <c r="A19" s="398"/>
      <c r="B19" s="677" t="s">
        <v>225</v>
      </c>
      <c r="C19" s="677"/>
      <c r="D19" s="677"/>
      <c r="E19" s="677"/>
      <c r="F19" s="677"/>
      <c r="G19" s="668" t="s">
        <v>335</v>
      </c>
      <c r="H19" s="668"/>
      <c r="I19" s="668"/>
      <c r="J19" s="668"/>
      <c r="Z19" s="389"/>
      <c r="AA19" s="389"/>
      <c r="AB19" s="401"/>
      <c r="AC19" s="402" t="s">
        <v>536</v>
      </c>
      <c r="AD19" s="393"/>
      <c r="AE19" s="393">
        <v>19</v>
      </c>
      <c r="AF19" s="389" t="s">
        <v>531</v>
      </c>
      <c r="AG19" s="395">
        <v>19</v>
      </c>
      <c r="AH19" s="395" t="s">
        <v>494</v>
      </c>
      <c r="AI19" s="418"/>
      <c r="AJ19" s="418"/>
      <c r="AK19" s="418"/>
      <c r="AL19" s="418"/>
      <c r="AM19" s="389"/>
      <c r="AN19" s="389"/>
      <c r="AO19" s="389"/>
      <c r="AP19" s="389"/>
      <c r="AQ19" s="389"/>
      <c r="AR19" s="389"/>
      <c r="AS19" s="389"/>
      <c r="AT19" s="389"/>
      <c r="AU19" s="389"/>
      <c r="AV19" s="389"/>
      <c r="AW19" s="389"/>
      <c r="AX19" s="389"/>
      <c r="AY19" s="389"/>
      <c r="AZ19" s="389"/>
    </row>
    <row r="20" spans="1:52" s="388" customFormat="1" ht="97.5" customHeight="1">
      <c r="A20" s="398"/>
      <c r="B20" s="409" t="str">
        <f>"(a) Attachment 1(" &amp; Basic!$B$2 &amp; ") :"</f>
        <v>(a) Attachment 1() :</v>
      </c>
      <c r="C20" s="408"/>
      <c r="D20" s="679" t="str">
        <f>"Bid Security, in a separate envelope, in the form of " &amp; G20 &amp; " for a sum of " &amp;H20 &amp; " " &amp; I20 &amp; " ("&amp;'[1]N to W'!A4 &amp; ") "&amp;  " initially valid for a period of "&amp; AD20 &amp; " " &amp; AD21 &amp;" months from the date set for opening of bids Or documentary evidence in support of exemption of Bid Security, in separate envelope in accordance with clause 13.1 of ITB, Section-II
"</f>
        <v xml:space="preserve">Bid Security, in a separate envelope, in the form of Bank Draft for a sum of   (Rs. Zero Only )  initially valid for a period of Zero (0) months from the date set for opening of bids Or documentary evidence in support of exemption of Bid Security, in separate envelope in accordance with clause 13.1 of ITB, Section-II
</v>
      </c>
      <c r="E20" s="679"/>
      <c r="F20" s="679"/>
      <c r="G20" s="419" t="s">
        <v>535</v>
      </c>
      <c r="H20" s="411"/>
      <c r="I20" s="420"/>
      <c r="J20" s="420"/>
      <c r="K20" s="421"/>
      <c r="L20" s="421"/>
      <c r="M20" s="421"/>
      <c r="N20" s="421"/>
      <c r="O20" s="421"/>
      <c r="P20" s="421"/>
      <c r="Q20" s="421"/>
      <c r="R20" s="421"/>
      <c r="S20" s="421"/>
      <c r="T20" s="421"/>
      <c r="U20" s="421"/>
      <c r="V20" s="421"/>
      <c r="W20" s="421"/>
      <c r="X20" s="421"/>
      <c r="Y20" s="421"/>
      <c r="Z20" s="389"/>
      <c r="AA20" s="389"/>
      <c r="AB20" s="401"/>
      <c r="AC20" s="402" t="s">
        <v>537</v>
      </c>
      <c r="AD20" s="393" t="str">
        <f>IF(ISERROR(LOOKUP(J20,AE1:AE20,AF1:AF20)), "Zero", LOOKUP(J20,AE1:AE20,AF1:AF20))</f>
        <v>Zero</v>
      </c>
      <c r="AE20" s="393">
        <v>20</v>
      </c>
      <c r="AF20" s="389" t="s">
        <v>532</v>
      </c>
      <c r="AG20" s="395">
        <v>20</v>
      </c>
      <c r="AH20" s="395" t="s">
        <v>494</v>
      </c>
      <c r="AI20" s="396"/>
      <c r="AJ20" s="396"/>
      <c r="AK20" s="396"/>
      <c r="AL20" s="396"/>
      <c r="AM20" s="389"/>
      <c r="AN20" s="389"/>
      <c r="AO20" s="389"/>
      <c r="AP20" s="389"/>
      <c r="AQ20" s="389"/>
      <c r="AR20" s="389"/>
      <c r="AS20" s="389"/>
      <c r="AT20" s="389"/>
      <c r="AU20" s="389"/>
      <c r="AV20" s="389"/>
      <c r="AW20" s="389"/>
      <c r="AX20" s="389"/>
      <c r="AY20" s="389"/>
      <c r="AZ20" s="389"/>
    </row>
    <row r="21" spans="1:52" s="388" customFormat="1" ht="77.25" customHeight="1">
      <c r="A21" s="398"/>
      <c r="B21" s="409" t="str">
        <f>"(b) Attachment 2(" &amp; Basic!$B$2 &amp; ") :"</f>
        <v>(b) Attachment 2() :</v>
      </c>
      <c r="C21" s="408"/>
      <c r="D21" s="660" t="s">
        <v>226</v>
      </c>
      <c r="E21" s="660"/>
      <c r="F21" s="660"/>
      <c r="G21" s="676" t="str">
        <f>IF(J20 &lt; 7, "Please note that if bid validity is less than 180 days, your bid may be rejected", "")</f>
        <v>Please note that if bid validity is less than 180 days, your bid may be rejected</v>
      </c>
      <c r="H21" s="676"/>
      <c r="I21" s="676"/>
      <c r="J21" s="676"/>
      <c r="Z21" s="389"/>
      <c r="AA21" s="389"/>
      <c r="AB21" s="401"/>
      <c r="AC21" s="402" t="s">
        <v>538</v>
      </c>
      <c r="AD21" s="393" t="str">
        <f>IF(J20 &gt; 9, "("&amp;J20&amp;")", "(0"&amp;J20&amp;")")</f>
        <v>(0)</v>
      </c>
      <c r="AE21" s="393"/>
      <c r="AF21" s="389"/>
      <c r="AG21" s="395">
        <v>21</v>
      </c>
      <c r="AH21" s="395" t="s">
        <v>274</v>
      </c>
      <c r="AI21" s="396"/>
      <c r="AJ21" s="396"/>
      <c r="AK21" s="396"/>
      <c r="AL21" s="396"/>
      <c r="AM21" s="389"/>
      <c r="AN21" s="389"/>
      <c r="AO21" s="389"/>
      <c r="AP21" s="389"/>
      <c r="AQ21" s="389"/>
      <c r="AR21" s="389"/>
      <c r="AS21" s="389"/>
      <c r="AT21" s="389"/>
      <c r="AU21" s="389"/>
      <c r="AV21" s="389"/>
      <c r="AW21" s="389"/>
      <c r="AX21" s="389"/>
      <c r="AY21" s="389"/>
      <c r="AZ21" s="389"/>
    </row>
    <row r="22" spans="1:52" s="388" customFormat="1" ht="113.25" customHeight="1">
      <c r="A22" s="398"/>
      <c r="B22" s="409" t="str">
        <f>"(c) Attachment 3(" &amp; Basic!$B$2 &amp; ") :"</f>
        <v>(c) Attachment 3() :</v>
      </c>
      <c r="C22" s="408"/>
      <c r="D22" s="679" t="s">
        <v>171</v>
      </c>
      <c r="E22" s="660"/>
      <c r="F22" s="660"/>
      <c r="G22" s="422"/>
      <c r="H22" s="422"/>
      <c r="I22" s="387"/>
      <c r="Z22" s="389"/>
      <c r="AA22" s="423"/>
      <c r="AB22" s="401"/>
      <c r="AC22" s="402"/>
      <c r="AD22" s="393"/>
      <c r="AE22" s="393"/>
      <c r="AF22" s="389"/>
      <c r="AG22" s="395">
        <v>22</v>
      </c>
      <c r="AH22" s="395" t="s">
        <v>494</v>
      </c>
      <c r="AI22" s="396"/>
      <c r="AJ22" s="396"/>
      <c r="AK22" s="396"/>
      <c r="AL22" s="396"/>
      <c r="AM22" s="389"/>
      <c r="AN22" s="389"/>
      <c r="AO22" s="389"/>
      <c r="AP22" s="389"/>
      <c r="AQ22" s="389"/>
      <c r="AR22" s="389"/>
      <c r="AS22" s="389"/>
      <c r="AT22" s="389"/>
      <c r="AU22" s="389"/>
      <c r="AV22" s="389"/>
      <c r="AW22" s="389"/>
      <c r="AX22" s="389"/>
      <c r="AY22" s="389"/>
      <c r="AZ22" s="389"/>
    </row>
    <row r="23" spans="1:52" s="388" customFormat="1" ht="12.75" hidden="1" customHeight="1">
      <c r="A23" s="398"/>
      <c r="B23" s="398"/>
      <c r="C23" s="398"/>
      <c r="D23" s="660"/>
      <c r="E23" s="660"/>
      <c r="F23" s="660"/>
      <c r="G23" s="424"/>
      <c r="H23" s="425" t="e">
        <f>#REF!</f>
        <v>#REF!</v>
      </c>
      <c r="J23" s="426"/>
      <c r="K23" s="426"/>
      <c r="L23" s="426"/>
      <c r="M23" s="426"/>
      <c r="N23" s="426"/>
      <c r="O23" s="426"/>
      <c r="P23" s="426"/>
      <c r="Q23" s="426"/>
      <c r="R23" s="426"/>
      <c r="S23" s="426"/>
      <c r="T23" s="426"/>
      <c r="U23" s="426"/>
      <c r="V23" s="426"/>
      <c r="W23" s="426"/>
      <c r="X23" s="426"/>
      <c r="Y23" s="426"/>
      <c r="Z23" s="389"/>
      <c r="AA23" s="389"/>
      <c r="AB23" s="401"/>
      <c r="AC23" s="402" t="s">
        <v>539</v>
      </c>
      <c r="AD23" s="393"/>
      <c r="AE23" s="393"/>
      <c r="AF23" s="389"/>
      <c r="AG23" s="395">
        <v>23</v>
      </c>
      <c r="AH23" s="395" t="s">
        <v>494</v>
      </c>
      <c r="AI23" s="396"/>
      <c r="AJ23" s="396"/>
      <c r="AK23" s="396"/>
      <c r="AL23" s="396"/>
      <c r="AM23" s="389"/>
      <c r="AN23" s="389"/>
      <c r="AO23" s="389"/>
      <c r="AP23" s="389"/>
      <c r="AQ23" s="389"/>
      <c r="AR23" s="389"/>
      <c r="AS23" s="389"/>
      <c r="AT23" s="389"/>
      <c r="AU23" s="389"/>
      <c r="AV23" s="389"/>
      <c r="AW23" s="389"/>
      <c r="AX23" s="389"/>
      <c r="AY23" s="389"/>
      <c r="AZ23" s="389"/>
    </row>
    <row r="24" spans="1:52" s="388" customFormat="1" ht="9.75" hidden="1" customHeight="1">
      <c r="A24" s="398"/>
      <c r="B24" s="398"/>
      <c r="C24" s="398"/>
      <c r="D24" s="660"/>
      <c r="E24" s="660"/>
      <c r="F24" s="660"/>
      <c r="G24" s="427" t="e">
        <f>#REF!</f>
        <v>#REF!</v>
      </c>
      <c r="H24" s="428"/>
      <c r="J24" s="429"/>
      <c r="K24" s="429"/>
      <c r="L24" s="429"/>
      <c r="M24" s="429"/>
      <c r="N24" s="429"/>
      <c r="O24" s="429"/>
      <c r="P24" s="429"/>
      <c r="Q24" s="429"/>
      <c r="R24" s="429"/>
      <c r="S24" s="429"/>
      <c r="T24" s="429"/>
      <c r="U24" s="429"/>
      <c r="V24" s="429"/>
      <c r="W24" s="429"/>
      <c r="X24" s="429"/>
      <c r="Y24" s="429"/>
      <c r="Z24" s="430"/>
      <c r="AA24" s="430"/>
      <c r="AB24" s="401"/>
      <c r="AC24" s="402" t="s">
        <v>540</v>
      </c>
      <c r="AD24" s="393"/>
      <c r="AE24" s="393"/>
      <c r="AF24" s="389"/>
      <c r="AG24" s="395">
        <v>24</v>
      </c>
      <c r="AH24" s="395" t="s">
        <v>494</v>
      </c>
      <c r="AI24" s="396"/>
      <c r="AJ24" s="396"/>
      <c r="AK24" s="396"/>
      <c r="AL24" s="396"/>
      <c r="AM24" s="389"/>
      <c r="AN24" s="389"/>
      <c r="AO24" s="389"/>
      <c r="AP24" s="389"/>
      <c r="AQ24" s="389"/>
      <c r="AR24" s="389"/>
      <c r="AS24" s="389"/>
      <c r="AT24" s="389"/>
      <c r="AU24" s="389"/>
      <c r="AV24" s="389"/>
      <c r="AW24" s="389"/>
      <c r="AX24" s="389"/>
      <c r="AY24" s="389"/>
      <c r="AZ24" s="389"/>
    </row>
    <row r="25" spans="1:52" ht="75" customHeight="1">
      <c r="B25" s="409" t="str">
        <f>"(d) Attachment 4(" &amp; Basic!$B$2 &amp; ") :"</f>
        <v>(d) Attachment 4() :</v>
      </c>
      <c r="C25" s="431"/>
      <c r="D25" s="660" t="s">
        <v>170</v>
      </c>
      <c r="E25" s="660"/>
      <c r="F25" s="660"/>
      <c r="G25" s="432"/>
      <c r="H25" s="422"/>
      <c r="Z25" s="389"/>
      <c r="AA25" s="389"/>
      <c r="AB25" s="401"/>
      <c r="AC25" s="402"/>
      <c r="AD25" s="392"/>
      <c r="AE25" s="392"/>
      <c r="AF25" s="394"/>
      <c r="AG25" s="395">
        <v>25</v>
      </c>
      <c r="AH25" s="395" t="s">
        <v>494</v>
      </c>
      <c r="AI25" s="396"/>
      <c r="AJ25" s="396"/>
      <c r="AK25" s="396"/>
      <c r="AL25" s="396"/>
      <c r="AM25" s="394"/>
      <c r="AN25" s="394"/>
      <c r="AO25" s="394"/>
      <c r="AP25" s="394"/>
      <c r="AQ25" s="394"/>
      <c r="AR25" s="394"/>
      <c r="AS25" s="394"/>
      <c r="AT25" s="394"/>
      <c r="AU25" s="394"/>
      <c r="AV25" s="394"/>
      <c r="AW25" s="394"/>
      <c r="AX25" s="394"/>
      <c r="AY25" s="394"/>
      <c r="AZ25" s="394"/>
    </row>
    <row r="26" spans="1:52" ht="69" customHeight="1">
      <c r="B26" s="409" t="str">
        <f>"(e) Attachment 5(" &amp; Basic!$B$2 &amp; ") :"</f>
        <v>(e) Attachment 5() :</v>
      </c>
      <c r="C26" s="431"/>
      <c r="D26" s="660" t="s">
        <v>227</v>
      </c>
      <c r="E26" s="660"/>
      <c r="F26" s="660"/>
      <c r="G26" s="422"/>
      <c r="H26" s="422"/>
      <c r="Z26" s="389"/>
      <c r="AA26" s="389"/>
      <c r="AB26" s="401"/>
      <c r="AC26" s="402"/>
      <c r="AD26" s="392"/>
      <c r="AE26" s="392"/>
      <c r="AF26" s="394"/>
      <c r="AG26" s="395">
        <v>26</v>
      </c>
      <c r="AH26" s="395" t="s">
        <v>494</v>
      </c>
      <c r="AI26" s="396"/>
      <c r="AJ26" s="396"/>
      <c r="AK26" s="396"/>
      <c r="AL26" s="396"/>
      <c r="AM26" s="394"/>
      <c r="AN26" s="394"/>
      <c r="AO26" s="394"/>
      <c r="AP26" s="394"/>
      <c r="AQ26" s="394"/>
      <c r="AR26" s="394"/>
      <c r="AS26" s="394"/>
      <c r="AT26" s="394"/>
      <c r="AU26" s="394"/>
      <c r="AV26" s="394"/>
      <c r="AW26" s="394"/>
      <c r="AX26" s="394"/>
      <c r="AY26" s="394"/>
      <c r="AZ26" s="394"/>
    </row>
    <row r="27" spans="1:52" s="388" customFormat="1" ht="108.75" customHeight="1">
      <c r="A27" s="398"/>
      <c r="B27" s="409" t="str">
        <f>"(f) Attachment 6(" &amp; Basic!$B$2 &amp; ") :"</f>
        <v>(f) Attachment 6() :</v>
      </c>
      <c r="C27" s="431"/>
      <c r="D27" s="660" t="s">
        <v>228</v>
      </c>
      <c r="E27" s="660"/>
      <c r="F27" s="660"/>
      <c r="G27" s="422"/>
      <c r="H27" s="422"/>
      <c r="I27" s="387"/>
      <c r="Z27" s="389"/>
      <c r="AA27" s="389"/>
      <c r="AB27" s="401"/>
      <c r="AC27" s="402"/>
      <c r="AD27" s="393"/>
      <c r="AE27" s="393"/>
      <c r="AF27" s="389"/>
      <c r="AG27" s="395">
        <v>27</v>
      </c>
      <c r="AH27" s="395" t="s">
        <v>494</v>
      </c>
      <c r="AI27" s="396"/>
      <c r="AJ27" s="396"/>
      <c r="AK27" s="396"/>
      <c r="AL27" s="396"/>
      <c r="AM27" s="389"/>
      <c r="AN27" s="389"/>
      <c r="AO27" s="389"/>
      <c r="AP27" s="389"/>
      <c r="AQ27" s="389"/>
      <c r="AR27" s="389"/>
      <c r="AS27" s="389"/>
      <c r="AT27" s="389"/>
      <c r="AU27" s="389"/>
      <c r="AV27" s="389"/>
      <c r="AW27" s="389"/>
      <c r="AX27" s="389"/>
      <c r="AY27" s="389"/>
      <c r="AZ27" s="389"/>
    </row>
    <row r="28" spans="1:52" s="388" customFormat="1" ht="57" customHeight="1">
      <c r="A28" s="398"/>
      <c r="B28" s="409" t="str">
        <f>"(g) Attachment 7(" &amp; Basic!$B$2 &amp; ") :"</f>
        <v>(g) Attachment 7() :</v>
      </c>
      <c r="C28" s="431"/>
      <c r="D28" s="660" t="s">
        <v>606</v>
      </c>
      <c r="E28" s="660"/>
      <c r="F28" s="660"/>
      <c r="G28" s="433"/>
      <c r="H28" s="433"/>
      <c r="I28" s="387"/>
      <c r="Z28" s="389"/>
      <c r="AA28" s="389"/>
      <c r="AB28" s="401"/>
      <c r="AC28" s="402"/>
      <c r="AD28" s="393"/>
      <c r="AE28" s="393"/>
      <c r="AF28" s="389"/>
      <c r="AG28" s="395">
        <v>28</v>
      </c>
      <c r="AH28" s="395" t="s">
        <v>494</v>
      </c>
      <c r="AI28" s="396"/>
      <c r="AJ28" s="396"/>
      <c r="AK28" s="396"/>
      <c r="AL28" s="396"/>
      <c r="AM28" s="389"/>
      <c r="AN28" s="389"/>
      <c r="AO28" s="389"/>
      <c r="AP28" s="389"/>
      <c r="AQ28" s="389"/>
      <c r="AR28" s="389"/>
      <c r="AS28" s="389"/>
      <c r="AT28" s="389"/>
      <c r="AU28" s="389"/>
      <c r="AV28" s="389"/>
      <c r="AW28" s="389"/>
      <c r="AX28" s="389"/>
      <c r="AY28" s="389"/>
      <c r="AZ28" s="389"/>
    </row>
    <row r="29" spans="1:52" s="388" customFormat="1" ht="33" customHeight="1">
      <c r="A29" s="398"/>
      <c r="B29" s="409" t="str">
        <f>"(h) Attachment 8(" &amp; Basic!$B$2 &amp; ") :"</f>
        <v>(h) Attachment 8() :</v>
      </c>
      <c r="C29" s="431"/>
      <c r="D29" s="660" t="s">
        <v>509</v>
      </c>
      <c r="E29" s="660"/>
      <c r="F29" s="660"/>
      <c r="G29" s="422"/>
      <c r="H29" s="422"/>
      <c r="I29" s="387"/>
      <c r="Z29" s="389"/>
      <c r="AA29" s="389"/>
      <c r="AB29" s="401"/>
      <c r="AC29" s="402"/>
      <c r="AD29" s="393"/>
      <c r="AE29" s="393"/>
      <c r="AF29" s="389"/>
      <c r="AG29" s="395">
        <v>29</v>
      </c>
      <c r="AH29" s="395" t="s">
        <v>494</v>
      </c>
      <c r="AI29" s="396"/>
      <c r="AJ29" s="396"/>
      <c r="AK29" s="396"/>
      <c r="AL29" s="396"/>
      <c r="AM29" s="389"/>
      <c r="AN29" s="389"/>
      <c r="AO29" s="389"/>
      <c r="AP29" s="389"/>
      <c r="AQ29" s="389"/>
      <c r="AR29" s="389"/>
      <c r="AS29" s="389"/>
      <c r="AT29" s="389"/>
      <c r="AU29" s="389"/>
      <c r="AV29" s="389"/>
      <c r="AW29" s="389"/>
      <c r="AX29" s="389"/>
      <c r="AY29" s="389"/>
      <c r="AZ29" s="389"/>
    </row>
    <row r="30" spans="1:52" s="388" customFormat="1" ht="33" customHeight="1">
      <c r="A30" s="398"/>
      <c r="B30" s="409" t="str">
        <f>"(i) Attachment 9(" &amp; Basic!$B$2 &amp; ")  :"</f>
        <v>(i) Attachment 9()  :</v>
      </c>
      <c r="C30" s="431"/>
      <c r="D30" s="660" t="s">
        <v>229</v>
      </c>
      <c r="E30" s="660"/>
      <c r="F30" s="660"/>
      <c r="G30" s="422"/>
      <c r="H30" s="422"/>
      <c r="I30" s="387"/>
      <c r="Z30" s="389"/>
      <c r="AA30" s="389"/>
      <c r="AB30" s="401"/>
      <c r="AC30" s="402"/>
      <c r="AD30" s="393"/>
      <c r="AE30" s="393"/>
      <c r="AF30" s="389"/>
      <c r="AG30" s="395">
        <v>30</v>
      </c>
      <c r="AH30" s="395" t="s">
        <v>494</v>
      </c>
      <c r="AI30" s="396"/>
      <c r="AJ30" s="396"/>
      <c r="AK30" s="396"/>
      <c r="AL30" s="396"/>
      <c r="AM30" s="389"/>
      <c r="AN30" s="389"/>
      <c r="AO30" s="389"/>
      <c r="AP30" s="389"/>
      <c r="AQ30" s="389"/>
      <c r="AR30" s="389"/>
      <c r="AS30" s="389"/>
      <c r="AT30" s="389"/>
      <c r="AU30" s="389"/>
      <c r="AV30" s="389"/>
      <c r="AW30" s="389"/>
      <c r="AX30" s="389"/>
      <c r="AY30" s="389"/>
      <c r="AZ30" s="389"/>
    </row>
    <row r="31" spans="1:52" s="388" customFormat="1" ht="33" customHeight="1">
      <c r="A31" s="398"/>
      <c r="B31" s="409" t="str">
        <f>"(j) Attachment 10(" &amp; Basic!$B$2 &amp; "):"</f>
        <v>(j) Attachment 10():</v>
      </c>
      <c r="C31" s="431"/>
      <c r="D31" s="660" t="s">
        <v>230</v>
      </c>
      <c r="E31" s="660"/>
      <c r="F31" s="660"/>
      <c r="G31" s="422"/>
      <c r="H31" s="422"/>
      <c r="I31" s="387"/>
      <c r="Z31" s="389"/>
      <c r="AA31" s="389"/>
      <c r="AB31" s="401"/>
      <c r="AC31" s="402"/>
      <c r="AD31" s="393"/>
      <c r="AE31" s="393"/>
      <c r="AF31" s="389"/>
      <c r="AG31" s="395">
        <v>31</v>
      </c>
      <c r="AH31" s="395" t="s">
        <v>274</v>
      </c>
      <c r="AI31" s="396"/>
      <c r="AJ31" s="396"/>
      <c r="AK31" s="396"/>
      <c r="AL31" s="396"/>
      <c r="AM31" s="389"/>
      <c r="AN31" s="389"/>
      <c r="AO31" s="389"/>
      <c r="AP31" s="389"/>
      <c r="AQ31" s="389"/>
      <c r="AR31" s="389"/>
      <c r="AS31" s="389"/>
      <c r="AT31" s="389"/>
      <c r="AU31" s="389"/>
      <c r="AV31" s="389"/>
      <c r="AW31" s="389"/>
      <c r="AX31" s="389"/>
      <c r="AY31" s="389"/>
      <c r="AZ31" s="389"/>
    </row>
    <row r="32" spans="1:52" s="388" customFormat="1" ht="33" customHeight="1">
      <c r="A32" s="398"/>
      <c r="B32" s="409" t="str">
        <f>"(k) Attachment 11(" &amp; Basic!$B$2 &amp; "):"</f>
        <v>(k) Attachment 11():</v>
      </c>
      <c r="C32" s="431"/>
      <c r="D32" s="660" t="s">
        <v>58</v>
      </c>
      <c r="E32" s="660"/>
      <c r="F32" s="660"/>
      <c r="G32" s="422"/>
      <c r="H32" s="422"/>
      <c r="I32" s="387"/>
      <c r="Z32" s="389"/>
      <c r="AA32" s="389"/>
      <c r="AB32" s="401"/>
      <c r="AC32" s="402"/>
      <c r="AD32" s="393"/>
      <c r="AE32" s="393"/>
      <c r="AF32" s="389"/>
      <c r="AG32" s="389"/>
      <c r="AH32" s="389"/>
      <c r="AI32" s="389"/>
      <c r="AJ32" s="389"/>
      <c r="AK32" s="389"/>
      <c r="AL32" s="389"/>
      <c r="AM32" s="389"/>
      <c r="AN32" s="389"/>
      <c r="AO32" s="389"/>
      <c r="AP32" s="389"/>
      <c r="AQ32" s="389"/>
      <c r="AR32" s="389"/>
      <c r="AS32" s="389"/>
      <c r="AT32" s="389"/>
      <c r="AU32" s="389"/>
      <c r="AV32" s="389"/>
      <c r="AW32" s="389"/>
      <c r="AX32" s="389"/>
      <c r="AY32" s="389"/>
      <c r="AZ32" s="389"/>
    </row>
    <row r="33" spans="1:52" s="388" customFormat="1" ht="40.5" customHeight="1">
      <c r="A33" s="398"/>
      <c r="B33" s="409" t="str">
        <f>"(l) Attachment 12(" &amp; Basic!$B$2 &amp; "):"</f>
        <v>(l) Attachment 12():</v>
      </c>
      <c r="C33" s="431"/>
      <c r="D33" s="660" t="s">
        <v>607</v>
      </c>
      <c r="E33" s="660"/>
      <c r="F33" s="660"/>
      <c r="G33" s="422"/>
      <c r="H33" s="422"/>
      <c r="I33" s="387"/>
      <c r="Z33" s="389"/>
      <c r="AA33" s="389"/>
      <c r="AB33" s="401"/>
      <c r="AC33" s="402"/>
      <c r="AD33" s="393"/>
      <c r="AE33" s="393"/>
      <c r="AF33" s="389"/>
      <c r="AG33" s="389"/>
      <c r="AH33" s="389"/>
      <c r="AI33" s="389"/>
      <c r="AJ33" s="389"/>
      <c r="AK33" s="389"/>
      <c r="AL33" s="389"/>
      <c r="AM33" s="389"/>
      <c r="AN33" s="389"/>
      <c r="AO33" s="389"/>
      <c r="AP33" s="389"/>
      <c r="AQ33" s="389"/>
      <c r="AR33" s="389"/>
      <c r="AS33" s="389"/>
      <c r="AT33" s="389"/>
      <c r="AU33" s="389"/>
      <c r="AV33" s="389"/>
      <c r="AW33" s="389"/>
      <c r="AX33" s="389"/>
      <c r="AY33" s="389"/>
      <c r="AZ33" s="389"/>
    </row>
    <row r="34" spans="1:52" s="388" customFormat="1" ht="33" customHeight="1">
      <c r="A34" s="398"/>
      <c r="B34" s="409" t="str">
        <f>"(m) Attachment 13(" &amp; Basic!$B$2 &amp; "):"</f>
        <v>(m) Attachment 13():</v>
      </c>
      <c r="C34" s="431"/>
      <c r="D34" s="660" t="s">
        <v>455</v>
      </c>
      <c r="E34" s="660"/>
      <c r="F34" s="660"/>
      <c r="G34" s="422"/>
      <c r="H34" s="422"/>
      <c r="I34" s="387"/>
      <c r="Z34" s="389"/>
      <c r="AA34" s="389"/>
      <c r="AB34" s="401"/>
      <c r="AC34" s="402"/>
      <c r="AD34" s="393"/>
      <c r="AE34" s="393"/>
      <c r="AF34" s="389"/>
      <c r="AG34" s="389"/>
      <c r="AH34" s="389"/>
      <c r="AI34" s="389"/>
      <c r="AJ34" s="389"/>
      <c r="AK34" s="389"/>
      <c r="AL34" s="389"/>
      <c r="AM34" s="389"/>
      <c r="AN34" s="389"/>
      <c r="AO34" s="389"/>
      <c r="AP34" s="389"/>
      <c r="AQ34" s="389"/>
      <c r="AR34" s="389"/>
      <c r="AS34" s="389"/>
      <c r="AT34" s="389"/>
      <c r="AU34" s="389"/>
      <c r="AV34" s="389"/>
      <c r="AW34" s="389"/>
      <c r="AX34" s="389"/>
      <c r="AY34" s="389"/>
      <c r="AZ34" s="389"/>
    </row>
    <row r="35" spans="1:52" s="388" customFormat="1" ht="46.5" customHeight="1">
      <c r="A35" s="398"/>
      <c r="B35" s="409" t="str">
        <f>"(n) Attachment 14(" &amp; Basic!$B$2 &amp; "):"</f>
        <v>(n) Attachment 14():</v>
      </c>
      <c r="C35" s="431"/>
      <c r="D35" s="660" t="s">
        <v>32</v>
      </c>
      <c r="E35" s="660"/>
      <c r="F35" s="660"/>
      <c r="G35" s="422"/>
      <c r="H35" s="422"/>
      <c r="I35" s="387"/>
      <c r="Z35" s="389"/>
      <c r="AA35" s="389"/>
      <c r="AB35" s="401"/>
      <c r="AC35" s="402"/>
      <c r="AD35" s="393"/>
      <c r="AE35" s="393"/>
      <c r="AF35" s="389"/>
      <c r="AG35" s="389"/>
      <c r="AH35" s="389"/>
      <c r="AI35" s="389"/>
      <c r="AJ35" s="389"/>
      <c r="AK35" s="389"/>
      <c r="AL35" s="389"/>
      <c r="AM35" s="389"/>
      <c r="AN35" s="389"/>
      <c r="AO35" s="389"/>
      <c r="AP35" s="389"/>
      <c r="AQ35" s="389"/>
      <c r="AR35" s="389"/>
      <c r="AS35" s="389"/>
      <c r="AT35" s="389"/>
      <c r="AU35" s="389"/>
      <c r="AV35" s="389"/>
      <c r="AW35" s="389"/>
      <c r="AX35" s="389"/>
      <c r="AY35" s="389"/>
      <c r="AZ35" s="389"/>
    </row>
    <row r="36" spans="1:52" s="388" customFormat="1" ht="52.5" customHeight="1">
      <c r="A36" s="398"/>
      <c r="B36" s="409" t="str">
        <f>"(o) Attachment 15(" &amp; Basic!$B$2 &amp; "):"</f>
        <v>(o) Attachment 15():</v>
      </c>
      <c r="C36" s="431"/>
      <c r="D36" s="660" t="s">
        <v>165</v>
      </c>
      <c r="E36" s="660"/>
      <c r="F36" s="660"/>
      <c r="G36" s="422"/>
      <c r="H36" s="422"/>
      <c r="I36" s="387"/>
      <c r="Z36" s="389"/>
      <c r="AA36" s="389"/>
      <c r="AB36" s="401"/>
      <c r="AC36" s="402"/>
      <c r="AD36" s="393"/>
      <c r="AE36" s="393"/>
      <c r="AF36" s="389"/>
      <c r="AG36" s="389"/>
      <c r="AH36" s="389"/>
      <c r="AI36" s="389"/>
      <c r="AJ36" s="389"/>
      <c r="AK36" s="389"/>
      <c r="AL36" s="389"/>
      <c r="AM36" s="389"/>
      <c r="AN36" s="389"/>
      <c r="AO36" s="389"/>
      <c r="AP36" s="389"/>
      <c r="AQ36" s="389"/>
      <c r="AR36" s="389"/>
      <c r="AS36" s="389"/>
      <c r="AT36" s="389"/>
      <c r="AU36" s="389"/>
      <c r="AV36" s="389"/>
      <c r="AW36" s="389"/>
      <c r="AX36" s="389"/>
      <c r="AY36" s="389"/>
      <c r="AZ36" s="389"/>
    </row>
    <row r="37" spans="1:52" s="388" customFormat="1" ht="33" customHeight="1">
      <c r="A37" s="398"/>
      <c r="B37" s="409" t="str">
        <f>"(p) Attachment 16(" &amp; Basic!$B$2 &amp; "):"</f>
        <v>(p) Attachment 16():</v>
      </c>
      <c r="C37" s="431"/>
      <c r="D37" s="660" t="s">
        <v>456</v>
      </c>
      <c r="E37" s="660"/>
      <c r="F37" s="660"/>
      <c r="G37" s="422"/>
      <c r="H37" s="422"/>
      <c r="I37" s="670" t="s">
        <v>581</v>
      </c>
      <c r="J37" s="670"/>
      <c r="Z37" s="389"/>
      <c r="AA37" s="389"/>
      <c r="AB37" s="401"/>
      <c r="AC37" s="402"/>
      <c r="AD37" s="393"/>
      <c r="AE37" s="393"/>
      <c r="AF37" s="389"/>
      <c r="AG37" s="389"/>
      <c r="AH37" s="389"/>
      <c r="AI37" s="389"/>
      <c r="AJ37" s="389"/>
      <c r="AK37" s="389"/>
      <c r="AL37" s="389"/>
      <c r="AM37" s="389"/>
      <c r="AN37" s="389"/>
      <c r="AO37" s="389"/>
      <c r="AP37" s="389"/>
      <c r="AQ37" s="389"/>
      <c r="AR37" s="389"/>
      <c r="AS37" s="389"/>
      <c r="AT37" s="389"/>
      <c r="AU37" s="389"/>
      <c r="AV37" s="389"/>
      <c r="AW37" s="389"/>
      <c r="AX37" s="389"/>
      <c r="AY37" s="389"/>
      <c r="AZ37" s="389"/>
    </row>
    <row r="38" spans="1:52" ht="39" customHeight="1">
      <c r="B38" s="409" t="str">
        <f>"(q) Attachment 17(" &amp; Basic!$B$2 &amp; "):"</f>
        <v>(q) Attachment 17():</v>
      </c>
      <c r="C38" s="431"/>
      <c r="D38" s="660" t="s">
        <v>457</v>
      </c>
      <c r="E38" s="660"/>
      <c r="F38" s="660"/>
      <c r="G38" s="422"/>
      <c r="H38" s="422"/>
      <c r="I38" s="671" t="s">
        <v>582</v>
      </c>
      <c r="J38" s="673"/>
      <c r="Z38" s="389"/>
      <c r="AA38" s="389"/>
      <c r="AB38" s="401"/>
      <c r="AC38" s="402"/>
      <c r="AD38" s="392"/>
      <c r="AE38" s="392"/>
      <c r="AF38" s="394"/>
      <c r="AG38" s="394"/>
      <c r="AH38" s="394"/>
      <c r="AI38" s="394"/>
      <c r="AJ38" s="394"/>
      <c r="AK38" s="394"/>
      <c r="AL38" s="394"/>
      <c r="AM38" s="394"/>
      <c r="AN38" s="394"/>
      <c r="AO38" s="394"/>
      <c r="AP38" s="394"/>
      <c r="AQ38" s="394"/>
      <c r="AR38" s="394"/>
      <c r="AS38" s="394"/>
      <c r="AT38" s="394"/>
      <c r="AU38" s="394"/>
      <c r="AV38" s="394"/>
      <c r="AW38" s="394"/>
      <c r="AX38" s="394"/>
      <c r="AY38" s="394"/>
      <c r="AZ38" s="394"/>
    </row>
    <row r="39" spans="1:52" ht="84" customHeight="1">
      <c r="A39" s="410">
        <v>2.2000000000000002</v>
      </c>
      <c r="B39" s="669" t="str">
        <f>IF(I37="MSE Bidder", "We are a Micro and Small Enterprise (MSE) registered with " &amp;J37&amp; ", a designated Authority of GoI under the Public Procurement Policy for MSEs order 2012.", "We are not MSE Bidder")</f>
        <v>We are not MSE Bidder</v>
      </c>
      <c r="C39" s="669"/>
      <c r="D39" s="669"/>
      <c r="E39" s="669"/>
      <c r="F39" s="669"/>
      <c r="G39" s="434"/>
      <c r="H39" s="434"/>
      <c r="I39" s="672"/>
      <c r="J39" s="673"/>
      <c r="Z39" s="389"/>
      <c r="AA39" s="389"/>
      <c r="AB39" s="401"/>
      <c r="AC39" s="402"/>
      <c r="AD39" s="392"/>
      <c r="AE39" s="392"/>
      <c r="AF39" s="394"/>
      <c r="AG39" s="394"/>
      <c r="AH39" s="394"/>
      <c r="AI39" s="394"/>
      <c r="AJ39" s="394"/>
      <c r="AK39" s="394"/>
      <c r="AL39" s="394"/>
      <c r="AM39" s="394"/>
      <c r="AN39" s="394"/>
      <c r="AO39" s="394"/>
      <c r="AP39" s="394"/>
      <c r="AQ39" s="394"/>
      <c r="AR39" s="394"/>
      <c r="AS39" s="394"/>
      <c r="AT39" s="394"/>
      <c r="AU39" s="394"/>
      <c r="AV39" s="394"/>
      <c r="AW39" s="394"/>
      <c r="AX39" s="394"/>
      <c r="AY39" s="394"/>
      <c r="AZ39" s="394"/>
    </row>
    <row r="40" spans="1:52" ht="71.25" customHeight="1">
      <c r="A40" s="410">
        <v>3</v>
      </c>
      <c r="B40" s="659" t="s">
        <v>231</v>
      </c>
      <c r="C40" s="659"/>
      <c r="D40" s="659"/>
      <c r="E40" s="659"/>
      <c r="F40" s="659"/>
      <c r="G40" s="434"/>
      <c r="H40" s="434"/>
      <c r="I40" s="435"/>
      <c r="J40" s="436"/>
      <c r="Z40" s="389"/>
      <c r="AA40" s="389"/>
      <c r="AB40" s="401"/>
      <c r="AC40" s="402"/>
      <c r="AD40" s="392"/>
      <c r="AE40" s="392"/>
      <c r="AF40" s="394"/>
      <c r="AG40" s="394"/>
      <c r="AH40" s="394"/>
      <c r="AI40" s="394"/>
      <c r="AJ40" s="394"/>
      <c r="AK40" s="394"/>
      <c r="AL40" s="394"/>
      <c r="AM40" s="394"/>
      <c r="AN40" s="394"/>
      <c r="AO40" s="394"/>
      <c r="AP40" s="394"/>
      <c r="AQ40" s="394"/>
      <c r="AR40" s="394"/>
      <c r="AS40" s="394"/>
      <c r="AT40" s="394"/>
      <c r="AU40" s="394"/>
      <c r="AV40" s="394"/>
      <c r="AW40" s="394"/>
      <c r="AX40" s="394"/>
      <c r="AY40" s="394"/>
      <c r="AZ40" s="394"/>
    </row>
    <row r="41" spans="1:52" ht="83.25" customHeight="1">
      <c r="A41" s="410">
        <v>3.1</v>
      </c>
      <c r="B41" s="659" t="s">
        <v>44</v>
      </c>
      <c r="C41" s="659"/>
      <c r="D41" s="659"/>
      <c r="E41" s="659"/>
      <c r="F41" s="659"/>
      <c r="G41" s="434"/>
      <c r="H41" s="434"/>
      <c r="I41" s="674" t="s">
        <v>583</v>
      </c>
      <c r="J41" s="674"/>
      <c r="Z41" s="389"/>
      <c r="AA41" s="389"/>
      <c r="AB41" s="401"/>
      <c r="AC41" s="402"/>
      <c r="AD41" s="392"/>
      <c r="AE41" s="392"/>
      <c r="AF41" s="394"/>
      <c r="AG41" s="394"/>
      <c r="AH41" s="394"/>
      <c r="AI41" s="394"/>
      <c r="AJ41" s="394"/>
      <c r="AK41" s="394"/>
      <c r="AL41" s="394"/>
      <c r="AM41" s="394"/>
      <c r="AN41" s="394"/>
      <c r="AO41" s="394"/>
      <c r="AP41" s="394"/>
      <c r="AQ41" s="394"/>
      <c r="AR41" s="394"/>
      <c r="AS41" s="394"/>
      <c r="AT41" s="394"/>
      <c r="AU41" s="394"/>
      <c r="AV41" s="394"/>
      <c r="AW41" s="394"/>
      <c r="AX41" s="394"/>
      <c r="AY41" s="394"/>
      <c r="AZ41" s="394"/>
    </row>
    <row r="42" spans="1:52" ht="80.25" customHeight="1">
      <c r="A42" s="410">
        <v>3.2</v>
      </c>
      <c r="B42" s="659" t="s">
        <v>608</v>
      </c>
      <c r="C42" s="659"/>
      <c r="D42" s="659"/>
      <c r="E42" s="659"/>
      <c r="F42" s="659"/>
      <c r="G42" s="434"/>
      <c r="H42" s="434"/>
      <c r="Z42" s="389"/>
      <c r="AA42" s="389"/>
      <c r="AB42" s="401"/>
      <c r="AC42" s="402"/>
      <c r="AD42" s="392"/>
      <c r="AE42" s="392"/>
      <c r="AF42" s="394"/>
      <c r="AG42" s="394"/>
      <c r="AH42" s="394"/>
      <c r="AI42" s="394"/>
      <c r="AJ42" s="394"/>
      <c r="AK42" s="394"/>
      <c r="AL42" s="394"/>
      <c r="AM42" s="394"/>
      <c r="AN42" s="394"/>
      <c r="AO42" s="394"/>
      <c r="AP42" s="394"/>
      <c r="AQ42" s="394"/>
      <c r="AR42" s="394"/>
      <c r="AS42" s="394"/>
      <c r="AT42" s="394"/>
      <c r="AU42" s="394"/>
      <c r="AV42" s="394"/>
      <c r="AW42" s="394"/>
      <c r="AX42" s="394"/>
      <c r="AY42" s="394"/>
      <c r="AZ42" s="394"/>
    </row>
    <row r="43" spans="1:52" s="388" customFormat="1" ht="82.5" customHeight="1">
      <c r="A43" s="410">
        <v>4</v>
      </c>
      <c r="B43" s="659" t="s">
        <v>45</v>
      </c>
      <c r="C43" s="659"/>
      <c r="D43" s="659"/>
      <c r="E43" s="659"/>
      <c r="F43" s="659"/>
      <c r="G43" s="434"/>
      <c r="H43" s="434"/>
      <c r="I43" s="387"/>
      <c r="Z43" s="389"/>
      <c r="AA43" s="389"/>
      <c r="AB43" s="401"/>
      <c r="AC43" s="402"/>
      <c r="AD43" s="393"/>
      <c r="AE43" s="393"/>
      <c r="AF43" s="389"/>
      <c r="AG43" s="389"/>
      <c r="AH43" s="389"/>
      <c r="AI43" s="389"/>
      <c r="AJ43" s="389"/>
      <c r="AK43" s="389"/>
      <c r="AL43" s="389"/>
      <c r="AM43" s="389"/>
      <c r="AN43" s="389"/>
      <c r="AO43" s="389"/>
      <c r="AP43" s="389"/>
      <c r="AQ43" s="389"/>
      <c r="AR43" s="389"/>
      <c r="AS43" s="389"/>
      <c r="AT43" s="389"/>
      <c r="AU43" s="389"/>
      <c r="AV43" s="389"/>
      <c r="AW43" s="389"/>
      <c r="AX43" s="389"/>
      <c r="AY43" s="389"/>
      <c r="AZ43" s="389"/>
    </row>
    <row r="44" spans="1:52" ht="77.25" customHeight="1">
      <c r="A44" s="410">
        <v>4.0999999999999996</v>
      </c>
      <c r="B44" s="659" t="s">
        <v>591</v>
      </c>
      <c r="C44" s="659"/>
      <c r="D44" s="659"/>
      <c r="E44" s="659"/>
      <c r="F44" s="659"/>
      <c r="G44" s="434"/>
      <c r="H44" s="434"/>
      <c r="Z44" s="389"/>
      <c r="AA44" s="389"/>
      <c r="AB44" s="401"/>
      <c r="AC44" s="402"/>
      <c r="AD44" s="392"/>
      <c r="AE44" s="392"/>
      <c r="AF44" s="394"/>
      <c r="AG44" s="394"/>
      <c r="AH44" s="394"/>
      <c r="AI44" s="394"/>
      <c r="AJ44" s="394"/>
      <c r="AK44" s="394"/>
      <c r="AL44" s="394"/>
      <c r="AM44" s="394"/>
      <c r="AN44" s="394"/>
      <c r="AO44" s="394"/>
      <c r="AP44" s="394"/>
      <c r="AQ44" s="394"/>
      <c r="AR44" s="394"/>
      <c r="AS44" s="394"/>
      <c r="AT44" s="394"/>
      <c r="AU44" s="394"/>
      <c r="AV44" s="394"/>
      <c r="AW44" s="394"/>
      <c r="AX44" s="394"/>
      <c r="AY44" s="394"/>
      <c r="AZ44" s="394"/>
    </row>
    <row r="45" spans="1:52" ht="75" customHeight="1">
      <c r="A45" s="410">
        <v>4.2</v>
      </c>
      <c r="B45" s="659" t="s">
        <v>592</v>
      </c>
      <c r="C45" s="659"/>
      <c r="D45" s="659"/>
      <c r="E45" s="659"/>
      <c r="F45" s="659"/>
      <c r="G45" s="434"/>
      <c r="H45" s="434"/>
      <c r="Z45" s="389"/>
      <c r="AA45" s="389"/>
      <c r="AB45" s="401"/>
      <c r="AC45" s="402"/>
      <c r="AD45" s="392"/>
      <c r="AE45" s="392"/>
      <c r="AF45" s="394"/>
      <c r="AG45" s="394"/>
      <c r="AH45" s="394"/>
      <c r="AI45" s="394"/>
      <c r="AJ45" s="394"/>
      <c r="AK45" s="394"/>
      <c r="AL45" s="394"/>
      <c r="AM45" s="394"/>
      <c r="AN45" s="394"/>
      <c r="AO45" s="394"/>
      <c r="AP45" s="394"/>
      <c r="AQ45" s="394"/>
      <c r="AR45" s="394"/>
      <c r="AS45" s="394"/>
      <c r="AT45" s="394"/>
      <c r="AU45" s="394"/>
      <c r="AV45" s="394"/>
      <c r="AW45" s="394"/>
      <c r="AX45" s="394"/>
      <c r="AY45" s="394"/>
      <c r="AZ45" s="394"/>
    </row>
    <row r="46" spans="1:52" ht="64.5" hidden="1" customHeight="1">
      <c r="A46" s="410">
        <v>4.3</v>
      </c>
      <c r="B46" s="659"/>
      <c r="C46" s="659"/>
      <c r="D46" s="659"/>
      <c r="E46" s="659"/>
      <c r="F46" s="659"/>
      <c r="G46" s="434"/>
      <c r="H46" s="434"/>
      <c r="Z46" s="389"/>
      <c r="AA46" s="389"/>
      <c r="AB46" s="401"/>
      <c r="AC46" s="402"/>
      <c r="AD46" s="392"/>
      <c r="AE46" s="392"/>
      <c r="AF46" s="394"/>
      <c r="AG46" s="394"/>
      <c r="AH46" s="394"/>
      <c r="AI46" s="394"/>
      <c r="AJ46" s="394"/>
      <c r="AK46" s="394"/>
      <c r="AL46" s="394"/>
      <c r="AM46" s="394"/>
      <c r="AN46" s="394"/>
      <c r="AO46" s="394"/>
      <c r="AP46" s="394"/>
      <c r="AQ46" s="394"/>
      <c r="AR46" s="394"/>
      <c r="AS46" s="394"/>
      <c r="AT46" s="394"/>
      <c r="AU46" s="394"/>
      <c r="AV46" s="394"/>
      <c r="AW46" s="394"/>
      <c r="AX46" s="394"/>
      <c r="AY46" s="394"/>
      <c r="AZ46" s="394"/>
    </row>
    <row r="47" spans="1:52" ht="41.25" customHeight="1">
      <c r="A47" s="410">
        <v>4.3</v>
      </c>
      <c r="B47" s="659" t="s">
        <v>589</v>
      </c>
      <c r="C47" s="659"/>
      <c r="D47" s="659"/>
      <c r="E47" s="659"/>
      <c r="F47" s="659"/>
      <c r="G47" s="434"/>
      <c r="H47" s="434"/>
      <c r="Z47" s="389"/>
      <c r="AA47" s="389"/>
      <c r="AB47" s="401"/>
      <c r="AC47" s="402"/>
      <c r="AD47" s="392"/>
      <c r="AE47" s="392"/>
      <c r="AF47" s="394"/>
      <c r="AG47" s="394"/>
      <c r="AH47" s="394"/>
      <c r="AI47" s="394"/>
      <c r="AJ47" s="394"/>
      <c r="AK47" s="394"/>
      <c r="AL47" s="394"/>
      <c r="AM47" s="394"/>
      <c r="AN47" s="394"/>
      <c r="AO47" s="394"/>
      <c r="AP47" s="394"/>
      <c r="AQ47" s="394"/>
      <c r="AR47" s="394"/>
      <c r="AS47" s="394"/>
      <c r="AT47" s="394"/>
      <c r="AU47" s="394"/>
      <c r="AV47" s="394"/>
      <c r="AW47" s="394"/>
      <c r="AX47" s="394"/>
      <c r="AY47" s="394"/>
      <c r="AZ47" s="394"/>
    </row>
    <row r="48" spans="1:52" ht="21" customHeight="1">
      <c r="A48" s="437">
        <v>5</v>
      </c>
      <c r="B48" s="667" t="s">
        <v>232</v>
      </c>
      <c r="C48" s="667"/>
      <c r="D48" s="667"/>
      <c r="E48" s="667"/>
      <c r="F48" s="667"/>
      <c r="G48" s="438"/>
      <c r="H48" s="438"/>
      <c r="Z48" s="389"/>
      <c r="AA48" s="389"/>
      <c r="AB48" s="401"/>
      <c r="AC48" s="402"/>
      <c r="AD48" s="392"/>
      <c r="AE48" s="392"/>
      <c r="AF48" s="394"/>
      <c r="AG48" s="394"/>
      <c r="AH48" s="394"/>
      <c r="AI48" s="394"/>
      <c r="AJ48" s="394"/>
      <c r="AK48" s="394"/>
      <c r="AL48" s="394"/>
      <c r="AM48" s="394"/>
      <c r="AN48" s="394"/>
      <c r="AO48" s="394"/>
      <c r="AP48" s="394"/>
      <c r="AQ48" s="394"/>
      <c r="AR48" s="394"/>
      <c r="AS48" s="394"/>
      <c r="AT48" s="394"/>
      <c r="AU48" s="394"/>
      <c r="AV48" s="394"/>
      <c r="AW48" s="394"/>
      <c r="AX48" s="394"/>
      <c r="AY48" s="394"/>
      <c r="AZ48" s="394"/>
    </row>
    <row r="49" spans="1:52" s="388" customFormat="1" ht="214.5" customHeight="1">
      <c r="A49" s="410">
        <v>5.0999999999999996</v>
      </c>
      <c r="B49" s="659" t="s">
        <v>590</v>
      </c>
      <c r="C49" s="659"/>
      <c r="D49" s="659"/>
      <c r="E49" s="659"/>
      <c r="F49" s="659"/>
      <c r="G49" s="434"/>
      <c r="H49" s="434"/>
      <c r="I49" s="387"/>
      <c r="Z49" s="389"/>
      <c r="AA49" s="389"/>
      <c r="AB49" s="401"/>
      <c r="AC49" s="402"/>
      <c r="AD49" s="393"/>
      <c r="AE49" s="393"/>
      <c r="AF49" s="389"/>
      <c r="AG49" s="389"/>
      <c r="AH49" s="389"/>
      <c r="AI49" s="389"/>
      <c r="AJ49" s="389"/>
      <c r="AK49" s="389"/>
      <c r="AL49" s="389"/>
      <c r="AM49" s="389"/>
      <c r="AN49" s="389"/>
      <c r="AO49" s="389"/>
      <c r="AP49" s="389"/>
      <c r="AQ49" s="389"/>
      <c r="AR49" s="389"/>
      <c r="AS49" s="389"/>
      <c r="AT49" s="389"/>
      <c r="AU49" s="389"/>
      <c r="AV49" s="389"/>
      <c r="AW49" s="389"/>
      <c r="AX49" s="389"/>
      <c r="AY49" s="389"/>
      <c r="AZ49" s="389"/>
    </row>
    <row r="50" spans="1:52" s="388" customFormat="1" ht="33" customHeight="1">
      <c r="A50" s="410">
        <v>6</v>
      </c>
      <c r="B50" s="659" t="s">
        <v>233</v>
      </c>
      <c r="C50" s="659"/>
      <c r="D50" s="659"/>
      <c r="E50" s="659"/>
      <c r="F50" s="659"/>
      <c r="G50" s="434"/>
      <c r="H50" s="434"/>
      <c r="I50" s="387"/>
      <c r="Z50" s="389"/>
      <c r="AA50" s="389"/>
      <c r="AB50" s="401"/>
      <c r="AC50" s="402"/>
      <c r="AD50" s="393"/>
      <c r="AE50" s="393"/>
      <c r="AF50" s="389"/>
      <c r="AG50" s="389"/>
      <c r="AH50" s="389"/>
      <c r="AI50" s="389"/>
      <c r="AJ50" s="389"/>
      <c r="AK50" s="389"/>
      <c r="AL50" s="389"/>
      <c r="AM50" s="389"/>
      <c r="AN50" s="389"/>
      <c r="AO50" s="389"/>
      <c r="AP50" s="389"/>
      <c r="AQ50" s="389"/>
      <c r="AR50" s="389"/>
      <c r="AS50" s="389"/>
      <c r="AT50" s="389"/>
      <c r="AU50" s="389"/>
      <c r="AV50" s="389"/>
      <c r="AW50" s="389"/>
      <c r="AX50" s="389"/>
      <c r="AY50" s="389"/>
      <c r="AZ50" s="389"/>
    </row>
    <row r="51" spans="1:52" s="388" customFormat="1" ht="26.1" customHeight="1">
      <c r="A51" s="437"/>
      <c r="B51" s="439" t="s">
        <v>556</v>
      </c>
      <c r="C51" s="403" t="s">
        <v>533</v>
      </c>
      <c r="D51" s="398"/>
      <c r="E51" s="440" t="s">
        <v>234</v>
      </c>
      <c r="I51" s="387"/>
      <c r="J51" s="397"/>
      <c r="K51" s="397"/>
      <c r="L51" s="397"/>
      <c r="M51" s="397"/>
      <c r="N51" s="397"/>
      <c r="O51" s="397"/>
      <c r="P51" s="397"/>
      <c r="Q51" s="397"/>
      <c r="R51" s="397"/>
      <c r="S51" s="397"/>
      <c r="T51" s="397"/>
      <c r="U51" s="397"/>
      <c r="V51" s="397"/>
      <c r="W51" s="397"/>
      <c r="X51" s="397"/>
      <c r="Y51" s="397"/>
      <c r="Z51" s="394"/>
      <c r="AA51" s="394"/>
      <c r="AB51" s="391"/>
      <c r="AC51" s="402"/>
      <c r="AD51" s="393"/>
      <c r="AE51" s="393"/>
      <c r="AF51" s="389"/>
      <c r="AG51" s="389"/>
      <c r="AH51" s="389"/>
      <c r="AI51" s="389"/>
      <c r="AJ51" s="389"/>
      <c r="AK51" s="389"/>
      <c r="AL51" s="389"/>
      <c r="AM51" s="389"/>
      <c r="AN51" s="389"/>
      <c r="AO51" s="389"/>
      <c r="AP51" s="389"/>
      <c r="AQ51" s="389"/>
      <c r="AR51" s="389"/>
      <c r="AS51" s="389"/>
      <c r="AT51" s="389"/>
      <c r="AU51" s="389"/>
      <c r="AV51" s="389"/>
      <c r="AW51" s="389"/>
      <c r="AX51" s="389"/>
      <c r="AY51" s="389"/>
      <c r="AZ51" s="389"/>
    </row>
    <row r="52" spans="1:52" s="388" customFormat="1" ht="38.1" customHeight="1">
      <c r="A52" s="437"/>
      <c r="B52" s="439" t="s">
        <v>557</v>
      </c>
      <c r="C52" s="408" t="s">
        <v>235</v>
      </c>
      <c r="D52" s="398"/>
      <c r="E52" s="440" t="s">
        <v>236</v>
      </c>
      <c r="I52" s="387"/>
      <c r="J52" s="397"/>
      <c r="K52" s="397"/>
      <c r="L52" s="397"/>
      <c r="M52" s="397"/>
      <c r="N52" s="397"/>
      <c r="O52" s="397"/>
      <c r="P52" s="397"/>
      <c r="Q52" s="397"/>
      <c r="R52" s="397"/>
      <c r="S52" s="397"/>
      <c r="T52" s="397"/>
      <c r="U52" s="397"/>
      <c r="V52" s="397"/>
      <c r="W52" s="397"/>
      <c r="X52" s="397"/>
      <c r="Y52" s="397"/>
      <c r="Z52" s="394"/>
      <c r="AA52" s="394"/>
      <c r="AB52" s="391"/>
      <c r="AC52" s="402"/>
      <c r="AD52" s="393"/>
      <c r="AE52" s="393"/>
      <c r="AF52" s="389"/>
      <c r="AG52" s="389"/>
      <c r="AH52" s="389"/>
      <c r="AI52" s="389"/>
      <c r="AJ52" s="389"/>
      <c r="AK52" s="389"/>
      <c r="AL52" s="389"/>
      <c r="AM52" s="389"/>
      <c r="AN52" s="389"/>
      <c r="AO52" s="389"/>
      <c r="AP52" s="389"/>
      <c r="AQ52" s="389"/>
      <c r="AR52" s="389"/>
      <c r="AS52" s="389"/>
      <c r="AT52" s="389"/>
      <c r="AU52" s="389"/>
      <c r="AV52" s="389"/>
      <c r="AW52" s="389"/>
      <c r="AX52" s="389"/>
      <c r="AY52" s="389"/>
      <c r="AZ52" s="389"/>
    </row>
    <row r="53" spans="1:52" s="388" customFormat="1" ht="38.1" customHeight="1">
      <c r="A53" s="437"/>
      <c r="B53" s="439" t="s">
        <v>558</v>
      </c>
      <c r="C53" s="408" t="s">
        <v>237</v>
      </c>
      <c r="D53" s="398"/>
      <c r="E53" s="440" t="s">
        <v>238</v>
      </c>
      <c r="I53" s="387"/>
      <c r="Z53" s="389"/>
      <c r="AA53" s="389"/>
      <c r="AB53" s="390"/>
      <c r="AC53" s="402"/>
      <c r="AD53" s="393"/>
      <c r="AE53" s="393"/>
      <c r="AF53" s="389"/>
      <c r="AG53" s="389"/>
      <c r="AH53" s="389"/>
      <c r="AI53" s="389"/>
      <c r="AJ53" s="389"/>
      <c r="AK53" s="389"/>
      <c r="AL53" s="389"/>
      <c r="AM53" s="389"/>
      <c r="AN53" s="389"/>
      <c r="AO53" s="389"/>
      <c r="AP53" s="389"/>
      <c r="AQ53" s="389"/>
      <c r="AR53" s="389"/>
      <c r="AS53" s="389"/>
      <c r="AT53" s="389"/>
      <c r="AU53" s="389"/>
      <c r="AV53" s="389"/>
      <c r="AW53" s="389"/>
      <c r="AX53" s="389"/>
      <c r="AY53" s="389"/>
      <c r="AZ53" s="389"/>
    </row>
    <row r="54" spans="1:52" s="388" customFormat="1" ht="38.1" customHeight="1">
      <c r="A54" s="437"/>
      <c r="B54" s="439" t="s">
        <v>239</v>
      </c>
      <c r="C54" s="408" t="s">
        <v>240</v>
      </c>
      <c r="D54" s="398"/>
      <c r="E54" s="440" t="s">
        <v>241</v>
      </c>
      <c r="I54" s="387"/>
      <c r="Z54" s="389"/>
      <c r="AA54" s="389"/>
      <c r="AB54" s="391"/>
      <c r="AC54" s="402"/>
      <c r="AD54" s="393"/>
      <c r="AE54" s="393"/>
      <c r="AF54" s="389"/>
      <c r="AG54" s="389"/>
      <c r="AH54" s="389"/>
      <c r="AI54" s="389"/>
      <c r="AJ54" s="389"/>
      <c r="AK54" s="389"/>
      <c r="AL54" s="389"/>
      <c r="AM54" s="389"/>
      <c r="AN54" s="389"/>
      <c r="AO54" s="389"/>
      <c r="AP54" s="389"/>
      <c r="AQ54" s="389"/>
      <c r="AR54" s="389"/>
      <c r="AS54" s="389"/>
      <c r="AT54" s="389"/>
      <c r="AU54" s="389"/>
      <c r="AV54" s="389"/>
      <c r="AW54" s="389"/>
      <c r="AX54" s="389"/>
      <c r="AY54" s="389"/>
      <c r="AZ54" s="389"/>
    </row>
    <row r="55" spans="1:52" s="388" customFormat="1" ht="38.1" customHeight="1">
      <c r="A55" s="437"/>
      <c r="B55" s="439" t="s">
        <v>242</v>
      </c>
      <c r="C55" s="408" t="s">
        <v>243</v>
      </c>
      <c r="D55" s="398"/>
      <c r="E55" s="440" t="s">
        <v>244</v>
      </c>
      <c r="I55" s="387"/>
      <c r="J55" s="397"/>
      <c r="K55" s="397"/>
      <c r="L55" s="397"/>
      <c r="M55" s="397"/>
      <c r="N55" s="397"/>
      <c r="O55" s="397"/>
      <c r="P55" s="397"/>
      <c r="Q55" s="397"/>
      <c r="R55" s="397"/>
      <c r="S55" s="397"/>
      <c r="T55" s="397"/>
      <c r="U55" s="397"/>
      <c r="V55" s="397"/>
      <c r="W55" s="397"/>
      <c r="X55" s="397"/>
      <c r="Y55" s="397"/>
      <c r="Z55" s="394"/>
      <c r="AA55" s="394"/>
      <c r="AB55" s="391"/>
      <c r="AC55" s="402"/>
      <c r="AD55" s="393"/>
      <c r="AE55" s="393"/>
      <c r="AF55" s="389"/>
      <c r="AG55" s="389"/>
      <c r="AH55" s="389"/>
      <c r="AI55" s="389"/>
      <c r="AJ55" s="389"/>
      <c r="AK55" s="389"/>
      <c r="AL55" s="389"/>
      <c r="AM55" s="389"/>
      <c r="AN55" s="389"/>
      <c r="AO55" s="389"/>
      <c r="AP55" s="389"/>
      <c r="AQ55" s="389"/>
      <c r="AR55" s="389"/>
      <c r="AS55" s="389"/>
      <c r="AT55" s="389"/>
      <c r="AU55" s="389"/>
      <c r="AV55" s="389"/>
      <c r="AW55" s="389"/>
      <c r="AX55" s="389"/>
      <c r="AY55" s="389"/>
      <c r="AZ55" s="389"/>
    </row>
    <row r="56" spans="1:52" s="388" customFormat="1" ht="38.1" customHeight="1">
      <c r="A56" s="437"/>
      <c r="B56" s="439" t="s">
        <v>245</v>
      </c>
      <c r="C56" s="408" t="s">
        <v>246</v>
      </c>
      <c r="D56" s="398"/>
      <c r="E56" s="440" t="s">
        <v>248</v>
      </c>
      <c r="I56" s="387"/>
      <c r="Z56" s="389"/>
      <c r="AA56" s="389"/>
      <c r="AB56" s="391"/>
      <c r="AC56" s="402"/>
      <c r="AD56" s="393"/>
      <c r="AE56" s="393"/>
      <c r="AF56" s="389"/>
      <c r="AG56" s="389"/>
      <c r="AH56" s="389"/>
      <c r="AI56" s="389"/>
      <c r="AJ56" s="389"/>
      <c r="AK56" s="389"/>
      <c r="AL56" s="389"/>
      <c r="AM56" s="389"/>
      <c r="AN56" s="389"/>
      <c r="AO56" s="389"/>
      <c r="AP56" s="389"/>
      <c r="AQ56" s="389"/>
      <c r="AR56" s="389"/>
      <c r="AS56" s="389"/>
      <c r="AT56" s="389"/>
      <c r="AU56" s="389"/>
      <c r="AV56" s="389"/>
      <c r="AW56" s="389"/>
      <c r="AX56" s="389"/>
      <c r="AY56" s="389"/>
      <c r="AZ56" s="389"/>
    </row>
    <row r="57" spans="1:52" s="388" customFormat="1" ht="38.1" customHeight="1">
      <c r="A57" s="437"/>
      <c r="B57" s="439" t="s">
        <v>249</v>
      </c>
      <c r="C57" s="408" t="s">
        <v>250</v>
      </c>
      <c r="D57" s="398"/>
      <c r="E57" s="440" t="s">
        <v>251</v>
      </c>
      <c r="I57" s="387"/>
      <c r="Z57" s="389"/>
      <c r="AA57" s="389"/>
      <c r="AB57" s="391"/>
      <c r="AC57" s="402"/>
      <c r="AD57" s="393"/>
      <c r="AE57" s="393"/>
      <c r="AF57" s="389"/>
      <c r="AG57" s="389"/>
      <c r="AH57" s="389"/>
      <c r="AI57" s="389"/>
      <c r="AJ57" s="389"/>
      <c r="AK57" s="389"/>
      <c r="AL57" s="389"/>
      <c r="AM57" s="389"/>
      <c r="AN57" s="389"/>
      <c r="AO57" s="389"/>
      <c r="AP57" s="389"/>
      <c r="AQ57" s="389"/>
      <c r="AR57" s="389"/>
      <c r="AS57" s="389"/>
      <c r="AT57" s="389"/>
      <c r="AU57" s="389"/>
      <c r="AV57" s="389"/>
      <c r="AW57" s="389"/>
      <c r="AX57" s="389"/>
      <c r="AY57" s="389"/>
      <c r="AZ57" s="389"/>
    </row>
    <row r="58" spans="1:52" ht="38.1" customHeight="1">
      <c r="A58" s="439"/>
      <c r="B58" s="439" t="s">
        <v>252</v>
      </c>
      <c r="C58" s="408" t="s">
        <v>46</v>
      </c>
      <c r="E58" s="440" t="s">
        <v>254</v>
      </c>
      <c r="F58" s="397"/>
      <c r="G58" s="397"/>
      <c r="H58" s="397"/>
      <c r="J58" s="397"/>
      <c r="K58" s="397"/>
      <c r="L58" s="397"/>
      <c r="M58" s="397"/>
      <c r="N58" s="397"/>
      <c r="O58" s="397"/>
      <c r="P58" s="397"/>
      <c r="Q58" s="397"/>
      <c r="R58" s="397"/>
      <c r="S58" s="397"/>
      <c r="T58" s="397"/>
      <c r="U58" s="397"/>
      <c r="V58" s="397"/>
      <c r="W58" s="397"/>
      <c r="X58" s="397"/>
      <c r="Y58" s="397"/>
      <c r="Z58" s="394"/>
      <c r="AA58" s="394"/>
      <c r="AB58" s="391"/>
      <c r="AC58" s="402"/>
      <c r="AD58" s="392"/>
      <c r="AE58" s="392"/>
      <c r="AF58" s="394"/>
      <c r="AG58" s="394"/>
      <c r="AH58" s="394"/>
      <c r="AI58" s="394"/>
      <c r="AJ58" s="394"/>
      <c r="AK58" s="394"/>
      <c r="AL58" s="394"/>
      <c r="AM58" s="394"/>
      <c r="AN58" s="394"/>
      <c r="AO58" s="394"/>
      <c r="AP58" s="394"/>
      <c r="AQ58" s="394"/>
      <c r="AR58" s="394"/>
      <c r="AS58" s="394"/>
      <c r="AT58" s="394"/>
      <c r="AU58" s="394"/>
      <c r="AV58" s="394"/>
      <c r="AW58" s="394"/>
      <c r="AX58" s="394"/>
      <c r="AY58" s="394"/>
      <c r="AZ58" s="394"/>
    </row>
    <row r="59" spans="1:52" ht="38.1" customHeight="1">
      <c r="A59" s="439"/>
      <c r="B59" s="439" t="s">
        <v>255</v>
      </c>
      <c r="C59" s="408" t="s">
        <v>253</v>
      </c>
      <c r="E59" s="440" t="s">
        <v>256</v>
      </c>
      <c r="F59" s="397"/>
      <c r="G59" s="397"/>
      <c r="H59" s="397"/>
      <c r="J59" s="397"/>
      <c r="K59" s="397"/>
      <c r="L59" s="397"/>
      <c r="M59" s="397"/>
      <c r="N59" s="397"/>
      <c r="O59" s="397"/>
      <c r="P59" s="397"/>
      <c r="Q59" s="397"/>
      <c r="R59" s="397"/>
      <c r="S59" s="397"/>
      <c r="T59" s="397"/>
      <c r="U59" s="397"/>
      <c r="V59" s="397"/>
      <c r="W59" s="397"/>
      <c r="X59" s="397"/>
      <c r="Y59" s="397"/>
      <c r="Z59" s="394"/>
      <c r="AA59" s="394"/>
      <c r="AB59" s="391"/>
      <c r="AC59" s="402"/>
      <c r="AD59" s="392"/>
      <c r="AE59" s="392"/>
      <c r="AF59" s="394"/>
      <c r="AG59" s="394"/>
      <c r="AH59" s="394"/>
      <c r="AI59" s="394"/>
      <c r="AJ59" s="394"/>
      <c r="AK59" s="394"/>
      <c r="AL59" s="394"/>
      <c r="AM59" s="394"/>
      <c r="AN59" s="394"/>
      <c r="AO59" s="394"/>
      <c r="AP59" s="394"/>
      <c r="AQ59" s="394"/>
      <c r="AR59" s="394"/>
      <c r="AS59" s="394"/>
      <c r="AT59" s="394"/>
      <c r="AU59" s="394"/>
      <c r="AV59" s="394"/>
      <c r="AW59" s="394"/>
      <c r="AX59" s="394"/>
      <c r="AY59" s="394"/>
      <c r="AZ59" s="394"/>
    </row>
    <row r="60" spans="1:52" ht="38.1" customHeight="1">
      <c r="A60" s="439"/>
      <c r="B60" s="439" t="s">
        <v>257</v>
      </c>
      <c r="C60" s="408" t="s">
        <v>47</v>
      </c>
      <c r="E60" s="440" t="s">
        <v>258</v>
      </c>
      <c r="F60" s="397"/>
      <c r="G60" s="397"/>
      <c r="H60" s="397"/>
      <c r="J60" s="397"/>
      <c r="K60" s="397"/>
      <c r="L60" s="397"/>
      <c r="M60" s="397"/>
      <c r="N60" s="397"/>
      <c r="O60" s="397"/>
      <c r="P60" s="397"/>
      <c r="Q60" s="397"/>
      <c r="R60" s="397"/>
      <c r="S60" s="397"/>
      <c r="T60" s="397"/>
      <c r="U60" s="397"/>
      <c r="V60" s="397"/>
      <c r="W60" s="397"/>
      <c r="X60" s="397"/>
      <c r="Y60" s="397"/>
      <c r="Z60" s="394"/>
      <c r="AA60" s="394"/>
      <c r="AB60" s="391"/>
      <c r="AC60" s="402"/>
      <c r="AD60" s="392"/>
      <c r="AE60" s="392"/>
      <c r="AF60" s="394"/>
      <c r="AG60" s="394"/>
      <c r="AH60" s="394"/>
      <c r="AI60" s="394"/>
      <c r="AJ60" s="394"/>
      <c r="AK60" s="394"/>
      <c r="AL60" s="394"/>
      <c r="AM60" s="394"/>
      <c r="AN60" s="394"/>
      <c r="AO60" s="394"/>
      <c r="AP60" s="394"/>
      <c r="AQ60" s="394"/>
      <c r="AR60" s="394"/>
      <c r="AS60" s="394"/>
      <c r="AT60" s="394"/>
      <c r="AU60" s="394"/>
      <c r="AV60" s="394"/>
      <c r="AW60" s="394"/>
      <c r="AX60" s="394"/>
      <c r="AY60" s="394"/>
      <c r="AZ60" s="394"/>
    </row>
    <row r="61" spans="1:52" ht="38.1" customHeight="1">
      <c r="A61" s="439"/>
      <c r="B61" s="439" t="s">
        <v>259</v>
      </c>
      <c r="C61" s="408" t="s">
        <v>48</v>
      </c>
      <c r="E61" s="440" t="s">
        <v>260</v>
      </c>
      <c r="F61" s="397"/>
      <c r="G61" s="397"/>
      <c r="H61" s="397"/>
      <c r="J61" s="397"/>
      <c r="K61" s="397"/>
      <c r="L61" s="397"/>
      <c r="M61" s="397"/>
      <c r="N61" s="397"/>
      <c r="O61" s="397"/>
      <c r="P61" s="397"/>
      <c r="Q61" s="397"/>
      <c r="R61" s="397"/>
      <c r="S61" s="397"/>
      <c r="T61" s="397"/>
      <c r="U61" s="397"/>
      <c r="V61" s="397"/>
      <c r="W61" s="397"/>
      <c r="X61" s="397"/>
      <c r="Y61" s="397"/>
      <c r="Z61" s="394"/>
      <c r="AA61" s="394"/>
      <c r="AB61" s="391"/>
      <c r="AC61" s="402"/>
      <c r="AD61" s="392"/>
      <c r="AE61" s="392"/>
      <c r="AF61" s="394"/>
      <c r="AG61" s="394"/>
      <c r="AH61" s="394"/>
      <c r="AI61" s="394"/>
      <c r="AJ61" s="394"/>
      <c r="AK61" s="394"/>
      <c r="AL61" s="394"/>
      <c r="AM61" s="394"/>
      <c r="AN61" s="394"/>
      <c r="AO61" s="394"/>
      <c r="AP61" s="394"/>
      <c r="AQ61" s="394"/>
      <c r="AR61" s="394"/>
      <c r="AS61" s="394"/>
      <c r="AT61" s="394"/>
      <c r="AU61" s="394"/>
      <c r="AV61" s="394"/>
      <c r="AW61" s="394"/>
      <c r="AX61" s="394"/>
      <c r="AY61" s="394"/>
      <c r="AZ61" s="394"/>
    </row>
    <row r="62" spans="1:52" ht="41.25" customHeight="1">
      <c r="B62" s="410" t="s">
        <v>262</v>
      </c>
      <c r="C62" s="686" t="s">
        <v>263</v>
      </c>
      <c r="D62" s="686"/>
      <c r="E62" s="441" t="s">
        <v>261</v>
      </c>
      <c r="F62" s="397"/>
      <c r="G62" s="397"/>
      <c r="H62" s="397"/>
      <c r="Z62" s="389"/>
      <c r="AA62" s="389"/>
      <c r="AB62" s="401"/>
      <c r="AC62" s="402"/>
      <c r="AD62" s="392"/>
      <c r="AE62" s="392"/>
      <c r="AF62" s="394"/>
      <c r="AG62" s="394"/>
      <c r="AH62" s="394"/>
      <c r="AI62" s="394"/>
      <c r="AJ62" s="394"/>
      <c r="AK62" s="394"/>
      <c r="AL62" s="394"/>
      <c r="AM62" s="394"/>
      <c r="AN62" s="394"/>
      <c r="AO62" s="394"/>
      <c r="AP62" s="394"/>
      <c r="AQ62" s="394"/>
      <c r="AR62" s="394"/>
      <c r="AS62" s="394"/>
      <c r="AT62" s="394"/>
      <c r="AU62" s="394"/>
      <c r="AV62" s="394"/>
      <c r="AW62" s="394"/>
      <c r="AX62" s="394"/>
      <c r="AY62" s="394"/>
      <c r="AZ62" s="394"/>
    </row>
    <row r="63" spans="1:52" ht="45" customHeight="1">
      <c r="B63" s="659" t="s">
        <v>264</v>
      </c>
      <c r="C63" s="659"/>
      <c r="D63" s="659"/>
      <c r="E63" s="659"/>
      <c r="F63" s="659"/>
      <c r="G63" s="434"/>
      <c r="H63" s="434"/>
      <c r="Z63" s="389"/>
      <c r="AA63" s="389"/>
      <c r="AB63" s="401"/>
      <c r="AC63" s="402"/>
      <c r="AD63" s="392"/>
      <c r="AE63" s="392"/>
      <c r="AF63" s="394"/>
      <c r="AG63" s="394"/>
      <c r="AH63" s="394"/>
      <c r="AI63" s="394"/>
      <c r="AJ63" s="394"/>
      <c r="AK63" s="394"/>
      <c r="AL63" s="394"/>
      <c r="AM63" s="394"/>
      <c r="AN63" s="394"/>
      <c r="AO63" s="394"/>
      <c r="AP63" s="394"/>
      <c r="AQ63" s="394"/>
      <c r="AR63" s="394"/>
      <c r="AS63" s="394"/>
      <c r="AT63" s="394"/>
      <c r="AU63" s="394"/>
      <c r="AV63" s="394"/>
      <c r="AW63" s="394"/>
      <c r="AX63" s="394"/>
      <c r="AY63" s="394"/>
      <c r="AZ63" s="394"/>
    </row>
    <row r="64" spans="1:52" ht="65.25" customHeight="1">
      <c r="A64" s="410">
        <v>7</v>
      </c>
      <c r="B64" s="659" t="s">
        <v>269</v>
      </c>
      <c r="C64" s="659"/>
      <c r="D64" s="659"/>
      <c r="E64" s="659"/>
      <c r="F64" s="659"/>
      <c r="G64" s="434"/>
      <c r="H64" s="434"/>
      <c r="Z64" s="389"/>
      <c r="AA64" s="389"/>
      <c r="AB64" s="401"/>
      <c r="AC64" s="402"/>
      <c r="AD64" s="392"/>
      <c r="AE64" s="392"/>
      <c r="AF64" s="394"/>
      <c r="AG64" s="394"/>
      <c r="AH64" s="394"/>
      <c r="AI64" s="394"/>
      <c r="AJ64" s="394"/>
      <c r="AK64" s="394"/>
      <c r="AL64" s="394"/>
      <c r="AM64" s="394"/>
      <c r="AN64" s="394"/>
      <c r="AO64" s="394"/>
      <c r="AP64" s="394"/>
      <c r="AQ64" s="394"/>
      <c r="AR64" s="394"/>
      <c r="AS64" s="394"/>
      <c r="AT64" s="394"/>
      <c r="AU64" s="394"/>
      <c r="AV64" s="394"/>
      <c r="AW64" s="394"/>
      <c r="AX64" s="394"/>
      <c r="AY64" s="394"/>
      <c r="AZ64" s="394"/>
    </row>
    <row r="65" spans="1:52" ht="53.25" customHeight="1">
      <c r="A65" s="410">
        <v>8</v>
      </c>
      <c r="B65" s="659" t="s">
        <v>49</v>
      </c>
      <c r="C65" s="659"/>
      <c r="D65" s="659"/>
      <c r="E65" s="659"/>
      <c r="F65" s="659"/>
      <c r="G65" s="434"/>
      <c r="H65" s="434"/>
      <c r="Z65" s="389"/>
      <c r="AA65" s="389"/>
      <c r="AB65" s="401"/>
      <c r="AC65" s="402"/>
      <c r="AD65" s="392"/>
      <c r="AE65" s="392"/>
      <c r="AF65" s="394"/>
      <c r="AG65" s="394"/>
      <c r="AH65" s="394"/>
      <c r="AI65" s="394"/>
      <c r="AJ65" s="394"/>
      <c r="AK65" s="394"/>
      <c r="AL65" s="394"/>
      <c r="AM65" s="394"/>
      <c r="AN65" s="394"/>
      <c r="AO65" s="394"/>
      <c r="AP65" s="394"/>
      <c r="AQ65" s="394"/>
      <c r="AR65" s="394"/>
      <c r="AS65" s="394"/>
      <c r="AT65" s="394"/>
      <c r="AU65" s="394"/>
      <c r="AV65" s="394"/>
      <c r="AW65" s="394"/>
      <c r="AX65" s="394"/>
      <c r="AY65" s="394"/>
      <c r="AZ65" s="394"/>
    </row>
    <row r="66" spans="1:52" ht="57.75" customHeight="1">
      <c r="A66" s="410">
        <v>9</v>
      </c>
      <c r="B66" s="659" t="s">
        <v>50</v>
      </c>
      <c r="C66" s="659"/>
      <c r="D66" s="659"/>
      <c r="E66" s="659"/>
      <c r="F66" s="659"/>
      <c r="G66" s="434"/>
      <c r="H66" s="434"/>
      <c r="Z66" s="389"/>
      <c r="AA66" s="389"/>
      <c r="AB66" s="401"/>
      <c r="AC66" s="402"/>
      <c r="AD66" s="392"/>
      <c r="AE66" s="392"/>
      <c r="AF66" s="394"/>
      <c r="AG66" s="394"/>
      <c r="AH66" s="394"/>
      <c r="AI66" s="394"/>
      <c r="AJ66" s="394"/>
      <c r="AK66" s="394"/>
      <c r="AL66" s="394"/>
      <c r="AM66" s="394"/>
      <c r="AN66" s="394"/>
      <c r="AO66" s="394"/>
      <c r="AP66" s="394"/>
      <c r="AQ66" s="394"/>
      <c r="AR66" s="394"/>
      <c r="AS66" s="394"/>
      <c r="AT66" s="394"/>
      <c r="AU66" s="394"/>
      <c r="AV66" s="394"/>
      <c r="AW66" s="394"/>
      <c r="AX66" s="394"/>
      <c r="AY66" s="394"/>
      <c r="AZ66" s="394"/>
    </row>
    <row r="67" spans="1:52" ht="56.25" customHeight="1">
      <c r="A67" s="410">
        <v>10</v>
      </c>
      <c r="B67" s="659" t="s">
        <v>270</v>
      </c>
      <c r="C67" s="659"/>
      <c r="D67" s="659"/>
      <c r="E67" s="659"/>
      <c r="F67" s="659"/>
      <c r="G67" s="434"/>
      <c r="H67" s="434"/>
      <c r="Z67" s="389"/>
      <c r="AA67" s="389"/>
      <c r="AB67" s="401"/>
      <c r="AC67" s="402"/>
      <c r="AD67" s="392"/>
      <c r="AE67" s="392"/>
      <c r="AF67" s="394"/>
      <c r="AG67" s="394"/>
      <c r="AH67" s="394"/>
      <c r="AI67" s="394"/>
      <c r="AJ67" s="394"/>
      <c r="AK67" s="394"/>
      <c r="AL67" s="394"/>
      <c r="AM67" s="394"/>
      <c r="AN67" s="394"/>
      <c r="AO67" s="394"/>
      <c r="AP67" s="394"/>
      <c r="AQ67" s="394"/>
      <c r="AR67" s="394"/>
      <c r="AS67" s="394"/>
      <c r="AT67" s="394"/>
      <c r="AU67" s="394"/>
      <c r="AV67" s="394"/>
      <c r="AW67" s="394"/>
      <c r="AX67" s="394"/>
      <c r="AY67" s="394"/>
      <c r="AZ67" s="394"/>
    </row>
    <row r="68" spans="1:52" ht="30.75" customHeight="1">
      <c r="A68" s="410">
        <v>11</v>
      </c>
      <c r="B68" s="659" t="s">
        <v>271</v>
      </c>
      <c r="C68" s="659"/>
      <c r="D68" s="659"/>
      <c r="E68" s="659"/>
      <c r="F68" s="659"/>
      <c r="G68" s="434"/>
      <c r="H68" s="434"/>
      <c r="Z68" s="389"/>
      <c r="AA68" s="389"/>
      <c r="AB68" s="401"/>
      <c r="AC68" s="402"/>
      <c r="AD68" s="392"/>
      <c r="AE68" s="392"/>
      <c r="AF68" s="394"/>
      <c r="AG68" s="394"/>
      <c r="AH68" s="394"/>
      <c r="AI68" s="394"/>
      <c r="AJ68" s="394"/>
      <c r="AK68" s="394"/>
      <c r="AL68" s="394"/>
      <c r="AM68" s="394"/>
      <c r="AN68" s="394"/>
      <c r="AO68" s="394"/>
      <c r="AP68" s="394"/>
      <c r="AQ68" s="394"/>
      <c r="AR68" s="394"/>
      <c r="AS68" s="394"/>
      <c r="AT68" s="394"/>
      <c r="AU68" s="394"/>
      <c r="AV68" s="394"/>
      <c r="AW68" s="394"/>
      <c r="AX68" s="394"/>
      <c r="AY68" s="394"/>
      <c r="AZ68" s="394"/>
    </row>
    <row r="69" spans="1:52" ht="36.75" customHeight="1">
      <c r="A69" s="410">
        <v>12</v>
      </c>
      <c r="B69" s="659" t="s">
        <v>51</v>
      </c>
      <c r="C69" s="659"/>
      <c r="D69" s="659"/>
      <c r="E69" s="659"/>
      <c r="F69" s="659"/>
      <c r="G69" s="434"/>
      <c r="H69" s="434"/>
      <c r="Z69" s="389"/>
      <c r="AA69" s="389"/>
      <c r="AB69" s="401"/>
      <c r="AC69" s="402"/>
      <c r="AD69" s="392"/>
      <c r="AE69" s="392"/>
      <c r="AF69" s="394"/>
      <c r="AG69" s="394"/>
      <c r="AH69" s="394"/>
      <c r="AI69" s="394"/>
      <c r="AJ69" s="394"/>
      <c r="AK69" s="394"/>
      <c r="AL69" s="394"/>
      <c r="AM69" s="394"/>
      <c r="AN69" s="394"/>
      <c r="AO69" s="394"/>
      <c r="AP69" s="394"/>
      <c r="AQ69" s="394"/>
      <c r="AR69" s="394"/>
      <c r="AS69" s="394"/>
      <c r="AT69" s="394"/>
      <c r="AU69" s="394"/>
      <c r="AV69" s="394"/>
      <c r="AW69" s="394"/>
      <c r="AX69" s="394"/>
      <c r="AY69" s="394"/>
      <c r="AZ69" s="394"/>
    </row>
    <row r="70" spans="1:52" ht="45" customHeight="1">
      <c r="A70" s="437"/>
      <c r="B70" s="682" t="s">
        <v>272</v>
      </c>
      <c r="C70" s="682"/>
      <c r="D70" s="682" t="s">
        <v>273</v>
      </c>
      <c r="E70" s="682"/>
      <c r="F70" s="442" t="s">
        <v>504</v>
      </c>
      <c r="G70" s="443"/>
      <c r="H70" s="443"/>
      <c r="Z70" s="389"/>
      <c r="AA70" s="389"/>
      <c r="AB70" s="401"/>
      <c r="AC70" s="402"/>
      <c r="AD70" s="392"/>
      <c r="AE70" s="392"/>
      <c r="AF70" s="394"/>
      <c r="AG70" s="394"/>
      <c r="AH70" s="394"/>
      <c r="AI70" s="394"/>
      <c r="AJ70" s="394"/>
      <c r="AK70" s="394"/>
      <c r="AL70" s="394"/>
      <c r="AM70" s="394"/>
      <c r="AN70" s="394"/>
      <c r="AO70" s="394"/>
      <c r="AP70" s="394"/>
      <c r="AQ70" s="394"/>
      <c r="AR70" s="394"/>
      <c r="AS70" s="394"/>
      <c r="AT70" s="394"/>
      <c r="AU70" s="394"/>
      <c r="AV70" s="394"/>
      <c r="AW70" s="394"/>
      <c r="AX70" s="394"/>
      <c r="AY70" s="394"/>
      <c r="AZ70" s="394"/>
    </row>
    <row r="71" spans="1:52" ht="35.1" customHeight="1">
      <c r="A71" s="437"/>
      <c r="B71" s="685"/>
      <c r="C71" s="685"/>
      <c r="D71" s="687" t="s">
        <v>540</v>
      </c>
      <c r="E71" s="687"/>
      <c r="F71" s="444"/>
      <c r="G71" s="443"/>
      <c r="H71" s="443"/>
      <c r="Z71" s="389"/>
      <c r="AA71" s="389"/>
      <c r="AB71" s="401"/>
      <c r="AC71" s="402"/>
      <c r="AD71" s="392"/>
      <c r="AE71" s="392"/>
      <c r="AF71" s="394"/>
      <c r="AG71" s="394"/>
      <c r="AH71" s="394"/>
      <c r="AI71" s="394"/>
      <c r="AJ71" s="394"/>
      <c r="AK71" s="394"/>
      <c r="AL71" s="394"/>
      <c r="AM71" s="394"/>
      <c r="AN71" s="394"/>
      <c r="AO71" s="394"/>
      <c r="AP71" s="394"/>
      <c r="AQ71" s="394"/>
      <c r="AR71" s="394"/>
      <c r="AS71" s="394"/>
      <c r="AT71" s="394"/>
      <c r="AU71" s="394"/>
      <c r="AV71" s="394"/>
      <c r="AW71" s="394"/>
      <c r="AX71" s="394"/>
      <c r="AY71" s="394"/>
      <c r="AZ71" s="394"/>
    </row>
    <row r="72" spans="1:52" ht="35.1" customHeight="1">
      <c r="A72" s="437"/>
      <c r="B72" s="685"/>
      <c r="C72" s="685"/>
      <c r="D72" s="688"/>
      <c r="E72" s="688"/>
      <c r="F72" s="444"/>
      <c r="G72" s="443"/>
      <c r="H72" s="443"/>
      <c r="Z72" s="389"/>
      <c r="AA72" s="389"/>
      <c r="AB72" s="401"/>
      <c r="AC72" s="402"/>
      <c r="AD72" s="392"/>
      <c r="AE72" s="392"/>
      <c r="AF72" s="394"/>
      <c r="AG72" s="394"/>
      <c r="AH72" s="394"/>
      <c r="AI72" s="394"/>
      <c r="AJ72" s="394"/>
      <c r="AK72" s="394"/>
      <c r="AL72" s="394"/>
      <c r="AM72" s="394"/>
      <c r="AN72" s="394"/>
      <c r="AO72" s="394"/>
      <c r="AP72" s="394"/>
      <c r="AQ72" s="394"/>
      <c r="AR72" s="394"/>
      <c r="AS72" s="394"/>
      <c r="AT72" s="394"/>
      <c r="AU72" s="394"/>
      <c r="AV72" s="394"/>
      <c r="AW72" s="394"/>
      <c r="AX72" s="394"/>
      <c r="AY72" s="394"/>
      <c r="AZ72" s="394"/>
    </row>
    <row r="73" spans="1:52" ht="35.1" customHeight="1">
      <c r="A73" s="437"/>
      <c r="B73" s="685"/>
      <c r="C73" s="685"/>
      <c r="D73" s="688"/>
      <c r="E73" s="688"/>
      <c r="F73" s="444"/>
      <c r="G73" s="443"/>
      <c r="H73" s="443"/>
      <c r="Z73" s="389"/>
      <c r="AA73" s="389"/>
      <c r="AB73" s="401"/>
      <c r="AC73" s="402"/>
      <c r="AD73" s="392"/>
      <c r="AE73" s="392"/>
      <c r="AF73" s="394"/>
      <c r="AG73" s="394"/>
      <c r="AH73" s="394"/>
      <c r="AI73" s="394"/>
      <c r="AJ73" s="394"/>
      <c r="AK73" s="394"/>
      <c r="AL73" s="394"/>
      <c r="AM73" s="394"/>
      <c r="AN73" s="394"/>
      <c r="AO73" s="394"/>
      <c r="AP73" s="394"/>
      <c r="AQ73" s="394"/>
      <c r="AR73" s="394"/>
      <c r="AS73" s="394"/>
      <c r="AT73" s="394"/>
      <c r="AU73" s="394"/>
      <c r="AV73" s="394"/>
      <c r="AW73" s="394"/>
      <c r="AX73" s="394"/>
      <c r="AY73" s="394"/>
      <c r="AZ73" s="394"/>
    </row>
    <row r="74" spans="1:52" ht="33" customHeight="1">
      <c r="A74" s="437"/>
      <c r="B74" s="683" t="s">
        <v>505</v>
      </c>
      <c r="C74" s="683"/>
      <c r="D74" s="684"/>
      <c r="E74" s="684"/>
      <c r="F74" s="443"/>
      <c r="G74" s="443"/>
      <c r="H74" s="443"/>
      <c r="Z74" s="389"/>
      <c r="AA74" s="389"/>
      <c r="AB74" s="401"/>
      <c r="AC74" s="402"/>
      <c r="AD74" s="392"/>
      <c r="AE74" s="392"/>
      <c r="AF74" s="394"/>
      <c r="AG74" s="394"/>
      <c r="AH74" s="394"/>
      <c r="AI74" s="394"/>
      <c r="AJ74" s="394"/>
      <c r="AK74" s="394"/>
      <c r="AL74" s="394"/>
      <c r="AM74" s="394"/>
      <c r="AN74" s="394"/>
      <c r="AO74" s="394"/>
      <c r="AP74" s="394"/>
      <c r="AQ74" s="394"/>
      <c r="AR74" s="394"/>
      <c r="AS74" s="394"/>
      <c r="AT74" s="394"/>
      <c r="AU74" s="394"/>
      <c r="AV74" s="394"/>
      <c r="AW74" s="394"/>
      <c r="AX74" s="394"/>
      <c r="AY74" s="394"/>
      <c r="AZ74" s="394"/>
    </row>
    <row r="75" spans="1:52" ht="100.5" customHeight="1">
      <c r="A75" s="441">
        <v>13</v>
      </c>
      <c r="B75" s="659" t="s">
        <v>506</v>
      </c>
      <c r="C75" s="659"/>
      <c r="D75" s="659"/>
      <c r="E75" s="659"/>
      <c r="F75" s="659"/>
      <c r="G75" s="434"/>
      <c r="H75" s="434"/>
      <c r="Z75" s="389"/>
      <c r="AA75" s="389"/>
      <c r="AB75" s="401"/>
      <c r="AC75" s="402"/>
      <c r="AD75" s="392"/>
      <c r="AE75" s="392"/>
      <c r="AF75" s="394"/>
      <c r="AG75" s="394"/>
      <c r="AH75" s="394"/>
      <c r="AI75" s="394"/>
      <c r="AJ75" s="394"/>
      <c r="AK75" s="394"/>
      <c r="AL75" s="394"/>
      <c r="AM75" s="394"/>
      <c r="AN75" s="394"/>
      <c r="AO75" s="394"/>
      <c r="AP75" s="394"/>
      <c r="AQ75" s="394"/>
      <c r="AR75" s="394"/>
      <c r="AS75" s="394"/>
      <c r="AT75" s="394"/>
      <c r="AU75" s="394"/>
      <c r="AV75" s="394"/>
      <c r="AW75" s="394"/>
      <c r="AX75" s="394"/>
      <c r="AY75" s="394"/>
      <c r="AZ75" s="394"/>
    </row>
    <row r="76" spans="1:52" ht="30" customHeight="1">
      <c r="A76" s="445"/>
      <c r="B76" s="398" t="str">
        <f>IF(ISERROR("Dated this " &amp; AI6 &amp; LOOKUP(AI6,AG1:AG31,AH1:AH31) &amp; " day of " &amp; AI8 &amp; " " &amp;AI9), "", "Dated this " &amp; AI6 &amp; LOOKUP(AI6,AG1:AG31,AH1:AH31) &amp; " day of " &amp; AI8 &amp; " " &amp;AI9)</f>
        <v/>
      </c>
      <c r="E76" s="443"/>
      <c r="F76" s="443"/>
      <c r="G76" s="443"/>
      <c r="H76" s="443"/>
      <c r="Z76" s="389"/>
      <c r="AA76" s="389"/>
      <c r="AB76" s="401"/>
      <c r="AC76" s="402"/>
      <c r="AD76" s="392"/>
      <c r="AE76" s="392"/>
      <c r="AF76" s="394"/>
      <c r="AG76" s="394"/>
      <c r="AH76" s="394"/>
      <c r="AI76" s="394"/>
      <c r="AJ76" s="394"/>
      <c r="AK76" s="394"/>
      <c r="AL76" s="394"/>
      <c r="AM76" s="394"/>
      <c r="AN76" s="394"/>
      <c r="AO76" s="394"/>
      <c r="AP76" s="394"/>
      <c r="AQ76" s="394"/>
      <c r="AR76" s="394"/>
      <c r="AS76" s="394"/>
      <c r="AT76" s="394"/>
      <c r="AU76" s="394"/>
      <c r="AV76" s="394"/>
      <c r="AW76" s="394"/>
      <c r="AX76" s="394"/>
      <c r="AY76" s="394"/>
      <c r="AZ76" s="394"/>
    </row>
    <row r="77" spans="1:52" ht="30" customHeight="1">
      <c r="A77" s="445"/>
      <c r="B77" s="403" t="s">
        <v>507</v>
      </c>
      <c r="C77" s="397"/>
      <c r="D77" s="408"/>
      <c r="E77" s="408"/>
      <c r="F77" s="408"/>
      <c r="G77" s="408"/>
      <c r="H77" s="408"/>
      <c r="Z77" s="389"/>
      <c r="AA77" s="389"/>
      <c r="AB77" s="401"/>
      <c r="AC77" s="402"/>
      <c r="AD77" s="392"/>
      <c r="AE77" s="392"/>
      <c r="AF77" s="394"/>
      <c r="AG77" s="394"/>
      <c r="AH77" s="394"/>
      <c r="AI77" s="394"/>
      <c r="AJ77" s="394"/>
      <c r="AK77" s="394"/>
      <c r="AL77" s="394"/>
      <c r="AM77" s="394"/>
      <c r="AN77" s="394"/>
      <c r="AO77" s="394"/>
      <c r="AP77" s="394"/>
      <c r="AQ77" s="394"/>
      <c r="AR77" s="394"/>
      <c r="AS77" s="394"/>
      <c r="AT77" s="394"/>
      <c r="AU77" s="394"/>
      <c r="AV77" s="394"/>
      <c r="AW77" s="394"/>
      <c r="AX77" s="394"/>
      <c r="AY77" s="394"/>
      <c r="AZ77" s="394"/>
    </row>
    <row r="78" spans="1:52" ht="15.95" customHeight="1">
      <c r="A78" s="445"/>
      <c r="B78" s="437"/>
      <c r="C78" s="408"/>
      <c r="D78" s="408"/>
      <c r="E78" s="408"/>
      <c r="F78" s="408"/>
      <c r="G78" s="408"/>
      <c r="H78" s="408"/>
      <c r="Z78" s="389"/>
      <c r="AA78" s="389"/>
      <c r="AB78" s="401"/>
      <c r="AC78" s="402"/>
      <c r="AD78" s="392"/>
      <c r="AE78" s="392"/>
      <c r="AF78" s="394"/>
      <c r="AG78" s="394"/>
      <c r="AH78" s="394"/>
      <c r="AI78" s="394"/>
      <c r="AJ78" s="394"/>
      <c r="AK78" s="394"/>
      <c r="AL78" s="394"/>
      <c r="AM78" s="394"/>
      <c r="AN78" s="394"/>
      <c r="AO78" s="394"/>
      <c r="AP78" s="394"/>
      <c r="AQ78" s="394"/>
      <c r="AR78" s="394"/>
      <c r="AS78" s="394"/>
      <c r="AT78" s="394"/>
      <c r="AU78" s="394"/>
      <c r="AV78" s="394"/>
      <c r="AW78" s="394"/>
      <c r="AX78" s="394"/>
      <c r="AY78" s="394"/>
      <c r="AZ78" s="394"/>
    </row>
    <row r="79" spans="1:52" ht="21" customHeight="1">
      <c r="A79" s="445"/>
      <c r="B79" s="437"/>
      <c r="C79" s="408"/>
      <c r="D79" s="408"/>
      <c r="F79" s="446" t="s">
        <v>508</v>
      </c>
      <c r="G79" s="446"/>
      <c r="H79" s="446"/>
      <c r="Z79" s="389"/>
      <c r="AA79" s="389"/>
      <c r="AB79" s="401"/>
      <c r="AC79" s="402"/>
      <c r="AD79" s="392"/>
      <c r="AE79" s="392"/>
      <c r="AF79" s="394"/>
      <c r="AG79" s="394"/>
      <c r="AH79" s="394"/>
      <c r="AI79" s="394"/>
      <c r="AJ79" s="394"/>
      <c r="AK79" s="394"/>
      <c r="AL79" s="394"/>
      <c r="AM79" s="394"/>
      <c r="AN79" s="394"/>
      <c r="AO79" s="394"/>
      <c r="AP79" s="394"/>
      <c r="AQ79" s="394"/>
      <c r="AR79" s="394"/>
      <c r="AS79" s="394"/>
      <c r="AT79" s="394"/>
      <c r="AU79" s="394"/>
      <c r="AV79" s="394"/>
      <c r="AW79" s="394"/>
      <c r="AX79" s="394"/>
      <c r="AY79" s="394"/>
      <c r="AZ79" s="394"/>
    </row>
    <row r="80" spans="1:52" ht="21" customHeight="1">
      <c r="A80" s="445"/>
      <c r="B80" s="437"/>
      <c r="C80" s="408"/>
      <c r="F80" s="446" t="str">
        <f>"For and on behalf of " &amp; 'Attach 3(JV)'!B9</f>
        <v xml:space="preserve">For and on behalf of </v>
      </c>
      <c r="G80" s="446"/>
      <c r="H80" s="446"/>
      <c r="Z80" s="389"/>
      <c r="AA80" s="389"/>
      <c r="AB80" s="401"/>
      <c r="AC80" s="402"/>
      <c r="AD80" s="392"/>
      <c r="AE80" s="392"/>
      <c r="AF80" s="394"/>
      <c r="AG80" s="394"/>
      <c r="AH80" s="394"/>
      <c r="AI80" s="394"/>
      <c r="AJ80" s="394"/>
      <c r="AK80" s="394"/>
      <c r="AL80" s="394"/>
      <c r="AM80" s="394"/>
      <c r="AN80" s="394"/>
      <c r="AO80" s="394"/>
      <c r="AP80" s="394"/>
      <c r="AQ80" s="394"/>
      <c r="AR80" s="394"/>
      <c r="AS80" s="394"/>
      <c r="AT80" s="394"/>
      <c r="AU80" s="394"/>
      <c r="AV80" s="394"/>
      <c r="AW80" s="394"/>
      <c r="AX80" s="394"/>
      <c r="AY80" s="394"/>
      <c r="AZ80" s="394"/>
    </row>
    <row r="81" spans="1:52" ht="27.95" customHeight="1">
      <c r="A81" s="447"/>
      <c r="D81" s="386"/>
      <c r="E81" s="386"/>
      <c r="F81" s="403"/>
      <c r="G81" s="403"/>
      <c r="H81" s="403"/>
      <c r="Z81" s="389"/>
      <c r="AA81" s="389"/>
      <c r="AB81" s="390"/>
      <c r="AC81" s="391"/>
      <c r="AD81" s="392"/>
      <c r="AE81" s="392"/>
      <c r="AF81" s="394"/>
      <c r="AG81" s="394"/>
      <c r="AH81" s="394"/>
      <c r="AI81" s="394"/>
      <c r="AJ81" s="394"/>
      <c r="AK81" s="394"/>
      <c r="AL81" s="394"/>
      <c r="AM81" s="394"/>
      <c r="AN81" s="394"/>
      <c r="AO81" s="394"/>
      <c r="AP81" s="394"/>
      <c r="AQ81" s="394"/>
      <c r="AR81" s="394"/>
      <c r="AS81" s="394"/>
      <c r="AT81" s="394"/>
      <c r="AU81" s="394"/>
      <c r="AV81" s="394"/>
      <c r="AW81" s="394"/>
      <c r="AX81" s="394"/>
      <c r="AY81" s="394"/>
      <c r="AZ81" s="394"/>
    </row>
    <row r="82" spans="1:52" ht="27.95" customHeight="1">
      <c r="A82" s="448" t="s">
        <v>179</v>
      </c>
      <c r="B82" s="438"/>
      <c r="C82" s="449" t="str">
        <f>'Attach 3(JV)'!B24</f>
        <v/>
      </c>
      <c r="D82" s="386" t="s">
        <v>177</v>
      </c>
      <c r="E82" s="438" t="str">
        <f>'Attach 3(JV)'!E24</f>
        <v/>
      </c>
      <c r="G82" s="438"/>
      <c r="H82" s="438"/>
      <c r="Z82" s="389"/>
      <c r="AA82" s="389"/>
      <c r="AB82" s="390"/>
      <c r="AC82" s="391"/>
      <c r="AD82" s="392"/>
      <c r="AE82" s="392"/>
      <c r="AF82" s="394"/>
      <c r="AG82" s="394"/>
      <c r="AH82" s="394"/>
      <c r="AI82" s="394"/>
      <c r="AJ82" s="394"/>
      <c r="AK82" s="394"/>
      <c r="AL82" s="394"/>
      <c r="AM82" s="394"/>
      <c r="AN82" s="394"/>
      <c r="AO82" s="394"/>
      <c r="AP82" s="394"/>
      <c r="AQ82" s="394"/>
      <c r="AR82" s="394"/>
      <c r="AS82" s="394"/>
      <c r="AT82" s="394"/>
      <c r="AU82" s="394"/>
      <c r="AV82" s="394"/>
      <c r="AW82" s="394"/>
      <c r="AX82" s="394"/>
      <c r="AY82" s="394"/>
      <c r="AZ82" s="394"/>
    </row>
    <row r="83" spans="1:52" ht="27.95" customHeight="1">
      <c r="A83" s="448" t="s">
        <v>180</v>
      </c>
      <c r="B83" s="438"/>
      <c r="C83" s="438" t="str">
        <f>'Attach 3(JV)'!B25</f>
        <v/>
      </c>
      <c r="D83" s="386" t="s">
        <v>178</v>
      </c>
      <c r="E83" s="438" t="str">
        <f>'Attach 3(JV)'!E25</f>
        <v/>
      </c>
      <c r="G83" s="438"/>
      <c r="H83" s="438"/>
      <c r="Z83" s="389"/>
      <c r="AA83" s="389"/>
      <c r="AB83" s="390"/>
      <c r="AC83" s="391"/>
      <c r="AD83" s="392"/>
      <c r="AE83" s="392"/>
      <c r="AF83" s="394"/>
      <c r="AG83" s="394"/>
      <c r="AH83" s="394"/>
      <c r="AI83" s="394"/>
      <c r="AJ83" s="394"/>
      <c r="AK83" s="394"/>
      <c r="AL83" s="394"/>
      <c r="AM83" s="394"/>
      <c r="AN83" s="394"/>
      <c r="AO83" s="394"/>
      <c r="AP83" s="394"/>
      <c r="AQ83" s="394"/>
      <c r="AR83" s="394"/>
      <c r="AS83" s="394"/>
      <c r="AT83" s="394"/>
      <c r="AU83" s="394"/>
      <c r="AV83" s="394"/>
      <c r="AW83" s="394"/>
      <c r="AX83" s="394"/>
      <c r="AY83" s="394"/>
      <c r="AZ83" s="394"/>
    </row>
    <row r="84" spans="1:52" ht="27.95" customHeight="1">
      <c r="D84" s="386"/>
      <c r="E84" s="386"/>
      <c r="Z84" s="389"/>
      <c r="AA84" s="389"/>
      <c r="AB84" s="390"/>
      <c r="AC84" s="391"/>
      <c r="AD84" s="392"/>
      <c r="AE84" s="392"/>
      <c r="AF84" s="394"/>
      <c r="AG84" s="394"/>
      <c r="AH84" s="394"/>
      <c r="AI84" s="394"/>
      <c r="AJ84" s="394"/>
      <c r="AK84" s="394"/>
      <c r="AL84" s="394"/>
      <c r="AM84" s="394"/>
      <c r="AN84" s="394"/>
      <c r="AO84" s="394"/>
      <c r="AP84" s="394"/>
      <c r="AQ84" s="394"/>
      <c r="AR84" s="394"/>
      <c r="AS84" s="394"/>
      <c r="AT84" s="394"/>
      <c r="AU84" s="394"/>
      <c r="AV84" s="394"/>
      <c r="AW84" s="394"/>
      <c r="AX84" s="394"/>
      <c r="AY84" s="394"/>
      <c r="AZ84" s="394"/>
    </row>
    <row r="85" spans="1:52" ht="27.95" customHeight="1">
      <c r="A85" s="448"/>
      <c r="B85" s="438"/>
      <c r="C85" s="450"/>
      <c r="E85" s="386"/>
      <c r="Z85" s="389"/>
      <c r="AA85" s="389"/>
      <c r="AB85" s="390"/>
      <c r="AC85" s="391"/>
      <c r="AD85" s="392"/>
      <c r="AE85" s="392"/>
      <c r="AF85" s="394"/>
      <c r="AG85" s="394"/>
      <c r="AH85" s="394"/>
      <c r="AI85" s="394"/>
      <c r="AJ85" s="394"/>
      <c r="AK85" s="394"/>
      <c r="AL85" s="394"/>
      <c r="AM85" s="394"/>
      <c r="AN85" s="394"/>
      <c r="AO85" s="394"/>
      <c r="AP85" s="394"/>
      <c r="AQ85" s="394"/>
      <c r="AR85" s="394"/>
      <c r="AS85" s="394"/>
      <c r="AT85" s="394"/>
      <c r="AU85" s="394"/>
      <c r="AV85" s="394"/>
      <c r="AW85" s="394"/>
      <c r="AX85" s="394"/>
      <c r="AY85" s="394"/>
      <c r="AZ85" s="394"/>
    </row>
    <row r="86" spans="1:52" ht="33" customHeight="1">
      <c r="A86" s="440" t="s">
        <v>291</v>
      </c>
      <c r="B86" s="438"/>
      <c r="C86" s="450"/>
      <c r="E86" s="446"/>
      <c r="F86" s="451"/>
      <c r="Z86" s="389"/>
      <c r="AA86" s="389"/>
      <c r="AB86" s="390"/>
      <c r="AC86" s="391"/>
      <c r="AD86" s="392"/>
      <c r="AE86" s="392"/>
      <c r="AF86" s="394"/>
      <c r="AG86" s="394"/>
      <c r="AH86" s="394"/>
      <c r="AI86" s="394"/>
      <c r="AJ86" s="394"/>
      <c r="AK86" s="394"/>
      <c r="AL86" s="394"/>
      <c r="AM86" s="394"/>
      <c r="AN86" s="394"/>
      <c r="AO86" s="394"/>
      <c r="AP86" s="394"/>
      <c r="AQ86" s="394"/>
      <c r="AR86" s="394"/>
      <c r="AS86" s="394"/>
      <c r="AT86" s="394"/>
      <c r="AU86" s="394"/>
      <c r="AV86" s="394"/>
      <c r="AW86" s="394"/>
      <c r="AX86" s="394"/>
      <c r="AY86" s="394"/>
      <c r="AZ86" s="394"/>
    </row>
    <row r="87" spans="1:52" s="388" customFormat="1" ht="21" customHeight="1">
      <c r="A87" s="664" t="s">
        <v>341</v>
      </c>
      <c r="B87" s="664"/>
      <c r="C87" s="664"/>
      <c r="D87" s="663"/>
      <c r="E87" s="663"/>
      <c r="F87" s="663"/>
      <c r="G87" s="398"/>
      <c r="H87" s="398"/>
      <c r="I87" s="387"/>
      <c r="Z87" s="389"/>
      <c r="AA87" s="389"/>
      <c r="AB87" s="390"/>
      <c r="AC87" s="390"/>
      <c r="AD87" s="393"/>
      <c r="AE87" s="393"/>
      <c r="AF87" s="389"/>
      <c r="AG87" s="389"/>
      <c r="AH87" s="389"/>
      <c r="AI87" s="389"/>
      <c r="AJ87" s="389"/>
      <c r="AK87" s="389"/>
      <c r="AL87" s="389"/>
      <c r="AM87" s="389"/>
      <c r="AN87" s="389"/>
      <c r="AO87" s="389"/>
      <c r="AP87" s="389"/>
      <c r="AQ87" s="389"/>
      <c r="AR87" s="389"/>
      <c r="AS87" s="389"/>
      <c r="AT87" s="389"/>
      <c r="AU87" s="389"/>
      <c r="AV87" s="389"/>
      <c r="AW87" s="389"/>
      <c r="AX87" s="389"/>
      <c r="AY87" s="389"/>
      <c r="AZ87" s="389"/>
    </row>
    <row r="88" spans="1:52" s="388" customFormat="1" ht="21" customHeight="1">
      <c r="A88" s="665"/>
      <c r="B88" s="665"/>
      <c r="C88" s="665"/>
      <c r="D88" s="452"/>
      <c r="E88" s="452"/>
      <c r="F88" s="452"/>
      <c r="G88" s="398"/>
      <c r="H88" s="398"/>
      <c r="I88" s="387"/>
      <c r="Z88" s="389"/>
      <c r="AA88" s="389"/>
      <c r="AB88" s="390"/>
      <c r="AC88" s="390"/>
      <c r="AD88" s="393"/>
      <c r="AE88" s="393"/>
      <c r="AF88" s="389"/>
      <c r="AG88" s="389"/>
      <c r="AH88" s="389"/>
      <c r="AI88" s="389"/>
      <c r="AJ88" s="389"/>
      <c r="AK88" s="389"/>
      <c r="AL88" s="389"/>
      <c r="AM88" s="389"/>
      <c r="AN88" s="389"/>
      <c r="AO88" s="389"/>
      <c r="AP88" s="389"/>
      <c r="AQ88" s="389"/>
      <c r="AR88" s="389"/>
      <c r="AS88" s="389"/>
      <c r="AT88" s="389"/>
      <c r="AU88" s="389"/>
      <c r="AV88" s="389"/>
      <c r="AW88" s="389"/>
      <c r="AX88" s="389"/>
      <c r="AY88" s="389"/>
      <c r="AZ88" s="389"/>
    </row>
    <row r="89" spans="1:52" s="388" customFormat="1" ht="21" customHeight="1">
      <c r="A89" s="666"/>
      <c r="B89" s="666"/>
      <c r="C89" s="666"/>
      <c r="D89" s="452"/>
      <c r="E89" s="452"/>
      <c r="F89" s="452"/>
      <c r="G89" s="398"/>
      <c r="H89" s="398"/>
      <c r="I89" s="387"/>
      <c r="Z89" s="389"/>
      <c r="AA89" s="389"/>
      <c r="AB89" s="390"/>
      <c r="AC89" s="390"/>
      <c r="AD89" s="393"/>
      <c r="AE89" s="393"/>
      <c r="AF89" s="389"/>
      <c r="AG89" s="389"/>
      <c r="AH89" s="389"/>
      <c r="AI89" s="389"/>
      <c r="AJ89" s="389"/>
      <c r="AK89" s="389"/>
      <c r="AL89" s="389"/>
      <c r="AM89" s="389"/>
      <c r="AN89" s="389"/>
      <c r="AO89" s="389"/>
      <c r="AP89" s="389"/>
      <c r="AQ89" s="389"/>
      <c r="AR89" s="389"/>
      <c r="AS89" s="389"/>
      <c r="AT89" s="389"/>
      <c r="AU89" s="389"/>
      <c r="AV89" s="389"/>
      <c r="AW89" s="389"/>
      <c r="AX89" s="389"/>
      <c r="AY89" s="389"/>
      <c r="AZ89" s="389"/>
    </row>
    <row r="90" spans="1:52" s="388" customFormat="1" ht="21" customHeight="1">
      <c r="A90" s="662" t="s">
        <v>342</v>
      </c>
      <c r="B90" s="662"/>
      <c r="C90" s="662"/>
      <c r="D90" s="663"/>
      <c r="E90" s="663"/>
      <c r="F90" s="663"/>
      <c r="G90" s="398"/>
      <c r="H90" s="398"/>
      <c r="I90" s="387"/>
      <c r="Z90" s="389"/>
      <c r="AA90" s="389"/>
      <c r="AB90" s="390"/>
      <c r="AC90" s="390"/>
      <c r="AD90" s="393"/>
      <c r="AE90" s="393"/>
      <c r="AF90" s="389"/>
      <c r="AG90" s="389"/>
      <c r="AH90" s="389"/>
      <c r="AI90" s="389"/>
      <c r="AJ90" s="389"/>
      <c r="AK90" s="389"/>
      <c r="AL90" s="389"/>
      <c r="AM90" s="389"/>
      <c r="AN90" s="389"/>
      <c r="AO90" s="389"/>
      <c r="AP90" s="389"/>
      <c r="AQ90" s="389"/>
      <c r="AR90" s="389"/>
      <c r="AS90" s="389"/>
      <c r="AT90" s="389"/>
      <c r="AU90" s="389"/>
      <c r="AV90" s="389"/>
      <c r="AW90" s="389"/>
      <c r="AX90" s="389"/>
      <c r="AY90" s="389"/>
      <c r="AZ90" s="389"/>
    </row>
    <row r="91" spans="1:52" s="388" customFormat="1" ht="21" customHeight="1">
      <c r="A91" s="662" t="s">
        <v>343</v>
      </c>
      <c r="B91" s="662"/>
      <c r="C91" s="662"/>
      <c r="D91" s="663"/>
      <c r="E91" s="663"/>
      <c r="F91" s="663"/>
      <c r="G91" s="398"/>
      <c r="H91" s="398"/>
      <c r="I91" s="387"/>
      <c r="Z91" s="389"/>
      <c r="AA91" s="389"/>
      <c r="AB91" s="390"/>
      <c r="AC91" s="390"/>
      <c r="AD91" s="393"/>
      <c r="AE91" s="393"/>
      <c r="AF91" s="389"/>
      <c r="AG91" s="389"/>
      <c r="AH91" s="389"/>
      <c r="AI91" s="389"/>
      <c r="AJ91" s="389"/>
      <c r="AK91" s="389"/>
      <c r="AL91" s="389"/>
      <c r="AM91" s="389"/>
      <c r="AN91" s="389"/>
      <c r="AO91" s="389"/>
      <c r="AP91" s="389"/>
      <c r="AQ91" s="389"/>
      <c r="AR91" s="389"/>
      <c r="AS91" s="389"/>
      <c r="AT91" s="389"/>
      <c r="AU91" s="389"/>
      <c r="AV91" s="389"/>
      <c r="AW91" s="389"/>
      <c r="AX91" s="389"/>
      <c r="AY91" s="389"/>
      <c r="AZ91" s="389"/>
    </row>
    <row r="92" spans="1:52" s="388" customFormat="1" ht="52.5" customHeight="1">
      <c r="A92" s="662" t="s">
        <v>344</v>
      </c>
      <c r="B92" s="662"/>
      <c r="C92" s="662"/>
      <c r="D92" s="663"/>
      <c r="E92" s="663"/>
      <c r="F92" s="663"/>
      <c r="G92" s="453"/>
      <c r="H92" s="453"/>
      <c r="I92" s="387"/>
      <c r="Z92" s="389"/>
      <c r="AA92" s="389"/>
      <c r="AB92" s="390"/>
      <c r="AC92" s="390"/>
      <c r="AD92" s="393"/>
      <c r="AE92" s="393"/>
      <c r="AF92" s="389"/>
      <c r="AG92" s="389"/>
      <c r="AH92" s="389"/>
      <c r="AI92" s="389"/>
      <c r="AJ92" s="389"/>
      <c r="AK92" s="389"/>
      <c r="AL92" s="389"/>
      <c r="AM92" s="389"/>
      <c r="AN92" s="389"/>
      <c r="AO92" s="389"/>
      <c r="AP92" s="389"/>
      <c r="AQ92" s="389"/>
      <c r="AR92" s="389"/>
      <c r="AS92" s="389"/>
      <c r="AT92" s="389"/>
      <c r="AU92" s="389"/>
      <c r="AV92" s="389"/>
      <c r="AW92" s="389"/>
      <c r="AX92" s="389"/>
      <c r="AY92" s="389"/>
      <c r="AZ92" s="389"/>
    </row>
    <row r="93" spans="1:52" s="388" customFormat="1" ht="21" customHeight="1">
      <c r="A93" s="664" t="s">
        <v>345</v>
      </c>
      <c r="B93" s="664"/>
      <c r="C93" s="664"/>
      <c r="D93" s="452"/>
      <c r="E93" s="452"/>
      <c r="F93" s="452"/>
      <c r="G93" s="398"/>
      <c r="H93" s="398"/>
      <c r="I93" s="387"/>
      <c r="AB93" s="454"/>
      <c r="AC93" s="454"/>
      <c r="AD93" s="421"/>
      <c r="AE93" s="421"/>
    </row>
    <row r="94" spans="1:52" s="388" customFormat="1" ht="21" customHeight="1">
      <c r="A94" s="665"/>
      <c r="B94" s="665"/>
      <c r="C94" s="665"/>
      <c r="D94" s="452"/>
      <c r="E94" s="452"/>
      <c r="F94" s="452"/>
      <c r="G94" s="398"/>
      <c r="H94" s="398"/>
      <c r="I94" s="387"/>
      <c r="AB94" s="454"/>
      <c r="AC94" s="454"/>
      <c r="AD94" s="421"/>
      <c r="AE94" s="421"/>
    </row>
    <row r="95" spans="1:52">
      <c r="A95" s="666"/>
      <c r="B95" s="666"/>
      <c r="C95" s="666"/>
      <c r="D95" s="663"/>
      <c r="E95" s="663"/>
      <c r="F95" s="663"/>
    </row>
    <row r="96" spans="1:52">
      <c r="A96" s="440"/>
      <c r="B96" s="440"/>
      <c r="C96" s="440"/>
      <c r="D96" s="457"/>
      <c r="E96" s="457"/>
      <c r="F96" s="457"/>
    </row>
    <row r="97" spans="1:6" ht="47.25" customHeight="1">
      <c r="A97" s="661" t="str">
        <f>"Note: Bidders may note that no prescribed proforma has been enclosed for Attachment 2 (" &amp;Basic!B2 &amp;") : Power of Attorney. Bidders may use their own proforma for furnishing the required information with the bid."</f>
        <v>Note: Bidders may note that no prescribed proforma has been enclosed for Attachment 2 () : Power of Attorney. Bidders may use their own proforma for furnishing the required information with the bid.</v>
      </c>
      <c r="B97" s="661"/>
      <c r="C97" s="661"/>
      <c r="D97" s="661"/>
      <c r="E97" s="661"/>
      <c r="F97" s="661"/>
    </row>
  </sheetData>
  <sheetProtection algorithmName="SHA-512" hashValue="qbxTWhr8DV2Oa7NLgTQYkcP5HVM68tRwdC3RIKN7uHeXikVYT7q4hcIEStDQjd0MJoBPKH5M49kIRDTRwnNrNw==" saltValue="Csfghye779MAd7r+k3wUjA==" spinCount="100000" sheet="1" selectLockedCells="1"/>
  <customSheetViews>
    <customSheetView guid="{F68380CD-DF58-4BFA-A4C7-4B5C98AD7B16}"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1"/>
      <headerFooter alignWithMargins="0">
        <oddFooter>&amp;R&amp;"Book Antiqua,Bold"&amp;8 Page &amp;P of &amp;N</oddFooter>
      </headerFooter>
    </customSheetView>
    <customSheetView guid="{2FDEDC7A-220A-4BDB-8FCD-0C556B60E1DF}"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2"/>
      <headerFooter alignWithMargins="0">
        <oddFooter>&amp;R&amp;"Book Antiqua,Bold"&amp;8 Page &amp;P of &amp;N</oddFooter>
      </headerFooter>
    </customSheetView>
    <customSheetView guid="{8E7B022F-1113-4BA2-B2BA-8EDBE02A2557}" showPageBreaks="1" showGridLines="0" printArea="1" showRuler="0">
      <selection activeCell="C5" sqref="C5:F5"/>
      <rowBreaks count="3" manualBreakCount="3">
        <brk id="21" max="5" man="1"/>
        <brk id="31" max="5" man="1"/>
        <brk id="93" max="5" man="1"/>
      </rowBreaks>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C5" sqref="C5:F5"/>
      <rowBreaks count="1" manualBreakCount="1">
        <brk id="93" max="5" man="1"/>
      </rowBreaks>
      <pageMargins left="0.75" right="0.75" top="0.66" bottom="0.69" header="0.39" footer="0.35"/>
      <pageSetup orientation="portrait" r:id="rId4"/>
      <headerFooter alignWithMargins="0">
        <oddFooter>&amp;L&amp;8Tower Package-P238-TW04, TL associated with Phase-I Generation Project in Orissa (Part-C)&amp;R&amp;"Book Antiqua,Bold"&amp;8Bid Form 1st Evelope TW04  / Page &amp;P of &amp;N</oddFooter>
      </headerFooter>
    </customSheetView>
    <customSheetView guid="{ECEBABD0-566A-41C4-AA9A-38EA30EFEDA8}" showGridLines="0" zeroValues="0" showRuler="0" topLeftCell="B1">
      <selection activeCell="C92" sqref="C92"/>
      <rowBreaks count="1" manualBreakCount="1">
        <brk id="93" max="5" man="1"/>
      </rowBreaks>
      <pageMargins left="0.75" right="0.75" top="0.66" bottom="0.69" header="0.39" footer="0.35"/>
      <pageSetup orientation="portrait" r:id="rId5"/>
      <headerFooter alignWithMargins="0">
        <oddFooter>&amp;L&amp;8Tower Package-TW03, TL associated with Phase-I Generation Project in Orissa (Part-C)&amp;R&amp;"Book Antiqua,Bold"&amp;8Bid Form 1st Evelope TW03  / Page &amp;P of &amp;N</oddFooter>
      </headerFooter>
    </customSheetView>
    <customSheetView guid="{CD4CA1A8-824A-452F-BDBA-32A47C1B3013}" showPageBreaks="1" showGridLines="0" printArea="1" hiddenRows="1" view="pageBreakPreview">
      <selection activeCell="B70" sqref="B70:C70"/>
      <rowBreaks count="5" manualBreakCount="5">
        <brk id="21" max="5" man="1"/>
        <brk id="38" max="5" man="1"/>
        <brk id="50" max="5" man="1"/>
        <brk id="67" max="5" man="1"/>
        <brk id="84" max="5" man="1"/>
      </rowBreaks>
      <pageMargins left="0.75" right="0.63" top="0.6" bottom="0.72" header="0.34" footer="0.35"/>
      <pageSetup scale="99" orientation="portrait" r:id="rId6"/>
      <headerFooter alignWithMargins="0">
        <oddFooter>&amp;R&amp;"Book Antiqua,Bold"&amp;8 Page &amp;P of &amp;N</oddFooter>
      </headerFooter>
    </customSheetView>
    <customSheetView guid="{237D8718-39ED-4FFE-B3B2-D1192F8D2E87}" showGridLines="0" hiddenRows="1">
      <selection activeCell="B70" sqref="B70:C70"/>
      <rowBreaks count="1" manualBreakCount="1">
        <brk id="84" max="5" man="1"/>
      </rowBreaks>
      <pageMargins left="0.75" right="0.63" top="0.6" bottom="0.72" header="0.34" footer="0.35"/>
      <pageSetup scale="99" orientation="portrait" r:id="rId7"/>
      <headerFooter alignWithMargins="0">
        <oddFooter>&amp;R&amp;"Book Antiqua,Bold"&amp;8 Page &amp;P of &amp;N</oddFooter>
      </headerFooter>
    </customSheetView>
    <customSheetView guid="{6A6F11F6-4979-4331-B451-38654332CB39}" showPageBreaks="1" showGridLines="0" printArea="1" hiddenRows="1" view="pageBreakPreview" topLeftCell="A58">
      <selection activeCell="B70" sqref="B70:C70"/>
      <rowBreaks count="5" manualBreakCount="5">
        <brk id="21" max="5" man="1"/>
        <brk id="36" max="5" man="1"/>
        <brk id="47" max="5" man="1"/>
        <brk id="64" max="5" man="1"/>
        <brk id="83" max="5" man="1"/>
      </rowBreaks>
      <pageMargins left="0.75" right="0.63" top="0.6" bottom="0.72" header="0.34" footer="0.35"/>
      <pageSetup scale="98" orientation="portrait" r:id="rId8"/>
      <headerFooter alignWithMargins="0">
        <oddFooter>&amp;R&amp;"Book Antiqua,Bold"&amp;8 Page &amp;P of &amp;N</oddFooter>
      </headerFooter>
    </customSheetView>
    <customSheetView guid="{C75B92C6-DDA6-4B48-9868-112DE431C284}" showPageBreaks="1" showGridLines="0" printArea="1" hiddenRows="1" topLeftCell="A10">
      <selection activeCell="B70" sqref="B70:C70"/>
      <rowBreaks count="2" manualBreakCount="2">
        <brk id="21" max="5" man="1"/>
        <brk id="83" max="5" man="1"/>
      </rowBreaks>
      <pageMargins left="0.75" right="0.63" top="0.6" bottom="0.72" header="0.34" footer="0.35"/>
      <pageSetup scale="98" orientation="portrait" r:id="rId9"/>
      <headerFooter alignWithMargins="0">
        <oddFooter>&amp;R&amp;"Book Antiqua,Bold"&amp;8 Page &amp;P of &amp;N</oddFooter>
      </headerFooter>
    </customSheetView>
    <customSheetView guid="{827228A5-964E-465A-A946-EF2238A19E11}" showGridLines="0" hiddenRows="1" showRuler="0" topLeftCell="A7">
      <selection activeCell="B70" sqref="B70:C70"/>
      <rowBreaks count="1" manualBreakCount="1">
        <brk id="83" max="5" man="1"/>
      </rowBreaks>
      <pageMargins left="0.75" right="0.63" top="0.6" bottom="0.72" header="0.34" footer="0.35"/>
      <pageSetup scale="98" orientation="portrait" r:id="rId10"/>
      <headerFooter alignWithMargins="0">
        <oddFooter>&amp;R&amp;"Book Antiqua,Bold"&amp;8 Page &amp;P of &amp;N</oddFooter>
      </headerFooter>
    </customSheetView>
  </customSheetViews>
  <mergeCells count="78">
    <mergeCell ref="B75:F75"/>
    <mergeCell ref="C62:D62"/>
    <mergeCell ref="B63:F63"/>
    <mergeCell ref="B64:F64"/>
    <mergeCell ref="D91:F91"/>
    <mergeCell ref="D87:F87"/>
    <mergeCell ref="D90:F90"/>
    <mergeCell ref="A91:C91"/>
    <mergeCell ref="A88:C88"/>
    <mergeCell ref="A89:C89"/>
    <mergeCell ref="A90:C90"/>
    <mergeCell ref="A87:C87"/>
    <mergeCell ref="D71:E71"/>
    <mergeCell ref="D72:E72"/>
    <mergeCell ref="D73:E73"/>
    <mergeCell ref="B66:F66"/>
    <mergeCell ref="B74:C74"/>
    <mergeCell ref="D74:E74"/>
    <mergeCell ref="B73:C73"/>
    <mergeCell ref="B71:C71"/>
    <mergeCell ref="B72:C72"/>
    <mergeCell ref="B50:F50"/>
    <mergeCell ref="D70:E70"/>
    <mergeCell ref="B67:F67"/>
    <mergeCell ref="B68:F68"/>
    <mergeCell ref="B69:F69"/>
    <mergeCell ref="B70:C70"/>
    <mergeCell ref="B65:F65"/>
    <mergeCell ref="A3:F3"/>
    <mergeCell ref="C15:F15"/>
    <mergeCell ref="D31:F31"/>
    <mergeCell ref="D20:F20"/>
    <mergeCell ref="D27:F27"/>
    <mergeCell ref="D28:F28"/>
    <mergeCell ref="D29:F29"/>
    <mergeCell ref="D22:F22"/>
    <mergeCell ref="C5:F5"/>
    <mergeCell ref="D24:F24"/>
    <mergeCell ref="B6:C6"/>
    <mergeCell ref="D25:F25"/>
    <mergeCell ref="D30:F30"/>
    <mergeCell ref="G16:H16"/>
    <mergeCell ref="G21:J21"/>
    <mergeCell ref="B19:F19"/>
    <mergeCell ref="D21:F21"/>
    <mergeCell ref="B17:F17"/>
    <mergeCell ref="B47:F47"/>
    <mergeCell ref="B43:F43"/>
    <mergeCell ref="B46:F46"/>
    <mergeCell ref="D38:F38"/>
    <mergeCell ref="G19:J19"/>
    <mergeCell ref="B39:F39"/>
    <mergeCell ref="I37:J37"/>
    <mergeCell ref="I38:I39"/>
    <mergeCell ref="J38:J39"/>
    <mergeCell ref="I41:J41"/>
    <mergeCell ref="D36:F36"/>
    <mergeCell ref="D32:F32"/>
    <mergeCell ref="D26:F26"/>
    <mergeCell ref="D35:F35"/>
    <mergeCell ref="D23:F23"/>
    <mergeCell ref="D33:F33"/>
    <mergeCell ref="B42:F42"/>
    <mergeCell ref="D34:F34"/>
    <mergeCell ref="B40:F40"/>
    <mergeCell ref="A97:F97"/>
    <mergeCell ref="A92:C92"/>
    <mergeCell ref="D92:F92"/>
    <mergeCell ref="A93:C93"/>
    <mergeCell ref="A94:C94"/>
    <mergeCell ref="A95:C95"/>
    <mergeCell ref="D95:F95"/>
    <mergeCell ref="B49:F49"/>
    <mergeCell ref="D37:F37"/>
    <mergeCell ref="B41:F41"/>
    <mergeCell ref="B48:F48"/>
    <mergeCell ref="B44:F44"/>
    <mergeCell ref="B45:F45"/>
  </mergeCells>
  <phoneticPr fontId="6" type="noConversion"/>
  <conditionalFormatting sqref="D23:F23 H23">
    <cfRule type="expression" dxfId="5" priority="3" stopIfTrue="1">
      <formula>$H$23="Sole Bidder"</formula>
    </cfRule>
  </conditionalFormatting>
  <conditionalFormatting sqref="D24:F24">
    <cfRule type="expression" dxfId="4" priority="6" stopIfTrue="1">
      <formula>$G$24="No"</formula>
    </cfRule>
  </conditionalFormatting>
  <conditionalFormatting sqref="H24">
    <cfRule type="expression" dxfId="3" priority="2" stopIfTrue="1">
      <formula>$G$24="Not Applicable"</formula>
    </cfRule>
  </conditionalFormatting>
  <conditionalFormatting sqref="Z22">
    <cfRule type="expression" dxfId="2" priority="1" stopIfTrue="1">
      <formula>"if(right($I$21,1)=""."")"</formula>
    </cfRule>
  </conditionalFormatting>
  <dataValidations count="4">
    <dataValidation type="list" allowBlank="1" showInputMessage="1" showErrorMessage="1" sqref="G20" xr:uid="{00000000-0002-0000-1800-000000000000}">
      <formula1>$AC$18:$AC$21</formula1>
    </dataValidation>
    <dataValidation type="whole" allowBlank="1" showInputMessage="1" showErrorMessage="1" error="Enter numeric figure between 1 to 20 only !" sqref="J20" xr:uid="{00000000-0002-0000-1800-000001000000}">
      <formula1>1</formula1>
      <formula2>20</formula2>
    </dataValidation>
    <dataValidation type="whole" allowBlank="1" showInputMessage="1" showErrorMessage="1" error="Enter numeric figure only !" sqref="I20" xr:uid="{00000000-0002-0000-1800-000002000000}">
      <formula1>0</formula1>
      <formula2>990000000</formula2>
    </dataValidation>
    <dataValidation type="list" allowBlank="1" showInputMessage="1" showErrorMessage="1" sqref="I38" xr:uid="{00000000-0002-0000-1800-000003000000}">
      <formula1>"MSE Bidder, Non-MSE bidder"</formula1>
    </dataValidation>
  </dataValidations>
  <pageMargins left="0.75" right="0.63" top="0.6" bottom="0.72" header="0.34" footer="0.35"/>
  <pageSetup scale="98" orientation="portrait" r:id="rId11"/>
  <headerFooter alignWithMargins="0">
    <oddFooter>&amp;R&amp;"Book Antiqua,Bold"&amp;8 Page &amp;P of &amp;N</oddFooter>
  </headerFooter>
  <rowBreaks count="1" manualBreakCount="1">
    <brk id="84" max="9" man="1"/>
  </rowBreaks>
  <drawing r:id="rId1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dimension ref="A1:Z65"/>
  <sheetViews>
    <sheetView showGridLines="0" zoomScaleNormal="100" zoomScaleSheetLayoutView="100" workbookViewId="0">
      <selection activeCell="K42" sqref="K42:N42"/>
    </sheetView>
  </sheetViews>
  <sheetFormatPr defaultRowHeight="16.5"/>
  <cols>
    <col min="1" max="1" width="5.140625" style="170" customWidth="1"/>
    <col min="2" max="2" width="4.7109375" style="170" customWidth="1"/>
    <col min="3" max="13" width="9.140625" style="170"/>
    <col min="14" max="14" width="9.140625" style="172"/>
    <col min="15" max="15" width="19" style="173" customWidth="1"/>
    <col min="16" max="25" width="9.140625" style="174"/>
    <col min="26" max="26" width="18.42578125" style="174" customWidth="1"/>
    <col min="27" max="16384" width="9.140625" style="174"/>
  </cols>
  <sheetData>
    <row r="1" spans="1:26">
      <c r="D1" s="171"/>
      <c r="E1" s="171"/>
      <c r="F1" s="171"/>
      <c r="G1" s="171"/>
      <c r="H1" s="171"/>
      <c r="I1" s="171"/>
      <c r="J1" s="171"/>
      <c r="K1" s="171"/>
      <c r="L1" s="171"/>
      <c r="M1" s="171"/>
      <c r="Z1" s="208" t="e">
        <f>'Attach 3(JV)'!Z1</f>
        <v>#REF!</v>
      </c>
    </row>
    <row r="2" spans="1:26">
      <c r="D2" s="175"/>
      <c r="E2" s="175"/>
      <c r="F2" s="175"/>
      <c r="G2" s="175"/>
      <c r="H2" s="175"/>
      <c r="I2" s="175"/>
      <c r="J2" s="175"/>
      <c r="K2" s="175"/>
      <c r="L2" s="175"/>
      <c r="M2" s="175"/>
      <c r="Z2" s="208" t="e">
        <f>'Attach 3(JV)'!Z2</f>
        <v>#REF!</v>
      </c>
    </row>
    <row r="3" spans="1:26">
      <c r="D3" s="175"/>
      <c r="E3" s="175"/>
      <c r="F3" s="175"/>
      <c r="G3" s="175"/>
      <c r="H3" s="175"/>
      <c r="I3" s="175"/>
      <c r="J3" s="175"/>
      <c r="K3" s="175"/>
      <c r="L3" s="175"/>
      <c r="M3" s="175"/>
    </row>
    <row r="4" spans="1:26">
      <c r="D4" s="176"/>
      <c r="E4" s="176"/>
      <c r="F4" s="176"/>
      <c r="G4" s="176"/>
      <c r="H4" s="176"/>
      <c r="I4" s="176"/>
      <c r="J4" s="176"/>
      <c r="K4" s="176"/>
      <c r="L4" s="176"/>
      <c r="M4" s="176"/>
    </row>
    <row r="5" spans="1:26" ht="15.95" customHeight="1"/>
    <row r="6" spans="1:26" ht="15.95" customHeight="1">
      <c r="A6" s="708"/>
      <c r="B6" s="708"/>
      <c r="C6" s="708"/>
      <c r="D6" s="708"/>
      <c r="E6" s="708"/>
      <c r="F6" s="708"/>
      <c r="G6" s="708"/>
      <c r="H6" s="708"/>
      <c r="I6" s="708"/>
      <c r="J6" s="708"/>
      <c r="K6" s="708"/>
      <c r="L6" s="708"/>
      <c r="M6" s="708"/>
      <c r="N6" s="708"/>
    </row>
    <row r="7" spans="1:26" ht="15.95" customHeight="1"/>
    <row r="8" spans="1:26" ht="15.95" customHeight="1">
      <c r="A8" s="709"/>
      <c r="B8" s="709"/>
      <c r="C8" s="709"/>
      <c r="D8" s="709"/>
      <c r="E8" s="709"/>
      <c r="F8" s="709"/>
      <c r="G8" s="709"/>
      <c r="H8" s="709"/>
      <c r="I8" s="709"/>
      <c r="J8" s="709"/>
      <c r="K8" s="709"/>
      <c r="L8" s="709"/>
      <c r="M8" s="709"/>
      <c r="N8" s="709"/>
    </row>
    <row r="9" spans="1:26" ht="15.95" customHeight="1"/>
    <row r="10" spans="1:26" ht="15.95" customHeight="1">
      <c r="A10" s="715"/>
      <c r="B10" s="715"/>
      <c r="C10" s="715"/>
      <c r="D10" s="715"/>
      <c r="E10" s="715"/>
      <c r="F10" s="715"/>
      <c r="G10" s="715"/>
      <c r="H10" s="715"/>
      <c r="I10" s="715"/>
      <c r="J10" s="715"/>
      <c r="K10" s="715"/>
      <c r="L10" s="715"/>
      <c r="M10" s="715"/>
      <c r="N10" s="715"/>
    </row>
    <row r="11" spans="1:26" ht="15.95" customHeight="1"/>
    <row r="12" spans="1:26" ht="15.95" customHeight="1">
      <c r="A12" s="177"/>
      <c r="B12" s="177"/>
      <c r="C12" s="177"/>
      <c r="D12" s="177"/>
      <c r="E12" s="177"/>
      <c r="F12" s="177"/>
      <c r="G12" s="177"/>
      <c r="H12" s="177"/>
      <c r="I12" s="177"/>
      <c r="J12" s="177"/>
      <c r="K12" s="177"/>
      <c r="L12" s="177"/>
      <c r="M12" s="177"/>
      <c r="N12" s="177"/>
    </row>
    <row r="13" spans="1:26" ht="15.95" customHeight="1"/>
    <row r="14" spans="1:26" ht="15.95" customHeight="1">
      <c r="A14" s="713" t="s">
        <v>458</v>
      </c>
      <c r="B14" s="713"/>
      <c r="C14" s="713"/>
      <c r="D14" s="713"/>
      <c r="E14" s="713"/>
      <c r="F14" s="713"/>
      <c r="G14" s="713"/>
      <c r="H14" s="713"/>
      <c r="I14" s="713"/>
      <c r="J14" s="713"/>
      <c r="K14" s="713"/>
      <c r="L14" s="713"/>
      <c r="M14" s="713"/>
      <c r="N14" s="713"/>
    </row>
    <row r="15" spans="1:26" ht="15.95" customHeight="1">
      <c r="A15" s="714" t="s">
        <v>459</v>
      </c>
      <c r="B15" s="714"/>
      <c r="C15" s="714"/>
      <c r="D15" s="714"/>
      <c r="E15" s="714"/>
      <c r="F15" s="714"/>
      <c r="G15" s="714"/>
      <c r="H15" s="714"/>
      <c r="I15" s="714"/>
      <c r="J15" s="714"/>
      <c r="K15" s="714"/>
      <c r="L15" s="714"/>
      <c r="M15" s="714"/>
      <c r="N15" s="714"/>
    </row>
    <row r="16" spans="1:26" ht="15.95" customHeight="1"/>
    <row r="17" spans="1:15" ht="15.95" customHeight="1">
      <c r="A17" s="175"/>
      <c r="B17" s="175"/>
      <c r="C17" s="175"/>
      <c r="D17" s="175"/>
      <c r="E17" s="175"/>
      <c r="F17" s="175"/>
      <c r="G17" s="175"/>
      <c r="H17" s="175"/>
      <c r="I17" s="175"/>
      <c r="J17" s="175"/>
      <c r="K17" s="175"/>
      <c r="L17" s="175"/>
      <c r="M17" s="175"/>
      <c r="N17" s="175"/>
    </row>
    <row r="18" spans="1:15" ht="15.95" customHeight="1">
      <c r="O18" s="178"/>
    </row>
    <row r="19" spans="1:15" ht="15.95" customHeight="1">
      <c r="A19" s="716" t="s">
        <v>460</v>
      </c>
      <c r="B19" s="716"/>
      <c r="C19" s="716"/>
      <c r="D19" s="716"/>
      <c r="E19" s="716"/>
      <c r="F19" s="716"/>
      <c r="G19" s="716"/>
      <c r="H19" s="716"/>
      <c r="I19" s="716"/>
      <c r="J19" s="716"/>
      <c r="K19" s="716"/>
      <c r="L19" s="716"/>
      <c r="M19" s="716"/>
      <c r="N19" s="716"/>
    </row>
    <row r="20" spans="1:15" ht="15.95" customHeight="1"/>
    <row r="21" spans="1:15" ht="15.95" customHeight="1">
      <c r="A21" s="691" t="s">
        <v>461</v>
      </c>
      <c r="B21" s="691"/>
      <c r="C21" s="691"/>
      <c r="D21" s="691"/>
      <c r="E21" s="691"/>
      <c r="F21" s="691"/>
      <c r="G21" s="691"/>
      <c r="H21" s="691"/>
      <c r="I21" s="691"/>
      <c r="J21" s="691"/>
      <c r="K21" s="691"/>
      <c r="L21" s="691"/>
      <c r="M21" s="691"/>
      <c r="N21" s="691"/>
    </row>
    <row r="22" spans="1:15" ht="15.95" customHeight="1">
      <c r="I22" s="179"/>
      <c r="J22" s="179"/>
      <c r="K22" s="179"/>
      <c r="L22" s="179"/>
    </row>
    <row r="23" spans="1:15" ht="15.95" customHeight="1">
      <c r="B23" s="696" t="s">
        <v>462</v>
      </c>
      <c r="C23" s="696"/>
      <c r="D23" s="696"/>
      <c r="E23" s="696"/>
      <c r="F23" s="693" t="s">
        <v>480</v>
      </c>
      <c r="G23" s="694"/>
      <c r="H23" s="694"/>
      <c r="I23" s="694"/>
      <c r="J23" s="694"/>
      <c r="K23" s="694"/>
      <c r="L23" s="694"/>
      <c r="M23" s="694"/>
      <c r="N23" s="695"/>
    </row>
    <row r="24" spans="1:15" ht="15.95" customHeight="1">
      <c r="B24" s="696" t="s">
        <v>463</v>
      </c>
      <c r="C24" s="696"/>
      <c r="D24" s="696"/>
      <c r="E24" s="696"/>
      <c r="F24" s="693" t="s">
        <v>481</v>
      </c>
      <c r="G24" s="694"/>
      <c r="H24" s="694"/>
      <c r="I24" s="694"/>
      <c r="J24" s="694"/>
      <c r="K24" s="694"/>
      <c r="L24" s="694"/>
      <c r="M24" s="694"/>
      <c r="N24" s="695"/>
    </row>
    <row r="25" spans="1:15" ht="15.95" customHeight="1">
      <c r="B25" s="696" t="s">
        <v>464</v>
      </c>
      <c r="C25" s="696"/>
      <c r="D25" s="696"/>
      <c r="E25" s="696"/>
      <c r="F25" s="693" t="s">
        <v>482</v>
      </c>
      <c r="G25" s="694"/>
      <c r="H25" s="694"/>
      <c r="I25" s="694"/>
      <c r="J25" s="694"/>
      <c r="K25" s="694"/>
      <c r="L25" s="694"/>
      <c r="M25" s="694"/>
      <c r="N25" s="695"/>
    </row>
    <row r="26" spans="1:15" ht="15.95" customHeight="1">
      <c r="B26" s="696" t="s">
        <v>465</v>
      </c>
      <c r="C26" s="696"/>
      <c r="D26" s="696"/>
      <c r="E26" s="696"/>
      <c r="F26" s="693" t="str">
        <f>"Tower Package " &amp; Basic!B2 &amp;" " &amp;Basic!A3 &amp; " " &amp;Basic!B3</f>
        <v>Tower Package  Specification No. : SR-I/C&amp;M/WC-3823-D/2024/Rfx-5002003807</v>
      </c>
      <c r="G26" s="694"/>
      <c r="H26" s="694"/>
      <c r="I26" s="694"/>
      <c r="J26" s="694"/>
      <c r="K26" s="694"/>
      <c r="L26" s="694"/>
      <c r="M26" s="694"/>
      <c r="N26" s="695"/>
    </row>
    <row r="27" spans="1:15" ht="15.95" customHeight="1"/>
    <row r="28" spans="1:15" ht="15.95" customHeight="1">
      <c r="A28" s="689" t="s">
        <v>466</v>
      </c>
      <c r="B28" s="689"/>
      <c r="C28" s="175"/>
    </row>
    <row r="29" spans="1:15" ht="15.95" customHeight="1"/>
    <row r="30" spans="1:15" ht="44.25" customHeight="1">
      <c r="A30" s="690" t="str">
        <f>Basic!B1</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0" s="690"/>
      <c r="C30" s="690"/>
      <c r="D30" s="690"/>
      <c r="E30" s="690"/>
      <c r="F30" s="690"/>
      <c r="G30" s="690"/>
      <c r="H30" s="690"/>
      <c r="I30" s="690"/>
      <c r="J30" s="690"/>
      <c r="K30" s="690"/>
      <c r="L30" s="690"/>
      <c r="M30" s="690"/>
      <c r="N30" s="690"/>
    </row>
    <row r="31" spans="1:15" ht="15.95" customHeight="1">
      <c r="A31" s="180"/>
      <c r="B31" s="692" t="s">
        <v>467</v>
      </c>
      <c r="C31" s="692"/>
      <c r="D31" s="692"/>
      <c r="E31" s="692"/>
      <c r="F31" s="692"/>
      <c r="G31" s="710" t="e">
        <f>IF(#REF!="Sole Bidder", 'Attach 3(JV)'!B9,  'Attach 3(JV)'!A8)</f>
        <v>#REF!</v>
      </c>
      <c r="H31" s="711"/>
      <c r="I31" s="711"/>
      <c r="J31" s="711"/>
      <c r="K31" s="711"/>
      <c r="L31" s="711"/>
      <c r="M31" s="711"/>
      <c r="N31" s="712"/>
    </row>
    <row r="32" spans="1:15" ht="15.95" customHeight="1">
      <c r="A32" s="180"/>
      <c r="B32" s="181"/>
      <c r="C32" s="181"/>
      <c r="D32" s="181"/>
      <c r="E32" s="181"/>
      <c r="F32" s="181"/>
      <c r="G32" s="181"/>
      <c r="H32" s="181"/>
      <c r="I32" s="181"/>
      <c r="J32" s="181"/>
      <c r="K32" s="181"/>
      <c r="L32" s="181"/>
      <c r="M32" s="181"/>
    </row>
    <row r="33" spans="1:18" ht="15.95" customHeight="1">
      <c r="A33" s="180"/>
      <c r="B33" s="181"/>
      <c r="C33" s="181"/>
      <c r="D33" s="181"/>
      <c r="E33" s="181"/>
      <c r="F33" s="181"/>
      <c r="G33" s="181"/>
      <c r="H33" s="181"/>
      <c r="I33" s="181"/>
      <c r="J33" s="181"/>
      <c r="K33" s="181"/>
      <c r="L33" s="181"/>
      <c r="M33" s="181"/>
    </row>
    <row r="34" spans="1:18" ht="15.95" customHeight="1">
      <c r="A34" s="689" t="s">
        <v>468</v>
      </c>
      <c r="B34" s="689"/>
      <c r="C34" s="689"/>
      <c r="D34" s="689"/>
      <c r="E34" s="689"/>
      <c r="F34" s="175"/>
      <c r="P34" s="182"/>
      <c r="Q34" s="182"/>
      <c r="R34" s="182"/>
    </row>
    <row r="35" spans="1:18" ht="15.95" customHeight="1">
      <c r="A35" s="183"/>
      <c r="B35" s="183"/>
      <c r="C35" s="183"/>
      <c r="D35" s="183"/>
      <c r="E35" s="183"/>
      <c r="P35" s="182"/>
      <c r="Q35" s="182"/>
      <c r="R35" s="182"/>
    </row>
    <row r="36" spans="1:18" ht="15.95" customHeight="1">
      <c r="A36" s="183"/>
      <c r="B36" s="183"/>
      <c r="C36" s="183"/>
      <c r="D36" s="183"/>
      <c r="E36" s="183"/>
      <c r="N36" s="184"/>
      <c r="P36" s="182"/>
      <c r="Q36" s="182"/>
      <c r="R36" s="182"/>
    </row>
    <row r="37" spans="1:18" ht="21" customHeight="1">
      <c r="A37" s="185" t="s">
        <v>469</v>
      </c>
      <c r="B37" s="186">
        <v>1</v>
      </c>
      <c r="C37" s="193" t="s">
        <v>483</v>
      </c>
      <c r="K37" s="196"/>
      <c r="L37" s="196"/>
      <c r="M37" s="705" t="str">
        <f>IF(K38="No", "If you do not submit Itegrity Pact properly, your bid will be rejectect", "")</f>
        <v/>
      </c>
      <c r="N37" s="705"/>
      <c r="O37" s="174"/>
    </row>
    <row r="38" spans="1:18" ht="21" customHeight="1">
      <c r="A38" s="197"/>
      <c r="B38" s="198"/>
      <c r="C38" s="199" t="s">
        <v>346</v>
      </c>
      <c r="D38" s="197"/>
      <c r="E38" s="197"/>
      <c r="F38" s="197"/>
      <c r="G38" s="197"/>
      <c r="H38" s="197"/>
      <c r="I38" s="197"/>
      <c r="J38" s="197"/>
      <c r="K38" s="697" t="s">
        <v>347</v>
      </c>
      <c r="L38" s="697"/>
      <c r="M38" s="706"/>
      <c r="N38" s="706"/>
      <c r="O38" s="174"/>
    </row>
    <row r="39" spans="1:18" ht="21" customHeight="1">
      <c r="A39" s="185" t="s">
        <v>469</v>
      </c>
      <c r="B39" s="186">
        <v>2</v>
      </c>
      <c r="C39" s="193" t="s">
        <v>484</v>
      </c>
      <c r="K39" s="195"/>
      <c r="M39" s="703" t="str">
        <f>IF(K40="No", "If you do not submit Bid Security properly, your bid will be rejectect", "")</f>
        <v/>
      </c>
      <c r="N39" s="703"/>
      <c r="O39" s="174"/>
    </row>
    <row r="40" spans="1:18" ht="21" customHeight="1">
      <c r="A40" s="187"/>
      <c r="B40" s="188"/>
      <c r="C40" s="196" t="s">
        <v>485</v>
      </c>
      <c r="D40" s="187"/>
      <c r="E40" s="187"/>
      <c r="F40" s="187"/>
      <c r="G40" s="187"/>
      <c r="H40" s="187"/>
      <c r="I40" s="187"/>
      <c r="J40" s="187"/>
      <c r="K40" s="717" t="s">
        <v>347</v>
      </c>
      <c r="L40" s="717"/>
      <c r="M40" s="704"/>
      <c r="N40" s="704"/>
      <c r="O40" s="174"/>
    </row>
    <row r="41" spans="1:18" ht="21" customHeight="1">
      <c r="A41" s="185" t="s">
        <v>469</v>
      </c>
      <c r="B41" s="186"/>
      <c r="C41" s="170" t="s">
        <v>487</v>
      </c>
      <c r="K41" s="707"/>
      <c r="L41" s="707"/>
      <c r="M41" s="707"/>
      <c r="N41" s="707"/>
      <c r="O41" s="174"/>
    </row>
    <row r="42" spans="1:18" ht="21" customHeight="1">
      <c r="A42" s="185" t="s">
        <v>469</v>
      </c>
      <c r="B42" s="186"/>
      <c r="C42" s="170" t="s">
        <v>486</v>
      </c>
      <c r="K42" s="718"/>
      <c r="L42" s="718"/>
      <c r="M42" s="718"/>
      <c r="N42" s="718"/>
      <c r="O42" s="174"/>
    </row>
    <row r="43" spans="1:18" ht="21" customHeight="1">
      <c r="A43" s="189" t="s">
        <v>469</v>
      </c>
      <c r="B43" s="190"/>
      <c r="C43" s="191" t="s">
        <v>489</v>
      </c>
      <c r="D43" s="191"/>
      <c r="E43" s="191"/>
      <c r="F43" s="191"/>
      <c r="G43" s="191"/>
      <c r="H43" s="191"/>
      <c r="I43" s="191"/>
      <c r="J43" s="192">
        <f>'Bid Form 1st Envelope'!H20</f>
        <v>0</v>
      </c>
      <c r="K43" s="719">
        <f>'Bid Form 1st Envelope'!I20</f>
        <v>0</v>
      </c>
      <c r="L43" s="719"/>
      <c r="M43" s="206"/>
      <c r="N43" s="206"/>
      <c r="O43" s="174"/>
    </row>
    <row r="44" spans="1:18" ht="21" customHeight="1">
      <c r="A44" s="200" t="s">
        <v>469</v>
      </c>
      <c r="B44" s="201"/>
      <c r="C44" s="202" t="s">
        <v>488</v>
      </c>
      <c r="D44" s="202"/>
      <c r="E44" s="202"/>
      <c r="F44" s="202"/>
      <c r="G44" s="202"/>
      <c r="H44" s="202"/>
      <c r="I44" s="202"/>
      <c r="J44" s="202"/>
      <c r="K44" s="701"/>
      <c r="L44" s="701"/>
      <c r="M44" s="701"/>
      <c r="N44" s="701"/>
      <c r="O44" s="174"/>
    </row>
    <row r="45" spans="1:18" ht="15.95" customHeight="1"/>
    <row r="46" spans="1:18" ht="15.95" customHeight="1">
      <c r="A46" s="691" t="s">
        <v>479</v>
      </c>
      <c r="B46" s="691"/>
      <c r="C46" s="691"/>
    </row>
    <row r="47" spans="1:18" ht="15.95" customHeight="1"/>
    <row r="48" spans="1:18" ht="15.95" customHeight="1">
      <c r="A48" s="185" t="s">
        <v>469</v>
      </c>
      <c r="B48" s="174"/>
      <c r="C48" s="193" t="s">
        <v>470</v>
      </c>
      <c r="F48" s="194"/>
      <c r="G48" s="194"/>
      <c r="H48" s="194"/>
      <c r="I48" s="194"/>
      <c r="J48" s="194"/>
      <c r="K48" s="194"/>
      <c r="L48" s="194"/>
      <c r="M48" s="194"/>
      <c r="N48" s="194"/>
    </row>
    <row r="49" spans="1:15" ht="21" customHeight="1">
      <c r="A49" s="189"/>
      <c r="B49" s="190"/>
      <c r="C49" s="191" t="s">
        <v>471</v>
      </c>
      <c r="D49" s="191"/>
      <c r="E49" s="191"/>
      <c r="F49" s="191"/>
      <c r="G49" s="191"/>
      <c r="H49" s="191"/>
      <c r="I49" s="191"/>
      <c r="J49" s="191"/>
      <c r="K49" s="700" t="str">
        <f>'Attach 3(JV)'!E24</f>
        <v/>
      </c>
      <c r="L49" s="700"/>
      <c r="M49" s="700"/>
      <c r="N49" s="700"/>
      <c r="O49" s="174"/>
    </row>
    <row r="50" spans="1:15" ht="21" customHeight="1">
      <c r="A50" s="189"/>
      <c r="B50" s="190"/>
      <c r="C50" s="191" t="s">
        <v>472</v>
      </c>
      <c r="D50" s="191"/>
      <c r="E50" s="191"/>
      <c r="F50" s="191"/>
      <c r="G50" s="191"/>
      <c r="H50" s="191"/>
      <c r="I50" s="191"/>
      <c r="J50" s="191"/>
      <c r="K50" s="700" t="str">
        <f>'Attach 3(JV)'!E25</f>
        <v/>
      </c>
      <c r="L50" s="700"/>
      <c r="M50" s="700"/>
      <c r="N50" s="700"/>
      <c r="O50" s="174"/>
    </row>
    <row r="51" spans="1:15" ht="21" customHeight="1">
      <c r="A51" s="189"/>
      <c r="B51" s="190"/>
      <c r="C51" s="191" t="s">
        <v>473</v>
      </c>
      <c r="D51" s="191"/>
      <c r="E51" s="191"/>
      <c r="F51" s="191"/>
      <c r="G51" s="191"/>
      <c r="H51" s="191"/>
      <c r="I51" s="191"/>
      <c r="J51" s="191"/>
      <c r="K51" s="702"/>
      <c r="L51" s="702"/>
      <c r="M51" s="702"/>
      <c r="N51" s="702"/>
      <c r="O51" s="174"/>
    </row>
    <row r="52" spans="1:15" ht="21" customHeight="1">
      <c r="A52" s="185"/>
      <c r="B52" s="186"/>
      <c r="C52" s="720" t="str">
        <f>'Attach 3(JV)'!B10</f>
        <v/>
      </c>
      <c r="D52" s="720"/>
      <c r="E52" s="720"/>
      <c r="F52" s="720"/>
      <c r="G52" s="720"/>
      <c r="H52" s="720"/>
      <c r="I52" s="720"/>
      <c r="J52" s="720"/>
      <c r="K52" s="720"/>
      <c r="L52" s="720"/>
      <c r="M52" s="720"/>
      <c r="N52" s="720"/>
      <c r="O52" s="174"/>
    </row>
    <row r="53" spans="1:15" ht="21" customHeight="1">
      <c r="A53" s="185"/>
      <c r="B53" s="186"/>
      <c r="C53" s="720" t="str">
        <f>'Attach 3(JV)'!B11</f>
        <v/>
      </c>
      <c r="D53" s="720"/>
      <c r="E53" s="720"/>
      <c r="F53" s="720"/>
      <c r="G53" s="720"/>
      <c r="H53" s="720"/>
      <c r="I53" s="720"/>
      <c r="J53" s="720"/>
      <c r="K53" s="720"/>
      <c r="L53" s="720"/>
      <c r="M53" s="720"/>
      <c r="N53" s="720"/>
      <c r="O53" s="174"/>
    </row>
    <row r="54" spans="1:15" ht="21" customHeight="1">
      <c r="A54" s="209"/>
      <c r="B54" s="198"/>
      <c r="C54" s="721" t="str">
        <f>'Attach 3(JV)'!B12</f>
        <v/>
      </c>
      <c r="D54" s="721"/>
      <c r="E54" s="721"/>
      <c r="F54" s="721"/>
      <c r="G54" s="721"/>
      <c r="H54" s="721"/>
      <c r="I54" s="721"/>
      <c r="J54" s="721"/>
      <c r="K54" s="721"/>
      <c r="L54" s="721"/>
      <c r="M54" s="721"/>
      <c r="N54" s="721"/>
      <c r="O54" s="174"/>
    </row>
    <row r="55" spans="1:15" ht="21" customHeight="1">
      <c r="C55" s="193" t="s">
        <v>478</v>
      </c>
    </row>
    <row r="56" spans="1:15" ht="21" customHeight="1">
      <c r="C56" s="193" t="s">
        <v>477</v>
      </c>
    </row>
    <row r="57" spans="1:15" ht="21" customHeight="1">
      <c r="A57" s="189"/>
      <c r="B57" s="190"/>
      <c r="C57" s="191" t="s">
        <v>474</v>
      </c>
      <c r="D57" s="191"/>
      <c r="E57" s="191"/>
      <c r="F57" s="191"/>
      <c r="G57" s="191"/>
      <c r="H57" s="191"/>
      <c r="I57" s="191"/>
      <c r="J57" s="191"/>
      <c r="K57" s="700" t="str">
        <f>'Attach 3(JV)'!B17 &amp; " / " &amp;'Attach 3(JV)'!E17</f>
        <v xml:space="preserve"> / </v>
      </c>
      <c r="L57" s="700"/>
      <c r="M57" s="700"/>
      <c r="N57" s="700"/>
    </row>
    <row r="58" spans="1:15" ht="21" customHeight="1">
      <c r="A58" s="189"/>
      <c r="B58" s="190"/>
      <c r="C58" s="191" t="s">
        <v>475</v>
      </c>
      <c r="D58" s="191"/>
      <c r="E58" s="191"/>
      <c r="F58" s="191"/>
      <c r="G58" s="191"/>
      <c r="H58" s="191"/>
      <c r="I58" s="191"/>
      <c r="J58" s="191"/>
      <c r="K58" s="700" t="e">
        <f>IF(Z1="Sole Bidder","",IF(Z2=1, 'Bid Form 1st Envelope'!#REF!,'Bid Form 1st Envelope'!#REF!&amp;" / " &amp; 'Bid Form 1st Envelope'!#REF!))</f>
        <v>#REF!</v>
      </c>
      <c r="L58" s="700"/>
      <c r="M58" s="700"/>
      <c r="N58" s="700"/>
    </row>
    <row r="59" spans="1:15" ht="21" customHeight="1">
      <c r="A59" s="205"/>
      <c r="B59" s="203"/>
      <c r="C59" s="204" t="s">
        <v>476</v>
      </c>
      <c r="D59" s="204"/>
      <c r="E59" s="204"/>
      <c r="F59" s="204"/>
      <c r="G59" s="204"/>
      <c r="H59" s="204"/>
      <c r="I59" s="204"/>
      <c r="J59" s="204"/>
      <c r="K59" s="700"/>
      <c r="L59" s="700"/>
      <c r="M59" s="700"/>
      <c r="N59" s="700"/>
    </row>
    <row r="60" spans="1:15" ht="21" customHeight="1">
      <c r="C60" s="698">
        <f>'Attach 3(JV)'!B18</f>
        <v>0</v>
      </c>
      <c r="D60" s="698"/>
      <c r="E60" s="698"/>
      <c r="F60" s="698"/>
      <c r="G60" s="698"/>
      <c r="H60" s="698"/>
      <c r="I60" s="207" t="e">
        <f>IF($Z$2=2, " / ", "")</f>
        <v>#REF!</v>
      </c>
      <c r="J60" s="699">
        <f>'Attach 3(JV)'!E18</f>
        <v>0</v>
      </c>
      <c r="K60" s="699"/>
      <c r="L60" s="699"/>
      <c r="M60" s="699"/>
      <c r="N60" s="699"/>
    </row>
    <row r="61" spans="1:15" ht="21" customHeight="1">
      <c r="C61" s="698">
        <f>'Attach 3(JV)'!B19</f>
        <v>0</v>
      </c>
      <c r="D61" s="698"/>
      <c r="E61" s="698"/>
      <c r="F61" s="698"/>
      <c r="G61" s="698"/>
      <c r="H61" s="698"/>
      <c r="I61" s="207" t="e">
        <f>IF($Z$2=2, " / ", "")</f>
        <v>#REF!</v>
      </c>
      <c r="J61" s="699">
        <f>'Attach 3(JV)'!E19</f>
        <v>0</v>
      </c>
      <c r="K61" s="699"/>
      <c r="L61" s="699"/>
      <c r="M61" s="699"/>
      <c r="N61" s="699"/>
    </row>
    <row r="62" spans="1:15" ht="21" customHeight="1">
      <c r="C62" s="698">
        <f>'Attach 3(JV)'!B20</f>
        <v>0</v>
      </c>
      <c r="D62" s="698"/>
      <c r="E62" s="698"/>
      <c r="F62" s="698"/>
      <c r="G62" s="698"/>
      <c r="H62" s="698"/>
      <c r="I62" s="207" t="e">
        <f>IF($Z$2=2, " / ", "")</f>
        <v>#REF!</v>
      </c>
      <c r="J62" s="699">
        <f>'Attach 3(JV)'!E20</f>
        <v>0</v>
      </c>
      <c r="K62" s="699"/>
      <c r="L62" s="699"/>
      <c r="M62" s="699"/>
      <c r="N62" s="699"/>
    </row>
    <row r="63" spans="1:15" ht="15" customHeight="1"/>
    <row r="64" spans="1:15" ht="15" customHeight="1"/>
    <row r="65" ht="15" customHeight="1"/>
  </sheetData>
  <sheetProtection sheet="1" objects="1" scenarios="1" selectLockedCells="1"/>
  <customSheetViews>
    <customSheetView guid="{F68380CD-DF58-4BFA-A4C7-4B5C98AD7B16}" showGridLines="0" state="hidden">
      <selection activeCell="K42" sqref="K42:N42"/>
      <rowBreaks count="1" manualBreakCount="1">
        <brk id="33" max="13" man="1"/>
      </rowBreaks>
      <pageMargins left="0.75" right="0.88" top="0.6" bottom="0.56999999999999995" header="0.17" footer="0.41"/>
      <printOptions horizontalCentered="1"/>
      <pageSetup orientation="landscape" r:id="rId1"/>
      <headerFooter alignWithMargins="0"/>
    </customSheetView>
    <customSheetView guid="{2FDEDC7A-220A-4BDB-8FCD-0C556B60E1DF}" showGridLines="0" state="hidden">
      <selection activeCell="K42" sqref="K42:N42"/>
      <rowBreaks count="1" manualBreakCount="1">
        <brk id="33" max="13" man="1"/>
      </rowBreaks>
      <pageMargins left="0.75" right="0.88" top="0.6" bottom="0.56999999999999995" header="0.17" footer="0.41"/>
      <printOptions horizontalCentered="1"/>
      <pageSetup orientation="landscape" r:id="rId2"/>
      <headerFooter alignWithMargins="0"/>
    </customSheetView>
    <customSheetView guid="{8E7B022F-1113-4BA2-B2BA-8EDBE02A2557}"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3"/>
      <headerFooter alignWithMargins="0"/>
    </customSheetView>
    <customSheetView guid="{ECEBABD0-566A-41C4-AA9A-38EA30EFEDA8}" showGridLines="0" showRuler="0">
      <selection activeCell="K38" sqref="K38:L38"/>
      <rowBreaks count="1" manualBreakCount="1">
        <brk id="33" max="13" man="1"/>
      </rowBreaks>
      <pageMargins left="0.75" right="0.88" top="0.6" bottom="0.56999999999999995" header="0.17" footer="0.41"/>
      <printOptions horizontalCentered="1"/>
      <pageSetup orientation="landscape" r:id="rId4"/>
      <headerFooter alignWithMargins="0"/>
    </customSheetView>
    <customSheetView guid="{CD4CA1A8-824A-452F-BDBA-32A47C1B3013}" showGridLines="0" state="hidden">
      <selection activeCell="K42" sqref="K42:N42"/>
      <rowBreaks count="1" manualBreakCount="1">
        <brk id="33" max="13" man="1"/>
      </rowBreaks>
      <pageMargins left="0.75" right="0.88" top="0.6" bottom="0.56999999999999995" header="0.17" footer="0.41"/>
      <printOptions horizontalCentered="1"/>
      <pageSetup orientation="landscape" r:id="rId5"/>
      <headerFooter alignWithMargins="0"/>
    </customSheetView>
    <customSheetView guid="{237D8718-39ED-4FFE-B3B2-D1192F8D2E87}" showGridLines="0" state="hidden">
      <selection activeCell="K42" sqref="K42:N42"/>
      <rowBreaks count="1" manualBreakCount="1">
        <brk id="33" max="13" man="1"/>
      </rowBreaks>
      <pageMargins left="0.75" right="0.88" top="0.6" bottom="0.56999999999999995" header="0.17" footer="0.41"/>
      <printOptions horizontalCentered="1"/>
      <pageSetup orientation="landscape" r:id="rId6"/>
      <headerFooter alignWithMargins="0"/>
    </customSheetView>
    <customSheetView guid="{6A6F11F6-4979-4331-B451-38654332CB39}" showGridLines="0" state="hidden">
      <selection activeCell="K42" sqref="K42:N42"/>
      <rowBreaks count="1" manualBreakCount="1">
        <brk id="33" max="13" man="1"/>
      </rowBreaks>
      <pageMargins left="0.75" right="0.88" top="0.6" bottom="0.56999999999999995" header="0.17" footer="0.41"/>
      <printOptions horizontalCentered="1"/>
      <pageSetup orientation="landscape" r:id="rId7"/>
      <headerFooter alignWithMargins="0"/>
    </customSheetView>
    <customSheetView guid="{C75B92C6-DDA6-4B48-9868-112DE431C284}" showPageBreaks="1" showGridLines="0" printArea="1" state="hidden">
      <selection activeCell="K42" sqref="K42:N42"/>
      <rowBreaks count="1" manualBreakCount="1">
        <brk id="33" max="13" man="1"/>
      </rowBreaks>
      <pageMargins left="0.75" right="0.88" top="0.6" bottom="0.56999999999999995" header="0.17" footer="0.41"/>
      <printOptions horizontalCentered="1"/>
      <pageSetup orientation="landscape" r:id="rId8"/>
      <headerFooter alignWithMargins="0"/>
    </customSheetView>
    <customSheetView guid="{827228A5-964E-465A-A946-EF2238A19E11}"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9"/>
      <headerFooter alignWithMargins="0"/>
    </customSheetView>
  </customSheetViews>
  <mergeCells count="44">
    <mergeCell ref="C62:H62"/>
    <mergeCell ref="J62:N62"/>
    <mergeCell ref="K40:L40"/>
    <mergeCell ref="K42:N42"/>
    <mergeCell ref="K43:L43"/>
    <mergeCell ref="C61:H61"/>
    <mergeCell ref="J61:N61"/>
    <mergeCell ref="K50:N50"/>
    <mergeCell ref="C53:N53"/>
    <mergeCell ref="C54:N54"/>
    <mergeCell ref="C52:N52"/>
    <mergeCell ref="A6:N6"/>
    <mergeCell ref="A8:N8"/>
    <mergeCell ref="G31:N31"/>
    <mergeCell ref="A14:N14"/>
    <mergeCell ref="A15:N15"/>
    <mergeCell ref="A10:N10"/>
    <mergeCell ref="F26:N26"/>
    <mergeCell ref="F24:N24"/>
    <mergeCell ref="B23:E23"/>
    <mergeCell ref="B24:E24"/>
    <mergeCell ref="A19:N19"/>
    <mergeCell ref="A28:B28"/>
    <mergeCell ref="K38:L38"/>
    <mergeCell ref="C60:H60"/>
    <mergeCell ref="J60:N60"/>
    <mergeCell ref="K49:N49"/>
    <mergeCell ref="K59:N59"/>
    <mergeCell ref="K58:N58"/>
    <mergeCell ref="K44:N44"/>
    <mergeCell ref="K51:N51"/>
    <mergeCell ref="K57:N57"/>
    <mergeCell ref="A46:C46"/>
    <mergeCell ref="M39:N40"/>
    <mergeCell ref="M37:N38"/>
    <mergeCell ref="K41:N41"/>
    <mergeCell ref="A34:E34"/>
    <mergeCell ref="A30:N30"/>
    <mergeCell ref="A21:N21"/>
    <mergeCell ref="B31:F31"/>
    <mergeCell ref="F23:N23"/>
    <mergeCell ref="B25:E25"/>
    <mergeCell ref="B26:E26"/>
    <mergeCell ref="F25:N25"/>
  </mergeCells>
  <phoneticPr fontId="26" type="noConversion"/>
  <conditionalFormatting sqref="J60:N62">
    <cfRule type="expression" dxfId="1" priority="2" stopIfTrue="1">
      <formula>$Z$2&lt;2</formula>
    </cfRule>
  </conditionalFormatting>
  <conditionalFormatting sqref="K57:N57 C60:H62">
    <cfRule type="expression" dxfId="0" priority="1" stopIfTrue="1">
      <formula>$Z$2=0</formula>
    </cfRule>
  </conditionalFormatting>
  <dataValidations count="1">
    <dataValidation type="list" allowBlank="1" showInputMessage="1" showErrorMessage="1" sqref="K38:L38 K40:L40" xr:uid="{00000000-0002-0000-1900-000000000000}">
      <formula1>"Yes, No"</formula1>
    </dataValidation>
  </dataValidations>
  <printOptions horizontalCentered="1"/>
  <pageMargins left="0.75" right="0.88" top="0.6" bottom="0.56999999999999995" header="0.17" footer="0.41"/>
  <pageSetup orientation="landscape" r:id="rId10"/>
  <headerFooter alignWithMargins="0"/>
  <rowBreaks count="1" manualBreakCount="1">
    <brk id="33" max="13" man="1"/>
  </rowBreaks>
  <drawing r:id="rId1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2">
    <tabColor indexed="8"/>
  </sheetPr>
  <dimension ref="A1:D112"/>
  <sheetViews>
    <sheetView workbookViewId="0">
      <selection sqref="A1:B1"/>
    </sheetView>
  </sheetViews>
  <sheetFormatPr defaultRowHeight="12.75"/>
  <cols>
    <col min="1" max="1" width="13.28515625" style="168" customWidth="1"/>
    <col min="2" max="2" width="11.85546875" style="168" customWidth="1"/>
    <col min="3" max="16384" width="9.140625" style="168"/>
  </cols>
  <sheetData>
    <row r="1" spans="1:4" s="166" customFormat="1" ht="30" customHeight="1">
      <c r="A1" s="722">
        <f>'Bid Form 1st Envelope'!I20</f>
        <v>0</v>
      </c>
      <c r="B1" s="722"/>
    </row>
    <row r="2" spans="1:4" s="166" customFormat="1" ht="30" customHeight="1">
      <c r="A2" s="167"/>
    </row>
    <row r="3" spans="1:4">
      <c r="A3" s="167"/>
    </row>
    <row r="4" spans="1:4">
      <c r="A4" s="225" t="str">
        <f>IF(OR((A1&gt;9999999999),(A1&lt;0)),"Invalid Entry - More than 1000 crore OR -ve value",IF(A1=0, "Rs. Zero Only ",+CONCATENATE("Rs. ", B11,D11,B10,D10,B9,D9,B8,D8,B7,D7,B6," Only")))</f>
        <v xml:space="preserve">Rs. Zero Only </v>
      </c>
      <c r="B4" s="226"/>
    </row>
    <row r="5" spans="1:4">
      <c r="A5" s="227"/>
      <c r="B5" s="226"/>
    </row>
    <row r="6" spans="1:4">
      <c r="A6" s="228">
        <f>-INT(A1/100)*100+ROUND(A1,0)</f>
        <v>0</v>
      </c>
      <c r="B6" s="226" t="str">
        <f t="shared" ref="B6:B11" si="0">IF(A6=0,"",LOOKUP(A6,$A$13:$A$112,$B$13:$B$112))</f>
        <v/>
      </c>
      <c r="D6" s="169"/>
    </row>
    <row r="7" spans="1:4">
      <c r="A7" s="228">
        <f>-INT(A1/1000)*10+INT(A1/100)</f>
        <v>0</v>
      </c>
      <c r="B7" s="226" t="str">
        <f t="shared" si="0"/>
        <v/>
      </c>
      <c r="D7" s="169" t="str">
        <f>+IF(B7="",""," Hundred ")</f>
        <v/>
      </c>
    </row>
    <row r="8" spans="1:4">
      <c r="A8" s="228">
        <f>-INT(A1/100000)*100+INT(A1/1000)</f>
        <v>0</v>
      </c>
      <c r="B8" s="226" t="str">
        <f t="shared" si="0"/>
        <v/>
      </c>
      <c r="D8" s="169" t="str">
        <f>IF((B8=""),IF(C8="",""," Thousand ")," Thousand ")</f>
        <v/>
      </c>
    </row>
    <row r="9" spans="1:4">
      <c r="A9" s="228">
        <f>-INT(A1/10000000)*100+INT(A1/100000)</f>
        <v>0</v>
      </c>
      <c r="B9" s="226" t="str">
        <f t="shared" si="0"/>
        <v/>
      </c>
      <c r="D9" s="169" t="str">
        <f>IF((B9=""),IF(C9="",""," Lac ")," Lac ")</f>
        <v/>
      </c>
    </row>
    <row r="10" spans="1:4">
      <c r="A10" s="228">
        <f>-INT(A1/1000000000)*100+INT(A1/10000000)</f>
        <v>0</v>
      </c>
      <c r="B10" s="229" t="str">
        <f t="shared" si="0"/>
        <v/>
      </c>
      <c r="D10" s="169" t="str">
        <f>IF((B10=""),IF(C10="",""," Crore ")," Crore ")</f>
        <v/>
      </c>
    </row>
    <row r="11" spans="1:4">
      <c r="A11" s="230">
        <f>-INT(A1/10000000000)*1000+INT(A1/1000000000)</f>
        <v>0</v>
      </c>
      <c r="B11" s="229" t="str">
        <f t="shared" si="0"/>
        <v/>
      </c>
      <c r="D11" s="169" t="str">
        <f>IF((B11=""),IF(C11="",""," Hundred ")," Hundred ")</f>
        <v/>
      </c>
    </row>
    <row r="12" spans="1:4">
      <c r="A12" s="226"/>
      <c r="B12" s="226"/>
    </row>
    <row r="13" spans="1:4">
      <c r="A13" s="231">
        <v>1</v>
      </c>
      <c r="B13" s="232" t="s">
        <v>356</v>
      </c>
    </row>
    <row r="14" spans="1:4">
      <c r="A14" s="231">
        <v>2</v>
      </c>
      <c r="B14" s="232" t="s">
        <v>357</v>
      </c>
    </row>
    <row r="15" spans="1:4">
      <c r="A15" s="231">
        <v>3</v>
      </c>
      <c r="B15" s="232" t="s">
        <v>358</v>
      </c>
    </row>
    <row r="16" spans="1:4">
      <c r="A16" s="231">
        <v>4</v>
      </c>
      <c r="B16" s="232" t="s">
        <v>359</v>
      </c>
    </row>
    <row r="17" spans="1:2">
      <c r="A17" s="231">
        <v>5</v>
      </c>
      <c r="B17" s="232" t="s">
        <v>360</v>
      </c>
    </row>
    <row r="18" spans="1:2">
      <c r="A18" s="231">
        <v>6</v>
      </c>
      <c r="B18" s="232" t="s">
        <v>361</v>
      </c>
    </row>
    <row r="19" spans="1:2">
      <c r="A19" s="231">
        <v>7</v>
      </c>
      <c r="B19" s="232" t="s">
        <v>362</v>
      </c>
    </row>
    <row r="20" spans="1:2">
      <c r="A20" s="231">
        <v>8</v>
      </c>
      <c r="B20" s="232" t="s">
        <v>363</v>
      </c>
    </row>
    <row r="21" spans="1:2">
      <c r="A21" s="231">
        <v>9</v>
      </c>
      <c r="B21" s="232" t="s">
        <v>364</v>
      </c>
    </row>
    <row r="22" spans="1:2">
      <c r="A22" s="231">
        <v>10</v>
      </c>
      <c r="B22" s="232" t="s">
        <v>365</v>
      </c>
    </row>
    <row r="23" spans="1:2">
      <c r="A23" s="231">
        <v>11</v>
      </c>
      <c r="B23" s="232" t="s">
        <v>366</v>
      </c>
    </row>
    <row r="24" spans="1:2">
      <c r="A24" s="231">
        <v>12</v>
      </c>
      <c r="B24" s="232" t="s">
        <v>367</v>
      </c>
    </row>
    <row r="25" spans="1:2">
      <c r="A25" s="231">
        <v>13</v>
      </c>
      <c r="B25" s="232" t="s">
        <v>368</v>
      </c>
    </row>
    <row r="26" spans="1:2">
      <c r="A26" s="231">
        <v>14</v>
      </c>
      <c r="B26" s="232" t="s">
        <v>369</v>
      </c>
    </row>
    <row r="27" spans="1:2">
      <c r="A27" s="231">
        <v>15</v>
      </c>
      <c r="B27" s="232" t="s">
        <v>370</v>
      </c>
    </row>
    <row r="28" spans="1:2">
      <c r="A28" s="231">
        <v>16</v>
      </c>
      <c r="B28" s="232" t="s">
        <v>371</v>
      </c>
    </row>
    <row r="29" spans="1:2">
      <c r="A29" s="231">
        <v>17</v>
      </c>
      <c r="B29" s="232" t="s">
        <v>372</v>
      </c>
    </row>
    <row r="30" spans="1:2">
      <c r="A30" s="231">
        <v>18</v>
      </c>
      <c r="B30" s="232" t="s">
        <v>373</v>
      </c>
    </row>
    <row r="31" spans="1:2">
      <c r="A31" s="231">
        <v>19</v>
      </c>
      <c r="B31" s="232" t="s">
        <v>374</v>
      </c>
    </row>
    <row r="32" spans="1:2">
      <c r="A32" s="231">
        <v>20</v>
      </c>
      <c r="B32" s="232" t="s">
        <v>375</v>
      </c>
    </row>
    <row r="33" spans="1:2">
      <c r="A33" s="231">
        <v>21</v>
      </c>
      <c r="B33" s="232" t="s">
        <v>376</v>
      </c>
    </row>
    <row r="34" spans="1:2">
      <c r="A34" s="231">
        <v>22</v>
      </c>
      <c r="B34" s="232" t="s">
        <v>377</v>
      </c>
    </row>
    <row r="35" spans="1:2">
      <c r="A35" s="231">
        <v>23</v>
      </c>
      <c r="B35" s="232" t="s">
        <v>378</v>
      </c>
    </row>
    <row r="36" spans="1:2">
      <c r="A36" s="231">
        <v>24</v>
      </c>
      <c r="B36" s="232" t="s">
        <v>379</v>
      </c>
    </row>
    <row r="37" spans="1:2">
      <c r="A37" s="231">
        <v>25</v>
      </c>
      <c r="B37" s="232" t="s">
        <v>380</v>
      </c>
    </row>
    <row r="38" spans="1:2">
      <c r="A38" s="231">
        <v>26</v>
      </c>
      <c r="B38" s="232" t="s">
        <v>381</v>
      </c>
    </row>
    <row r="39" spans="1:2">
      <c r="A39" s="231">
        <v>27</v>
      </c>
      <c r="B39" s="232" t="s">
        <v>382</v>
      </c>
    </row>
    <row r="40" spans="1:2">
      <c r="A40" s="231">
        <v>28</v>
      </c>
      <c r="B40" s="232" t="s">
        <v>383</v>
      </c>
    </row>
    <row r="41" spans="1:2">
      <c r="A41" s="231">
        <v>29</v>
      </c>
      <c r="B41" s="232" t="s">
        <v>384</v>
      </c>
    </row>
    <row r="42" spans="1:2">
      <c r="A42" s="231">
        <v>30</v>
      </c>
      <c r="B42" s="232" t="s">
        <v>385</v>
      </c>
    </row>
    <row r="43" spans="1:2">
      <c r="A43" s="231">
        <v>31</v>
      </c>
      <c r="B43" s="232" t="s">
        <v>386</v>
      </c>
    </row>
    <row r="44" spans="1:2">
      <c r="A44" s="231">
        <v>32</v>
      </c>
      <c r="B44" s="232" t="s">
        <v>387</v>
      </c>
    </row>
    <row r="45" spans="1:2">
      <c r="A45" s="231">
        <v>33</v>
      </c>
      <c r="B45" s="232" t="s">
        <v>388</v>
      </c>
    </row>
    <row r="46" spans="1:2">
      <c r="A46" s="231">
        <v>34</v>
      </c>
      <c r="B46" s="232" t="s">
        <v>389</v>
      </c>
    </row>
    <row r="47" spans="1:2">
      <c r="A47" s="231">
        <v>35</v>
      </c>
      <c r="B47" s="232" t="s">
        <v>183</v>
      </c>
    </row>
    <row r="48" spans="1:2">
      <c r="A48" s="231">
        <v>36</v>
      </c>
      <c r="B48" s="232" t="s">
        <v>390</v>
      </c>
    </row>
    <row r="49" spans="1:2">
      <c r="A49" s="231">
        <v>37</v>
      </c>
      <c r="B49" s="232" t="s">
        <v>391</v>
      </c>
    </row>
    <row r="50" spans="1:2">
      <c r="A50" s="231">
        <v>38</v>
      </c>
      <c r="B50" s="232" t="s">
        <v>392</v>
      </c>
    </row>
    <row r="51" spans="1:2">
      <c r="A51" s="231">
        <v>39</v>
      </c>
      <c r="B51" s="232" t="s">
        <v>393</v>
      </c>
    </row>
    <row r="52" spans="1:2">
      <c r="A52" s="231">
        <v>40</v>
      </c>
      <c r="B52" s="232" t="s">
        <v>394</v>
      </c>
    </row>
    <row r="53" spans="1:2">
      <c r="A53" s="231">
        <v>41</v>
      </c>
      <c r="B53" s="232" t="s">
        <v>395</v>
      </c>
    </row>
    <row r="54" spans="1:2">
      <c r="A54" s="231">
        <v>42</v>
      </c>
      <c r="B54" s="232" t="s">
        <v>396</v>
      </c>
    </row>
    <row r="55" spans="1:2">
      <c r="A55" s="231">
        <v>43</v>
      </c>
      <c r="B55" s="232" t="s">
        <v>397</v>
      </c>
    </row>
    <row r="56" spans="1:2">
      <c r="A56" s="231">
        <v>44</v>
      </c>
      <c r="B56" s="232" t="s">
        <v>398</v>
      </c>
    </row>
    <row r="57" spans="1:2">
      <c r="A57" s="231">
        <v>45</v>
      </c>
      <c r="B57" s="232" t="s">
        <v>399</v>
      </c>
    </row>
    <row r="58" spans="1:2">
      <c r="A58" s="231">
        <v>46</v>
      </c>
      <c r="B58" s="232" t="s">
        <v>400</v>
      </c>
    </row>
    <row r="59" spans="1:2">
      <c r="A59" s="231">
        <v>47</v>
      </c>
      <c r="B59" s="232" t="s">
        <v>401</v>
      </c>
    </row>
    <row r="60" spans="1:2">
      <c r="A60" s="231">
        <v>48</v>
      </c>
      <c r="B60" s="232" t="s">
        <v>402</v>
      </c>
    </row>
    <row r="61" spans="1:2">
      <c r="A61" s="231">
        <v>49</v>
      </c>
      <c r="B61" s="232" t="s">
        <v>403</v>
      </c>
    </row>
    <row r="62" spans="1:2">
      <c r="A62" s="231">
        <v>50</v>
      </c>
      <c r="B62" s="232" t="s">
        <v>404</v>
      </c>
    </row>
    <row r="63" spans="1:2">
      <c r="A63" s="231">
        <v>51</v>
      </c>
      <c r="B63" s="232" t="s">
        <v>405</v>
      </c>
    </row>
    <row r="64" spans="1:2">
      <c r="A64" s="231">
        <v>52</v>
      </c>
      <c r="B64" s="232" t="s">
        <v>406</v>
      </c>
    </row>
    <row r="65" spans="1:2">
      <c r="A65" s="231">
        <v>53</v>
      </c>
      <c r="B65" s="232" t="s">
        <v>407</v>
      </c>
    </row>
    <row r="66" spans="1:2">
      <c r="A66" s="231">
        <v>54</v>
      </c>
      <c r="B66" s="232" t="s">
        <v>408</v>
      </c>
    </row>
    <row r="67" spans="1:2">
      <c r="A67" s="231">
        <v>55</v>
      </c>
      <c r="B67" s="232" t="s">
        <v>409</v>
      </c>
    </row>
    <row r="68" spans="1:2">
      <c r="A68" s="231">
        <v>56</v>
      </c>
      <c r="B68" s="232" t="s">
        <v>410</v>
      </c>
    </row>
    <row r="69" spans="1:2">
      <c r="A69" s="231">
        <v>57</v>
      </c>
      <c r="B69" s="232" t="s">
        <v>411</v>
      </c>
    </row>
    <row r="70" spans="1:2">
      <c r="A70" s="231">
        <v>58</v>
      </c>
      <c r="B70" s="232" t="s">
        <v>412</v>
      </c>
    </row>
    <row r="71" spans="1:2">
      <c r="A71" s="231">
        <v>59</v>
      </c>
      <c r="B71" s="232" t="s">
        <v>413</v>
      </c>
    </row>
    <row r="72" spans="1:2">
      <c r="A72" s="231">
        <v>60</v>
      </c>
      <c r="B72" s="232" t="s">
        <v>414</v>
      </c>
    </row>
    <row r="73" spans="1:2">
      <c r="A73" s="231">
        <v>61</v>
      </c>
      <c r="B73" s="232" t="s">
        <v>415</v>
      </c>
    </row>
    <row r="74" spans="1:2">
      <c r="A74" s="231">
        <v>62</v>
      </c>
      <c r="B74" s="232" t="s">
        <v>416</v>
      </c>
    </row>
    <row r="75" spans="1:2">
      <c r="A75" s="231">
        <v>63</v>
      </c>
      <c r="B75" s="232" t="s">
        <v>417</v>
      </c>
    </row>
    <row r="76" spans="1:2">
      <c r="A76" s="231">
        <v>64</v>
      </c>
      <c r="B76" s="232" t="s">
        <v>418</v>
      </c>
    </row>
    <row r="77" spans="1:2">
      <c r="A77" s="231">
        <v>65</v>
      </c>
      <c r="B77" s="232" t="s">
        <v>419</v>
      </c>
    </row>
    <row r="78" spans="1:2">
      <c r="A78" s="231">
        <v>66</v>
      </c>
      <c r="B78" s="232" t="s">
        <v>420</v>
      </c>
    </row>
    <row r="79" spans="1:2">
      <c r="A79" s="231">
        <v>67</v>
      </c>
      <c r="B79" s="232" t="s">
        <v>421</v>
      </c>
    </row>
    <row r="80" spans="1:2">
      <c r="A80" s="231">
        <v>68</v>
      </c>
      <c r="B80" s="232" t="s">
        <v>422</v>
      </c>
    </row>
    <row r="81" spans="1:2">
      <c r="A81" s="231">
        <v>69</v>
      </c>
      <c r="B81" s="232" t="s">
        <v>423</v>
      </c>
    </row>
    <row r="82" spans="1:2">
      <c r="A82" s="231">
        <v>70</v>
      </c>
      <c r="B82" s="232" t="s">
        <v>424</v>
      </c>
    </row>
    <row r="83" spans="1:2">
      <c r="A83" s="231">
        <v>71</v>
      </c>
      <c r="B83" s="232" t="s">
        <v>425</v>
      </c>
    </row>
    <row r="84" spans="1:2">
      <c r="A84" s="231">
        <v>72</v>
      </c>
      <c r="B84" s="232" t="s">
        <v>426</v>
      </c>
    </row>
    <row r="85" spans="1:2">
      <c r="A85" s="231">
        <v>73</v>
      </c>
      <c r="B85" s="232" t="s">
        <v>427</v>
      </c>
    </row>
    <row r="86" spans="1:2">
      <c r="A86" s="231">
        <v>74</v>
      </c>
      <c r="B86" s="232" t="s">
        <v>428</v>
      </c>
    </row>
    <row r="87" spans="1:2">
      <c r="A87" s="231">
        <v>75</v>
      </c>
      <c r="B87" s="232" t="s">
        <v>429</v>
      </c>
    </row>
    <row r="88" spans="1:2">
      <c r="A88" s="231">
        <v>76</v>
      </c>
      <c r="B88" s="232" t="s">
        <v>430</v>
      </c>
    </row>
    <row r="89" spans="1:2">
      <c r="A89" s="231">
        <v>77</v>
      </c>
      <c r="B89" s="232" t="s">
        <v>431</v>
      </c>
    </row>
    <row r="90" spans="1:2">
      <c r="A90" s="231">
        <v>78</v>
      </c>
      <c r="B90" s="232" t="s">
        <v>432</v>
      </c>
    </row>
    <row r="91" spans="1:2">
      <c r="A91" s="231">
        <v>79</v>
      </c>
      <c r="B91" s="232" t="s">
        <v>433</v>
      </c>
    </row>
    <row r="92" spans="1:2">
      <c r="A92" s="231">
        <v>80</v>
      </c>
      <c r="B92" s="232" t="s">
        <v>434</v>
      </c>
    </row>
    <row r="93" spans="1:2">
      <c r="A93" s="231">
        <v>81</v>
      </c>
      <c r="B93" s="232" t="s">
        <v>435</v>
      </c>
    </row>
    <row r="94" spans="1:2">
      <c r="A94" s="231">
        <v>82</v>
      </c>
      <c r="B94" s="232" t="s">
        <v>436</v>
      </c>
    </row>
    <row r="95" spans="1:2">
      <c r="A95" s="231">
        <v>83</v>
      </c>
      <c r="B95" s="232" t="s">
        <v>437</v>
      </c>
    </row>
    <row r="96" spans="1:2">
      <c r="A96" s="231">
        <v>84</v>
      </c>
      <c r="B96" s="232" t="s">
        <v>438</v>
      </c>
    </row>
    <row r="97" spans="1:2">
      <c r="A97" s="231">
        <v>85</v>
      </c>
      <c r="B97" s="232" t="s">
        <v>439</v>
      </c>
    </row>
    <row r="98" spans="1:2">
      <c r="A98" s="231">
        <v>86</v>
      </c>
      <c r="B98" s="232" t="s">
        <v>440</v>
      </c>
    </row>
    <row r="99" spans="1:2">
      <c r="A99" s="231">
        <v>87</v>
      </c>
      <c r="B99" s="232" t="s">
        <v>441</v>
      </c>
    </row>
    <row r="100" spans="1:2">
      <c r="A100" s="231">
        <v>88</v>
      </c>
      <c r="B100" s="232" t="s">
        <v>442</v>
      </c>
    </row>
    <row r="101" spans="1:2">
      <c r="A101" s="231">
        <v>89</v>
      </c>
      <c r="B101" s="232" t="s">
        <v>443</v>
      </c>
    </row>
    <row r="102" spans="1:2">
      <c r="A102" s="231">
        <v>90</v>
      </c>
      <c r="B102" s="232" t="s">
        <v>444</v>
      </c>
    </row>
    <row r="103" spans="1:2">
      <c r="A103" s="231">
        <v>91</v>
      </c>
      <c r="B103" s="232" t="s">
        <v>445</v>
      </c>
    </row>
    <row r="104" spans="1:2">
      <c r="A104" s="231">
        <v>92</v>
      </c>
      <c r="B104" s="232" t="s">
        <v>446</v>
      </c>
    </row>
    <row r="105" spans="1:2">
      <c r="A105" s="231">
        <v>93</v>
      </c>
      <c r="B105" s="232" t="s">
        <v>447</v>
      </c>
    </row>
    <row r="106" spans="1:2">
      <c r="A106" s="231">
        <v>94</v>
      </c>
      <c r="B106" s="232" t="s">
        <v>448</v>
      </c>
    </row>
    <row r="107" spans="1:2">
      <c r="A107" s="231">
        <v>95</v>
      </c>
      <c r="B107" s="232" t="s">
        <v>449</v>
      </c>
    </row>
    <row r="108" spans="1:2">
      <c r="A108" s="231">
        <v>96</v>
      </c>
      <c r="B108" s="232" t="s">
        <v>450</v>
      </c>
    </row>
    <row r="109" spans="1:2">
      <c r="A109" s="231">
        <v>97</v>
      </c>
      <c r="B109" s="232" t="s">
        <v>451</v>
      </c>
    </row>
    <row r="110" spans="1:2">
      <c r="A110" s="231">
        <v>98</v>
      </c>
      <c r="B110" s="232" t="s">
        <v>452</v>
      </c>
    </row>
    <row r="111" spans="1:2">
      <c r="A111" s="231">
        <v>99</v>
      </c>
      <c r="B111" s="232" t="s">
        <v>453</v>
      </c>
    </row>
    <row r="112" spans="1:2">
      <c r="A112" s="231">
        <v>100</v>
      </c>
      <c r="B112" s="232" t="s">
        <v>454</v>
      </c>
    </row>
  </sheetData>
  <sheetProtection sheet="1" objects="1" scenarios="1" selectLockedCells="1" selectUnlockedCells="1"/>
  <customSheetViews>
    <customSheetView guid="{F68380CD-DF58-4BFA-A4C7-4B5C98AD7B16}" state="hidden">
      <selection sqref="A1:B1"/>
      <pageMargins left="0.75" right="0.75" top="1" bottom="1" header="0.5" footer="0.5"/>
      <pageSetup orientation="portrait" r:id="rId1"/>
      <headerFooter alignWithMargins="0"/>
    </customSheetView>
    <customSheetView guid="{2FDEDC7A-220A-4BDB-8FCD-0C556B60E1DF}" state="hidden">
      <selection sqref="A1:B1"/>
      <pageMargins left="0.75" right="0.75" top="1" bottom="1" header="0.5" footer="0.5"/>
      <pageSetup orientation="portrait" r:id="rId2"/>
      <headerFooter alignWithMargins="0"/>
    </customSheetView>
    <customSheetView guid="{8E7B022F-1113-4BA2-B2BA-8EDBE02A2557}" state="hidden" showRuler="0">
      <selection sqref="A1:B1"/>
      <pageMargins left="0.75" right="0.75" top="1" bottom="1" header="0.5" footer="0.5"/>
      <pageSetup orientation="portrait" r:id="rId3"/>
      <headerFooter alignWithMargins="0"/>
    </customSheetView>
    <customSheetView guid="{ECEBABD0-566A-41C4-AA9A-38EA30EFEDA8}" state="hidden" showRuler="0">
      <selection sqref="A1:B1"/>
      <pageMargins left="0.75" right="0.75" top="1" bottom="1" header="0.5" footer="0.5"/>
      <pageSetup orientation="portrait" r:id="rId4"/>
      <headerFooter alignWithMargins="0"/>
    </customSheetView>
    <customSheetView guid="{CD4CA1A8-824A-452F-BDBA-32A47C1B3013}" state="hidden">
      <selection sqref="A1:B1"/>
      <pageMargins left="0.75" right="0.75" top="1" bottom="1" header="0.5" footer="0.5"/>
      <pageSetup orientation="portrait" r:id="rId5"/>
      <headerFooter alignWithMargins="0"/>
    </customSheetView>
    <customSheetView guid="{237D8718-39ED-4FFE-B3B2-D1192F8D2E87}" state="hidden">
      <selection sqref="A1:B1"/>
      <pageMargins left="0.75" right="0.75" top="1" bottom="1" header="0.5" footer="0.5"/>
      <pageSetup orientation="portrait" r:id="rId6"/>
      <headerFooter alignWithMargins="0"/>
    </customSheetView>
    <customSheetView guid="{6A6F11F6-4979-4331-B451-38654332CB39}" state="hidden">
      <selection sqref="A1:B1"/>
      <pageMargins left="0.75" right="0.75" top="1" bottom="1" header="0.5" footer="0.5"/>
      <pageSetup orientation="portrait" r:id="rId7"/>
      <headerFooter alignWithMargins="0"/>
    </customSheetView>
    <customSheetView guid="{C75B92C6-DDA6-4B48-9868-112DE431C284}" showPageBreaks="1" state="hidden">
      <selection sqref="A1:B1"/>
      <pageMargins left="0.75" right="0.75" top="1" bottom="1" header="0.5" footer="0.5"/>
      <pageSetup orientation="portrait" r:id="rId8"/>
      <headerFooter alignWithMargins="0"/>
    </customSheetView>
    <customSheetView guid="{827228A5-964E-465A-A946-EF2238A19E11}" state="hidden" showRuler="0">
      <selection sqref="A1:B1"/>
      <pageMargins left="0.75" right="0.75" top="1" bottom="1" header="0.5" footer="0.5"/>
      <pageSetup orientation="portrait" r:id="rId9"/>
      <headerFooter alignWithMargins="0"/>
    </customSheetView>
  </customSheetViews>
  <mergeCells count="1">
    <mergeCell ref="A1:B1"/>
  </mergeCells>
  <phoneticPr fontId="26" type="noConversion"/>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23"/>
  <sheetViews>
    <sheetView showGridLines="0" view="pageBreakPreview" topLeftCell="B1" zoomScaleNormal="100" zoomScaleSheetLayoutView="100" workbookViewId="0">
      <selection activeCell="D18" sqref="D18"/>
    </sheetView>
  </sheetViews>
  <sheetFormatPr defaultRowHeight="16.5"/>
  <cols>
    <col min="1" max="1" width="9.140625" style="248" hidden="1" customWidth="1"/>
    <col min="2" max="2" width="33" style="247" customWidth="1"/>
    <col min="3" max="3" width="11.7109375" style="247" customWidth="1"/>
    <col min="4" max="4" width="54" style="247" customWidth="1"/>
    <col min="5" max="5" width="11.85546875" style="247" customWidth="1"/>
    <col min="6" max="25" width="11.85546875" style="258" customWidth="1"/>
    <col min="26" max="26" width="9.140625" style="248"/>
    <col min="27" max="27" width="24" style="248" customWidth="1"/>
    <col min="28" max="28" width="10.85546875" style="248" customWidth="1"/>
    <col min="29" max="16384" width="9.140625" style="248"/>
  </cols>
  <sheetData>
    <row r="1" spans="2:29" s="244" customFormat="1" ht="84" customHeight="1">
      <c r="B1" s="502" t="str">
        <f>Basic!B1</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C1" s="502"/>
      <c r="D1" s="502"/>
      <c r="E1" s="241"/>
      <c r="F1" s="242"/>
      <c r="G1" s="243"/>
      <c r="H1" s="243"/>
      <c r="I1" s="243"/>
      <c r="J1" s="243"/>
      <c r="K1" s="243"/>
      <c r="L1" s="243"/>
      <c r="M1" s="243"/>
      <c r="N1" s="243"/>
      <c r="O1" s="243"/>
      <c r="P1" s="243"/>
      <c r="Q1" s="243"/>
      <c r="R1" s="243"/>
      <c r="S1" s="243"/>
      <c r="T1" s="243"/>
      <c r="U1" s="243"/>
      <c r="V1" s="243"/>
      <c r="W1" s="243"/>
      <c r="X1" s="243"/>
      <c r="Y1" s="243"/>
      <c r="AB1" s="245"/>
      <c r="AC1" s="245"/>
    </row>
    <row r="2" spans="2:29" ht="20.100000000000001" customHeight="1">
      <c r="B2" s="503" t="str">
        <f>Basic!B3</f>
        <v>SR-I/C&amp;M/WC-3823-D/2024/Rfx-5002003807</v>
      </c>
      <c r="C2" s="503"/>
      <c r="D2" s="503"/>
      <c r="E2" s="246"/>
      <c r="F2" s="247"/>
      <c r="G2" s="247"/>
      <c r="H2" s="247"/>
      <c r="I2" s="247"/>
      <c r="J2" s="247"/>
      <c r="K2" s="247"/>
      <c r="L2" s="247"/>
      <c r="M2" s="247"/>
      <c r="N2" s="247"/>
      <c r="O2" s="247"/>
      <c r="P2" s="247"/>
      <c r="Q2" s="247"/>
      <c r="R2" s="247"/>
      <c r="S2" s="247"/>
      <c r="T2" s="247"/>
      <c r="U2" s="247"/>
      <c r="V2" s="247"/>
      <c r="W2" s="247"/>
      <c r="X2" s="247"/>
      <c r="Y2" s="247"/>
      <c r="AA2" s="322" t="s">
        <v>166</v>
      </c>
      <c r="AB2" s="249">
        <v>1</v>
      </c>
      <c r="AC2" s="250"/>
    </row>
    <row r="3" spans="2:29" ht="12" customHeight="1">
      <c r="B3" s="251"/>
      <c r="C3" s="251"/>
      <c r="D3" s="251"/>
      <c r="E3" s="251"/>
      <c r="F3" s="247"/>
      <c r="G3" s="247"/>
      <c r="H3" s="247"/>
      <c r="I3" s="247"/>
      <c r="J3" s="247"/>
      <c r="K3" s="247"/>
      <c r="L3" s="247"/>
      <c r="M3" s="247"/>
      <c r="N3" s="247"/>
      <c r="O3" s="247"/>
      <c r="P3" s="247"/>
      <c r="Q3" s="247"/>
      <c r="R3" s="247"/>
      <c r="S3" s="247"/>
      <c r="T3" s="247"/>
      <c r="U3" s="247"/>
      <c r="V3" s="247"/>
      <c r="W3" s="247"/>
      <c r="X3" s="247"/>
      <c r="Y3" s="247"/>
      <c r="AA3" s="322" t="s">
        <v>167</v>
      </c>
      <c r="AB3" s="249">
        <v>2</v>
      </c>
      <c r="AC3" s="250"/>
    </row>
    <row r="4" spans="2:29" ht="20.100000000000001" customHeight="1">
      <c r="B4" s="504" t="s">
        <v>336</v>
      </c>
      <c r="C4" s="504"/>
      <c r="D4" s="504"/>
      <c r="E4" s="251"/>
      <c r="F4" s="247"/>
      <c r="G4" s="247"/>
      <c r="H4" s="247"/>
      <c r="I4" s="247"/>
      <c r="J4" s="247"/>
      <c r="K4" s="247"/>
      <c r="L4" s="247"/>
      <c r="M4" s="247"/>
      <c r="N4" s="247"/>
      <c r="O4" s="247"/>
      <c r="P4" s="247"/>
      <c r="Q4" s="247"/>
      <c r="R4" s="247"/>
      <c r="S4" s="247"/>
      <c r="T4" s="247"/>
      <c r="U4" s="247"/>
      <c r="V4" s="247"/>
      <c r="W4" s="247"/>
      <c r="X4" s="247"/>
      <c r="Y4" s="247"/>
      <c r="AA4" s="322" t="s">
        <v>168</v>
      </c>
      <c r="AB4" s="249"/>
      <c r="AC4" s="250"/>
    </row>
    <row r="5" spans="2:29" ht="12" customHeight="1">
      <c r="B5" s="252"/>
      <c r="C5" s="252"/>
      <c r="F5" s="247"/>
      <c r="G5" s="247"/>
      <c r="H5" s="247"/>
      <c r="I5" s="247"/>
      <c r="J5" s="247"/>
      <c r="K5" s="247"/>
      <c r="L5" s="247"/>
      <c r="M5" s="247"/>
      <c r="N5" s="247"/>
      <c r="O5" s="247"/>
      <c r="P5" s="247"/>
      <c r="Q5" s="247"/>
      <c r="R5" s="247"/>
      <c r="S5" s="247"/>
      <c r="T5" s="247"/>
      <c r="U5" s="247"/>
      <c r="V5" s="247"/>
      <c r="W5" s="247"/>
      <c r="X5" s="247"/>
      <c r="Y5" s="247"/>
      <c r="AA5" s="322" t="s">
        <v>169</v>
      </c>
      <c r="AB5" s="250"/>
      <c r="AC5" s="250"/>
    </row>
    <row r="6" spans="2:29" s="244" customFormat="1" ht="43.5" customHeight="1">
      <c r="B6" s="253" t="s">
        <v>145</v>
      </c>
      <c r="C6" s="254"/>
      <c r="D6" s="75"/>
      <c r="F6" s="255"/>
      <c r="G6" s="255"/>
      <c r="H6" s="255"/>
      <c r="I6" s="255"/>
      <c r="J6" s="255"/>
      <c r="K6" s="255"/>
      <c r="L6" s="255"/>
      <c r="M6" s="255"/>
      <c r="N6" s="255"/>
      <c r="O6" s="255"/>
      <c r="P6" s="255"/>
      <c r="Q6" s="255"/>
      <c r="R6" s="255"/>
      <c r="S6" s="255"/>
      <c r="U6" s="255"/>
      <c r="V6" s="255"/>
      <c r="W6" s="255"/>
      <c r="X6" s="255"/>
      <c r="Y6" s="255"/>
      <c r="AA6" s="256" t="e">
        <f xml:space="preserve"> IF(D6= "Sole Bidder", 0,#REF!)</f>
        <v>#REF!</v>
      </c>
      <c r="AB6" s="245"/>
      <c r="AC6" s="245"/>
    </row>
    <row r="7" spans="2:29" ht="19.5" customHeight="1">
      <c r="B7" s="257"/>
      <c r="C7" s="257"/>
      <c r="D7" s="255"/>
    </row>
    <row r="8" spans="2:29">
      <c r="B8" s="259" t="s">
        <v>676</v>
      </c>
      <c r="C8" s="260"/>
      <c r="D8" s="289"/>
    </row>
    <row r="9" spans="2:29">
      <c r="B9" s="261" t="s">
        <v>146</v>
      </c>
      <c r="C9" s="262"/>
      <c r="D9" s="473"/>
    </row>
    <row r="10" spans="2:29">
      <c r="B10" s="263"/>
      <c r="C10" s="264"/>
      <c r="D10" s="473"/>
    </row>
    <row r="11" spans="2:29">
      <c r="B11" s="265"/>
      <c r="C11" s="266"/>
      <c r="D11" s="473"/>
    </row>
    <row r="12" spans="2:29" ht="20.100000000000001" customHeight="1">
      <c r="D12" s="257"/>
    </row>
    <row r="13" spans="2:29" hidden="1">
      <c r="B13" s="259" t="str">
        <f>IF(D6="Orignal Equipment Manufacturer","",IF(D6="Licensee of a Manufacturer","Name of Manufacturer [Licenser]","Name of Manufacturer"))</f>
        <v>Name of Manufacturer</v>
      </c>
      <c r="C13" s="260"/>
      <c r="D13" s="289"/>
    </row>
    <row r="14" spans="2:29" hidden="1">
      <c r="B14" s="261" t="s">
        <v>10</v>
      </c>
      <c r="C14" s="262"/>
      <c r="D14" s="289"/>
    </row>
    <row r="15" spans="2:29" hidden="1">
      <c r="B15" s="263"/>
      <c r="C15" s="264"/>
      <c r="D15" s="289"/>
    </row>
    <row r="16" spans="2:29" hidden="1">
      <c r="B16" s="265"/>
      <c r="C16" s="266"/>
      <c r="D16" s="289"/>
    </row>
    <row r="17" spans="2:28" ht="20.100000000000001" customHeight="1">
      <c r="D17" s="257"/>
      <c r="AB17" s="282"/>
    </row>
    <row r="18" spans="2:28">
      <c r="B18" s="267" t="s">
        <v>337</v>
      </c>
      <c r="C18" s="268"/>
      <c r="D18" s="289"/>
      <c r="AB18" s="282"/>
    </row>
    <row r="19" spans="2:28">
      <c r="B19" s="267" t="s">
        <v>338</v>
      </c>
      <c r="C19" s="268"/>
      <c r="D19" s="289"/>
    </row>
    <row r="20" spans="2:28" ht="21" customHeight="1">
      <c r="B20" s="269"/>
      <c r="C20" s="269"/>
      <c r="D20" s="269"/>
    </row>
    <row r="21" spans="2:28" ht="21" customHeight="1">
      <c r="B21" s="267" t="s">
        <v>11</v>
      </c>
      <c r="C21" s="268"/>
      <c r="D21" s="382"/>
      <c r="E21" s="258"/>
    </row>
    <row r="22" spans="2:28" ht="21" customHeight="1">
      <c r="B22" s="267" t="s">
        <v>12</v>
      </c>
      <c r="C22" s="268"/>
      <c r="D22" s="289"/>
      <c r="E22" s="258"/>
    </row>
    <row r="23" spans="2:28">
      <c r="E23" s="258"/>
    </row>
  </sheetData>
  <sheetProtection algorithmName="SHA-512" hashValue="7Y+2Y1UKRV2TiwSSt/gUuUZWNMwu0KzAkkkayynReI4Gq36YaoFNtr3eEEunxdVEXNUSQZ3ixHYpVKu8rNJTGw==" saltValue="oZMyB8wnIzYnLcwTJxX14w==" spinCount="100000" sheet="1" selectLockedCells="1"/>
  <customSheetViews>
    <customSheetView guid="{F68380CD-DF58-4BFA-A4C7-4B5C98AD7B16}" scale="60" showPageBreaks="1" showGridLines="0" printArea="1" hiddenColumns="1" view="pageBreakPreview" topLeftCell="B1">
      <selection activeCell="D6" sqref="D6"/>
      <pageMargins left="0.75" right="0.75" top="0.69" bottom="0.7" header="0.4" footer="0.37"/>
      <pageSetup orientation="portrait" r:id="rId1"/>
      <headerFooter alignWithMargins="0"/>
    </customSheetView>
    <customSheetView guid="{2FDEDC7A-220A-4BDB-8FCD-0C556B60E1DF}" scale="60" showPageBreaks="1" showGridLines="0" printArea="1" hiddenColumns="1" view="pageBreakPreview" topLeftCell="B1">
      <selection activeCell="D6" sqref="D6"/>
      <pageMargins left="0.75" right="0.75" top="0.69" bottom="0.7" header="0.4" footer="0.37"/>
      <pageSetup orientation="portrait" r:id="rId2"/>
      <headerFooter alignWithMargins="0"/>
    </customSheetView>
    <customSheetView guid="{CD4CA1A8-824A-452F-BDBA-32A47C1B3013}" showGridLines="0" hiddenColumns="1" topLeftCell="B1">
      <selection activeCell="D9" sqref="D9"/>
      <pageMargins left="0.75" right="0.75" top="0.69" bottom="0.7" header="0.4" footer="0.37"/>
      <pageSetup orientation="portrait" r:id="rId3"/>
      <headerFooter alignWithMargins="0"/>
    </customSheetView>
    <customSheetView guid="{237D8718-39ED-4FFE-B3B2-D1192F8D2E87}" showGridLines="0" hiddenColumns="1" topLeftCell="B1">
      <selection activeCell="D6" sqref="D6"/>
      <pageMargins left="0.75" right="0.75" top="0.69" bottom="0.7" header="0.4" footer="0.37"/>
      <pageSetup orientation="portrait" r:id="rId4"/>
      <headerFooter alignWithMargins="0"/>
    </customSheetView>
    <customSheetView guid="{6A6F11F6-4979-4331-B451-38654332CB39}" showPageBreaks="1" showGridLines="0" printArea="1" hiddenColumns="1" view="pageBreakPreview" topLeftCell="B1">
      <selection activeCell="G20" sqref="G20"/>
      <pageMargins left="0.75" right="0.75" top="0.69" bottom="0.7" header="0.4" footer="0.37"/>
      <pageSetup orientation="portrait" r:id="rId5"/>
      <headerFooter alignWithMargins="0"/>
    </customSheetView>
    <customSheetView guid="{C75B92C6-DDA6-4B48-9868-112DE431C284}" showPageBreaks="1" showGridLines="0" printArea="1" hiddenColumns="1" topLeftCell="B4">
      <selection activeCell="D8" sqref="D8"/>
      <pageMargins left="0.75" right="0.75" top="0.69" bottom="0.7" header="0.4" footer="0.37"/>
      <pageSetup orientation="portrait" r:id="rId6"/>
      <headerFooter alignWithMargins="0"/>
    </customSheetView>
    <customSheetView guid="{827228A5-964E-465A-A946-EF2238A19E11}" showGridLines="0" printArea="1" hiddenColumns="1" showRuler="0" topLeftCell="B7">
      <selection activeCell="D21" sqref="D21"/>
      <pageMargins left="0.75" right="0.75" top="0.69" bottom="0.7" header="0.4" footer="0.37"/>
      <pageSetup orientation="portrait" r:id="rId7"/>
      <headerFooter alignWithMargins="0"/>
    </customSheetView>
  </customSheetViews>
  <mergeCells count="3">
    <mergeCell ref="B1:D1"/>
    <mergeCell ref="B2:D2"/>
    <mergeCell ref="B4:D4"/>
  </mergeCells>
  <phoneticPr fontId="76" type="noConversion"/>
  <conditionalFormatting sqref="B13:C16">
    <cfRule type="expression" dxfId="22" priority="1" stopIfTrue="1">
      <formula>$D$6= "Individual Firm"</formula>
    </cfRule>
  </conditionalFormatting>
  <conditionalFormatting sqref="D7">
    <cfRule type="expression" dxfId="21" priority="2" stopIfTrue="1">
      <formula>$AA$6=0</formula>
    </cfRule>
  </conditionalFormatting>
  <dataValidations count="2">
    <dataValidation type="date" allowBlank="1" showInputMessage="1" showErrorMessage="1" error="Enter date in dd-mmm-yy format. Example 01-oct-10" sqref="D21" xr:uid="{00000000-0002-0000-0200-000000000000}">
      <formula1>AB17</formula1>
      <formula2>AB18</formula2>
    </dataValidation>
    <dataValidation type="list" allowBlank="1" showInputMessage="1" showErrorMessage="1" sqref="D6" xr:uid="{00000000-0002-0000-0200-000001000000}">
      <formula1>"Individual Firm"</formula1>
    </dataValidation>
  </dataValidations>
  <pageMargins left="0.75" right="0.75" top="0.69" bottom="0.7" header="0.4" footer="0.37"/>
  <pageSetup orientation="portrait" r:id="rId8"/>
  <headerFooter alignWithMargins="0"/>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34"/>
  </sheetPr>
  <dimension ref="A1:AT40"/>
  <sheetViews>
    <sheetView showGridLines="0" view="pageBreakPreview" zoomScale="80" zoomScaleNormal="90" zoomScaleSheetLayoutView="80" workbookViewId="0">
      <selection activeCell="E26" sqref="E26"/>
    </sheetView>
  </sheetViews>
  <sheetFormatPr defaultRowHeight="16.5"/>
  <cols>
    <col min="1" max="1" width="12.140625" style="31" customWidth="1"/>
    <col min="2" max="2" width="15.7109375" style="31" customWidth="1"/>
    <col min="3" max="3" width="11.42578125" style="31" customWidth="1"/>
    <col min="4" max="4" width="28.7109375" style="31" customWidth="1"/>
    <col min="5" max="5" width="40.85546875" style="31" customWidth="1"/>
    <col min="6" max="6" width="12.85546875" style="31" customWidth="1"/>
    <col min="7" max="25" width="9.7109375" style="31" customWidth="1"/>
    <col min="26" max="26" width="18" style="129" customWidth="1"/>
    <col min="27" max="28" width="9.140625" style="26"/>
    <col min="29" max="16384" width="9.140625" style="27"/>
  </cols>
  <sheetData>
    <row r="1" spans="1:46">
      <c r="A1" s="23" t="str">
        <f>Basic!A3&amp;Basic!B3</f>
        <v>Specification No. :SR-I/C&amp;M/WC-3823-D/2024/Rfx-5002003807</v>
      </c>
      <c r="B1" s="24"/>
      <c r="C1" s="24"/>
      <c r="D1" s="24"/>
      <c r="E1" s="25" t="str">
        <f>"Attachment-3(JV) " &amp; AT1</f>
        <v>Attachment-3(JV) 0</v>
      </c>
      <c r="F1" s="61"/>
      <c r="G1" s="61"/>
      <c r="H1" s="61"/>
      <c r="I1" s="61"/>
      <c r="J1" s="61"/>
      <c r="K1" s="61"/>
      <c r="L1" s="61"/>
      <c r="M1" s="61"/>
      <c r="N1" s="61"/>
      <c r="O1" s="61"/>
      <c r="P1" s="61"/>
      <c r="Q1" s="61"/>
      <c r="R1" s="61"/>
      <c r="S1" s="61"/>
      <c r="T1" s="61"/>
      <c r="U1" s="61"/>
      <c r="V1" s="61"/>
      <c r="W1" s="61"/>
      <c r="X1" s="61"/>
      <c r="Y1" s="61"/>
      <c r="Z1" s="131" t="e">
        <f>#REF!</f>
        <v>#REF!</v>
      </c>
      <c r="AT1" s="132">
        <f>Basic!B2</f>
        <v>0</v>
      </c>
    </row>
    <row r="2" spans="1:46">
      <c r="Z2" s="131" t="e">
        <f>#REF!</f>
        <v>#REF!</v>
      </c>
    </row>
    <row r="3" spans="1:46" ht="48" customHeight="1">
      <c r="A3" s="505" t="str">
        <f>Basic!B1</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62"/>
      <c r="G3" s="62"/>
      <c r="H3" s="62"/>
      <c r="I3" s="62"/>
      <c r="J3" s="62"/>
      <c r="K3" s="62"/>
      <c r="L3" s="62"/>
      <c r="M3" s="62"/>
      <c r="N3" s="62"/>
      <c r="O3" s="62"/>
      <c r="P3" s="62"/>
      <c r="Q3" s="62"/>
      <c r="R3" s="62"/>
      <c r="S3" s="62"/>
      <c r="T3" s="62"/>
      <c r="U3" s="62"/>
      <c r="V3" s="62"/>
      <c r="W3" s="62"/>
      <c r="X3" s="62"/>
      <c r="Y3" s="62"/>
      <c r="Z3" s="133"/>
      <c r="AA3" s="29"/>
      <c r="AB3" s="28"/>
    </row>
    <row r="4" spans="1:46" ht="20.100000000000001" customHeight="1">
      <c r="A4" s="30"/>
      <c r="AB4" s="32"/>
      <c r="AC4" s="12"/>
    </row>
    <row r="5" spans="1:46" ht="20.100000000000001" customHeight="1">
      <c r="A5" s="506" t="s">
        <v>541</v>
      </c>
      <c r="B5" s="506"/>
      <c r="C5" s="506"/>
      <c r="D5" s="506"/>
      <c r="E5" s="506"/>
      <c r="F5" s="30"/>
      <c r="G5" s="30"/>
      <c r="H5" s="30"/>
      <c r="I5" s="30"/>
      <c r="J5" s="30"/>
      <c r="K5" s="30"/>
      <c r="L5" s="30"/>
      <c r="M5" s="30"/>
      <c r="N5" s="30"/>
      <c r="O5" s="30"/>
      <c r="P5" s="30"/>
      <c r="Q5" s="30"/>
      <c r="R5" s="30"/>
      <c r="S5" s="30"/>
      <c r="T5" s="30"/>
      <c r="U5" s="30"/>
      <c r="V5" s="30"/>
      <c r="W5" s="30"/>
      <c r="X5" s="30"/>
      <c r="Y5" s="30"/>
      <c r="Z5" s="134"/>
      <c r="AB5" s="32"/>
      <c r="AC5" s="12"/>
    </row>
    <row r="6" spans="1:46" ht="20.100000000000001" customHeight="1">
      <c r="A6" s="34"/>
      <c r="AB6" s="32"/>
      <c r="AC6" s="12"/>
    </row>
    <row r="7" spans="1:46" ht="20.100000000000001" customHeight="1">
      <c r="A7" s="35" t="str">
        <f>"Bidder’s Name and Address (" &amp; MID('Names of Bidder'!B8,9, 35) &amp; ") :"</f>
        <v>Bidder’s Name and Address (the Bidder) :</v>
      </c>
      <c r="E7" s="16" t="s">
        <v>547</v>
      </c>
      <c r="F7" s="16"/>
      <c r="G7" s="16"/>
      <c r="H7" s="16"/>
      <c r="I7" s="16"/>
      <c r="J7" s="16"/>
      <c r="K7" s="16"/>
      <c r="L7" s="16"/>
      <c r="M7" s="16"/>
      <c r="N7" s="16"/>
      <c r="O7" s="16"/>
      <c r="P7" s="16"/>
      <c r="Q7" s="16"/>
      <c r="R7" s="16"/>
      <c r="S7" s="16"/>
      <c r="T7" s="16"/>
      <c r="U7" s="16"/>
      <c r="V7" s="16"/>
      <c r="W7" s="16"/>
      <c r="X7" s="16"/>
      <c r="Y7" s="16"/>
      <c r="AB7" s="32"/>
      <c r="AC7" s="12"/>
    </row>
    <row r="8" spans="1:46" ht="36" customHeight="1">
      <c r="A8" s="511" t="str">
        <f>IF('Names of Bidder'!D6= "JV (Joint Venture)", "JV of " &amp; Z8, "")</f>
        <v/>
      </c>
      <c r="B8" s="511"/>
      <c r="C8" s="511"/>
      <c r="D8" s="511"/>
      <c r="E8" s="40" t="s">
        <v>655</v>
      </c>
      <c r="F8" s="16"/>
      <c r="G8" s="16"/>
      <c r="I8" s="16"/>
      <c r="J8" s="16"/>
      <c r="K8" s="16"/>
      <c r="L8" s="16"/>
      <c r="M8" s="16"/>
      <c r="N8" s="16"/>
      <c r="O8" s="16"/>
      <c r="P8" s="16"/>
      <c r="Q8" s="16"/>
      <c r="R8" s="16"/>
      <c r="S8" s="16"/>
      <c r="T8" s="16"/>
      <c r="U8" s="16"/>
      <c r="V8" s="16"/>
      <c r="W8" s="16"/>
      <c r="X8" s="16"/>
      <c r="Y8" s="16"/>
      <c r="Z8" s="135" t="e">
        <f>IF(#REF!=1,#REF!&amp;" &amp; "&amp;#REF!,IF(#REF!="2 or More",#REF!&amp;" , "&amp;#REF!&amp;" &amp; "&amp;#REF!,""))</f>
        <v>#REF!</v>
      </c>
      <c r="AB8" s="32"/>
      <c r="AC8" s="12"/>
    </row>
    <row r="9" spans="1:46" ht="20.100000000000001" customHeight="1">
      <c r="A9" s="14" t="s">
        <v>548</v>
      </c>
      <c r="B9" s="508" t="str">
        <f>IF('Names of Bidder'!D8=0, "",'Names of Bidder'!D8)</f>
        <v/>
      </c>
      <c r="C9" s="508"/>
      <c r="D9" s="508"/>
      <c r="E9" s="40" t="s">
        <v>550</v>
      </c>
      <c r="F9" s="13"/>
      <c r="G9" s="13"/>
      <c r="H9" s="13"/>
      <c r="I9" s="13"/>
      <c r="J9" s="13"/>
      <c r="K9" s="13"/>
      <c r="L9" s="13"/>
      <c r="M9" s="13"/>
      <c r="N9" s="13"/>
      <c r="O9" s="13"/>
      <c r="P9" s="13"/>
      <c r="Q9" s="13"/>
      <c r="R9" s="13"/>
      <c r="S9" s="13"/>
      <c r="T9" s="13"/>
      <c r="U9" s="13"/>
      <c r="V9" s="13"/>
      <c r="W9" s="13"/>
      <c r="X9" s="13"/>
      <c r="Y9" s="13"/>
      <c r="AB9" s="32"/>
      <c r="AC9" s="12"/>
    </row>
    <row r="10" spans="1:46" ht="20.100000000000001" customHeight="1">
      <c r="A10" s="14" t="s">
        <v>549</v>
      </c>
      <c r="B10" s="508" t="str">
        <f>IF('Names of Bidder'!D9=0, "",'Names of Bidder'!D9)</f>
        <v/>
      </c>
      <c r="C10" s="508"/>
      <c r="D10" s="508"/>
      <c r="E10" s="40" t="s">
        <v>584</v>
      </c>
      <c r="F10" s="13"/>
      <c r="G10" s="13"/>
      <c r="H10" s="13"/>
      <c r="I10" s="13"/>
      <c r="J10" s="13"/>
      <c r="K10" s="13"/>
      <c r="L10" s="13"/>
      <c r="M10" s="13"/>
      <c r="N10" s="13"/>
      <c r="O10" s="13"/>
      <c r="P10" s="13"/>
      <c r="Q10" s="13"/>
      <c r="R10" s="13"/>
      <c r="S10" s="13"/>
      <c r="T10" s="13"/>
      <c r="U10" s="13"/>
      <c r="V10" s="13"/>
      <c r="W10" s="13"/>
      <c r="X10" s="13"/>
      <c r="Y10" s="13"/>
      <c r="AB10" s="32"/>
      <c r="AC10" s="12"/>
    </row>
    <row r="11" spans="1:46" ht="20.100000000000001" customHeight="1">
      <c r="B11" s="508" t="str">
        <f>IF('Names of Bidder'!D10=0, "",'Names of Bidder'!D10)</f>
        <v/>
      </c>
      <c r="C11" s="508"/>
      <c r="D11" s="508"/>
      <c r="E11" s="40" t="s">
        <v>585</v>
      </c>
      <c r="F11" s="13"/>
      <c r="G11" s="13"/>
      <c r="H11" s="13"/>
      <c r="I11" s="13"/>
      <c r="J11" s="13"/>
      <c r="K11" s="13"/>
      <c r="L11" s="13"/>
      <c r="M11" s="13"/>
      <c r="N11" s="13"/>
      <c r="O11" s="13"/>
      <c r="P11" s="13"/>
      <c r="Q11" s="13"/>
      <c r="R11" s="13"/>
      <c r="S11" s="13"/>
      <c r="T11" s="13"/>
      <c r="U11" s="13"/>
      <c r="V11" s="13"/>
      <c r="W11" s="13"/>
      <c r="X11" s="13"/>
      <c r="Y11" s="13"/>
    </row>
    <row r="12" spans="1:46" ht="20.100000000000001" customHeight="1">
      <c r="A12" s="34"/>
      <c r="B12" s="508" t="str">
        <f>IF('Names of Bidder'!D11=0, "",'Names of Bidder'!D11)</f>
        <v/>
      </c>
      <c r="C12" s="508"/>
      <c r="D12" s="508"/>
      <c r="E12" s="40" t="s">
        <v>586</v>
      </c>
      <c r="F12" s="13"/>
      <c r="G12" s="13"/>
      <c r="H12" s="13"/>
      <c r="I12" s="13"/>
      <c r="J12" s="13"/>
      <c r="K12" s="13"/>
      <c r="L12" s="13"/>
      <c r="M12" s="13"/>
      <c r="N12" s="13"/>
      <c r="O12" s="13"/>
      <c r="P12" s="13"/>
      <c r="Q12" s="13"/>
      <c r="R12" s="13"/>
      <c r="S12" s="13"/>
      <c r="T12" s="13"/>
      <c r="U12" s="13"/>
      <c r="V12" s="13"/>
      <c r="W12" s="13"/>
      <c r="X12" s="13"/>
      <c r="Y12" s="13"/>
    </row>
    <row r="13" spans="1:46" ht="14.25" customHeight="1">
      <c r="A13" s="34"/>
      <c r="B13" s="117"/>
      <c r="C13" s="117"/>
      <c r="D13" s="117"/>
      <c r="E13" s="27"/>
      <c r="F13" s="13"/>
      <c r="G13" s="13"/>
      <c r="H13" s="13"/>
      <c r="I13" s="13"/>
      <c r="J13" s="13"/>
      <c r="K13" s="13"/>
      <c r="L13" s="13"/>
      <c r="M13" s="13"/>
      <c r="N13" s="13"/>
      <c r="O13" s="13"/>
      <c r="P13" s="13"/>
      <c r="Q13" s="13"/>
      <c r="R13" s="13"/>
      <c r="S13" s="13"/>
      <c r="T13" s="13"/>
      <c r="U13" s="13"/>
      <c r="V13" s="13"/>
      <c r="W13" s="13"/>
      <c r="X13" s="13"/>
      <c r="Y13" s="13"/>
    </row>
    <row r="14" spans="1:46" ht="20.100000000000001" customHeight="1">
      <c r="A14" s="506" t="str">
        <f>IF('Names of Bidder'!D6="Individual Firm", "This Attachment is Not Applicable", "")</f>
        <v/>
      </c>
      <c r="B14" s="506"/>
      <c r="C14" s="506"/>
      <c r="D14" s="506"/>
      <c r="E14" s="506"/>
      <c r="F14" s="13"/>
      <c r="G14" s="13"/>
      <c r="H14" s="13"/>
      <c r="I14" s="13"/>
      <c r="J14" s="13"/>
      <c r="K14" s="13"/>
      <c r="L14" s="13"/>
      <c r="M14" s="13"/>
      <c r="N14" s="13"/>
      <c r="O14" s="13"/>
      <c r="P14" s="13"/>
      <c r="Q14" s="13"/>
      <c r="R14" s="13"/>
      <c r="S14" s="13"/>
      <c r="T14" s="13"/>
      <c r="U14" s="13"/>
      <c r="V14" s="13"/>
      <c r="W14" s="13"/>
      <c r="X14" s="13"/>
      <c r="Y14" s="13"/>
    </row>
    <row r="15" spans="1:46" ht="20.100000000000001" customHeight="1">
      <c r="A15" s="35" t="s">
        <v>339</v>
      </c>
      <c r="B15" s="117"/>
      <c r="C15" s="117"/>
      <c r="D15" s="117"/>
      <c r="E15" s="13"/>
      <c r="F15" s="13"/>
      <c r="G15" s="13"/>
      <c r="H15" s="13"/>
      <c r="I15" s="13"/>
      <c r="J15" s="13"/>
      <c r="K15" s="13"/>
      <c r="L15" s="13"/>
      <c r="M15" s="13"/>
      <c r="N15" s="13"/>
      <c r="O15" s="13"/>
      <c r="P15" s="13"/>
      <c r="Q15" s="13"/>
      <c r="R15" s="13"/>
      <c r="S15" s="13"/>
      <c r="T15" s="13"/>
      <c r="U15" s="13"/>
      <c r="V15" s="13"/>
      <c r="W15" s="13"/>
      <c r="X15" s="13"/>
      <c r="Y15" s="13"/>
    </row>
    <row r="16" spans="1:46" ht="20.100000000000001" customHeight="1">
      <c r="A16" s="35"/>
      <c r="B16" s="510"/>
      <c r="C16" s="510"/>
      <c r="D16" s="510"/>
      <c r="E16" s="119"/>
      <c r="F16" s="13"/>
      <c r="G16" s="13"/>
      <c r="H16" s="13"/>
      <c r="I16" s="13"/>
      <c r="J16" s="13"/>
      <c r="K16" s="13"/>
      <c r="L16" s="13"/>
      <c r="M16" s="13"/>
      <c r="N16" s="13"/>
      <c r="O16" s="13"/>
      <c r="P16" s="13"/>
      <c r="Q16" s="13"/>
      <c r="R16" s="13"/>
      <c r="S16" s="13"/>
      <c r="T16" s="13"/>
      <c r="U16" s="13"/>
      <c r="V16" s="13"/>
      <c r="W16" s="13"/>
      <c r="X16" s="13"/>
      <c r="Y16" s="13"/>
    </row>
    <row r="17" spans="1:28" ht="20.100000000000001" customHeight="1">
      <c r="A17" s="14" t="s">
        <v>548</v>
      </c>
      <c r="B17" s="509"/>
      <c r="C17" s="509"/>
      <c r="D17" s="509"/>
      <c r="E17" s="509"/>
      <c r="F17" s="13"/>
      <c r="G17" s="13"/>
      <c r="H17" s="13"/>
      <c r="I17" s="13"/>
      <c r="J17" s="13"/>
      <c r="K17" s="13"/>
      <c r="L17" s="13"/>
      <c r="M17" s="13"/>
      <c r="N17" s="13"/>
      <c r="O17" s="13"/>
      <c r="P17" s="13"/>
      <c r="Q17" s="13"/>
      <c r="R17" s="13"/>
      <c r="S17" s="13"/>
      <c r="T17" s="13"/>
      <c r="U17" s="13"/>
      <c r="V17" s="13"/>
      <c r="W17" s="13"/>
      <c r="X17" s="13"/>
      <c r="Y17" s="13"/>
    </row>
    <row r="18" spans="1:28" ht="20.100000000000001" customHeight="1">
      <c r="A18" s="14" t="s">
        <v>549</v>
      </c>
      <c r="B18" s="509"/>
      <c r="C18" s="509"/>
      <c r="D18" s="509"/>
      <c r="E18" s="509"/>
      <c r="F18" s="13"/>
      <c r="G18" s="13"/>
      <c r="H18" s="13"/>
      <c r="I18" s="13"/>
      <c r="J18" s="13"/>
      <c r="K18" s="13"/>
      <c r="L18" s="13"/>
      <c r="M18" s="13"/>
      <c r="N18" s="13"/>
      <c r="O18" s="13"/>
      <c r="P18" s="13"/>
      <c r="Q18" s="13"/>
      <c r="R18" s="13"/>
      <c r="S18" s="13"/>
      <c r="T18" s="13"/>
      <c r="U18" s="13"/>
      <c r="V18" s="13"/>
      <c r="W18" s="13"/>
      <c r="X18" s="13"/>
      <c r="Y18" s="13"/>
    </row>
    <row r="19" spans="1:28" ht="20.100000000000001" customHeight="1">
      <c r="A19" s="34"/>
      <c r="B19" s="509"/>
      <c r="C19" s="509"/>
      <c r="D19" s="509"/>
      <c r="E19" s="509"/>
      <c r="AA19" s="13"/>
    </row>
    <row r="20" spans="1:28" ht="20.100000000000001" customHeight="1">
      <c r="A20" s="34"/>
      <c r="B20" s="509"/>
      <c r="C20" s="509"/>
      <c r="D20" s="509"/>
      <c r="E20" s="509"/>
      <c r="AA20" s="13"/>
    </row>
    <row r="21" spans="1:28" ht="20.100000000000001" customHeight="1">
      <c r="A21" s="31" t="s">
        <v>542</v>
      </c>
    </row>
    <row r="22" spans="1:28" ht="84" customHeight="1">
      <c r="A22" s="507" t="s">
        <v>543</v>
      </c>
      <c r="B22" s="507"/>
      <c r="C22" s="507"/>
      <c r="D22" s="507"/>
      <c r="E22" s="507"/>
      <c r="F22" s="34"/>
      <c r="G22" s="34"/>
      <c r="H22" s="34"/>
      <c r="I22" s="34"/>
      <c r="J22" s="34"/>
      <c r="K22" s="34"/>
      <c r="L22" s="34"/>
      <c r="M22" s="34"/>
      <c r="N22" s="34"/>
      <c r="O22" s="34"/>
      <c r="P22" s="34"/>
      <c r="Q22" s="34"/>
      <c r="R22" s="34"/>
      <c r="S22" s="34"/>
      <c r="T22" s="34"/>
      <c r="U22" s="34"/>
      <c r="V22" s="34"/>
      <c r="W22" s="34"/>
      <c r="X22" s="34"/>
      <c r="Y22" s="34"/>
      <c r="Z22" s="136"/>
      <c r="AA22" s="36"/>
      <c r="AB22" s="36"/>
    </row>
    <row r="23" spans="1:28" ht="33" customHeight="1">
      <c r="D23" s="39" t="s">
        <v>184</v>
      </c>
    </row>
    <row r="24" spans="1:28" ht="33" customHeight="1">
      <c r="A24" s="38" t="s">
        <v>179</v>
      </c>
      <c r="B24" s="60" t="str">
        <f>IF('Names of Bidder'!D21=0, "", 'Names of Bidder'!D21)</f>
        <v/>
      </c>
      <c r="C24" s="35"/>
      <c r="D24" s="39" t="s">
        <v>177</v>
      </c>
      <c r="E24" s="41" t="str">
        <f>IF('Names of Bidder'!D18=0, "", 'Names of Bidder'!D18)</f>
        <v/>
      </c>
      <c r="F24" s="35"/>
      <c r="G24" s="35"/>
      <c r="H24" s="35"/>
      <c r="I24" s="35"/>
      <c r="J24" s="35"/>
      <c r="K24" s="35"/>
      <c r="L24" s="35"/>
      <c r="M24" s="35"/>
      <c r="N24" s="35"/>
      <c r="O24" s="35"/>
      <c r="P24" s="35"/>
      <c r="Q24" s="35"/>
      <c r="R24" s="35"/>
      <c r="S24" s="35"/>
      <c r="T24" s="35"/>
      <c r="U24" s="35"/>
      <c r="V24" s="35"/>
      <c r="W24" s="35"/>
      <c r="X24" s="35"/>
      <c r="Y24" s="35"/>
      <c r="AA24" s="26">
        <f>Basic!B4</f>
        <v>0</v>
      </c>
    </row>
    <row r="25" spans="1:28" ht="33" customHeight="1">
      <c r="A25" s="38" t="s">
        <v>180</v>
      </c>
      <c r="B25" s="41" t="str">
        <f>IF('Names of Bidder'!D22=0, "", 'Names of Bidder'!D22)</f>
        <v/>
      </c>
      <c r="C25" s="35"/>
      <c r="D25" s="39" t="s">
        <v>178</v>
      </c>
      <c r="E25" s="41" t="str">
        <f>IF('Names of Bidder'!D19=0, "", 'Names of Bidder'!D19)</f>
        <v/>
      </c>
      <c r="F25" s="41"/>
      <c r="G25" s="41"/>
      <c r="H25" s="41"/>
      <c r="I25" s="41"/>
      <c r="J25" s="41"/>
      <c r="K25" s="41"/>
      <c r="L25" s="41"/>
      <c r="M25" s="41"/>
      <c r="N25" s="41"/>
      <c r="O25" s="41"/>
      <c r="P25" s="41"/>
      <c r="Q25" s="41"/>
      <c r="R25" s="41"/>
      <c r="S25" s="41"/>
      <c r="T25" s="41"/>
      <c r="U25" s="41"/>
      <c r="V25" s="41"/>
      <c r="W25" s="41"/>
      <c r="X25" s="41"/>
      <c r="Y25" s="41"/>
      <c r="AA25" s="26">
        <f>Basic!B5</f>
        <v>5</v>
      </c>
    </row>
    <row r="26" spans="1:28" ht="33" customHeight="1">
      <c r="C26" s="35"/>
      <c r="D26" s="39" t="s">
        <v>185</v>
      </c>
      <c r="F26" s="41"/>
      <c r="G26" s="41"/>
      <c r="H26" s="41"/>
      <c r="I26" s="41"/>
      <c r="J26" s="41"/>
      <c r="K26" s="41"/>
      <c r="L26" s="41"/>
      <c r="M26" s="41"/>
      <c r="N26" s="41"/>
      <c r="O26" s="41"/>
      <c r="P26" s="41"/>
      <c r="Q26" s="41"/>
      <c r="R26" s="41"/>
      <c r="S26" s="41"/>
      <c r="T26" s="41"/>
      <c r="U26" s="41"/>
      <c r="V26" s="41"/>
      <c r="W26" s="41"/>
      <c r="X26" s="41"/>
      <c r="Y26" s="41"/>
    </row>
    <row r="27" spans="1:28" ht="33" customHeight="1">
      <c r="A27" s="35"/>
      <c r="C27" s="35"/>
      <c r="E27" s="35"/>
      <c r="F27" s="35"/>
      <c r="G27" s="35"/>
      <c r="H27" s="35"/>
      <c r="I27" s="35"/>
      <c r="J27" s="35"/>
      <c r="K27" s="35"/>
      <c r="L27" s="35"/>
      <c r="M27" s="35"/>
      <c r="N27" s="35"/>
      <c r="O27" s="35"/>
      <c r="P27" s="35"/>
      <c r="Q27" s="35"/>
      <c r="R27" s="35"/>
      <c r="S27" s="35"/>
      <c r="T27" s="35"/>
      <c r="U27" s="35"/>
      <c r="V27" s="35"/>
      <c r="W27" s="35"/>
      <c r="X27" s="35"/>
      <c r="Y27" s="35"/>
    </row>
    <row r="28" spans="1:28" ht="20.100000000000001" customHeight="1"/>
    <row r="29" spans="1:28" ht="20.100000000000001" customHeight="1">
      <c r="A29" s="40"/>
    </row>
    <row r="30" spans="1:28" ht="20.100000000000001" customHeight="1"/>
    <row r="31" spans="1:28" ht="20.100000000000001" customHeight="1"/>
    <row r="32" spans="1:28" ht="20.100000000000001" customHeight="1">
      <c r="A32" s="40"/>
    </row>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row r="39" spans="1:1" ht="20.100000000000001" customHeight="1"/>
    <row r="40" spans="1:1" ht="20.100000000000001" customHeight="1"/>
  </sheetData>
  <sheetProtection password="E820" sheet="1" selectLockedCells="1" selectUnlockedCells="1"/>
  <customSheetViews>
    <customSheetView guid="{F68380CD-DF58-4BFA-A4C7-4B5C98AD7B16}" showGridLines="0" state="hidden">
      <selection activeCell="E1" sqref="E1"/>
      <pageMargins left="0.75" right="0.63" top="0.57999999999999996" bottom="0.6" header="0.34" footer="0.35"/>
      <pageSetup orientation="portrait" r:id="rId1"/>
      <headerFooter alignWithMargins="0">
        <oddFooter>&amp;R&amp;"Book Antiqua,Bold"&amp;8 Page &amp;P of &amp;N</oddFooter>
      </headerFooter>
    </customSheetView>
    <customSheetView guid="{2FDEDC7A-220A-4BDB-8FCD-0C556B60E1DF}" showGridLines="0" state="hidden">
      <selection activeCell="E1" sqref="E1"/>
      <pageMargins left="0.75" right="0.63" top="0.57999999999999996" bottom="0.6" header="0.34" footer="0.35"/>
      <pageSetup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PageBreaks="1" zeroValues="0" printArea="1" showRuler="0">
      <pageMargins left="0.75" right="0.75" top="0.55000000000000004" bottom="0.64" header="0.34" footer="0.38"/>
      <pageSetup orientation="portrait" r:id="rId4"/>
      <headerFooter alignWithMargins="0">
        <oddFooter>&amp;L&amp;8Tower Package-P238-TW04, TL associated with Phase-I Generation Project in Orissa (Part-C)&amp;R&amp;"Book Antiqua,Bold"&amp;8Attachment-3(JV) TW04  / Page &amp;P of &amp;N</oddFooter>
      </headerFooter>
    </customSheetView>
    <customSheetView guid="{ECEBABD0-566A-41C4-AA9A-38EA30EFEDA8}" showPageBreaks="1" showGridLines="0" zeroValues="0" printArea="1" showRuler="0" topLeftCell="A7">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state="hidden">
      <selection activeCell="E1" sqref="E1"/>
      <pageMargins left="0.75" right="0.63" top="0.57999999999999996" bottom="0.6" header="0.34" footer="0.35"/>
      <pageSetup orientation="portrait" r:id="rId6"/>
      <headerFooter alignWithMargins="0">
        <oddFooter>&amp;R&amp;"Book Antiqua,Bold"&amp;8 Page &amp;P of &amp;N</oddFooter>
      </headerFooter>
    </customSheetView>
    <customSheetView guid="{237D8718-39ED-4FFE-B3B2-D1192F8D2E87}" showGridLines="0" state="hidden">
      <selection activeCell="E1" sqref="E1"/>
      <pageMargins left="0.75" right="0.63" top="0.57999999999999996" bottom="0.6" header="0.34" footer="0.35"/>
      <pageSetup orientation="portrait" r:id="rId7"/>
      <headerFooter alignWithMargins="0">
        <oddFooter>&amp;R&amp;"Book Antiqua,Bold"&amp;8 Page &amp;P of &amp;N</oddFooter>
      </headerFooter>
    </customSheetView>
    <customSheetView guid="{6A6F11F6-4979-4331-B451-38654332CB39}" showGridLines="0" state="hidden">
      <selection activeCell="E1" sqref="E1"/>
      <pageMargins left="0.75" right="0.63" top="0.57999999999999996" bottom="0.6" header="0.34" footer="0.35"/>
      <pageSetup orientation="portrait" r:id="rId8"/>
      <headerFooter alignWithMargins="0">
        <oddFooter>&amp;R&amp;"Book Antiqua,Bold"&amp;8 Page &amp;P of &amp;N</oddFooter>
      </headerFooter>
    </customSheetView>
    <customSheetView guid="{C75B92C6-DDA6-4B48-9868-112DE431C284}" showPageBreaks="1" showGridLines="0" printArea="1" state="hidden">
      <selection activeCell="E1" sqref="E1"/>
      <pageMargins left="0.75" right="0.63" top="0.57999999999999996" bottom="0.6" header="0.34" footer="0.35"/>
      <pageSetup orientation="portrait" r:id="rId9"/>
      <headerFooter alignWithMargins="0">
        <oddFooter>&amp;R&amp;"Book Antiqua,Bold"&amp;8 Page &amp;P of &amp;N</oddFooter>
      </headerFooter>
    </customSheetView>
    <customSheetView guid="{827228A5-964E-465A-A946-EF2238A19E11}" showGridLines="0" state="hidden" showRuler="0">
      <selection activeCell="E1" sqref="E1"/>
      <pageMargins left="0.75" right="0.63" top="0.57999999999999996" bottom="0.6" header="0.34" footer="0.35"/>
      <pageSetup orientation="portrait" r:id="rId10"/>
      <headerFooter alignWithMargins="0">
        <oddFooter>&amp;R&amp;"Book Antiqua,Bold"&amp;8 Page &amp;P of &amp;N</oddFooter>
      </headerFooter>
    </customSheetView>
  </customSheetViews>
  <mergeCells count="14">
    <mergeCell ref="A3:E3"/>
    <mergeCell ref="A5:E5"/>
    <mergeCell ref="A22:E22"/>
    <mergeCell ref="B9:D9"/>
    <mergeCell ref="B10:D10"/>
    <mergeCell ref="B11:D11"/>
    <mergeCell ref="B12:D12"/>
    <mergeCell ref="A14:E14"/>
    <mergeCell ref="B20:E20"/>
    <mergeCell ref="B16:D16"/>
    <mergeCell ref="A8:D8"/>
    <mergeCell ref="B17:E17"/>
    <mergeCell ref="B18:E18"/>
    <mergeCell ref="B19:E19"/>
  </mergeCells>
  <phoneticPr fontId="6" type="noConversion"/>
  <conditionalFormatting sqref="A22:E22">
    <cfRule type="expression" dxfId="20" priority="2" stopIfTrue="1">
      <formula>$Z$1="Sole Bidder"</formula>
    </cfRule>
  </conditionalFormatting>
  <conditionalFormatting sqref="B15:E16 A15:A19">
    <cfRule type="expression" dxfId="19" priority="1" stopIfTrue="1">
      <formula>$Z$2=0</formula>
    </cfRule>
  </conditionalFormatting>
  <pageMargins left="0.75" right="0.63" top="0.57999999999999996" bottom="0.6" header="0.34" footer="0.35"/>
  <pageSetup scale="93" orientation="portrait" r:id="rId11"/>
  <headerFooter alignWithMargins="0">
    <oddFooter>&amp;R&amp;"Book Antiqua,Bold"&amp;8 Page &amp;P of &amp;N</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2"/>
  </sheetPr>
  <dimension ref="A1:I38"/>
  <sheetViews>
    <sheetView showGridLines="0" view="pageBreakPreview" zoomScale="80" zoomScaleNormal="90" zoomScaleSheetLayoutView="80" workbookViewId="0">
      <selection activeCell="A3" sqref="A3:E3"/>
    </sheetView>
  </sheetViews>
  <sheetFormatPr defaultRowHeight="16.5"/>
  <cols>
    <col min="1" max="1" width="12.140625" style="31" customWidth="1"/>
    <col min="2" max="2" width="20.5703125" style="31" customWidth="1"/>
    <col min="3" max="3" width="11.42578125" style="31" customWidth="1"/>
    <col min="4" max="4" width="37.7109375" style="31" customWidth="1"/>
    <col min="5" max="5" width="39.28515625" style="31" customWidth="1"/>
    <col min="6" max="8" width="9.140625" style="26"/>
    <col min="9" max="16384" width="9.140625" style="27"/>
  </cols>
  <sheetData>
    <row r="1" spans="1:9">
      <c r="A1" s="23" t="str">
        <f>'Attach 3(JV)'!A1</f>
        <v>Specification No. :SR-I/C&amp;M/WC-3823-D/2024/Rfx-5002003807</v>
      </c>
      <c r="B1" s="24"/>
      <c r="C1" s="24"/>
      <c r="D1" s="24"/>
      <c r="E1" s="25" t="str">
        <f>"Attachment-3(QR) "</f>
        <v xml:space="preserve">Attachment-3(QR) </v>
      </c>
    </row>
    <row r="3" spans="1:9" ht="63"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28"/>
      <c r="G3" s="29"/>
      <c r="H3" s="28"/>
    </row>
    <row r="4" spans="1:9" ht="20.100000000000001" customHeight="1">
      <c r="A4" s="30"/>
      <c r="H4" s="32"/>
      <c r="I4" s="12"/>
    </row>
    <row r="5" spans="1:9" ht="20.100000000000001" customHeight="1">
      <c r="A5" s="506" t="s">
        <v>551</v>
      </c>
      <c r="B5" s="506"/>
      <c r="C5" s="506"/>
      <c r="D5" s="506"/>
      <c r="E5" s="506"/>
      <c r="F5" s="33"/>
      <c r="H5" s="32"/>
      <c r="I5" s="12"/>
    </row>
    <row r="6" spans="1:9" ht="20.100000000000001" customHeight="1">
      <c r="A6" s="34"/>
      <c r="H6" s="32"/>
      <c r="I6" s="12"/>
    </row>
    <row r="7" spans="1:9" ht="31.5" customHeight="1">
      <c r="A7" s="35" t="str">
        <f>'Attach 3(JV)'!A7</f>
        <v>Bidder’s Name and Address (the Bidder) :</v>
      </c>
      <c r="E7" s="16" t="str">
        <f>'Attach 3(JV)'!E7</f>
        <v>To:</v>
      </c>
      <c r="H7" s="32"/>
      <c r="I7" s="12"/>
    </row>
    <row r="8" spans="1:9" ht="27" customHeight="1">
      <c r="A8" s="511" t="str">
        <f>'Attach 3(JV)'!A8</f>
        <v/>
      </c>
      <c r="B8" s="511"/>
      <c r="C8" s="511"/>
      <c r="D8" s="511"/>
      <c r="E8" s="40" t="s">
        <v>655</v>
      </c>
      <c r="H8" s="32"/>
      <c r="I8" s="12"/>
    </row>
    <row r="9" spans="1:9">
      <c r="A9" s="14" t="s">
        <v>548</v>
      </c>
      <c r="B9" s="512" t="str">
        <f>'Attach 3(JV)'!B9</f>
        <v/>
      </c>
      <c r="C9" s="512"/>
      <c r="D9" s="512"/>
      <c r="E9" s="40" t="s">
        <v>550</v>
      </c>
      <c r="H9" s="32"/>
      <c r="I9" s="12"/>
    </row>
    <row r="10" spans="1:9">
      <c r="A10" s="14" t="s">
        <v>549</v>
      </c>
      <c r="B10" s="512" t="str">
        <f>'Attach 3(JV)'!B10</f>
        <v/>
      </c>
      <c r="C10" s="512"/>
      <c r="D10" s="512"/>
      <c r="E10" s="40" t="s">
        <v>677</v>
      </c>
      <c r="H10" s="32"/>
      <c r="I10" s="12"/>
    </row>
    <row r="11" spans="1:9">
      <c r="B11" s="512" t="str">
        <f>'Attach 3(JV)'!B11</f>
        <v/>
      </c>
      <c r="C11" s="512"/>
      <c r="D11" s="512"/>
      <c r="E11" s="40" t="s">
        <v>678</v>
      </c>
    </row>
    <row r="12" spans="1:9">
      <c r="A12" s="34"/>
      <c r="B12" s="512" t="str">
        <f>'Attach 3(JV)'!B12</f>
        <v/>
      </c>
      <c r="C12" s="512"/>
      <c r="D12" s="512"/>
      <c r="E12" s="40" t="s">
        <v>679</v>
      </c>
    </row>
    <row r="13" spans="1:9" ht="20.100000000000001" customHeight="1">
      <c r="A13" s="31" t="s">
        <v>542</v>
      </c>
    </row>
    <row r="14" spans="1:9" ht="20.100000000000001" customHeight="1">
      <c r="A14" s="34"/>
    </row>
    <row r="15" spans="1:9" ht="27.75" customHeight="1">
      <c r="A15" s="507" t="s">
        <v>656</v>
      </c>
      <c r="B15" s="507"/>
      <c r="C15" s="507"/>
      <c r="D15" s="507"/>
      <c r="E15" s="507"/>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33"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C24" s="35"/>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algorithmName="SHA-512" hashValue="sM9lHEREJFxx0OFFkG3SOVJC4rHGUP/wywX5863kWkH7ynxm4lkIlJATtX7m7GcrqFnaJ2LFjeKtuMFkMdRF6w==" saltValue="Rlij33iM0sbBzdKiSbGkFw==" spinCount="100000" sheet="1" selectLockedCells="1"/>
  <customSheetViews>
    <customSheetView guid="{F68380CD-DF58-4BFA-A4C7-4B5C98AD7B16}" showGridLines="0">
      <pageMargins left="0.75" right="0.63" top="0.57999999999999996" bottom="0.6" header="0.34" footer="0.35"/>
      <pageSetup scale="80"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8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Antiqua,Bold"&amp;8Attachment-3(QR) TW04  / Page &amp;P of &amp;N</oddFooter>
      </headerFooter>
    </customSheetView>
    <customSheetView guid="{ECEBABD0-566A-41C4-AA9A-38EA30EFEDA8}" showPageBreaks="1" showGridLines="0" zeroValues="0" printArea="1"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pageMargins left="0.75" right="0.63" top="0.57999999999999996" bottom="0.6" header="0.34" footer="0.35"/>
      <pageSetup scale="80"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80" orientation="portrait" r:id="rId7"/>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80"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80" orientation="portrait" r:id="rId9"/>
      <headerFooter alignWithMargins="0">
        <oddFooter>&amp;R&amp;"Book Antiqua,Bold"&amp;8 Page &amp;P of &amp;N</oddFooter>
      </headerFooter>
    </customSheetView>
    <customSheetView guid="{827228A5-964E-465A-A946-EF2238A19E11}" showGridLines="0" showRuler="0" topLeftCell="A7">
      <selection activeCell="E8" sqref="E8:E12"/>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5" right="0.63" top="0.57999999999999996" bottom="0.6" header="0.34" footer="0.35"/>
  <pageSetup scale="80" orientation="portrait" r:id="rId11"/>
  <headerFooter alignWithMargins="0">
    <oddFooter>&amp;R&amp;"Book Antiqua,Bold"&amp;8 Page &amp;P of &amp;N</oddFooter>
  </headerFooter>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57"/>
  </sheetPr>
  <dimension ref="A1:I42"/>
  <sheetViews>
    <sheetView showGridLines="0" showZeros="0" view="pageBreakPreview" zoomScaleNormal="90" zoomScaleSheetLayoutView="100" workbookViewId="0">
      <selection activeCell="F18" sqref="F18"/>
    </sheetView>
  </sheetViews>
  <sheetFormatPr defaultRowHeight="16.5"/>
  <cols>
    <col min="1" max="1" width="12.140625" style="31" customWidth="1"/>
    <col min="2" max="2" width="20.5703125" style="31" customWidth="1"/>
    <col min="3" max="3" width="11.42578125" style="31" customWidth="1"/>
    <col min="4" max="4" width="23.85546875" style="31" customWidth="1"/>
    <col min="5" max="5" width="39.28515625" style="31" customWidth="1"/>
    <col min="6" max="7" width="24.28515625" style="137" customWidth="1"/>
    <col min="8" max="9" width="9.140625" style="132"/>
    <col min="10" max="16384" width="9.140625" style="27"/>
  </cols>
  <sheetData>
    <row r="1" spans="1:8">
      <c r="A1" s="23" t="str">
        <f>'Attach 3(JV)'!A1</f>
        <v>Specification No. :SR-I/C&amp;M/WC-3823-D/2024/Rfx-5002003807</v>
      </c>
      <c r="B1" s="24"/>
      <c r="C1" s="24"/>
      <c r="D1" s="24"/>
      <c r="E1" s="25" t="str">
        <f>"Attachment-4 "</f>
        <v xml:space="preserve">Attachment-4 </v>
      </c>
    </row>
    <row r="3" spans="1:8" ht="83.2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138"/>
      <c r="G3" s="138"/>
    </row>
    <row r="4" spans="1:8" ht="20.100000000000001" customHeight="1">
      <c r="A4" s="30"/>
      <c r="H4" s="142"/>
    </row>
    <row r="5" spans="1:8" ht="20.100000000000001" customHeight="1">
      <c r="A5" s="506" t="s">
        <v>552</v>
      </c>
      <c r="B5" s="506"/>
      <c r="C5" s="506"/>
      <c r="D5" s="506"/>
      <c r="E5" s="506"/>
      <c r="F5" s="139"/>
      <c r="G5" s="139"/>
      <c r="H5" s="142"/>
    </row>
    <row r="6" spans="1:8" ht="20.100000000000001" customHeight="1">
      <c r="A6" s="34"/>
      <c r="H6" s="142"/>
    </row>
    <row r="7" spans="1:8" ht="20.100000000000001" customHeight="1">
      <c r="A7" s="35" t="str">
        <f>'Attach 3(JV)'!A7</f>
        <v>Bidder’s Name and Address (the Bidder) :</v>
      </c>
      <c r="E7" s="16" t="str">
        <f>'Attach 3(JV)'!E7</f>
        <v>To:</v>
      </c>
      <c r="H7" s="142"/>
    </row>
    <row r="8" spans="1:8" ht="36" customHeight="1">
      <c r="A8" s="511" t="str">
        <f>'Attach 3(JV)'!A8</f>
        <v/>
      </c>
      <c r="B8" s="511"/>
      <c r="C8" s="511"/>
      <c r="D8" s="511"/>
      <c r="E8" s="40" t="str">
        <f>'Attach 3(QR)'!E8</f>
        <v>Sr.GM(C&amp;M)</v>
      </c>
      <c r="H8" s="142"/>
    </row>
    <row r="9" spans="1:8">
      <c r="A9" s="14" t="s">
        <v>548</v>
      </c>
      <c r="B9" s="512" t="str">
        <f>'Attach 3(JV)'!B9</f>
        <v/>
      </c>
      <c r="C9" s="512"/>
      <c r="D9" s="512"/>
      <c r="E9" s="40" t="str">
        <f>'Attach 3(QR)'!E9</f>
        <v>Power Grid Corporation of India Ltd.,</v>
      </c>
      <c r="H9" s="142"/>
    </row>
    <row r="10" spans="1:8">
      <c r="A10" s="14" t="s">
        <v>549</v>
      </c>
      <c r="B10" s="512" t="str">
        <f>'Attach 3(JV)'!B10</f>
        <v/>
      </c>
      <c r="C10" s="512"/>
      <c r="D10" s="512"/>
      <c r="E10" s="40" t="str">
        <f>'Attach 3(QR)'!E10</f>
        <v>SRTS-1</v>
      </c>
      <c r="H10" s="142"/>
    </row>
    <row r="11" spans="1:8">
      <c r="B11" s="512" t="str">
        <f>'Attach 3(JV)'!B11</f>
        <v/>
      </c>
      <c r="C11" s="512"/>
      <c r="D11" s="512"/>
      <c r="E11" s="40" t="str">
        <f>'Attach 3(QR)'!E11</f>
        <v>No: 6-6-8/32 &amp; 395E, Kavadiguda Main Road</v>
      </c>
    </row>
    <row r="12" spans="1:8">
      <c r="A12" s="34"/>
      <c r="B12" s="512" t="str">
        <f>'Attach 3(JV)'!B12</f>
        <v/>
      </c>
      <c r="C12" s="512"/>
      <c r="D12" s="512"/>
      <c r="E12" s="40" t="str">
        <f>'Attach 3(QR)'!E12</f>
        <v>Secunderabad, Telangana – 500 080</v>
      </c>
    </row>
    <row r="13" spans="1:8" ht="20.100000000000001" customHeight="1">
      <c r="A13" s="34"/>
      <c r="B13" s="117"/>
      <c r="C13" s="117"/>
      <c r="D13" s="117"/>
      <c r="E13" s="27"/>
      <c r="F13" s="140"/>
      <c r="G13" s="140"/>
    </row>
    <row r="14" spans="1:8" ht="20.100000000000001" customHeight="1">
      <c r="A14" s="34"/>
      <c r="B14" s="117"/>
      <c r="C14" s="117"/>
      <c r="D14" s="117"/>
    </row>
    <row r="15" spans="1:8" ht="20.100000000000001" customHeight="1">
      <c r="A15" s="31" t="s">
        <v>542</v>
      </c>
    </row>
    <row r="16" spans="1:8" ht="20.100000000000001" customHeight="1">
      <c r="A16" s="34"/>
    </row>
    <row r="17" spans="1:9" ht="50.1" customHeight="1">
      <c r="A17" s="513" t="str">
        <f>"We hereby certify that equipment and materials to be supplied are produced in " &amp;H26 &amp; " eligible source " &amp; F26</f>
        <v>We hereby certify that equipment and materials to be supplied are produced in [Enter the name of country where from equipments &amp; material shall be supplied] eligible source country.</v>
      </c>
      <c r="B17" s="513"/>
      <c r="C17" s="513"/>
      <c r="D17" s="513"/>
      <c r="E17" s="513"/>
      <c r="F17" s="141" t="s">
        <v>348</v>
      </c>
      <c r="G17" s="141" t="s">
        <v>349</v>
      </c>
    </row>
    <row r="18" spans="1:9" ht="45" customHeight="1">
      <c r="A18" s="474" t="str">
        <f>"We hereby certify that our company is incorporated and registered in " &amp;I26 &amp; " eligible source " &amp;G26</f>
        <v>We hereby certify that our company is incorporated and registered in [Enter the name of country where from equipments &amp; material shall be supplied] eligible source country.</v>
      </c>
      <c r="B18" s="474"/>
      <c r="C18" s="474"/>
      <c r="D18" s="474"/>
      <c r="E18" s="474"/>
      <c r="F18" s="149"/>
      <c r="G18" s="149"/>
      <c r="H18" s="129" t="str">
        <f t="shared" ref="H18:I25" si="0">IF(F18 = "", "", F18&amp; ", ")</f>
        <v/>
      </c>
      <c r="I18" s="129" t="str">
        <f t="shared" si="0"/>
        <v/>
      </c>
    </row>
    <row r="19" spans="1:9" ht="33" customHeight="1">
      <c r="A19" s="144"/>
      <c r="B19" s="144"/>
      <c r="C19" s="144"/>
      <c r="D19" s="144"/>
      <c r="E19" s="144"/>
      <c r="F19" s="149"/>
      <c r="G19" s="149"/>
      <c r="H19" s="129" t="str">
        <f t="shared" si="0"/>
        <v/>
      </c>
      <c r="I19" s="129" t="str">
        <f t="shared" si="0"/>
        <v/>
      </c>
    </row>
    <row r="20" spans="1:9" ht="33" customHeight="1">
      <c r="A20" s="144"/>
      <c r="B20" s="144"/>
      <c r="C20" s="144"/>
      <c r="D20" s="39"/>
      <c r="E20" s="144"/>
      <c r="F20" s="149"/>
      <c r="G20" s="149"/>
      <c r="H20" s="129" t="str">
        <f t="shared" si="0"/>
        <v/>
      </c>
      <c r="I20" s="129" t="str">
        <f t="shared" si="0"/>
        <v/>
      </c>
    </row>
    <row r="21" spans="1:9" ht="33" customHeight="1">
      <c r="A21" s="38" t="s">
        <v>179</v>
      </c>
      <c r="B21" s="60" t="str">
        <f>'Attach 3(JV)'!B24</f>
        <v/>
      </c>
      <c r="D21" s="39" t="s">
        <v>177</v>
      </c>
      <c r="E21" s="41" t="str">
        <f>'Attach 3(JV)'!E24</f>
        <v/>
      </c>
      <c r="F21" s="149"/>
      <c r="G21" s="149"/>
      <c r="H21" s="129" t="str">
        <f t="shared" si="0"/>
        <v/>
      </c>
      <c r="I21" s="129" t="str">
        <f t="shared" si="0"/>
        <v/>
      </c>
    </row>
    <row r="22" spans="1:9" ht="33" customHeight="1">
      <c r="A22" s="38" t="s">
        <v>180</v>
      </c>
      <c r="B22" s="41" t="str">
        <f>'Attach 3(JV)'!B25</f>
        <v/>
      </c>
      <c r="D22" s="39" t="s">
        <v>178</v>
      </c>
      <c r="E22" s="41" t="str">
        <f>'Attach 3(JV)'!E25</f>
        <v/>
      </c>
      <c r="F22" s="149"/>
      <c r="G22" s="149"/>
      <c r="H22" s="129" t="str">
        <f t="shared" si="0"/>
        <v/>
      </c>
      <c r="I22" s="129" t="str">
        <f t="shared" si="0"/>
        <v/>
      </c>
    </row>
    <row r="23" spans="1:9" ht="33" customHeight="1">
      <c r="D23" s="39"/>
      <c r="F23" s="149"/>
      <c r="G23" s="149"/>
      <c r="H23" s="129" t="str">
        <f t="shared" si="0"/>
        <v/>
      </c>
      <c r="I23" s="129" t="str">
        <f t="shared" si="0"/>
        <v/>
      </c>
    </row>
    <row r="24" spans="1:9" ht="33" customHeight="1">
      <c r="D24" s="39"/>
      <c r="F24" s="149"/>
      <c r="G24" s="149"/>
      <c r="H24" s="129" t="str">
        <f t="shared" si="0"/>
        <v/>
      </c>
      <c r="I24" s="129" t="str">
        <f t="shared" si="0"/>
        <v/>
      </c>
    </row>
    <row r="25" spans="1:9" ht="33" customHeight="1">
      <c r="A25" s="27"/>
      <c r="B25" s="27"/>
      <c r="C25" s="27"/>
      <c r="D25" s="27"/>
      <c r="E25" s="27"/>
      <c r="F25" s="149"/>
      <c r="G25" s="149"/>
      <c r="H25" s="129" t="str">
        <f t="shared" si="0"/>
        <v/>
      </c>
      <c r="I25" s="129" t="str">
        <f t="shared" si="0"/>
        <v/>
      </c>
    </row>
    <row r="26" spans="1:9" ht="33" customHeight="1">
      <c r="A26" s="27"/>
      <c r="B26" s="27"/>
      <c r="C26" s="27"/>
      <c r="D26" s="27"/>
      <c r="E26" s="27"/>
      <c r="F26" s="143" t="str">
        <f>IF((8-COUNTBLANK(F18:F25)) &lt;2, "country.", "countries.")</f>
        <v>country.</v>
      </c>
      <c r="G26" s="143" t="str">
        <f>IF((8-COUNTBLANK(G18:G25)) &lt;2, "country.", "countries.")</f>
        <v>country.</v>
      </c>
      <c r="H26" s="129" t="str">
        <f>IF(COUNTBLANK(F18:F25) =8, "[Enter the name of country where from equipments &amp; material shall be supplied]",CONCATENATE(H18,H19,H20,H21,H22,H23,H24,H25))</f>
        <v>[Enter the name of country where from equipments &amp; material shall be supplied]</v>
      </c>
      <c r="I26" s="129" t="str">
        <f>IF(COUNTBLANK(G18:G25) =8, "[Enter the name of country where from equipments &amp; material shall be supplied]",CONCATENATE(I18,I19,I20,I21,I22,I23,I24,I25))</f>
        <v>[Enter the name of country where from equipments &amp; material shall be supplied]</v>
      </c>
    </row>
    <row r="27" spans="1:9" ht="33" customHeight="1">
      <c r="A27" s="27"/>
      <c r="B27" s="27"/>
      <c r="C27" s="27"/>
      <c r="D27" s="27"/>
      <c r="E27" s="27"/>
    </row>
    <row r="28" spans="1:9" ht="33" customHeight="1">
      <c r="A28" s="27"/>
      <c r="B28" s="27"/>
      <c r="C28" s="27"/>
      <c r="D28" s="27"/>
      <c r="E28" s="27"/>
    </row>
    <row r="29" spans="1:9" ht="33" customHeight="1">
      <c r="A29" s="27"/>
      <c r="B29" s="27"/>
      <c r="C29" s="27"/>
      <c r="D29" s="27"/>
      <c r="E29" s="27"/>
    </row>
    <row r="30" spans="1:9" ht="20.100000000000001" customHeight="1"/>
    <row r="31" spans="1:9" ht="20.100000000000001" customHeight="1">
      <c r="A31" s="40"/>
    </row>
    <row r="32" spans="1:9" ht="20.100000000000001" customHeight="1"/>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row r="41" spans="1:1" ht="20.100000000000001" customHeight="1"/>
    <row r="42" spans="1:1" ht="20.100000000000001" customHeight="1"/>
  </sheetData>
  <sheetProtection algorithmName="SHA-512" hashValue="m3HRHWzayowMehwItu2Hw11d/vMKfDXK4MRXYK1L21PpbFhxOpRxAnNOe9B5rYLsznZiQDZIeKUfJjDq/TnNPQ==" saltValue="NFHrjovU1WMRhdrhS7XPoQ==" spinCount="100000" sheet="1" selectLockedCells="1"/>
  <customSheetViews>
    <customSheetView guid="{F68380CD-DF58-4BFA-A4C7-4B5C98AD7B16}" showGridLines="0" zeroValues="0">
      <selection activeCell="F20" sqref="F20"/>
      <pageMargins left="0.75" right="0.63" top="0.57999999999999996" bottom="0.6" header="0.34" footer="0.35"/>
      <pageSetup scale="80" orientation="portrait" r:id="rId1"/>
      <headerFooter alignWithMargins="0">
        <oddFooter>&amp;R&amp;"Book Antiqua,Bold"&amp;8 Page &amp;P of &amp;N</oddFooter>
      </headerFooter>
    </customSheetView>
    <customSheetView guid="{2FDEDC7A-220A-4BDB-8FCD-0C556B60E1DF}" showGridLines="0" zeroValues="0">
      <selection activeCell="F20" sqref="F20"/>
      <pageMargins left="0.75" right="0.63" top="0.57999999999999996" bottom="0.6" header="0.34" footer="0.35"/>
      <pageSetup scale="80"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F18" sqref="F18"/>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PageBreaks="1" zeroValues="0" printArea="1" view="pageBreakPreview" showRuler="0">
      <selection activeCell="A18" sqref="A18:E18"/>
      <pageMargins left="0.75" right="0.75" top="0.77" bottom="1" header="0.5" footer="0.5"/>
      <pageSetup orientation="portrait" r:id="rId4"/>
      <headerFooter alignWithMargins="0">
        <oddFooter>&amp;L&amp;8Tower Package-P238-TW04, TL associated with Phase-I Generation Project in Orissa (Part-C)&amp;R&amp;"Book Antiqua,Bold"&amp;8Attachment-4 TW04  /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zeroValues="0">
      <selection activeCell="F21" sqref="F21"/>
      <pageMargins left="0.75" right="0.63" top="0.57999999999999996" bottom="0.6" header="0.34" footer="0.35"/>
      <pageSetup scale="80" orientation="portrait" r:id="rId6"/>
      <headerFooter alignWithMargins="0">
        <oddFooter>&amp;R&amp;"Book Antiqua,Bold"&amp;8 Page &amp;P of &amp;N</oddFooter>
      </headerFooter>
    </customSheetView>
    <customSheetView guid="{237D8718-39ED-4FFE-B3B2-D1192F8D2E87}" showGridLines="0" zeroValues="0">
      <selection activeCell="F20" sqref="F20"/>
      <pageMargins left="0.75" right="0.63" top="0.57999999999999996" bottom="0.6" header="0.34" footer="0.35"/>
      <pageSetup scale="80" orientation="portrait" r:id="rId7"/>
      <headerFooter alignWithMargins="0">
        <oddFooter>&amp;R&amp;"Book Antiqua,Bold"&amp;8 Page &amp;P of &amp;N</oddFooter>
      </headerFooter>
    </customSheetView>
    <customSheetView guid="{6A6F11F6-4979-4331-B451-38654332CB39}" showGridLines="0" zeroValues="0" topLeftCell="A10">
      <selection activeCell="G20" sqref="G20"/>
      <pageMargins left="0.75" right="0.63" top="0.57999999999999996" bottom="0.6" header="0.34" footer="0.35"/>
      <pageSetup scale="80" orientation="portrait" r:id="rId8"/>
      <headerFooter alignWithMargins="0">
        <oddFooter>&amp;R&amp;"Book Antiqua,Bold"&amp;8 Page &amp;P of &amp;N</oddFooter>
      </headerFooter>
    </customSheetView>
    <customSheetView guid="{C75B92C6-DDA6-4B48-9868-112DE431C284}" showPageBreaks="1" showGridLines="0" zeroValues="0" printArea="1" topLeftCell="A13">
      <selection activeCell="G20" sqref="G20"/>
      <pageMargins left="0.75" right="0.63" top="0.57999999999999996" bottom="0.6" header="0.34" footer="0.35"/>
      <pageSetup scale="80" orientation="portrait" r:id="rId9"/>
      <headerFooter alignWithMargins="0">
        <oddFooter>&amp;R&amp;"Book Antiqua,Bold"&amp;8 Page &amp;P of &amp;N</oddFooter>
      </headerFooter>
    </customSheetView>
    <customSheetView guid="{827228A5-964E-465A-A946-EF2238A19E11}" showGridLines="0" zeroValues="0" showRuler="0" topLeftCell="A10">
      <selection activeCell="G21" sqref="G21"/>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9">
    <mergeCell ref="A8:D8"/>
    <mergeCell ref="A18:E18"/>
    <mergeCell ref="B9:D9"/>
    <mergeCell ref="A3:E3"/>
    <mergeCell ref="A5:E5"/>
    <mergeCell ref="A17:E17"/>
    <mergeCell ref="B10:D10"/>
    <mergeCell ref="B11:D11"/>
    <mergeCell ref="B12:D12"/>
  </mergeCells>
  <phoneticPr fontId="6" type="noConversion"/>
  <pageMargins left="0.75" right="0.63" top="0.57999999999999996" bottom="0.6" header="0.34" footer="0.35"/>
  <pageSetup scale="80" orientation="portrait" r:id="rId11"/>
  <headerFooter alignWithMargins="0">
    <oddFooter>&amp;R&amp;"Book Antiqua,Bold"&amp;8 Page &amp;P of &amp;N</oddFooter>
  </headerFooter>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0"/>
  </sheetPr>
  <dimension ref="A1:I44"/>
  <sheetViews>
    <sheetView showGridLines="0" showZeros="0" zoomScaleNormal="100" workbookViewId="0">
      <selection activeCell="E2" sqref="E2"/>
    </sheetView>
  </sheetViews>
  <sheetFormatPr defaultRowHeight="16.5"/>
  <cols>
    <col min="1" max="1" width="12.140625" style="31" customWidth="1"/>
    <col min="2" max="2" width="23.7109375" style="31" customWidth="1"/>
    <col min="3" max="3" width="33" style="31" customWidth="1"/>
    <col min="4" max="4" width="12.28515625" style="31" customWidth="1"/>
    <col min="5" max="5" width="26.7109375" style="31" customWidth="1"/>
    <col min="6" max="8" width="9.140625" style="26"/>
    <col min="9" max="16384" width="9.140625" style="27"/>
  </cols>
  <sheetData>
    <row r="1" spans="1:9">
      <c r="A1" s="23" t="str">
        <f>'Attach 3(JV)'!A1</f>
        <v>Specification No. :SR-I/C&amp;M/WC-3823-D/2024/Rfx-5002003807</v>
      </c>
      <c r="B1" s="24"/>
      <c r="C1" s="24"/>
      <c r="D1" s="24"/>
      <c r="E1" s="43" t="str">
        <f>"Attachment-4(A) "</f>
        <v xml:space="preserve">Attachment-4(A) </v>
      </c>
    </row>
    <row r="2" spans="1:9" ht="11.1" customHeight="1"/>
    <row r="3" spans="1:9" ht="48"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28"/>
      <c r="G3" s="29"/>
      <c r="H3" s="28"/>
    </row>
    <row r="4" spans="1:9" ht="11.1" customHeight="1">
      <c r="A4" s="30"/>
      <c r="H4" s="32"/>
      <c r="I4" s="12"/>
    </row>
    <row r="5" spans="1:9" ht="20.100000000000001" customHeight="1">
      <c r="A5" s="506" t="s">
        <v>553</v>
      </c>
      <c r="B5" s="506"/>
      <c r="C5" s="506"/>
      <c r="D5" s="506"/>
      <c r="E5" s="506"/>
      <c r="F5" s="33"/>
      <c r="H5" s="32"/>
      <c r="I5" s="12"/>
    </row>
    <row r="6" spans="1:9" ht="11.1" customHeight="1">
      <c r="A6" s="34"/>
      <c r="H6" s="32"/>
      <c r="I6" s="12"/>
    </row>
    <row r="7" spans="1:9" ht="20.100000000000001" customHeight="1">
      <c r="A7" s="35" t="str">
        <f>'Attach 3(JV)'!A7</f>
        <v>Bidder’s Name and Address (the Bidder) :</v>
      </c>
      <c r="D7" s="16" t="str">
        <f>'Attach 3(JV)'!E7</f>
        <v>To:</v>
      </c>
      <c r="H7" s="32"/>
      <c r="I7" s="12"/>
    </row>
    <row r="8" spans="1:9" s="148" customFormat="1" ht="36" customHeight="1">
      <c r="A8" s="511" t="str">
        <f>'Attach 3(JV)'!A8</f>
        <v/>
      </c>
      <c r="B8" s="511"/>
      <c r="C8" s="511"/>
      <c r="D8" s="13" t="str">
        <f>'Attach 3(JV)'!E8</f>
        <v>Sr.GM(C&amp;M)</v>
      </c>
      <c r="E8" s="34"/>
      <c r="F8" s="146"/>
      <c r="G8" s="146"/>
      <c r="H8" s="147"/>
      <c r="I8" s="145"/>
    </row>
    <row r="9" spans="1:9" ht="20.100000000000001" customHeight="1">
      <c r="A9" s="14" t="s">
        <v>548</v>
      </c>
      <c r="B9" s="508" t="str">
        <f>'Attach 3(JV)'!B9</f>
        <v/>
      </c>
      <c r="C9" s="508"/>
      <c r="D9" s="13" t="str">
        <f>'Attach 3(JV)'!E9</f>
        <v>Power Grid Corporation of India Ltd.,</v>
      </c>
      <c r="H9" s="32"/>
      <c r="I9" s="12"/>
    </row>
    <row r="10" spans="1:9" ht="20.100000000000001" customHeight="1">
      <c r="A10" s="14" t="s">
        <v>549</v>
      </c>
      <c r="B10" s="508" t="str">
        <f>'Attach 3(JV)'!B10</f>
        <v/>
      </c>
      <c r="C10" s="508"/>
      <c r="D10" s="13" t="str">
        <f>'Attach 3(JV)'!E10</f>
        <v>Odisha Projects</v>
      </c>
      <c r="H10" s="32"/>
      <c r="I10" s="12"/>
    </row>
    <row r="11" spans="1:9" ht="20.100000000000001" customHeight="1">
      <c r="B11" s="508" t="str">
        <f>'Attach 3(JV)'!B11</f>
        <v/>
      </c>
      <c r="C11" s="508"/>
      <c r="D11" s="13" t="str">
        <f>'Attach 3(JV)'!E11</f>
        <v>Plot No-4,Unit-41,Niladri Vihar</v>
      </c>
    </row>
    <row r="12" spans="1:9" ht="15" customHeight="1">
      <c r="A12" s="34"/>
      <c r="B12" s="508" t="str">
        <f>'Attach 3(JV)'!B12</f>
        <v/>
      </c>
      <c r="C12" s="508"/>
      <c r="D12" s="13"/>
    </row>
    <row r="13" spans="1:9" ht="20.100000000000001" customHeight="1">
      <c r="A13" s="31" t="s">
        <v>542</v>
      </c>
    </row>
    <row r="14" spans="1:9" ht="72" customHeight="1">
      <c r="A14" s="514" t="s">
        <v>554</v>
      </c>
      <c r="B14" s="514"/>
      <c r="C14" s="514"/>
      <c r="D14" s="514"/>
      <c r="E14" s="514"/>
    </row>
    <row r="15" spans="1:9" ht="20.100000000000001" customHeight="1">
      <c r="A15" s="125" t="s">
        <v>556</v>
      </c>
      <c r="B15" s="67"/>
      <c r="C15" s="67"/>
      <c r="D15" s="67"/>
      <c r="E15" s="126"/>
    </row>
    <row r="16" spans="1:9" ht="20.100000000000001" customHeight="1">
      <c r="A16" s="125" t="s">
        <v>557</v>
      </c>
      <c r="B16" s="67"/>
      <c r="C16" s="67"/>
      <c r="D16" s="67"/>
      <c r="E16" s="126"/>
    </row>
    <row r="17" spans="1:9" ht="20.100000000000001" customHeight="1">
      <c r="A17" s="125" t="s">
        <v>558</v>
      </c>
      <c r="B17" s="68"/>
      <c r="C17" s="68"/>
      <c r="D17" s="68"/>
      <c r="E17" s="127"/>
    </row>
    <row r="18" spans="1:9" ht="20.100000000000001" customHeight="1">
      <c r="A18" s="125" t="s">
        <v>559</v>
      </c>
      <c r="B18" s="69"/>
      <c r="C18" s="69"/>
      <c r="D18" s="69"/>
      <c r="E18" s="128"/>
    </row>
    <row r="19" spans="1:9" ht="19.5" customHeight="1">
      <c r="A19" s="125" t="s">
        <v>242</v>
      </c>
      <c r="B19" s="69"/>
      <c r="C19" s="69"/>
      <c r="D19" s="69"/>
      <c r="E19" s="128"/>
    </row>
    <row r="20" spans="1:9" ht="62.25" customHeight="1">
      <c r="A20" s="514" t="s">
        <v>555</v>
      </c>
      <c r="B20" s="514"/>
      <c r="C20" s="514"/>
      <c r="D20" s="514"/>
      <c r="E20" s="514"/>
    </row>
    <row r="21" spans="1:9" s="26" customFormat="1" ht="20.100000000000001" customHeight="1">
      <c r="A21" s="121" t="s">
        <v>560</v>
      </c>
      <c r="B21" s="121" t="s">
        <v>561</v>
      </c>
      <c r="C21" s="121" t="s">
        <v>562</v>
      </c>
      <c r="D21" s="121" t="s">
        <v>544</v>
      </c>
      <c r="E21" s="121" t="s">
        <v>545</v>
      </c>
      <c r="I21" s="27"/>
    </row>
    <row r="22" spans="1:9" ht="20.100000000000001" customHeight="1">
      <c r="A22" s="122">
        <v>1</v>
      </c>
      <c r="B22" s="70"/>
      <c r="C22" s="70"/>
      <c r="D22" s="70"/>
      <c r="E22" s="70"/>
    </row>
    <row r="23" spans="1:9" ht="20.100000000000001" customHeight="1">
      <c r="A23" s="123">
        <v>2</v>
      </c>
      <c r="B23" s="71"/>
      <c r="C23" s="71"/>
      <c r="D23" s="71"/>
      <c r="E23" s="71"/>
    </row>
    <row r="24" spans="1:9" ht="20.100000000000001" customHeight="1">
      <c r="A24" s="123">
        <v>3</v>
      </c>
      <c r="B24" s="71"/>
      <c r="C24" s="71"/>
      <c r="D24" s="71"/>
      <c r="E24" s="71"/>
    </row>
    <row r="25" spans="1:9" ht="20.100000000000001" customHeight="1">
      <c r="A25" s="123">
        <v>4</v>
      </c>
      <c r="B25" s="72"/>
      <c r="C25" s="72"/>
      <c r="D25" s="71"/>
      <c r="E25" s="72"/>
    </row>
    <row r="26" spans="1:9" ht="20.100000000000001" customHeight="1">
      <c r="A26" s="124">
        <v>5</v>
      </c>
      <c r="B26" s="73"/>
      <c r="C26" s="73"/>
      <c r="D26" s="73"/>
      <c r="E26" s="73"/>
    </row>
    <row r="27" spans="1:9" ht="15.95" customHeight="1"/>
    <row r="28" spans="1:9" ht="23.1" customHeight="1">
      <c r="C28" s="39" t="s">
        <v>184</v>
      </c>
    </row>
    <row r="29" spans="1:9" ht="23.1" customHeight="1">
      <c r="A29" s="38" t="s">
        <v>179</v>
      </c>
      <c r="B29" s="60" t="str">
        <f>'Attach 3(JV)'!B24</f>
        <v/>
      </c>
      <c r="C29" s="39" t="s">
        <v>177</v>
      </c>
      <c r="D29" s="41" t="str">
        <f>'Attach 3(JV)'!E24</f>
        <v/>
      </c>
    </row>
    <row r="30" spans="1:9" ht="23.1" customHeight="1">
      <c r="A30" s="38" t="s">
        <v>180</v>
      </c>
      <c r="B30" s="41" t="str">
        <f>'Attach 3(JV)'!B25</f>
        <v/>
      </c>
      <c r="C30" s="39" t="s">
        <v>178</v>
      </c>
      <c r="D30" s="41" t="str">
        <f>'Attach 3(JV)'!E25</f>
        <v/>
      </c>
    </row>
    <row r="31" spans="1:9" ht="23.1" customHeight="1">
      <c r="C31" s="39" t="s">
        <v>185</v>
      </c>
      <c r="D31" s="39"/>
    </row>
    <row r="32" spans="1:9" ht="20.100000000000001" customHeight="1"/>
    <row r="33" spans="1:1" ht="20.100000000000001" customHeight="1">
      <c r="A33" s="40"/>
    </row>
    <row r="34" spans="1:1" ht="20.100000000000001" customHeight="1"/>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c r="A40" s="40"/>
    </row>
    <row r="41" spans="1:1" ht="20.100000000000001" customHeight="1"/>
    <row r="42" spans="1:1" ht="20.100000000000001" customHeight="1"/>
    <row r="43" spans="1:1" ht="20.100000000000001" customHeight="1"/>
    <row r="44" spans="1:1" ht="20.100000000000001" customHeight="1"/>
  </sheetData>
  <sheetProtection selectLockedCells="1"/>
  <customSheetViews>
    <customSheetView guid="{F68380CD-DF58-4BFA-A4C7-4B5C98AD7B16}" showGridLines="0" zeroValues="0" state="hidden">
      <selection activeCell="B15" sqref="B15"/>
      <pageMargins left="0.75" right="0.63" top="0.57999999999999996" bottom="0.4" header="0.34" footer="0.2"/>
      <pageSetup orientation="portrait" r:id="rId1"/>
      <headerFooter alignWithMargins="0">
        <oddFooter>&amp;R&amp;"Book Antiqua,Bold"&amp;8 Page &amp;P of &amp;N</oddFooter>
      </headerFooter>
    </customSheetView>
    <customSheetView guid="{2FDEDC7A-220A-4BDB-8FCD-0C556B60E1DF}" showGridLines="0" zeroValues="0" state="hidden">
      <selection activeCell="B15" sqref="B15"/>
      <pageMargins left="0.75" right="0.63" top="0.57999999999999996" bottom="0.4" header="0.34" footer="0.2"/>
      <pageSetup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B15" sqref="B1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B15" sqref="B15"/>
      <pageMargins left="0.75" right="0.59" top="0.5" bottom="0.56000000000000005" header="0.36" footer="0.24"/>
      <pageSetup orientation="portrait" r:id="rId4"/>
      <headerFooter alignWithMargins="0">
        <oddFooter>&amp;L&amp;8Tower Package-P238-TW04, TL associated with Phase-I Generation Project in Orissa (Part-C)&amp;R&amp;"Book Antiqua,Bold"&amp;8Attachment-4(A) TW04  / Page &amp;P of &amp;N</oddFooter>
      </headerFooter>
    </customSheetView>
    <customSheetView guid="{ECEBABD0-566A-41C4-AA9A-38EA30EFEDA8}" showPageBreaks="1" showGridLines="0" zeroValues="0" printArea="1" showRuler="0" topLeftCell="A23">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zeroValues="0" state="hidden">
      <selection activeCell="B15" sqref="B15"/>
      <pageMargins left="0.75" right="0.63" top="0.57999999999999996" bottom="0.4" header="0.34" footer="0.2"/>
      <pageSetup orientation="portrait" r:id="rId6"/>
      <headerFooter alignWithMargins="0">
        <oddFooter>&amp;R&amp;"Book Antiqua,Bold"&amp;8 Page &amp;P of &amp;N</oddFooter>
      </headerFooter>
    </customSheetView>
    <customSheetView guid="{237D8718-39ED-4FFE-B3B2-D1192F8D2E87}" showGridLines="0" zeroValues="0" state="hidden">
      <selection activeCell="B15" sqref="B15"/>
      <pageMargins left="0.75" right="0.63" top="0.57999999999999996" bottom="0.4" header="0.34" footer="0.2"/>
      <pageSetup orientation="portrait" r:id="rId7"/>
      <headerFooter alignWithMargins="0">
        <oddFooter>&amp;R&amp;"Book Antiqua,Bold"&amp;8 Page &amp;P of &amp;N</oddFooter>
      </headerFooter>
    </customSheetView>
    <customSheetView guid="{6A6F11F6-4979-4331-B451-38654332CB39}" showGridLines="0" zeroValues="0" state="hidden">
      <selection activeCell="B15" sqref="B15"/>
      <pageMargins left="0.75" right="0.63" top="0.57999999999999996" bottom="0.4" header="0.34" footer="0.2"/>
      <pageSetup orientation="portrait" r:id="rId8"/>
      <headerFooter alignWithMargins="0">
        <oddFooter>&amp;R&amp;"Book Antiqua,Bold"&amp;8 Page &amp;P of &amp;N</oddFooter>
      </headerFooter>
    </customSheetView>
    <customSheetView guid="{C75B92C6-DDA6-4B48-9868-112DE431C284}" showPageBreaks="1" showGridLines="0" zeroValues="0" printArea="1" state="hidden">
      <selection activeCell="B15" sqref="B15"/>
      <pageMargins left="0.75" right="0.63" top="0.57999999999999996" bottom="0.4" header="0.34" footer="0.2"/>
      <pageSetup orientation="portrait" r:id="rId9"/>
      <headerFooter alignWithMargins="0">
        <oddFooter>&amp;R&amp;"Book Antiqua,Bold"&amp;8 Page &amp;P of &amp;N</oddFooter>
      </headerFooter>
    </customSheetView>
    <customSheetView guid="{827228A5-964E-465A-A946-EF2238A19E11}" showGridLines="0" zeroValues="0" state="hidden" showRuler="0">
      <selection activeCell="B15" sqref="B15"/>
      <pageMargins left="0.75" right="0.63" top="0.57999999999999996" bottom="0.4" header="0.34" footer="0.2"/>
      <pageSetup orientation="portrait" r:id="rId10"/>
      <headerFooter alignWithMargins="0">
        <oddFooter>&amp;R&amp;"Book Antiqua,Bold"&amp;8 Page &amp;P of &amp;N</oddFooter>
      </headerFooter>
    </customSheetView>
  </customSheetViews>
  <mergeCells count="9">
    <mergeCell ref="A3:E3"/>
    <mergeCell ref="A5:E5"/>
    <mergeCell ref="A14:E14"/>
    <mergeCell ref="A20:E20"/>
    <mergeCell ref="B9:C9"/>
    <mergeCell ref="B10:C10"/>
    <mergeCell ref="B11:C11"/>
    <mergeCell ref="B12:C12"/>
    <mergeCell ref="A8:C8"/>
  </mergeCells>
  <phoneticPr fontId="6" type="noConversion"/>
  <pageMargins left="0.75" right="0.63" top="0.57999999999999996" bottom="0.4" header="0.34" footer="0.2"/>
  <pageSetup orientation="portrait" r:id="rId11"/>
  <headerFooter alignWithMargins="0">
    <oddFooter>&amp;R&amp;"Book Antiqua,Bold"&amp;8 Page &amp;P of &amp;N</oddFooter>
  </headerFooter>
  <drawing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15"/>
  </sheetPr>
  <dimension ref="A1:I35"/>
  <sheetViews>
    <sheetView showGridLines="0" workbookViewId="0">
      <selection activeCell="D21" sqref="D21"/>
    </sheetView>
  </sheetViews>
  <sheetFormatPr defaultRowHeight="16.5"/>
  <cols>
    <col min="1" max="1" width="12.140625" style="31" customWidth="1"/>
    <col min="2" max="2" width="20.5703125" style="31" customWidth="1"/>
    <col min="3" max="3" width="11.42578125" style="31" customWidth="1"/>
    <col min="4" max="4" width="22.7109375" style="31" customWidth="1"/>
    <col min="5" max="5" width="39.28515625" style="31" customWidth="1"/>
    <col min="6" max="8" width="9.140625" style="26"/>
    <col min="9" max="16384" width="9.140625" style="27"/>
  </cols>
  <sheetData>
    <row r="1" spans="1:9">
      <c r="A1" s="23" t="str">
        <f>'Attach 3(JV)'!A1</f>
        <v>Specification No. :SR-I/C&amp;M/WC-3823-D/2024/Rfx-5002003807</v>
      </c>
      <c r="B1" s="24"/>
      <c r="C1" s="24"/>
      <c r="D1" s="24"/>
      <c r="E1" s="25" t="str">
        <f>"Attachment-4(B) "&amp; 'Attach 3(JV)'!AT1</f>
        <v>Attachment-4(B) 0</v>
      </c>
    </row>
    <row r="3" spans="1:9" ht="48"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28"/>
      <c r="G3" s="29"/>
      <c r="H3" s="28"/>
    </row>
    <row r="4" spans="1:9" ht="20.100000000000001" customHeight="1">
      <c r="A4" s="30"/>
      <c r="H4" s="32"/>
      <c r="I4" s="12"/>
    </row>
    <row r="5" spans="1:9" ht="20.100000000000001" customHeight="1">
      <c r="A5" s="506" t="s">
        <v>553</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13" t="str">
        <f>'Attach 3(JV)'!E8</f>
        <v>Sr.GM(C&amp;M)</v>
      </c>
      <c r="H8" s="32"/>
      <c r="I8" s="12"/>
    </row>
    <row r="9" spans="1:9" ht="20.100000000000001" customHeight="1">
      <c r="A9" s="14" t="s">
        <v>548</v>
      </c>
      <c r="B9" s="508" t="str">
        <f>'Attach 3(JV)'!B9</f>
        <v/>
      </c>
      <c r="C9" s="508"/>
      <c r="D9" s="508"/>
      <c r="E9" s="13" t="str">
        <f>'Attach 3(JV)'!E9</f>
        <v>Power Grid Corporation of India Ltd.,</v>
      </c>
      <c r="H9" s="32"/>
      <c r="I9" s="12"/>
    </row>
    <row r="10" spans="1:9" ht="20.100000000000001" customHeight="1">
      <c r="A10" s="14" t="s">
        <v>549</v>
      </c>
      <c r="B10" s="508" t="str">
        <f>'Attach 3(JV)'!B10</f>
        <v/>
      </c>
      <c r="C10" s="508"/>
      <c r="D10" s="508"/>
      <c r="E10" s="13" t="str">
        <f>'Attach 3(JV)'!E10</f>
        <v>Odisha Projects</v>
      </c>
      <c r="H10" s="32"/>
      <c r="I10" s="12"/>
    </row>
    <row r="11" spans="1:9" ht="20.100000000000001" customHeight="1">
      <c r="B11" s="508" t="str">
        <f>'Attach 3(JV)'!B11</f>
        <v/>
      </c>
      <c r="C11" s="508"/>
      <c r="D11" s="508"/>
      <c r="E11" s="13" t="str">
        <f>'Attach 3(JV)'!E11</f>
        <v>Plot No-4,Unit-41,Niladri Vihar</v>
      </c>
    </row>
    <row r="12" spans="1:9" ht="20.100000000000001" customHeight="1">
      <c r="A12" s="34"/>
      <c r="B12" s="508" t="str">
        <f>'Attach 3(JV)'!B12</f>
        <v/>
      </c>
      <c r="C12" s="508"/>
      <c r="D12" s="508"/>
      <c r="E12" s="13"/>
    </row>
    <row r="13" spans="1:9" ht="20.100000000000001" customHeight="1">
      <c r="A13" s="31" t="s">
        <v>542</v>
      </c>
    </row>
    <row r="14" spans="1:9" ht="20.100000000000001" customHeight="1">
      <c r="A14" s="34"/>
    </row>
    <row r="15" spans="1:9" ht="87.75" customHeight="1">
      <c r="A15" s="514" t="s">
        <v>563</v>
      </c>
      <c r="B15" s="514"/>
      <c r="C15" s="514"/>
      <c r="D15" s="514"/>
      <c r="E15" s="514"/>
    </row>
    <row r="16" spans="1:9" ht="30" customHeight="1">
      <c r="A16" s="66" t="s">
        <v>556</v>
      </c>
      <c r="B16" s="67"/>
      <c r="C16" s="67"/>
      <c r="D16" s="67"/>
      <c r="E16" s="67"/>
    </row>
    <row r="17" spans="1:5" ht="30" customHeight="1">
      <c r="A17" s="66" t="s">
        <v>557</v>
      </c>
      <c r="B17" s="67"/>
      <c r="C17" s="67"/>
      <c r="D17" s="67"/>
      <c r="E17" s="67"/>
    </row>
    <row r="18" spans="1:5" ht="30" customHeight="1">
      <c r="A18" s="66" t="s">
        <v>558</v>
      </c>
      <c r="B18" s="68"/>
      <c r="C18" s="68"/>
      <c r="D18" s="68"/>
      <c r="E18" s="68"/>
    </row>
    <row r="19" spans="1:5" ht="30" customHeight="1">
      <c r="A19" s="44" t="s">
        <v>559</v>
      </c>
      <c r="B19" s="68"/>
      <c r="C19" s="68"/>
      <c r="D19" s="68"/>
      <c r="E19" s="68"/>
    </row>
    <row r="20" spans="1:5" ht="30" customHeight="1">
      <c r="A20" s="44" t="s">
        <v>242</v>
      </c>
      <c r="B20" s="68"/>
      <c r="C20" s="68"/>
      <c r="D20" s="68"/>
      <c r="E20" s="68"/>
    </row>
    <row r="21" spans="1:5" ht="30" customHeight="1">
      <c r="A21" s="44" t="s">
        <v>245</v>
      </c>
      <c r="B21" s="69"/>
      <c r="C21" s="69"/>
      <c r="D21" s="69"/>
      <c r="E21" s="69"/>
    </row>
    <row r="22" spans="1:5" ht="16.5" customHeight="1">
      <c r="A22" s="118"/>
    </row>
    <row r="23" spans="1:5" ht="27.95" customHeight="1">
      <c r="D23" s="39" t="s">
        <v>184</v>
      </c>
    </row>
    <row r="24" spans="1:5" ht="27.95" customHeight="1">
      <c r="A24" s="38" t="s">
        <v>179</v>
      </c>
      <c r="B24" s="60" t="str">
        <f>'Attach 3(JV)'!B24</f>
        <v/>
      </c>
      <c r="D24" s="39" t="s">
        <v>177</v>
      </c>
      <c r="E24" s="41" t="str">
        <f>'Attach 3(JV)'!E24</f>
        <v/>
      </c>
    </row>
    <row r="25" spans="1:5" ht="27.95" customHeight="1">
      <c r="A25" s="38" t="s">
        <v>180</v>
      </c>
      <c r="B25" s="41" t="str">
        <f>'Attach 3(JV)'!B25</f>
        <v/>
      </c>
      <c r="D25" s="39" t="s">
        <v>178</v>
      </c>
      <c r="E25" s="41" t="str">
        <f>'Attach 3(JV)'!E25</f>
        <v/>
      </c>
    </row>
    <row r="26" spans="1:5" ht="27.95" customHeight="1">
      <c r="D26" s="39" t="s">
        <v>185</v>
      </c>
    </row>
    <row r="27" spans="1:5" ht="33" customHeight="1"/>
    <row r="28" spans="1:5" ht="33"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c r="A35" s="40"/>
    </row>
  </sheetData>
  <sheetProtection selectLockedCells="1"/>
  <customSheetViews>
    <customSheetView guid="{F68380CD-DF58-4BFA-A4C7-4B5C98AD7B16}" showGridLines="0" state="hidden">
      <selection activeCell="A15" sqref="A15:E15"/>
      <pageMargins left="0.75" right="0.63" top="0.57999999999999996" bottom="0.6" header="0.34" footer="0.35"/>
      <pageSetup orientation="portrait" r:id="rId1"/>
      <headerFooter alignWithMargins="0">
        <oddFooter>&amp;R&amp;"Book Antiqua,Bold"&amp;8 Page &amp;P of &amp;N</oddFooter>
      </headerFooter>
    </customSheetView>
    <customSheetView guid="{2FDEDC7A-220A-4BDB-8FCD-0C556B60E1DF}" showGridLines="0" state="hidden">
      <selection activeCell="A15" sqref="A15:E15"/>
      <pageMargins left="0.75" right="0.63" top="0.57999999999999996" bottom="0.6" header="0.34" footer="0.35"/>
      <pageSetup orientation="portrait" r:id="rId2"/>
      <headerFooter alignWithMargins="0">
        <oddFooter>&amp;R&amp;"Book Antiqua,Bold"&amp;8 Page &amp;P of &amp;N</oddFooter>
      </headerFooter>
    </customSheetView>
    <customSheetView guid="{8E7B022F-1113-4BA2-B2BA-8EDBE02A2557}" showPageBreaks="1" showGridLines="0" printArea="1" showRuler="0">
      <selection activeCell="B16" sqref="B16"/>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B16" sqref="B16"/>
      <pageMargins left="0.75" right="0.75" top="0.59" bottom="0.79" header="0.4" footer="0.5"/>
      <pageSetup orientation="portrait" r:id="rId4"/>
      <headerFooter alignWithMargins="0">
        <oddFooter>&amp;L&amp;8Tower Package-P238-TW04, TL associated with Phase-I Generation Project in Orissa (Part-C)&amp;R&amp;"Book Antiqua,Bold"&amp;8Attachment-4(B) TW04  /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state="hidden">
      <selection activeCell="A15" sqref="A15:E15"/>
      <pageMargins left="0.75" right="0.63" top="0.57999999999999996" bottom="0.6" header="0.34" footer="0.35"/>
      <pageSetup orientation="portrait" r:id="rId6"/>
      <headerFooter alignWithMargins="0">
        <oddFooter>&amp;R&amp;"Book Antiqua,Bold"&amp;8 Page &amp;P of &amp;N</oddFooter>
      </headerFooter>
    </customSheetView>
    <customSheetView guid="{237D8718-39ED-4FFE-B3B2-D1192F8D2E87}" showGridLines="0" state="hidden">
      <selection activeCell="A15" sqref="A15:E15"/>
      <pageMargins left="0.75" right="0.63" top="0.57999999999999996" bottom="0.6" header="0.34" footer="0.35"/>
      <pageSetup orientation="portrait" r:id="rId7"/>
      <headerFooter alignWithMargins="0">
        <oddFooter>&amp;R&amp;"Book Antiqua,Bold"&amp;8 Page &amp;P of &amp;N</oddFooter>
      </headerFooter>
    </customSheetView>
    <customSheetView guid="{6A6F11F6-4979-4331-B451-38654332CB39}" showGridLines="0" state="hidden">
      <selection activeCell="A15" sqref="A15:E15"/>
      <pageMargins left="0.75" right="0.63" top="0.57999999999999996" bottom="0.6" header="0.34" footer="0.35"/>
      <pageSetup orientation="portrait" r:id="rId8"/>
      <headerFooter alignWithMargins="0">
        <oddFooter>&amp;R&amp;"Book Antiqua,Bold"&amp;8 Page &amp;P of &amp;N</oddFooter>
      </headerFooter>
    </customSheetView>
    <customSheetView guid="{C75B92C6-DDA6-4B48-9868-112DE431C284}" showPageBreaks="1" showGridLines="0" printArea="1" state="hidden">
      <selection activeCell="A15" sqref="A15:E15"/>
      <pageMargins left="0.75" right="0.63" top="0.57999999999999996" bottom="0.6" header="0.34" footer="0.35"/>
      <pageSetup orientation="portrait" r:id="rId9"/>
      <headerFooter alignWithMargins="0">
        <oddFooter>&amp;R&amp;"Book Antiqua,Bold"&amp;8 Page &amp;P of &amp;N</oddFooter>
      </headerFooter>
    </customSheetView>
    <customSheetView guid="{827228A5-964E-465A-A946-EF2238A19E11}" showGridLines="0" state="hidden" showRuler="0">
      <selection activeCell="A15" sqref="A15:E15"/>
      <pageMargins left="0.75" right="0.63" top="0.57999999999999996" bottom="0.6" header="0.34" footer="0.35"/>
      <pageSetup orientation="portrait" r:id="rId10"/>
      <headerFooter alignWithMargins="0">
        <oddFooter>&amp;R&amp;"Book Antiqua,Bold"&amp;8 Page &amp;P of &amp;N</oddFooter>
      </headerFooter>
    </customSheetView>
  </customSheetViews>
  <mergeCells count="8">
    <mergeCell ref="A15:E15"/>
    <mergeCell ref="B9:D9"/>
    <mergeCell ref="A3:E3"/>
    <mergeCell ref="A5:E5"/>
    <mergeCell ref="B10:D10"/>
    <mergeCell ref="B11:D11"/>
    <mergeCell ref="B12:D12"/>
    <mergeCell ref="A8:D8"/>
  </mergeCells>
  <phoneticPr fontId="6" type="noConversion"/>
  <pageMargins left="0.75" right="0.63" top="0.57999999999999996" bottom="0.6" header="0.34" footer="0.35"/>
  <pageSetup orientation="portrait" r:id="rId11"/>
  <headerFooter alignWithMargins="0">
    <oddFooter>&amp;R&amp;"Book Antiqua,Bold"&amp;8 Page &amp;P of &amp;N</oddFooter>
  </headerFooter>
  <drawing r:id="rId1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1"/>
  </sheetPr>
  <dimension ref="A1:I72"/>
  <sheetViews>
    <sheetView showGridLines="0" view="pageBreakPreview" zoomScale="115" zoomScaleNormal="100" zoomScaleSheetLayoutView="115" workbookViewId="0">
      <selection activeCell="C41" sqref="C41"/>
    </sheetView>
  </sheetViews>
  <sheetFormatPr defaultRowHeight="16.5"/>
  <cols>
    <col min="1" max="1" width="12.140625" style="31" customWidth="1"/>
    <col min="2" max="2" width="30.7109375" style="31" customWidth="1"/>
    <col min="3" max="3" width="25.5703125" style="31" customWidth="1"/>
    <col min="4" max="4" width="18.85546875" style="31" customWidth="1"/>
    <col min="5" max="5" width="20" style="31" customWidth="1"/>
    <col min="6" max="7" width="9.140625" style="26"/>
    <col min="8" max="8" width="9.140625" style="26" hidden="1" customWidth="1"/>
    <col min="9" max="16384" width="9.140625" style="27"/>
  </cols>
  <sheetData>
    <row r="1" spans="1:9">
      <c r="A1" s="23" t="str">
        <f>'Attach 3(JV)'!A1</f>
        <v>Specification No. :SR-I/C&amp;M/WC-3823-D/2024/Rfx-5002003807</v>
      </c>
      <c r="B1" s="24"/>
      <c r="C1" s="24"/>
      <c r="D1" s="24"/>
      <c r="E1" s="25" t="str">
        <f>"Attachment-5 "</f>
        <v xml:space="preserve">Attachment-5 </v>
      </c>
    </row>
    <row r="2" spans="1:9" ht="8.1" customHeight="1"/>
    <row r="3" spans="1:9" ht="76.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3&amp;4 from AP 640-643 &amp; AP794-798</v>
      </c>
      <c r="B3" s="505"/>
      <c r="C3" s="505"/>
      <c r="D3" s="505"/>
      <c r="E3" s="505"/>
      <c r="F3" s="28"/>
      <c r="G3" s="29"/>
      <c r="H3" s="28"/>
    </row>
    <row r="4" spans="1:9" ht="8.1" customHeight="1">
      <c r="A4" s="30"/>
      <c r="H4" s="32"/>
      <c r="I4" s="12"/>
    </row>
    <row r="5" spans="1:9" ht="20.100000000000001" customHeight="1">
      <c r="A5" s="506" t="s">
        <v>564</v>
      </c>
      <c r="B5" s="506"/>
      <c r="C5" s="506"/>
      <c r="D5" s="506"/>
      <c r="E5" s="506"/>
      <c r="F5" s="33"/>
      <c r="H5" s="32"/>
      <c r="I5" s="12"/>
    </row>
    <row r="6" spans="1:9" ht="8.1" customHeight="1">
      <c r="A6" s="34"/>
      <c r="H6" s="32"/>
      <c r="I6" s="12"/>
    </row>
    <row r="7" spans="1:9" ht="20.100000000000001" customHeight="1">
      <c r="A7" s="35" t="str">
        <f>'Attach 3(JV)'!A7</f>
        <v>Bidder’s Name and Address (the Bidder) :</v>
      </c>
      <c r="B7" s="34"/>
      <c r="C7" s="34"/>
      <c r="D7" s="16" t="str">
        <f>'Attach 3(JV)'!E7</f>
        <v>To:</v>
      </c>
      <c r="H7" s="32"/>
      <c r="I7" s="12"/>
    </row>
    <row r="8" spans="1:9" ht="36" customHeight="1">
      <c r="A8" s="511" t="str">
        <f>'Attach 3(JV)'!A8</f>
        <v/>
      </c>
      <c r="B8" s="511"/>
      <c r="C8" s="511"/>
      <c r="D8" s="40" t="str">
        <f>'Attach 4'!E8</f>
        <v>Sr.GM(C&amp;M)</v>
      </c>
      <c r="H8" s="32"/>
      <c r="I8" s="12"/>
    </row>
    <row r="9" spans="1:9">
      <c r="A9" s="14" t="s">
        <v>548</v>
      </c>
      <c r="B9" s="512" t="str">
        <f>'Attach 3(JV)'!B9</f>
        <v/>
      </c>
      <c r="C9" s="512"/>
      <c r="D9" s="40" t="str">
        <f>'Attach 4'!E9</f>
        <v>Power Grid Corporation of India Ltd.,</v>
      </c>
      <c r="H9" s="32"/>
      <c r="I9" s="12"/>
    </row>
    <row r="10" spans="1:9">
      <c r="A10" s="14" t="s">
        <v>549</v>
      </c>
      <c r="B10" s="512" t="str">
        <f>'Attach 3(JV)'!B10</f>
        <v/>
      </c>
      <c r="C10" s="512"/>
      <c r="D10" s="40" t="str">
        <f>'Attach 4'!E10</f>
        <v>SRTS-1</v>
      </c>
      <c r="H10" s="32"/>
      <c r="I10" s="12"/>
    </row>
    <row r="11" spans="1:9">
      <c r="B11" s="512" t="str">
        <f>'Attach 3(JV)'!B11</f>
        <v/>
      </c>
      <c r="C11" s="512"/>
      <c r="D11" s="40" t="str">
        <f>'Attach 4'!E11</f>
        <v>No: 6-6-8/32 &amp; 395E, Kavadiguda Main Road</v>
      </c>
    </row>
    <row r="12" spans="1:9">
      <c r="A12" s="34"/>
      <c r="B12" s="512" t="str">
        <f>'Attach 3(JV)'!B12</f>
        <v/>
      </c>
      <c r="C12" s="512"/>
      <c r="D12" s="40" t="str">
        <f>'Attach 4'!E12</f>
        <v>Secunderabad, Telangana – 500 080</v>
      </c>
    </row>
    <row r="13" spans="1:9" ht="20.100000000000001" customHeight="1">
      <c r="A13" s="31" t="s">
        <v>542</v>
      </c>
    </row>
    <row r="14" spans="1:9" ht="45.75" customHeight="1">
      <c r="A14" s="507" t="s">
        <v>13</v>
      </c>
      <c r="B14" s="507"/>
      <c r="C14" s="507"/>
      <c r="D14" s="507"/>
      <c r="E14" s="507"/>
      <c r="F14" s="36"/>
      <c r="G14" s="36"/>
      <c r="H14" s="36"/>
    </row>
    <row r="15" spans="1:9" ht="32.1" customHeight="1">
      <c r="A15" s="515" t="s">
        <v>546</v>
      </c>
      <c r="B15" s="515" t="s">
        <v>562</v>
      </c>
      <c r="C15" s="515" t="s">
        <v>565</v>
      </c>
      <c r="D15" s="521" t="s">
        <v>566</v>
      </c>
      <c r="E15" s="522"/>
      <c r="F15" s="36"/>
      <c r="G15" s="36"/>
      <c r="H15" s="36"/>
    </row>
    <row r="16" spans="1:9" ht="19.5" customHeight="1">
      <c r="A16" s="516"/>
      <c r="B16" s="516"/>
      <c r="C16" s="516"/>
      <c r="D16" s="47" t="s">
        <v>0</v>
      </c>
      <c r="E16" s="47" t="s">
        <v>1</v>
      </c>
      <c r="F16" s="36"/>
      <c r="G16" s="36"/>
      <c r="H16" s="36"/>
    </row>
    <row r="17" spans="1:8" ht="21.75" customHeight="1">
      <c r="A17" s="111">
        <v>1</v>
      </c>
      <c r="B17" s="112"/>
      <c r="C17" s="112"/>
      <c r="D17" s="112"/>
      <c r="E17" s="112"/>
      <c r="F17" s="36"/>
      <c r="G17" s="36"/>
      <c r="H17" s="36"/>
    </row>
    <row r="18" spans="1:8" ht="21.95" customHeight="1">
      <c r="A18" s="113">
        <v>2</v>
      </c>
      <c r="B18" s="108"/>
      <c r="C18" s="108"/>
      <c r="D18" s="108"/>
      <c r="E18" s="108"/>
      <c r="F18" s="36"/>
      <c r="G18" s="36"/>
      <c r="H18" s="36"/>
    </row>
    <row r="19" spans="1:8" ht="21.95" customHeight="1">
      <c r="A19" s="113">
        <v>3</v>
      </c>
      <c r="B19" s="108"/>
      <c r="C19" s="108"/>
      <c r="D19" s="108"/>
      <c r="E19" s="108"/>
      <c r="F19" s="36"/>
      <c r="G19" s="36"/>
      <c r="H19" s="36"/>
    </row>
    <row r="20" spans="1:8" ht="21.95" customHeight="1">
      <c r="A20" s="113">
        <v>4</v>
      </c>
      <c r="B20" s="108"/>
      <c r="C20" s="108"/>
      <c r="D20" s="108"/>
      <c r="E20" s="108"/>
      <c r="F20" s="237"/>
      <c r="G20" s="237"/>
      <c r="H20" s="239" t="b">
        <v>0</v>
      </c>
    </row>
    <row r="21" spans="1:8" ht="21.95" customHeight="1">
      <c r="A21" s="114">
        <v>5</v>
      </c>
      <c r="B21" s="109"/>
      <c r="C21" s="109"/>
      <c r="D21" s="109"/>
      <c r="E21" s="109"/>
      <c r="F21" s="237"/>
      <c r="G21" s="237"/>
      <c r="H21" s="238"/>
    </row>
    <row r="22" spans="1:8" ht="18" customHeight="1">
      <c r="A22" s="235"/>
      <c r="B22" s="236"/>
      <c r="C22" s="236"/>
      <c r="D22" s="236"/>
      <c r="E22" s="236"/>
      <c r="F22" s="221"/>
      <c r="G22" s="221"/>
      <c r="H22" s="222"/>
    </row>
    <row r="23" spans="1:8" ht="54.75" hidden="1" customHeight="1">
      <c r="A23" s="526" t="s">
        <v>247</v>
      </c>
      <c r="B23" s="526"/>
      <c r="C23" s="526"/>
      <c r="D23" s="526"/>
      <c r="E23" s="526"/>
      <c r="F23" s="221"/>
      <c r="G23" s="221"/>
      <c r="H23" s="222"/>
    </row>
    <row r="24" spans="1:8" ht="32.1" hidden="1" customHeight="1">
      <c r="A24" s="515" t="s">
        <v>546</v>
      </c>
      <c r="B24" s="515" t="s">
        <v>562</v>
      </c>
      <c r="C24" s="515" t="s">
        <v>265</v>
      </c>
      <c r="D24" s="521" t="s">
        <v>266</v>
      </c>
      <c r="E24" s="522"/>
      <c r="F24" s="36"/>
      <c r="G24" s="36"/>
      <c r="H24" s="36"/>
    </row>
    <row r="25" spans="1:8" ht="22.5" hidden="1" customHeight="1">
      <c r="A25" s="516"/>
      <c r="B25" s="516"/>
      <c r="C25" s="516"/>
      <c r="D25" s="47" t="s">
        <v>267</v>
      </c>
      <c r="E25" s="47" t="s">
        <v>268</v>
      </c>
      <c r="F25" s="36"/>
      <c r="G25" s="36"/>
      <c r="H25" s="36"/>
    </row>
    <row r="26" spans="1:8" ht="21.95" hidden="1" customHeight="1">
      <c r="A26" s="220">
        <v>1</v>
      </c>
      <c r="B26" s="153"/>
      <c r="C26" s="153"/>
      <c r="D26" s="153"/>
      <c r="E26" s="153"/>
      <c r="F26" s="36"/>
      <c r="G26" s="36"/>
      <c r="H26" s="36"/>
    </row>
    <row r="27" spans="1:8" ht="21.95" hidden="1" customHeight="1">
      <c r="A27" s="220">
        <v>2</v>
      </c>
      <c r="B27" s="153"/>
      <c r="C27" s="153"/>
      <c r="D27" s="153"/>
      <c r="E27" s="153"/>
    </row>
    <row r="28" spans="1:8" ht="21.95" hidden="1" customHeight="1">
      <c r="A28" s="114">
        <v>3</v>
      </c>
      <c r="B28" s="109"/>
      <c r="C28" s="109"/>
      <c r="D28" s="109"/>
      <c r="E28" s="109"/>
    </row>
    <row r="29" spans="1:8" ht="15.95" customHeight="1">
      <c r="A29" s="154"/>
      <c r="B29" s="154"/>
      <c r="C29" s="154"/>
      <c r="D29" s="154"/>
      <c r="E29" s="154"/>
      <c r="F29" s="36"/>
      <c r="G29" s="36"/>
      <c r="H29" s="36"/>
    </row>
    <row r="30" spans="1:8" ht="15.95" customHeight="1">
      <c r="C30" s="39"/>
      <c r="F30" s="36"/>
      <c r="G30" s="36"/>
      <c r="H30" s="36"/>
    </row>
    <row r="31" spans="1:8" ht="15.95" customHeight="1">
      <c r="A31" s="38" t="s">
        <v>179</v>
      </c>
      <c r="B31" s="60" t="str">
        <f>'Attach 3(JV)'!B24</f>
        <v/>
      </c>
      <c r="C31" s="39" t="s">
        <v>177</v>
      </c>
      <c r="D31" s="41" t="str">
        <f>'Attach 3(JV)'!E24</f>
        <v/>
      </c>
    </row>
    <row r="32" spans="1:8" ht="15.95" customHeight="1">
      <c r="A32" s="38" t="s">
        <v>180</v>
      </c>
      <c r="B32" s="41" t="str">
        <f>'Attach 3(JV)'!B25</f>
        <v/>
      </c>
      <c r="C32" s="39" t="s">
        <v>178</v>
      </c>
      <c r="D32" s="41" t="str">
        <f>'Attach 3(JV)'!E25</f>
        <v/>
      </c>
    </row>
    <row r="33" spans="1:5" ht="15.75" customHeight="1">
      <c r="A33" s="27"/>
      <c r="B33" s="27"/>
      <c r="C33" s="39"/>
      <c r="D33" s="27"/>
      <c r="E33" s="27"/>
    </row>
    <row r="34" spans="1:5" ht="19.5" customHeight="1">
      <c r="A34" s="23" t="str">
        <f>A1</f>
        <v>Specification No. :SR-I/C&amp;M/WC-3823-D/2024/Rfx-5002003807</v>
      </c>
      <c r="B34" s="24"/>
      <c r="C34" s="24"/>
      <c r="D34" s="24"/>
      <c r="E34" s="43" t="str">
        <f>E1</f>
        <v xml:space="preserve">Attachment-5 </v>
      </c>
    </row>
    <row r="35" spans="1:5" ht="18" customHeight="1">
      <c r="A35" s="40"/>
    </row>
    <row r="36" spans="1:5" ht="30" customHeight="1">
      <c r="A36" s="525" t="s">
        <v>564</v>
      </c>
      <c r="B36" s="525"/>
      <c r="C36" s="525"/>
      <c r="D36" s="525"/>
      <c r="E36" s="525"/>
    </row>
    <row r="37" spans="1:5" ht="18" customHeight="1"/>
    <row r="38" spans="1:5" ht="36" customHeight="1">
      <c r="A38" s="519" t="s">
        <v>546</v>
      </c>
      <c r="B38" s="523" t="s">
        <v>562</v>
      </c>
      <c r="C38" s="515" t="s">
        <v>565</v>
      </c>
      <c r="D38" s="517" t="s">
        <v>566</v>
      </c>
      <c r="E38" s="518"/>
    </row>
    <row r="39" spans="1:5" ht="18" customHeight="1">
      <c r="A39" s="520"/>
      <c r="B39" s="524"/>
      <c r="C39" s="516"/>
      <c r="D39" s="47" t="s">
        <v>0</v>
      </c>
      <c r="E39" s="47" t="s">
        <v>1</v>
      </c>
    </row>
    <row r="40" spans="1:5" ht="18" customHeight="1">
      <c r="A40" s="152"/>
      <c r="B40" s="155"/>
      <c r="C40" s="152"/>
      <c r="D40" s="152"/>
      <c r="E40" s="152"/>
    </row>
    <row r="41" spans="1:5" ht="18" customHeight="1">
      <c r="A41" s="150"/>
      <c r="B41" s="156"/>
      <c r="C41" s="150"/>
      <c r="D41" s="150"/>
      <c r="E41" s="150"/>
    </row>
    <row r="42" spans="1:5" ht="18" customHeight="1">
      <c r="A42" s="150"/>
      <c r="B42" s="156"/>
      <c r="C42" s="150"/>
      <c r="D42" s="150"/>
      <c r="E42" s="150"/>
    </row>
    <row r="43" spans="1:5" ht="18" customHeight="1">
      <c r="A43" s="150"/>
      <c r="B43" s="156"/>
      <c r="C43" s="150"/>
      <c r="D43" s="150"/>
      <c r="E43" s="150"/>
    </row>
    <row r="44" spans="1:5" ht="18" customHeight="1">
      <c r="A44" s="150"/>
      <c r="B44" s="156"/>
      <c r="C44" s="150"/>
      <c r="D44" s="150"/>
      <c r="E44" s="150"/>
    </row>
    <row r="45" spans="1:5" ht="18" customHeight="1">
      <c r="A45" s="150"/>
      <c r="B45" s="156"/>
      <c r="C45" s="150"/>
      <c r="D45" s="150"/>
      <c r="E45" s="150"/>
    </row>
    <row r="46" spans="1:5" ht="18" customHeight="1">
      <c r="A46" s="150"/>
      <c r="B46" s="156"/>
      <c r="C46" s="150"/>
      <c r="D46" s="150"/>
      <c r="E46" s="150"/>
    </row>
    <row r="47" spans="1:5" ht="18" customHeight="1">
      <c r="A47" s="150"/>
      <c r="B47" s="156"/>
      <c r="C47" s="150"/>
      <c r="D47" s="150"/>
      <c r="E47" s="150"/>
    </row>
    <row r="48" spans="1:5" ht="18" customHeight="1">
      <c r="A48" s="150"/>
      <c r="B48" s="156"/>
      <c r="C48" s="150"/>
      <c r="D48" s="150"/>
      <c r="E48" s="150"/>
    </row>
    <row r="49" spans="1:5" ht="18" customHeight="1">
      <c r="A49" s="150"/>
      <c r="B49" s="156"/>
      <c r="C49" s="150"/>
      <c r="D49" s="150"/>
      <c r="E49" s="150"/>
    </row>
    <row r="50" spans="1:5" ht="18" customHeight="1">
      <c r="A50" s="150"/>
      <c r="B50" s="156"/>
      <c r="C50" s="150"/>
      <c r="D50" s="150"/>
      <c r="E50" s="150"/>
    </row>
    <row r="51" spans="1:5" ht="18" customHeight="1">
      <c r="A51" s="150"/>
      <c r="B51" s="156"/>
      <c r="C51" s="150"/>
      <c r="D51" s="150"/>
      <c r="E51" s="150"/>
    </row>
    <row r="52" spans="1:5" ht="18" customHeight="1">
      <c r="A52" s="150"/>
      <c r="B52" s="156"/>
      <c r="C52" s="150"/>
      <c r="D52" s="150"/>
      <c r="E52" s="150"/>
    </row>
    <row r="53" spans="1:5" ht="18" customHeight="1">
      <c r="A53" s="150"/>
      <c r="B53" s="156"/>
      <c r="C53" s="150"/>
      <c r="D53" s="150"/>
      <c r="E53" s="150"/>
    </row>
    <row r="54" spans="1:5" ht="18" customHeight="1">
      <c r="A54" s="150"/>
      <c r="B54" s="156"/>
      <c r="C54" s="150"/>
      <c r="D54" s="150"/>
      <c r="E54" s="150"/>
    </row>
    <row r="55" spans="1:5" ht="18" customHeight="1">
      <c r="A55" s="150"/>
      <c r="B55" s="156"/>
      <c r="C55" s="150"/>
      <c r="D55" s="150"/>
      <c r="E55" s="150"/>
    </row>
    <row r="56" spans="1:5" ht="18" customHeight="1">
      <c r="A56" s="150"/>
      <c r="B56" s="156"/>
      <c r="C56" s="150"/>
      <c r="D56" s="150"/>
      <c r="E56" s="150"/>
    </row>
    <row r="57" spans="1:5" ht="18" customHeight="1">
      <c r="A57" s="150"/>
      <c r="B57" s="156"/>
      <c r="C57" s="150"/>
      <c r="D57" s="150"/>
      <c r="E57" s="150"/>
    </row>
    <row r="58" spans="1:5" ht="18" customHeight="1">
      <c r="A58" s="150"/>
      <c r="B58" s="156"/>
      <c r="C58" s="150"/>
      <c r="D58" s="150"/>
      <c r="E58" s="150"/>
    </row>
    <row r="59" spans="1:5" ht="18" customHeight="1">
      <c r="A59" s="150"/>
      <c r="B59" s="156"/>
      <c r="C59" s="150"/>
      <c r="D59" s="150"/>
      <c r="E59" s="150"/>
    </row>
    <row r="60" spans="1:5" ht="18" customHeight="1">
      <c r="A60" s="150"/>
      <c r="B60" s="156"/>
      <c r="C60" s="150"/>
      <c r="D60" s="150"/>
      <c r="E60" s="150"/>
    </row>
    <row r="61" spans="1:5" ht="18" customHeight="1">
      <c r="A61" s="150"/>
      <c r="B61" s="156"/>
      <c r="C61" s="150"/>
      <c r="D61" s="150"/>
      <c r="E61" s="150"/>
    </row>
    <row r="62" spans="1:5" ht="18" customHeight="1">
      <c r="A62" s="150"/>
      <c r="B62" s="156"/>
      <c r="C62" s="150"/>
      <c r="D62" s="150"/>
      <c r="E62" s="150"/>
    </row>
    <row r="63" spans="1:5" ht="18" customHeight="1">
      <c r="A63" s="150"/>
      <c r="B63" s="156"/>
      <c r="C63" s="150"/>
      <c r="D63" s="150"/>
      <c r="E63" s="150"/>
    </row>
    <row r="64" spans="1:5" ht="18" customHeight="1">
      <c r="A64" s="150"/>
      <c r="B64" s="156"/>
      <c r="C64" s="150"/>
      <c r="D64" s="150"/>
      <c r="E64" s="150"/>
    </row>
    <row r="65" spans="1:5" ht="18" customHeight="1">
      <c r="A65" s="150"/>
      <c r="B65" s="156"/>
      <c r="C65" s="150"/>
      <c r="D65" s="150"/>
      <c r="E65" s="150"/>
    </row>
    <row r="66" spans="1:5" ht="18" customHeight="1">
      <c r="A66" s="151"/>
      <c r="B66" s="157"/>
      <c r="C66" s="151"/>
      <c r="D66" s="151"/>
      <c r="E66" s="151"/>
    </row>
    <row r="67" spans="1:5" ht="18" customHeight="1"/>
    <row r="68" spans="1:5" ht="24" customHeight="1">
      <c r="C68" s="39"/>
    </row>
    <row r="69" spans="1:5" ht="24" customHeight="1">
      <c r="A69" s="38" t="s">
        <v>179</v>
      </c>
      <c r="B69" s="60" t="str">
        <f>B31</f>
        <v/>
      </c>
      <c r="C69" s="39" t="s">
        <v>177</v>
      </c>
      <c r="D69" s="41" t="str">
        <f>D31</f>
        <v/>
      </c>
    </row>
    <row r="70" spans="1:5" ht="24" customHeight="1">
      <c r="A70" s="38" t="s">
        <v>180</v>
      </c>
      <c r="B70" s="60" t="str">
        <f>B32</f>
        <v/>
      </c>
      <c r="C70" s="39" t="s">
        <v>178</v>
      </c>
      <c r="D70" s="41" t="str">
        <f>D32</f>
        <v/>
      </c>
    </row>
    <row r="71" spans="1:5" ht="24" customHeight="1">
      <c r="A71" s="38"/>
      <c r="B71" s="60"/>
      <c r="C71" s="39"/>
      <c r="D71" s="41"/>
    </row>
    <row r="72" spans="1:5" ht="33" customHeight="1">
      <c r="D72" s="39"/>
    </row>
  </sheetData>
  <sheetProtection algorithmName="SHA-512" hashValue="mtZlANVFqykorwxkHLKp74EW5ByOrsYNUkEEy7Q/TLaLafw8RuDyNaQ+TQYtkCIOfJEcEXAE6dQvKrp0KcOEzA==" saltValue="lTdRUAAeEdcDmME9zunLGw==" spinCount="100000" sheet="1" selectLockedCells="1"/>
  <customSheetViews>
    <customSheetView guid="{F68380CD-DF58-4BFA-A4C7-4B5C98AD7B16}" showGridLines="0" hiddenRows="1" hiddenColumns="1">
      <selection activeCell="D17" sqref="D17"/>
      <rowBreaks count="1" manualBreakCount="1">
        <brk id="33" max="4" man="1"/>
      </rowBreaks>
      <pageMargins left="0.75" right="0.46" top="0.4" bottom="0.47" header="0.26" footer="0.28999999999999998"/>
      <pageSetup scale="96" orientation="portrait" r:id="rId1"/>
      <headerFooter alignWithMargins="0">
        <oddFooter xml:space="preserve">&amp;R&amp;"Book Antiqua,Bold"&amp;8 Page &amp;P </oddFooter>
      </headerFooter>
    </customSheetView>
    <customSheetView guid="{2FDEDC7A-220A-4BDB-8FCD-0C556B60E1DF}" showGridLines="0" hiddenRows="1" hiddenColumns="1">
      <selection activeCell="D17" sqref="D17"/>
      <rowBreaks count="1" manualBreakCount="1">
        <brk id="33" max="4" man="1"/>
      </rowBreaks>
      <pageMargins left="0.75" right="0.46" top="0.4" bottom="0.47" header="0.26" footer="0.28999999999999998"/>
      <pageSetup scale="96" orientation="portrait" r:id="rId2"/>
      <headerFooter alignWithMargins="0">
        <oddFooter xml:space="preserve">&amp;R&amp;"Book Antiqua,Bold"&amp;8 Page &amp;P </oddFooter>
      </headerFooter>
    </customSheetView>
    <customSheetView guid="{8E7B022F-1113-4BA2-B2BA-8EDBE02A2557}" showPageBreaks="1" showGridLines="0" printArea="1" showRuler="0">
      <selection activeCell="B17" sqref="B17"/>
      <rowBreaks count="2" manualBreakCount="2">
        <brk id="32" max="4" man="1"/>
        <brk id="69" max="4" man="1"/>
      </rowBreaks>
      <pageMargins left="0.75" right="0.46"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B18" sqref="B18"/>
      <pageMargins left="0.75" right="0.51" top="0.49" bottom="0.55000000000000004" header="0.34" footer="0.28999999999999998"/>
      <pageSetup orientation="portrait" r:id="rId4"/>
      <headerFooter alignWithMargins="0">
        <oddFooter>&amp;L&amp;8Tower Package-P238-TW04, TL associated with Phase-I Generation Project in Orissa (Part-C)&amp;R&amp;"Book Antiqua,Bold"&amp;8Attachment-5 TW04  / Page &amp;P of &amp;N</oddFooter>
      </headerFooter>
    </customSheetView>
    <customSheetView guid="{ECEBABD0-566A-41C4-AA9A-38EA30EFEDA8}" showPageBreaks="1" showGridLines="0" printArea="1" showRuler="0" topLeftCell="A13">
      <selection activeCell="H26" sqref="H26:H27"/>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hiddenRows="1" hiddenColumns="1">
      <selection activeCell="B17" sqref="B17"/>
      <rowBreaks count="1" manualBreakCount="1">
        <brk id="33" max="4" man="1"/>
      </rowBreaks>
      <pageMargins left="0.75" right="0.46" top="0.4" bottom="0.47" header="0.26" footer="0.28999999999999998"/>
      <pageSetup scale="96" orientation="portrait" r:id="rId6"/>
      <headerFooter alignWithMargins="0">
        <oddFooter xml:space="preserve">&amp;R&amp;"Book Antiqua,Bold"&amp;8 Page &amp;P </oddFooter>
      </headerFooter>
    </customSheetView>
    <customSheetView guid="{237D8718-39ED-4FFE-B3B2-D1192F8D2E87}" showGridLines="0" hiddenRows="1" hiddenColumns="1">
      <selection activeCell="D17" sqref="D17"/>
      <rowBreaks count="1" manualBreakCount="1">
        <brk id="33" max="4" man="1"/>
      </rowBreaks>
      <pageMargins left="0.75" right="0.46" top="0.4" bottom="0.47" header="0.26" footer="0.28999999999999998"/>
      <pageSetup scale="96" orientation="portrait" r:id="rId7"/>
      <headerFooter alignWithMargins="0">
        <oddFooter xml:space="preserve">&amp;R&amp;"Book Antiqua,Bold"&amp;8 Page &amp;P </oddFooter>
      </headerFooter>
    </customSheetView>
    <customSheetView guid="{6A6F11F6-4979-4331-B451-38654332CB39}" showPageBreaks="1" showGridLines="0" printArea="1" hiddenRows="1" hiddenColumns="1" view="pageBreakPreview" topLeftCell="A16">
      <selection activeCell="G20" sqref="G20"/>
      <rowBreaks count="1" manualBreakCount="1">
        <brk id="33" max="4" man="1"/>
      </rowBreaks>
      <pageMargins left="0.75" right="0.46" top="0.4" bottom="0.47" header="0.26" footer="0.28999999999999998"/>
      <pageSetup scale="96" orientation="portrait" r:id="rId8"/>
      <headerFooter alignWithMargins="0">
        <oddFooter xml:space="preserve">&amp;R&amp;"Book Antiqua,Bold"&amp;8 Page &amp;P </oddFooter>
      </headerFooter>
    </customSheetView>
    <customSheetView guid="{C75B92C6-DDA6-4B48-9868-112DE431C284}" showPageBreaks="1" showGridLines="0" printArea="1" hiddenRows="1" hiddenColumns="1" topLeftCell="A7">
      <selection activeCell="C18" sqref="C18"/>
      <rowBreaks count="1" manualBreakCount="1">
        <brk id="33" max="4" man="1"/>
      </rowBreaks>
      <pageMargins left="0.75" right="0.46" top="0.4" bottom="0.47" header="0.26" footer="0.28999999999999998"/>
      <pageSetup scale="96" orientation="portrait" r:id="rId9"/>
      <headerFooter alignWithMargins="0">
        <oddFooter xml:space="preserve">&amp;R&amp;"Book Antiqua,Bold"&amp;8 Page &amp;P </oddFooter>
      </headerFooter>
    </customSheetView>
    <customSheetView guid="{827228A5-964E-465A-A946-EF2238A19E11}" showGridLines="0" hiddenRows="1" hiddenColumns="1" showRuler="0" topLeftCell="A13">
      <selection activeCell="C20" sqref="C20"/>
      <rowBreaks count="1" manualBreakCount="1">
        <brk id="33" max="4" man="1"/>
      </rowBreaks>
      <pageMargins left="0.75" right="0.46" top="0.4" bottom="0.47" header="0.26" footer="0.28999999999999998"/>
      <pageSetup scale="96" orientation="portrait" r:id="rId10"/>
      <headerFooter alignWithMargins="0">
        <oddFooter xml:space="preserve">&amp;R&amp;"Book Antiqua,Bold"&amp;8 Page &amp;P </oddFooter>
      </headerFooter>
    </customSheetView>
  </customSheetViews>
  <mergeCells count="22">
    <mergeCell ref="B12:C12"/>
    <mergeCell ref="B11:C11"/>
    <mergeCell ref="B24:B25"/>
    <mergeCell ref="B15:B16"/>
    <mergeCell ref="C24:C25"/>
    <mergeCell ref="A3:E3"/>
    <mergeCell ref="A5:E5"/>
    <mergeCell ref="B9:C9"/>
    <mergeCell ref="B10:C10"/>
    <mergeCell ref="A8:C8"/>
    <mergeCell ref="C38:C39"/>
    <mergeCell ref="D38:E38"/>
    <mergeCell ref="A24:A25"/>
    <mergeCell ref="A14:E14"/>
    <mergeCell ref="A38:A39"/>
    <mergeCell ref="D15:E15"/>
    <mergeCell ref="B38:B39"/>
    <mergeCell ref="D24:E24"/>
    <mergeCell ref="C15:C16"/>
    <mergeCell ref="A36:E36"/>
    <mergeCell ref="A23:E23"/>
    <mergeCell ref="A15:A16"/>
  </mergeCells>
  <phoneticPr fontId="6" type="noConversion"/>
  <conditionalFormatting sqref="A34:B38 D34:E38 C34:C37 A40:E71">
    <cfRule type="expression" dxfId="18" priority="6" stopIfTrue="1">
      <formula>$H$20=FALSE</formula>
    </cfRule>
  </conditionalFormatting>
  <conditionalFormatting sqref="A38:E39">
    <cfRule type="expression" dxfId="17" priority="4" stopIfTrue="1">
      <formula>"$H$20=FALSE"</formula>
    </cfRule>
  </conditionalFormatting>
  <conditionalFormatting sqref="A72:E72">
    <cfRule type="expression" dxfId="16" priority="5" stopIfTrue="1">
      <formula>$H$20="No"</formula>
    </cfRule>
  </conditionalFormatting>
  <conditionalFormatting sqref="A38:XFD39">
    <cfRule type="expression" dxfId="15" priority="3" stopIfTrue="1">
      <formula>$H$20=FALSE</formula>
    </cfRule>
  </conditionalFormatting>
  <pageMargins left="0.75" right="0.46" top="0.4" bottom="0.47" header="0.26" footer="0.28999999999999998"/>
  <pageSetup scale="96" orientation="portrait" r:id="rId11"/>
  <headerFooter alignWithMargins="0">
    <oddFooter xml:space="preserve">&amp;R&amp;"Book Antiqua,Bold"&amp;8 Page &amp;P </oddFooter>
  </headerFooter>
  <rowBreaks count="1" manualBreakCount="1">
    <brk id="33"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9235" r:id="rId14" name="Check Box 19">
              <controlPr defaultSize="0" print="0" autoFill="0" autoLine="0" autoPict="0">
                <anchor moveWithCells="1">
                  <from>
                    <xdr:col>4</xdr:col>
                    <xdr:colOff>914400</xdr:colOff>
                    <xdr:row>20</xdr:row>
                    <xdr:rowOff>257175</xdr:rowOff>
                  </from>
                  <to>
                    <xdr:col>4</xdr:col>
                    <xdr:colOff>1219200</xdr:colOff>
                    <xdr:row>28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26</vt:i4>
      </vt:variant>
    </vt:vector>
  </HeadingPairs>
  <TitlesOfParts>
    <vt:vector size="53" baseType="lpstr">
      <vt:lpstr>Basic</vt:lpstr>
      <vt:lpstr>Cover</vt:lpstr>
      <vt:lpstr>Names of Bidder</vt:lpstr>
      <vt:lpstr>Attach 3(JV)</vt:lpstr>
      <vt:lpstr>Attach 3(QR)</vt:lpstr>
      <vt:lpstr>Attach 4</vt:lpstr>
      <vt:lpstr>Attach 4 (A)</vt:lpstr>
      <vt:lpstr>Attach 4 (B)</vt:lpstr>
      <vt:lpstr>Attach 5</vt:lpstr>
      <vt:lpstr>Attach 5A</vt:lpstr>
      <vt:lpstr>Attach 6 (C)</vt:lpstr>
      <vt:lpstr>Attach 6 (T)</vt:lpstr>
      <vt:lpstr>Attach 7</vt:lpstr>
      <vt:lpstr>Attach 8</vt:lpstr>
      <vt:lpstr>Attach 9</vt:lpstr>
      <vt:lpstr>Attach 10</vt:lpstr>
      <vt:lpstr>Attach 11</vt:lpstr>
      <vt:lpstr>Attach 12</vt:lpstr>
      <vt:lpstr>Attach 13</vt:lpstr>
      <vt:lpstr>Attach 14</vt:lpstr>
      <vt:lpstr>Attach 14-IP</vt:lpstr>
      <vt:lpstr>Attach 15</vt:lpstr>
      <vt:lpstr>Attach 16</vt:lpstr>
      <vt:lpstr>Attach 17</vt:lpstr>
      <vt:lpstr>Bid Form 1st Envelope</vt:lpstr>
      <vt:lpstr>e-Form</vt:lpstr>
      <vt:lpstr>N to W</vt:lpstr>
      <vt:lpstr>'Attach 10'!Print_Area</vt:lpstr>
      <vt:lpstr>'Attach 11'!Print_Area</vt:lpstr>
      <vt:lpstr>'Attach 12'!Print_Area</vt:lpstr>
      <vt:lpstr>'Attach 13'!Print_Area</vt:lpstr>
      <vt:lpstr>'Attach 14'!Print_Area</vt:lpstr>
      <vt:lpstr>'Attach 14-IP'!Print_Area</vt:lpstr>
      <vt:lpstr>'Attach 15'!Print_Area</vt:lpstr>
      <vt:lpstr>'Attach 16'!Print_Area</vt:lpstr>
      <vt:lpstr>'Attach 17'!Print_Area</vt:lpstr>
      <vt:lpstr>'Attach 3(JV)'!Print_Area</vt:lpstr>
      <vt:lpstr>'Attach 3(QR)'!Print_Area</vt:lpstr>
      <vt:lpstr>'Attach 4'!Print_Area</vt:lpstr>
      <vt:lpstr>'Attach 4 (A)'!Print_Area</vt:lpstr>
      <vt:lpstr>'Attach 4 (B)'!Print_Area</vt:lpstr>
      <vt:lpstr>'Attach 5'!Print_Area</vt:lpstr>
      <vt:lpstr>'Attach 5A'!Print_Area</vt:lpstr>
      <vt:lpstr>'Attach 6 (C)'!Print_Area</vt:lpstr>
      <vt:lpstr>'Attach 6 (T)'!Print_Area</vt:lpstr>
      <vt:lpstr>'Attach 7'!Print_Area</vt:lpstr>
      <vt:lpstr>'Attach 8'!Print_Area</vt:lpstr>
      <vt:lpstr>'Attach 9'!Print_Area</vt:lpstr>
      <vt:lpstr>'Bid Form 1st Envelope'!Print_Area</vt:lpstr>
      <vt:lpstr>'e-Form'!Print_Area</vt:lpstr>
      <vt:lpstr>'Names of Bidder'!Print_Area</vt:lpstr>
      <vt:lpstr>'Attach 12'!Print_Titles</vt:lpstr>
      <vt:lpstr>'Attach 9'!Print_Titles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C Lakshmi Manogna {सी लक्ष्मी  मनोगना}</cp:lastModifiedBy>
  <cp:lastPrinted>2023-07-04T07:42:04Z</cp:lastPrinted>
  <dcterms:created xsi:type="dcterms:W3CDTF">2010-09-27T08:09:01Z</dcterms:created>
  <dcterms:modified xsi:type="dcterms:W3CDTF">2024-08-20T09:00:12Z</dcterms:modified>
</cp:coreProperties>
</file>