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94.xml" ContentType="application/vnd.ms-excel.controlproperties+xml"/>
  <Override PartName="/xl/drawings/drawing11.xml" ContentType="application/vnd.openxmlformats-officedocument.drawing+xml"/>
  <Override PartName="/xl/ctrlProps/ctrlProp95.xml" ContentType="application/vnd.ms-excel.controlproperties+xml"/>
  <Override PartName="/xl/drawings/drawing12.xml" ContentType="application/vnd.openxmlformats-officedocument.drawing+xml"/>
  <Override PartName="/xl/ctrlProps/ctrlProp9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97.xml" ContentType="application/vnd.ms-excel.controlproperties+xml"/>
  <Override PartName="/xl/ctrlProps/ctrlProp98.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CC-1934\Full Report\87_Ground Improvement works at KPS-2 and KPS-3\Bidding Document\Volume-III-Package-II\"/>
    </mc:Choice>
  </mc:AlternateContent>
  <xr:revisionPtr revIDLastSave="0" documentId="13_ncr:1_{A96DEFB9-D64C-4306-AE4A-B6230F5B07FB}" xr6:coauthVersionLast="47" xr6:coauthVersionMax="47" xr10:uidLastSave="{00000000-0000-0000-0000-000000000000}"/>
  <workbookProtection workbookAlgorithmName="SHA-512" workbookHashValue="TheGg0URh9RgTDwa2PpsC2JygNsSlagnQwEBJW/xYSIbP4nF9w57JBoGCkx3U5oho0bM6+iz0ylk5H/+x+gq0Q==" workbookSaltValue="3CmxljjS9WnuFo0uSDe8Vw==" workbookSpinCount="100000" lockStructure="1"/>
  <bookViews>
    <workbookView xWindow="-108" yWindow="-108" windowWidth="23256" windowHeight="12456" tabRatio="881"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ment 12 " sheetId="18" r:id="rId18"/>
    <sheet name="Attach 12" sheetId="19" state="hidden"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9" r:id="rId28"/>
    <sheet name="Bid Form 1st Envelope " sheetId="30" r:id="rId29"/>
    <sheet name="N to W" sheetId="31" state="hidden" r:id="rId30"/>
    <sheet name="Sheet1" sheetId="32"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18">#REF!</definedName>
    <definedName name="\A" localSheetId="24">#REF!</definedName>
    <definedName name="\A" localSheetId="25">#REF!</definedName>
    <definedName name="\A" localSheetId="11">#REF!</definedName>
    <definedName name="\A" localSheetId="6">#REF!</definedName>
    <definedName name="\A" localSheetId="4">#REF!</definedName>
    <definedName name="\A" localSheetId="17">#REF!</definedName>
    <definedName name="\A" localSheetId="2">#REF!</definedName>
    <definedName name="\A">#REF!</definedName>
    <definedName name="\aa" localSheetId="18">#REF!</definedName>
    <definedName name="\aa" localSheetId="26">#REF!</definedName>
    <definedName name="\aa" localSheetId="11">#REF!</definedName>
    <definedName name="\aa" localSheetId="17">#REF!</definedName>
    <definedName name="\aa" localSheetId="2">#REF!</definedName>
    <definedName name="\aa">#REF!</definedName>
    <definedName name="\B" localSheetId="18">#REF!</definedName>
    <definedName name="\B" localSheetId="24">#REF!</definedName>
    <definedName name="\B" localSheetId="25">#REF!</definedName>
    <definedName name="\B" localSheetId="11">#REF!</definedName>
    <definedName name="\B" localSheetId="6">#REF!</definedName>
    <definedName name="\B" localSheetId="4">#REF!</definedName>
    <definedName name="\B" localSheetId="17">#REF!</definedName>
    <definedName name="\B" localSheetId="2">#REF!</definedName>
    <definedName name="\B">#REF!</definedName>
    <definedName name="\C" localSheetId="18">#REF!</definedName>
    <definedName name="\C" localSheetId="24">#REF!</definedName>
    <definedName name="\C" localSheetId="25">#REF!</definedName>
    <definedName name="\C" localSheetId="11">#REF!</definedName>
    <definedName name="\C" localSheetId="6">#REF!</definedName>
    <definedName name="\C" localSheetId="4">#REF!</definedName>
    <definedName name="\C" localSheetId="17">#REF!</definedName>
    <definedName name="\C" localSheetId="2">#REF!</definedName>
    <definedName name="\C">#REF!</definedName>
    <definedName name="\M" localSheetId="18">#REF!</definedName>
    <definedName name="\M" localSheetId="25">#REF!</definedName>
    <definedName name="\M" localSheetId="11">#REF!</definedName>
    <definedName name="\M" localSheetId="6">#REF!</definedName>
    <definedName name="\M" localSheetId="4">#REF!</definedName>
    <definedName name="\M" localSheetId="17">#REF!</definedName>
    <definedName name="\M" localSheetId="2">#REF!</definedName>
    <definedName name="\M">#REF!</definedName>
    <definedName name="\N" localSheetId="18">#REF!</definedName>
    <definedName name="\N" localSheetId="25">#REF!</definedName>
    <definedName name="\N" localSheetId="11">#REF!</definedName>
    <definedName name="\N" localSheetId="6">#REF!</definedName>
    <definedName name="\N" localSheetId="4">#REF!</definedName>
    <definedName name="\N" localSheetId="17">#REF!</definedName>
    <definedName name="\N" localSheetId="2">#REF!</definedName>
    <definedName name="\N">#REF!</definedName>
    <definedName name="\P" localSheetId="18">#REF!</definedName>
    <definedName name="\P" localSheetId="25">#REF!</definedName>
    <definedName name="\P" localSheetId="11">#REF!</definedName>
    <definedName name="\P" localSheetId="6">#REF!</definedName>
    <definedName name="\P" localSheetId="4">#REF!</definedName>
    <definedName name="\P" localSheetId="17">#REF!</definedName>
    <definedName name="\P" localSheetId="2">#REF!</definedName>
    <definedName name="\P">#REF!</definedName>
    <definedName name="\R" localSheetId="18">#REF!</definedName>
    <definedName name="\R" localSheetId="25">#REF!</definedName>
    <definedName name="\R" localSheetId="11">#REF!</definedName>
    <definedName name="\R" localSheetId="6">#REF!</definedName>
    <definedName name="\R" localSheetId="4">#REF!</definedName>
    <definedName name="\R" localSheetId="17">#REF!</definedName>
    <definedName name="\R" localSheetId="2">#REF!</definedName>
    <definedName name="\R">#REF!</definedName>
    <definedName name="\U" localSheetId="18">#REF!</definedName>
    <definedName name="\U" localSheetId="25">#REF!</definedName>
    <definedName name="\U" localSheetId="11">#REF!</definedName>
    <definedName name="\U" localSheetId="6">#REF!</definedName>
    <definedName name="\U" localSheetId="4">#REF!</definedName>
    <definedName name="\U" localSheetId="17">#REF!</definedName>
    <definedName name="\U" localSheetId="2">#REF!</definedName>
    <definedName name="\U">#REF!</definedName>
    <definedName name="\V" localSheetId="18">#REF!</definedName>
    <definedName name="\V" localSheetId="25">#REF!</definedName>
    <definedName name="\V" localSheetId="11">#REF!</definedName>
    <definedName name="\V" localSheetId="6">#REF!</definedName>
    <definedName name="\V" localSheetId="4">#REF!</definedName>
    <definedName name="\V" localSheetId="17">#REF!</definedName>
    <definedName name="\V" localSheetId="2">#REF!</definedName>
    <definedName name="\V">#REF!</definedName>
    <definedName name="\x" localSheetId="18">#REF!</definedName>
    <definedName name="\x" localSheetId="26">#REF!</definedName>
    <definedName name="\x" localSheetId="11">#REF!</definedName>
    <definedName name="\x" localSheetId="17">#REF!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1">#REF!</definedName>
    <definedName name="ab" localSheetId="6">#REF!</definedName>
    <definedName name="ab" localSheetId="4">#REF!</definedName>
    <definedName name="ab" localSheetId="17">#REF!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1">#REF!</definedName>
    <definedName name="biddername" localSheetId="17">#REF!</definedName>
    <definedName name="biddername" localSheetId="2">#REF!</definedName>
    <definedName name="biddername">#REF!</definedName>
    <definedName name="BL2A" localSheetId="26">#REF!</definedName>
    <definedName name="BL2A" localSheetId="11">'[1]Attach-3 (QR)'!#REF!</definedName>
    <definedName name="BL2A" localSheetId="6">'Attach-3 (QR)'!#REF!</definedName>
    <definedName name="BL2A" localSheetId="4">'Attach-3 (QR)_old'!$I$398</definedName>
    <definedName name="BL2A" localSheetId="17">'[2]Attach-3 (QR)'!#REF!</definedName>
    <definedName name="BL2A">#REF!</definedName>
    <definedName name="BL2A2" localSheetId="18">'[3]Attach-3 (QR)'!#REF!</definedName>
    <definedName name="BL2A2" localSheetId="26">'[4]Attach-3 (QR)'!#REF!</definedName>
    <definedName name="BL2A2" localSheetId="11">'[5]Attach-3 (QR)'!#REF!</definedName>
    <definedName name="BL2A2" localSheetId="6">'Attach-3 (QR)'!#REF!</definedName>
    <definedName name="BL2A2" localSheetId="4">'Attach-3 (QR)_old'!#REF!</definedName>
    <definedName name="BL2A2" localSheetId="17">'[2]Attach-3 (QR)'!#REF!</definedName>
    <definedName name="BL2A2" localSheetId="2">'[3]Attach-3 (QR)'!#REF!</definedName>
    <definedName name="BL2A2">#REF!</definedName>
    <definedName name="BL2AA" localSheetId="26">#REF!</definedName>
    <definedName name="BL2AA" localSheetId="11">'[1]Attach-3 (QR)'!#REF!</definedName>
    <definedName name="BL2AA" localSheetId="6">'Attach-3 (QR)'!#REF!</definedName>
    <definedName name="BL2AA" localSheetId="4">'Attach-3 (QR)_old'!$I$398</definedName>
    <definedName name="BL2AA" localSheetId="17">'[2]Attach-3 (QR)'!#REF!</definedName>
    <definedName name="BL2AA">#REF!</definedName>
    <definedName name="BL2AAA" localSheetId="18">'[3]Attach-3 (QR)'!#REF!</definedName>
    <definedName name="BL2AAA" localSheetId="23">#REF!</definedName>
    <definedName name="BL2AAA" localSheetId="24">'[6]Attach QR'!$J$785</definedName>
    <definedName name="BL2AAA" localSheetId="26">'[4]Attach-3 (QR)'!#REF!</definedName>
    <definedName name="BL2AAA" localSheetId="11">'[5]Attach-3 (QR)'!#REF!</definedName>
    <definedName name="BL2AAA" localSheetId="6">'Attach-3 (QR)'!#REF!</definedName>
    <definedName name="BL2AAA" localSheetId="4">'Attach-3 (QR)_old'!#REF!</definedName>
    <definedName name="BL2AAA" localSheetId="17">'[2]Attach-3 (QR)'!#REF!</definedName>
    <definedName name="BL2AAA" localSheetId="2">'[3]Attach-3 (QR)'!#REF!</definedName>
    <definedName name="BL2AAA">#REF!</definedName>
    <definedName name="BL2B" localSheetId="26">#REF!</definedName>
    <definedName name="BL2B" localSheetId="11">'[1]Attach-3 (QR)'!#REF!</definedName>
    <definedName name="BL2B" localSheetId="6">'Attach-3 (QR)'!#REF!</definedName>
    <definedName name="BL2B" localSheetId="4">'Attach-3 (QR)_old'!$J$398</definedName>
    <definedName name="BL2B" localSheetId="17">'[2]Attach-3 (QR)'!#REF!</definedName>
    <definedName name="BL2B">#REF!</definedName>
    <definedName name="BL2BB" localSheetId="18">'[3]Attach-3 (QR)'!#REF!</definedName>
    <definedName name="BL2BB" localSheetId="26">'[4]Attach-3 (QR)'!#REF!</definedName>
    <definedName name="BL2BB" localSheetId="11">'[5]Attach-3 (QR)'!#REF!</definedName>
    <definedName name="BL2BB" localSheetId="6">'Attach-3 (QR)'!#REF!</definedName>
    <definedName name="BL2BB" localSheetId="4">'Attach-3 (QR)_old'!#REF!</definedName>
    <definedName name="BL2BB" localSheetId="17">'[2]Attach-3 (QR)'!#REF!</definedName>
    <definedName name="BL2BB" localSheetId="2">'[3]Attach-3 (QR)'!#REF!</definedName>
    <definedName name="BL2BB">#REF!</definedName>
    <definedName name="BL2BBB" localSheetId="18">'[3]Attach-3 (QR)'!#REF!</definedName>
    <definedName name="BL2BBB" localSheetId="23">#REF!</definedName>
    <definedName name="BL2BBB" localSheetId="24">'[6]Attach QR'!$K$785</definedName>
    <definedName name="BL2BBB" localSheetId="26">'[4]Attach-3 (QR)'!#REF!</definedName>
    <definedName name="BL2BBB" localSheetId="11">'[5]Attach-3 (QR)'!#REF!</definedName>
    <definedName name="BL2BBB" localSheetId="6">'Attach-3 (QR)'!#REF!</definedName>
    <definedName name="BL2BBB" localSheetId="4">'Attach-3 (QR)_old'!#REF!</definedName>
    <definedName name="BL2BBB" localSheetId="17">'[2]Attach-3 (QR)'!#REF!</definedName>
    <definedName name="BL2BBB" localSheetId="2">'[3]Attach-3 (QR)'!#REF!</definedName>
    <definedName name="BL2BBB">#REF!</definedName>
    <definedName name="BL2C" localSheetId="26">#REF!</definedName>
    <definedName name="BL2C" localSheetId="11">'[1]Attach-3 (QR)'!#REF!</definedName>
    <definedName name="BL2C" localSheetId="6">'Attach-3 (QR)'!#REF!</definedName>
    <definedName name="BL2C" localSheetId="4">'Attach-3 (QR)_old'!$K$398</definedName>
    <definedName name="BL2C" localSheetId="17">'[2]Attach-3 (QR)'!#REF!</definedName>
    <definedName name="BL2C">#REF!</definedName>
    <definedName name="BL2CC" localSheetId="18">'[3]Attach-3 (QR)'!#REF!</definedName>
    <definedName name="BL2CC" localSheetId="26">'[4]Attach-3 (QR)'!#REF!</definedName>
    <definedName name="BL2CC" localSheetId="11">'[5]Attach-3 (QR)'!#REF!</definedName>
    <definedName name="BL2CC" localSheetId="6">'Attach-3 (QR)'!#REF!</definedName>
    <definedName name="BL2CC" localSheetId="4">'Attach-3 (QR)_old'!#REF!</definedName>
    <definedName name="BL2CC" localSheetId="17">'[2]Attach-3 (QR)'!#REF!</definedName>
    <definedName name="BL2CC" localSheetId="2">'[3]Attach-3 (QR)'!#REF!</definedName>
    <definedName name="BL2CC">#REF!</definedName>
    <definedName name="BL2CCC" localSheetId="18">'[3]Attach-3 (QR)'!#REF!</definedName>
    <definedName name="BL2CCC" localSheetId="23">#REF!</definedName>
    <definedName name="BL2CCC" localSheetId="24">'[6]Attach QR'!$L$785</definedName>
    <definedName name="BL2CCC" localSheetId="26">'[4]Attach-3 (QR)'!#REF!</definedName>
    <definedName name="BL2CCC" localSheetId="11">'[5]Attach-3 (QR)'!#REF!</definedName>
    <definedName name="BL2CCC" localSheetId="6">'Attach-3 (QR)'!#REF!</definedName>
    <definedName name="BL2CCC" localSheetId="4">'Attach-3 (QR)_old'!#REF!</definedName>
    <definedName name="BL2CCC" localSheetId="17">'[2]Attach-3 (QR)'!#REF!</definedName>
    <definedName name="BL2CCC" localSheetId="2">'[3]Attach-3 (QR)'!#REF!</definedName>
    <definedName name="BL2CCC">#REF!</definedName>
    <definedName name="BL3A" localSheetId="26">#REF!</definedName>
    <definedName name="BL3A" localSheetId="11">'[1]Attach-3 (QR)'!#REF!</definedName>
    <definedName name="BL3A" localSheetId="6">'Attach-3 (QR)'!#REF!</definedName>
    <definedName name="BL3A" localSheetId="4">'Attach-3 (QR)_old'!$I$399</definedName>
    <definedName name="BL3A" localSheetId="17">'[2]Attach-3 (QR)'!#REF!</definedName>
    <definedName name="BL3A">#REF!</definedName>
    <definedName name="BL3AA" localSheetId="18">'[3]Attach-3 (QR)'!#REF!</definedName>
    <definedName name="BL3AA" localSheetId="26">'[4]Attach-3 (QR)'!#REF!</definedName>
    <definedName name="BL3AA" localSheetId="11">'[5]Attach-3 (QR)'!#REF!</definedName>
    <definedName name="BL3AA" localSheetId="6">'Attach-3 (QR)'!#REF!</definedName>
    <definedName name="BL3AA" localSheetId="4">'Attach-3 (QR)_old'!#REF!</definedName>
    <definedName name="BL3AA" localSheetId="17">'[2]Attach-3 (QR)'!#REF!</definedName>
    <definedName name="BL3AA" localSheetId="2">'[3]Attach-3 (QR)'!#REF!</definedName>
    <definedName name="BL3AA">#REF!</definedName>
    <definedName name="BL3AAA" localSheetId="18">'[3]Attach-3 (QR)'!#REF!</definedName>
    <definedName name="BL3AAA" localSheetId="23">#REF!</definedName>
    <definedName name="BL3AAA" localSheetId="24">'[6]Attach QR'!$J$788</definedName>
    <definedName name="BL3AAA" localSheetId="26">'[4]Attach-3 (QR)'!#REF!</definedName>
    <definedName name="BL3AAA" localSheetId="11">'[5]Attach-3 (QR)'!#REF!</definedName>
    <definedName name="BL3AAA" localSheetId="6">'Attach-3 (QR)'!#REF!</definedName>
    <definedName name="BL3AAA" localSheetId="4">'Attach-3 (QR)_old'!#REF!</definedName>
    <definedName name="BL3AAA" localSheetId="17">'[2]Attach-3 (QR)'!#REF!</definedName>
    <definedName name="BL3AAA" localSheetId="2">'[3]Attach-3 (QR)'!#REF!</definedName>
    <definedName name="BL3AAA">#REF!</definedName>
    <definedName name="BL3B" localSheetId="26">#REF!</definedName>
    <definedName name="BL3B" localSheetId="11">'[1]Attach-3 (QR)'!#REF!</definedName>
    <definedName name="BL3B" localSheetId="6">'Attach-3 (QR)'!#REF!</definedName>
    <definedName name="BL3B" localSheetId="4">'Attach-3 (QR)_old'!$J$399</definedName>
    <definedName name="BL3B" localSheetId="17">'[2]Attach-3 (QR)'!#REF!</definedName>
    <definedName name="BL3B">#REF!</definedName>
    <definedName name="BL3BB" localSheetId="18">'[3]Attach-3 (QR)'!#REF!</definedName>
    <definedName name="BL3BB" localSheetId="26">'[4]Attach-3 (QR)'!#REF!</definedName>
    <definedName name="BL3BB" localSheetId="11">'[5]Attach-3 (QR)'!#REF!</definedName>
    <definedName name="BL3BB" localSheetId="6">'Attach-3 (QR)'!#REF!</definedName>
    <definedName name="BL3BB" localSheetId="4">'Attach-3 (QR)_old'!#REF!</definedName>
    <definedName name="BL3BB" localSheetId="17">'[2]Attach-3 (QR)'!#REF!</definedName>
    <definedName name="BL3BB" localSheetId="2">'[3]Attach-3 (QR)'!#REF!</definedName>
    <definedName name="BL3BB">#REF!</definedName>
    <definedName name="BL3BBB" localSheetId="18">'[3]Attach-3 (QR)'!#REF!</definedName>
    <definedName name="BL3BBB" localSheetId="23">#REF!</definedName>
    <definedName name="BL3BBB" localSheetId="24">'[6]Attach QR'!$K$788</definedName>
    <definedName name="BL3BBB" localSheetId="26">'[4]Attach-3 (QR)'!#REF!</definedName>
    <definedName name="BL3BBB" localSheetId="11">'[5]Attach-3 (QR)'!#REF!</definedName>
    <definedName name="BL3BBB" localSheetId="6">'Attach-3 (QR)'!#REF!</definedName>
    <definedName name="BL3BBB" localSheetId="4">'Attach-3 (QR)_old'!#REF!</definedName>
    <definedName name="BL3BBB" localSheetId="17">'[2]Attach-3 (QR)'!#REF!</definedName>
    <definedName name="BL3BBB" localSheetId="2">'[3]Attach-3 (QR)'!#REF!</definedName>
    <definedName name="BL3BBB">#REF!</definedName>
    <definedName name="BL3C" localSheetId="26">#REF!</definedName>
    <definedName name="BL3C" localSheetId="11">'[1]Attach-3 (QR)'!#REF!</definedName>
    <definedName name="BL3C" localSheetId="6">'Attach-3 (QR)'!#REF!</definedName>
    <definedName name="BL3C" localSheetId="4">'Attach-3 (QR)_old'!$K$399</definedName>
    <definedName name="BL3C" localSheetId="17">'[2]Attach-3 (QR)'!#REF!</definedName>
    <definedName name="BL3C">#REF!</definedName>
    <definedName name="BL3CC" localSheetId="18">'[3]Attach-3 (QR)'!#REF!</definedName>
    <definedName name="BL3CC" localSheetId="26">'[4]Attach-3 (QR)'!#REF!</definedName>
    <definedName name="BL3CC" localSheetId="11">'[5]Attach-3 (QR)'!#REF!</definedName>
    <definedName name="BL3CC" localSheetId="6">'Attach-3 (QR)'!#REF!</definedName>
    <definedName name="BL3CC" localSheetId="4">'Attach-3 (QR)_old'!#REF!</definedName>
    <definedName name="BL3CC" localSheetId="17">'[2]Attach-3 (QR)'!#REF!</definedName>
    <definedName name="BL3CC" localSheetId="2">'[3]Attach-3 (QR)'!#REF!</definedName>
    <definedName name="BL3CC">#REF!</definedName>
    <definedName name="BL3CCC" localSheetId="18">'[3]Attach-3 (QR)'!#REF!</definedName>
    <definedName name="BL3CCC" localSheetId="23">#REF!</definedName>
    <definedName name="BL3CCC" localSheetId="24">'[6]Attach QR'!$L$788</definedName>
    <definedName name="BL3CCC" localSheetId="26">'[4]Attach-3 (QR)'!#REF!</definedName>
    <definedName name="BL3CCC" localSheetId="11">'[5]Attach-3 (QR)'!#REF!</definedName>
    <definedName name="BL3CCC" localSheetId="6">'Attach-3 (QR)'!#REF!</definedName>
    <definedName name="BL3CCC" localSheetId="4">'Attach-3 (QR)_old'!#REF!</definedName>
    <definedName name="BL3CCC" localSheetId="17">'[2]Attach-3 (QR)'!#REF!</definedName>
    <definedName name="BL3CCC" localSheetId="2">'[3]Attach-3 (QR)'!#REF!</definedName>
    <definedName name="BL3CCC">#REF!</definedName>
    <definedName name="BL4A" localSheetId="26">#REF!</definedName>
    <definedName name="BL4A" localSheetId="11">'[1]Attach-3 (QR)'!#REF!</definedName>
    <definedName name="BL4A" localSheetId="6">'Attach-3 (QR)'!#REF!</definedName>
    <definedName name="BL4A" localSheetId="4">'Attach-3 (QR)_old'!$I$400</definedName>
    <definedName name="BL4A" localSheetId="17">'[2]Attach-3 (QR)'!#REF!</definedName>
    <definedName name="BL4A">#REF!</definedName>
    <definedName name="BL4AA" localSheetId="18">'[3]Attach-3 (QR)'!#REF!</definedName>
    <definedName name="BL4AA" localSheetId="26">'[4]Attach-3 (QR)'!#REF!</definedName>
    <definedName name="BL4AA" localSheetId="11">'[5]Attach-3 (QR)'!#REF!</definedName>
    <definedName name="BL4AA" localSheetId="6">'Attach-3 (QR)'!#REF!</definedName>
    <definedName name="BL4AA" localSheetId="4">'Attach-3 (QR)_old'!#REF!</definedName>
    <definedName name="BL4AA" localSheetId="17">'[2]Attach-3 (QR)'!#REF!</definedName>
    <definedName name="BL4AA" localSheetId="2">'[3]Attach-3 (QR)'!#REF!</definedName>
    <definedName name="BL4AA">#REF!</definedName>
    <definedName name="BL4AAA" localSheetId="18">'[3]Attach-3 (QR)'!#REF!</definedName>
    <definedName name="BL4AAA" localSheetId="23">#REF!</definedName>
    <definedName name="BL4AAA" localSheetId="24">'[6]Attach QR'!$J$791</definedName>
    <definedName name="BL4AAA" localSheetId="26">'[4]Attach-3 (QR)'!#REF!</definedName>
    <definedName name="BL4AAA" localSheetId="11">'[5]Attach-3 (QR)'!#REF!</definedName>
    <definedName name="BL4AAA" localSheetId="6">'Attach-3 (QR)'!#REF!</definedName>
    <definedName name="BL4AAA" localSheetId="4">'Attach-3 (QR)_old'!#REF!</definedName>
    <definedName name="BL4AAA" localSheetId="17">'[2]Attach-3 (QR)'!#REF!</definedName>
    <definedName name="BL4AAA" localSheetId="2">'[3]Attach-3 (QR)'!#REF!</definedName>
    <definedName name="BL4AAA">#REF!</definedName>
    <definedName name="BL4B" localSheetId="26">#REF!</definedName>
    <definedName name="BL4B" localSheetId="11">'[1]Attach-3 (QR)'!#REF!</definedName>
    <definedName name="BL4B" localSheetId="6">'Attach-3 (QR)'!#REF!</definedName>
    <definedName name="BL4B" localSheetId="4">'Attach-3 (QR)_old'!$J$400</definedName>
    <definedName name="BL4B" localSheetId="17">'[2]Attach-3 (QR)'!#REF!</definedName>
    <definedName name="BL4B">#REF!</definedName>
    <definedName name="BL4BB" localSheetId="18">'[3]Attach-3 (QR)'!#REF!</definedName>
    <definedName name="BL4BB" localSheetId="26">'[4]Attach-3 (QR)'!#REF!</definedName>
    <definedName name="BL4BB" localSheetId="11">'[5]Attach-3 (QR)'!#REF!</definedName>
    <definedName name="BL4BB" localSheetId="6">'Attach-3 (QR)'!#REF!</definedName>
    <definedName name="BL4BB" localSheetId="4">'Attach-3 (QR)_old'!#REF!</definedName>
    <definedName name="BL4BB" localSheetId="17">'[2]Attach-3 (QR)'!#REF!</definedName>
    <definedName name="BL4BB" localSheetId="2">'[3]Attach-3 (QR)'!#REF!</definedName>
    <definedName name="BL4BB">#REF!</definedName>
    <definedName name="BL4BBB" localSheetId="18">'[3]Attach-3 (QR)'!#REF!</definedName>
    <definedName name="BL4BBB" localSheetId="23">#REF!</definedName>
    <definedName name="BL4BBB" localSheetId="24">'[6]Attach QR'!$K$791</definedName>
    <definedName name="BL4BBB" localSheetId="26">'[4]Attach-3 (QR)'!#REF!</definedName>
    <definedName name="BL4BBB" localSheetId="11">'[5]Attach-3 (QR)'!#REF!</definedName>
    <definedName name="BL4BBB" localSheetId="6">'Attach-3 (QR)'!#REF!</definedName>
    <definedName name="BL4BBB" localSheetId="4">'Attach-3 (QR)_old'!#REF!</definedName>
    <definedName name="BL4BBB" localSheetId="17">'[2]Attach-3 (QR)'!#REF!</definedName>
    <definedName name="BL4BBB" localSheetId="2">'[3]Attach-3 (QR)'!#REF!</definedName>
    <definedName name="BL4BBB">#REF!</definedName>
    <definedName name="BL4C" localSheetId="26">#REF!</definedName>
    <definedName name="BL4C" localSheetId="11">'[1]Attach-3 (QR)'!#REF!</definedName>
    <definedName name="BL4C" localSheetId="6">'Attach-3 (QR)'!#REF!</definedName>
    <definedName name="BL4C" localSheetId="4">'Attach-3 (QR)_old'!$K$400</definedName>
    <definedName name="BL4C" localSheetId="17">'[2]Attach-3 (QR)'!#REF!</definedName>
    <definedName name="BL4C">#REF!</definedName>
    <definedName name="BL4CC" localSheetId="18">'[3]Attach-3 (QR)'!#REF!</definedName>
    <definedName name="BL4CC" localSheetId="26">'[4]Attach-3 (QR)'!#REF!</definedName>
    <definedName name="BL4CC" localSheetId="11">'[5]Attach-3 (QR)'!#REF!</definedName>
    <definedName name="BL4CC" localSheetId="6">'Attach-3 (QR)'!#REF!</definedName>
    <definedName name="BL4CC" localSheetId="4">'Attach-3 (QR)_old'!#REF!</definedName>
    <definedName name="BL4CC" localSheetId="17">'[2]Attach-3 (QR)'!#REF!</definedName>
    <definedName name="BL4CC" localSheetId="2">'[3]Attach-3 (QR)'!#REF!</definedName>
    <definedName name="BL4CC">#REF!</definedName>
    <definedName name="BL4CCC" localSheetId="18">'[3]Attach-3 (QR)'!#REF!</definedName>
    <definedName name="BL4CCC" localSheetId="23">#REF!</definedName>
    <definedName name="BL4CCC" localSheetId="24">'[6]Attach QR'!$L$791</definedName>
    <definedName name="BL4CCC" localSheetId="26">'[4]Attach-3 (QR)'!#REF!</definedName>
    <definedName name="BL4CCC" localSheetId="11">'[5]Attach-3 (QR)'!#REF!</definedName>
    <definedName name="BL4CCC" localSheetId="6">'Attach-3 (QR)'!#REF!</definedName>
    <definedName name="BL4CCC" localSheetId="4">'Attach-3 (QR)_old'!#REF!</definedName>
    <definedName name="BL4CCC" localSheetId="17">'[2]Attach-3 (QR)'!#REF!</definedName>
    <definedName name="BL4CCC" localSheetId="2">'[3]Attach-3 (QR)'!#REF!</definedName>
    <definedName name="BL4CCC">#REF!</definedName>
    <definedName name="BL5A" localSheetId="26">#REF!</definedName>
    <definedName name="BL5A" localSheetId="11">'[1]Attach-3 (QR)'!#REF!</definedName>
    <definedName name="BL5A" localSheetId="6">'Attach-3 (QR)'!#REF!</definedName>
    <definedName name="BL5A" localSheetId="4">'Attach-3 (QR)_old'!$I$401</definedName>
    <definedName name="BL5A" localSheetId="17">'[2]Attach-3 (QR)'!#REF!</definedName>
    <definedName name="BL5A">#REF!</definedName>
    <definedName name="BL5AA" localSheetId="18">'[3]Attach-3 (QR)'!#REF!</definedName>
    <definedName name="BL5AA" localSheetId="26">'[4]Attach-3 (QR)'!#REF!</definedName>
    <definedName name="BL5AA" localSheetId="11">'[5]Attach-3 (QR)'!#REF!</definedName>
    <definedName name="BL5AA" localSheetId="6">'Attach-3 (QR)'!#REF!</definedName>
    <definedName name="BL5AA" localSheetId="4">'Attach-3 (QR)_old'!#REF!</definedName>
    <definedName name="BL5AA" localSheetId="17">'[2]Attach-3 (QR)'!#REF!</definedName>
    <definedName name="BL5AA" localSheetId="2">'[3]Attach-3 (QR)'!#REF!</definedName>
    <definedName name="BL5AA">#REF!</definedName>
    <definedName name="BL5AAA" localSheetId="18">'[3]Attach-3 (QR)'!#REF!</definedName>
    <definedName name="BL5AAA" localSheetId="23">#REF!</definedName>
    <definedName name="BL5AAA" localSheetId="24">'[6]Attach QR'!$J$794</definedName>
    <definedName name="BL5AAA" localSheetId="26">'[4]Attach-3 (QR)'!#REF!</definedName>
    <definedName name="BL5AAA" localSheetId="11">'[5]Attach-3 (QR)'!#REF!</definedName>
    <definedName name="BL5AAA" localSheetId="6">'Attach-3 (QR)'!#REF!</definedName>
    <definedName name="BL5AAA" localSheetId="4">'Attach-3 (QR)_old'!#REF!</definedName>
    <definedName name="BL5AAA" localSheetId="17">'[2]Attach-3 (QR)'!#REF!</definedName>
    <definedName name="BL5AAA" localSheetId="2">'[3]Attach-3 (QR)'!#REF!</definedName>
    <definedName name="BL5AAA">#REF!</definedName>
    <definedName name="BL5B" localSheetId="26">#REF!</definedName>
    <definedName name="BL5B" localSheetId="11">'[1]Attach-3 (QR)'!#REF!</definedName>
    <definedName name="BL5B" localSheetId="6">'Attach-3 (QR)'!#REF!</definedName>
    <definedName name="BL5B" localSheetId="4">'Attach-3 (QR)_old'!$J$401</definedName>
    <definedName name="BL5B" localSheetId="17">'[2]Attach-3 (QR)'!#REF!</definedName>
    <definedName name="BL5B">#REF!</definedName>
    <definedName name="BL5BB" localSheetId="18">'[3]Attach-3 (QR)'!#REF!</definedName>
    <definedName name="BL5BB" localSheetId="26">'[4]Attach-3 (QR)'!#REF!</definedName>
    <definedName name="BL5BB" localSheetId="11">'[5]Attach-3 (QR)'!#REF!</definedName>
    <definedName name="BL5BB" localSheetId="6">'Attach-3 (QR)'!#REF!</definedName>
    <definedName name="BL5BB" localSheetId="4">'Attach-3 (QR)_old'!#REF!</definedName>
    <definedName name="BL5BB" localSheetId="17">'[2]Attach-3 (QR)'!#REF!</definedName>
    <definedName name="BL5BB" localSheetId="2">'[3]Attach-3 (QR)'!#REF!</definedName>
    <definedName name="BL5BB">#REF!</definedName>
    <definedName name="BL5BBB" localSheetId="18">'[3]Attach-3 (QR)'!#REF!</definedName>
    <definedName name="BL5BBB" localSheetId="23">#REF!</definedName>
    <definedName name="BL5BBB" localSheetId="24">'[6]Attach QR'!$K$794</definedName>
    <definedName name="BL5BBB" localSheetId="26">'[4]Attach-3 (QR)'!#REF!</definedName>
    <definedName name="BL5BBB" localSheetId="11">'[5]Attach-3 (QR)'!#REF!</definedName>
    <definedName name="BL5BBB" localSheetId="6">'Attach-3 (QR)'!#REF!</definedName>
    <definedName name="BL5BBB" localSheetId="4">'Attach-3 (QR)_old'!#REF!</definedName>
    <definedName name="BL5BBB" localSheetId="17">'[2]Attach-3 (QR)'!#REF!</definedName>
    <definedName name="BL5BBB" localSheetId="2">'[3]Attach-3 (QR)'!#REF!</definedName>
    <definedName name="BL5BBB">#REF!</definedName>
    <definedName name="BL5C" localSheetId="26">#REF!</definedName>
    <definedName name="BL5C" localSheetId="11">'[1]Attach-3 (QR)'!#REF!</definedName>
    <definedName name="BL5C" localSheetId="6">'Attach-3 (QR)'!#REF!</definedName>
    <definedName name="BL5C" localSheetId="4">'Attach-3 (QR)_old'!$K$401</definedName>
    <definedName name="BL5C" localSheetId="17">'[2]Attach-3 (QR)'!#REF!</definedName>
    <definedName name="BL5C">#REF!</definedName>
    <definedName name="BL5CC" localSheetId="18">'[3]Attach-3 (QR)'!#REF!</definedName>
    <definedName name="BL5CC" localSheetId="26">'[4]Attach-3 (QR)'!#REF!</definedName>
    <definedName name="BL5CC" localSheetId="11">'[5]Attach-3 (QR)'!#REF!</definedName>
    <definedName name="BL5CC" localSheetId="6">'Attach-3 (QR)'!#REF!</definedName>
    <definedName name="BL5CC" localSheetId="4">'Attach-3 (QR)_old'!#REF!</definedName>
    <definedName name="BL5CC" localSheetId="17">'[2]Attach-3 (QR)'!#REF!</definedName>
    <definedName name="BL5CC" localSheetId="2">'[3]Attach-3 (QR)'!#REF!</definedName>
    <definedName name="BL5CC">#REF!</definedName>
    <definedName name="BL5CCC" localSheetId="18">'[3]Attach-3 (QR)'!#REF!</definedName>
    <definedName name="BL5CCC" localSheetId="23">#REF!</definedName>
    <definedName name="BL5CCC" localSheetId="24">'[6]Attach QR'!$L$794</definedName>
    <definedName name="BL5CCC" localSheetId="26">'[4]Attach-3 (QR)'!#REF!</definedName>
    <definedName name="BL5CCC" localSheetId="11">'[5]Attach-3 (QR)'!#REF!</definedName>
    <definedName name="BL5CCC" localSheetId="6">'Attach-3 (QR)'!#REF!</definedName>
    <definedName name="BL5CCC" localSheetId="4">'Attach-3 (QR)_old'!#REF!</definedName>
    <definedName name="BL5CCC" localSheetId="17">'[2]Attach-3 (QR)'!#REF!</definedName>
    <definedName name="BL5CCC" localSheetId="2">'[3]Attach-3 (QR)'!#REF!</definedName>
    <definedName name="BL5CCC">#REF!</definedName>
    <definedName name="CAPA1" localSheetId="18">'[3]Attach-3 (QR)'!#REF!</definedName>
    <definedName name="CAPA1" localSheetId="26">'[4]Attach-3 (QR)'!#REF!</definedName>
    <definedName name="CAPA1" localSheetId="11">'[5]Attach-3 (QR)'!#REF!</definedName>
    <definedName name="CAPA1" localSheetId="6">'Attach-3 (QR)'!#REF!</definedName>
    <definedName name="CAPA1" localSheetId="4">'Attach-3 (QR)_old'!#REF!</definedName>
    <definedName name="CAPA1" localSheetId="17">'[2]Attach-3 (QR)'!#REF!</definedName>
    <definedName name="CAPA1" localSheetId="2">'[3]Attach-3 (QR)'!#REF!</definedName>
    <definedName name="CAPA1">#REF!</definedName>
    <definedName name="CAPA11" localSheetId="18">'[3]Attach-3 (QR)'!#REF!</definedName>
    <definedName name="CAPA11" localSheetId="26">'[4]Attach-3 (QR)'!#REF!</definedName>
    <definedName name="CAPA11" localSheetId="11">'[5]Attach-3 (QR)'!#REF!</definedName>
    <definedName name="CAPA11" localSheetId="6">'Attach-3 (QR)'!#REF!</definedName>
    <definedName name="CAPA11" localSheetId="4">'Attach-3 (QR)_old'!#REF!</definedName>
    <definedName name="CAPA11" localSheetId="17">'[2]Attach-3 (QR)'!#REF!</definedName>
    <definedName name="CAPA11" localSheetId="2">'[3]Attach-3 (QR)'!#REF!</definedName>
    <definedName name="CAPA11">#REF!</definedName>
    <definedName name="CAPA111" localSheetId="18">'[3]Attach-3 (QR)'!#REF!</definedName>
    <definedName name="CAPA111" localSheetId="23">#REF!</definedName>
    <definedName name="CAPA111" localSheetId="24">'[6]Attach QR'!$F$505</definedName>
    <definedName name="CAPA111" localSheetId="26">'[4]Attach-3 (QR)'!#REF!</definedName>
    <definedName name="CAPA111" localSheetId="11">'[5]Attach-3 (QR)'!#REF!</definedName>
    <definedName name="CAPA111" localSheetId="6">'Attach-3 (QR)'!#REF!</definedName>
    <definedName name="CAPA111" localSheetId="4">'Attach-3 (QR)_old'!#REF!</definedName>
    <definedName name="CAPA111" localSheetId="17">'[2]Attach-3 (QR)'!#REF!</definedName>
    <definedName name="CAPA111" localSheetId="2">'[3]Attach-3 (QR)'!#REF!</definedName>
    <definedName name="CAPA111">#REF!</definedName>
    <definedName name="CAPA2" localSheetId="18">'[3]Attach-3 (QR)'!#REF!</definedName>
    <definedName name="CAPA2" localSheetId="26">'[4]Attach-3 (QR)'!#REF!</definedName>
    <definedName name="CAPA2" localSheetId="11">'[5]Attach-3 (QR)'!#REF!</definedName>
    <definedName name="CAPA2" localSheetId="6">'Attach-3 (QR)'!#REF!</definedName>
    <definedName name="CAPA2" localSheetId="4">'Attach-3 (QR)_old'!#REF!</definedName>
    <definedName name="CAPA2" localSheetId="17">'[2]Attach-3 (QR)'!#REF!</definedName>
    <definedName name="CAPA2" localSheetId="2">'[3]Attach-3 (QR)'!#REF!</definedName>
    <definedName name="CAPA2">#REF!</definedName>
    <definedName name="CAPA22" localSheetId="18">'[3]Attach-3 (QR)'!#REF!</definedName>
    <definedName name="CAPA22" localSheetId="26">'[4]Attach-3 (QR)'!#REF!</definedName>
    <definedName name="CAPA22" localSheetId="11">'[5]Attach-3 (QR)'!#REF!</definedName>
    <definedName name="CAPA22" localSheetId="6">'Attach-3 (QR)'!#REF!</definedName>
    <definedName name="CAPA22" localSheetId="4">'Attach-3 (QR)_old'!#REF!</definedName>
    <definedName name="CAPA22" localSheetId="17">'[2]Attach-3 (QR)'!#REF!</definedName>
    <definedName name="CAPA22" localSheetId="2">'[3]Attach-3 (QR)'!#REF!</definedName>
    <definedName name="CAPA22">#REF!</definedName>
    <definedName name="CAPA222" localSheetId="18">'[3]Attach-3 (QR)'!#REF!</definedName>
    <definedName name="CAPA222" localSheetId="23">#REF!</definedName>
    <definedName name="CAPA222" localSheetId="24">'[6]Attach QR'!$I$505</definedName>
    <definedName name="CAPA222" localSheetId="26">'[4]Attach-3 (QR)'!#REF!</definedName>
    <definedName name="CAPA222" localSheetId="11">'[5]Attach-3 (QR)'!#REF!</definedName>
    <definedName name="CAPA222" localSheetId="6">'Attach-3 (QR)'!#REF!</definedName>
    <definedName name="CAPA222" localSheetId="4">'Attach-3 (QR)_old'!#REF!</definedName>
    <definedName name="CAPA222" localSheetId="17">'[2]Attach-3 (QR)'!#REF!</definedName>
    <definedName name="CAPA222" localSheetId="2">'[3]Attach-3 (QR)'!#REF!</definedName>
    <definedName name="CAPA222">#REF!</definedName>
    <definedName name="CAPA3" localSheetId="18">'[3]Attach-3 (QR)'!#REF!</definedName>
    <definedName name="CAPA3" localSheetId="26">'[4]Attach-3 (QR)'!#REF!</definedName>
    <definedName name="CAPA3" localSheetId="11">'[5]Attach-3 (QR)'!#REF!</definedName>
    <definedName name="CAPA3" localSheetId="6">'Attach-3 (QR)'!#REF!</definedName>
    <definedName name="CAPA3" localSheetId="4">'Attach-3 (QR)_old'!#REF!</definedName>
    <definedName name="CAPA3" localSheetId="17">'[2]Attach-3 (QR)'!#REF!</definedName>
    <definedName name="CAPA3" localSheetId="2">'[3]Attach-3 (QR)'!#REF!</definedName>
    <definedName name="CAPA3">#REF!</definedName>
    <definedName name="CAPA33" localSheetId="18">'[3]Attach-3 (QR)'!#REF!</definedName>
    <definedName name="CAPA33" localSheetId="26">'[4]Attach-3 (QR)'!#REF!</definedName>
    <definedName name="CAPA33" localSheetId="11">'[5]Attach-3 (QR)'!#REF!</definedName>
    <definedName name="CAPA33" localSheetId="6">'Attach-3 (QR)'!#REF!</definedName>
    <definedName name="CAPA33" localSheetId="4">'Attach-3 (QR)_old'!#REF!</definedName>
    <definedName name="CAPA33" localSheetId="17">'[2]Attach-3 (QR)'!#REF!</definedName>
    <definedName name="CAPA33" localSheetId="2">'[3]Attach-3 (QR)'!#REF!</definedName>
    <definedName name="CAPA33">#REF!</definedName>
    <definedName name="CAPA333" localSheetId="18">'[3]Attach-3 (QR)'!#REF!</definedName>
    <definedName name="CAPA333" localSheetId="23">#REF!</definedName>
    <definedName name="CAPA333" localSheetId="24">'[6]Attach QR'!$G$651</definedName>
    <definedName name="CAPA333" localSheetId="26">'[4]Attach-3 (QR)'!#REF!</definedName>
    <definedName name="CAPA333" localSheetId="11">'[5]Attach-3 (QR)'!#REF!</definedName>
    <definedName name="CAPA333" localSheetId="6">'Attach-3 (QR)'!#REF!</definedName>
    <definedName name="CAPA333" localSheetId="4">'Attach-3 (QR)_old'!#REF!</definedName>
    <definedName name="CAPA333" localSheetId="17">'[2]Attach-3 (QR)'!#REF!</definedName>
    <definedName name="CAPA333" localSheetId="2">'[3]Attach-3 (QR)'!#REF!</definedName>
    <definedName name="CAPA333">#REF!</definedName>
    <definedName name="CAPA4" localSheetId="18">'[3]Attach-3 (QR)'!#REF!</definedName>
    <definedName name="CAPA4" localSheetId="26">'[4]Attach-3 (QR)'!#REF!</definedName>
    <definedName name="CAPA4" localSheetId="11">'[5]Attach-3 (QR)'!#REF!</definedName>
    <definedName name="CAPA4" localSheetId="6">'Attach-3 (QR)'!#REF!</definedName>
    <definedName name="CAPA4" localSheetId="4">'Attach-3 (QR)_old'!#REF!</definedName>
    <definedName name="CAPA4" localSheetId="17">'[2]Attach-3 (QR)'!#REF!</definedName>
    <definedName name="CAPA4" localSheetId="2">'[3]Attach-3 (QR)'!#REF!</definedName>
    <definedName name="CAPA4">#REF!</definedName>
    <definedName name="CAPA44" localSheetId="18">'[3]Attach-3 (QR)'!#REF!</definedName>
    <definedName name="CAPA44" localSheetId="26">'[4]Attach-3 (QR)'!#REF!</definedName>
    <definedName name="CAPA44" localSheetId="11">'[5]Attach-3 (QR)'!#REF!</definedName>
    <definedName name="CAPA44" localSheetId="6">'Attach-3 (QR)'!#REF!</definedName>
    <definedName name="CAPA44" localSheetId="4">'Attach-3 (QR)_old'!#REF!</definedName>
    <definedName name="CAPA44" localSheetId="17">'[2]Attach-3 (QR)'!#REF!</definedName>
    <definedName name="CAPA44" localSheetId="2">'[3]Attach-3 (QR)'!#REF!</definedName>
    <definedName name="CAPA44">#REF!</definedName>
    <definedName name="CAPA444" localSheetId="18">'[3]Attach-3 (QR)'!#REF!</definedName>
    <definedName name="CAPA444" localSheetId="23">#REF!</definedName>
    <definedName name="CAPA444" localSheetId="24">'[6]Attach QR'!$I$651</definedName>
    <definedName name="CAPA444" localSheetId="26">'[4]Attach-3 (QR)'!#REF!</definedName>
    <definedName name="CAPA444" localSheetId="11">'[5]Attach-3 (QR)'!#REF!</definedName>
    <definedName name="CAPA444" localSheetId="6">'Attach-3 (QR)'!#REF!</definedName>
    <definedName name="CAPA444" localSheetId="4">'Attach-3 (QR)_old'!#REF!</definedName>
    <definedName name="CAPA444" localSheetId="17">'[2]Attach-3 (QR)'!#REF!</definedName>
    <definedName name="CAPA444" localSheetId="2">'[3]Attach-3 (QR)'!#REF!</definedName>
    <definedName name="CAPA444">#REF!</definedName>
    <definedName name="CAPA7" localSheetId="18">'[3]Attach-3 (QR)'!#REF!</definedName>
    <definedName name="CAPA7" localSheetId="26">'[4]Attach-3 (QR)'!#REF!</definedName>
    <definedName name="CAPA7" localSheetId="11">'[5]Attach-3 (QR)'!#REF!</definedName>
    <definedName name="CAPA7" localSheetId="6">'Attach-3 (QR)'!#REF!</definedName>
    <definedName name="CAPA7" localSheetId="4">'Attach-3 (QR)_old'!#REF!</definedName>
    <definedName name="CAPA7" localSheetId="17">'[2]Attach-3 (QR)'!#REF!</definedName>
    <definedName name="CAPA7" localSheetId="2">'[3]Attach-3 (QR)'!#REF!</definedName>
    <definedName name="CAPA7">#REF!</definedName>
    <definedName name="CAPA77" localSheetId="18">'[3]Attach-3 (QR)'!#REF!</definedName>
    <definedName name="CAPA77" localSheetId="26">'[4]Attach-3 (QR)'!#REF!</definedName>
    <definedName name="CAPA77" localSheetId="11">'[5]Attach-3 (QR)'!#REF!</definedName>
    <definedName name="CAPA77" localSheetId="6">'Attach-3 (QR)'!#REF!</definedName>
    <definedName name="CAPA77" localSheetId="4">'Attach-3 (QR)_old'!#REF!</definedName>
    <definedName name="CAPA77" localSheetId="17">'[2]Attach-3 (QR)'!#REF!</definedName>
    <definedName name="CAPA77" localSheetId="2">'[3]Attach-3 (QR)'!#REF!</definedName>
    <definedName name="CAPA77">#REF!</definedName>
    <definedName name="CAPA777" localSheetId="18">'[3]Attach-3 (QR)'!#REF!</definedName>
    <definedName name="CAPA777" localSheetId="23">#REF!</definedName>
    <definedName name="CAPA777" localSheetId="24">'[6]Attach QR'!$D$505</definedName>
    <definedName name="CAPA777" localSheetId="26">'[4]Attach-3 (QR)'!#REF!</definedName>
    <definedName name="CAPA777" localSheetId="11">'[5]Attach-3 (QR)'!#REF!</definedName>
    <definedName name="CAPA777" localSheetId="6">'Attach-3 (QR)'!#REF!</definedName>
    <definedName name="CAPA777" localSheetId="4">'Attach-3 (QR)_old'!#REF!</definedName>
    <definedName name="CAPA777" localSheetId="17">'[2]Attach-3 (QR)'!#REF!</definedName>
    <definedName name="CAPA777" localSheetId="2">'[3]Attach-3 (QR)'!#REF!</definedName>
    <definedName name="CAPA777">#REF!</definedName>
    <definedName name="COO" localSheetId="26">'[7]Sch-1a'!#REF!</definedName>
    <definedName name="COO" localSheetId="11">'[8]Sch-1a'!#REF!</definedName>
    <definedName name="COO" localSheetId="6">'[7]Sch-1a'!#REF!</definedName>
    <definedName name="COO" localSheetId="4">'[8]Sch-1a'!#REF!</definedName>
    <definedName name="COO" localSheetId="17">'[9]Sch-1a'!#REF!</definedName>
    <definedName name="COO" localSheetId="2">'[8]Sch-1a'!#REF!</definedName>
    <definedName name="COO">'[8]Sch-1a'!#REF!</definedName>
    <definedName name="date" localSheetId="18">#REF!</definedName>
    <definedName name="date" localSheetId="26">#REF!</definedName>
    <definedName name="date" localSheetId="11">#REF!</definedName>
    <definedName name="date" localSheetId="6">#REF!</definedName>
    <definedName name="date" localSheetId="4">#REF!</definedName>
    <definedName name="date" localSheetId="17">#REF!</definedName>
    <definedName name="date" localSheetId="2">#REF!</definedName>
    <definedName name="date">#REF!</definedName>
    <definedName name="iii" localSheetId="18">#REF!</definedName>
    <definedName name="iii" localSheetId="26">#REF!</definedName>
    <definedName name="iii" localSheetId="11">#REF!</definedName>
    <definedName name="iii" localSheetId="17">#REF!</definedName>
    <definedName name="iii" localSheetId="2">#REF!</definedName>
    <definedName name="iii">#REF!</definedName>
    <definedName name="LA">#REF!</definedName>
    <definedName name="logo1">"Picture 7"</definedName>
    <definedName name="MANU1" localSheetId="18">'[3]Attach-3 (QR)'!#REF!</definedName>
    <definedName name="MANU1" localSheetId="23">#REF!</definedName>
    <definedName name="MANU1" localSheetId="26">'[4]Attach-3 (QR)'!#REF!</definedName>
    <definedName name="MANU1" localSheetId="11">'[5]Attach-3 (QR)'!#REF!</definedName>
    <definedName name="MANU1" localSheetId="6">'Attach-3 (QR)'!#REF!</definedName>
    <definedName name="MANU1" localSheetId="4">'Attach-3 (QR)_old'!#REF!</definedName>
    <definedName name="MANU1" localSheetId="17">'[2]Attach-3 (QR)'!#REF!</definedName>
    <definedName name="MANU1" localSheetId="2">'[3]Attach-3 (QR)'!#REF!</definedName>
    <definedName name="MANU1">#REF!</definedName>
    <definedName name="MANU11" localSheetId="18">'[3]Attach-3 (QR)'!#REF!</definedName>
    <definedName name="MANU11" localSheetId="26">'[4]Attach-3 (QR)'!#REF!</definedName>
    <definedName name="MANU11" localSheetId="11">'[5]Attach-3 (QR)'!#REF!</definedName>
    <definedName name="MANU11" localSheetId="6">'Attach-3 (QR)'!#REF!</definedName>
    <definedName name="MANU11" localSheetId="4">'Attach-3 (QR)_old'!#REF!</definedName>
    <definedName name="MANU11" localSheetId="17">'[2]Attach-3 (QR)'!#REF!</definedName>
    <definedName name="MANU11" localSheetId="2">'[3]Attach-3 (QR)'!#REF!</definedName>
    <definedName name="MANU11">#REF!</definedName>
    <definedName name="MANU111" localSheetId="18">'[3]Attach-3 (QR)'!#REF!</definedName>
    <definedName name="MANU111" localSheetId="23">#REF!</definedName>
    <definedName name="MANU111" localSheetId="24">'[6]Attach QR'!$H$350</definedName>
    <definedName name="MANU111" localSheetId="26">'[4]Attach-3 (QR)'!#REF!</definedName>
    <definedName name="MANU111" localSheetId="11">'[5]Attach-3 (QR)'!#REF!</definedName>
    <definedName name="MANU111" localSheetId="6">'Attach-3 (QR)'!#REF!</definedName>
    <definedName name="MANU111" localSheetId="4">'Attach-3 (QR)_old'!#REF!</definedName>
    <definedName name="MANU111" localSheetId="17">'[2]Attach-3 (QR)'!#REF!</definedName>
    <definedName name="MANU111" localSheetId="2">'[3]Attach-3 (QR)'!#REF!</definedName>
    <definedName name="MANU111">#REF!</definedName>
    <definedName name="MANU2" localSheetId="18">'[3]Attach-3 (QR)'!#REF!</definedName>
    <definedName name="MANU2" localSheetId="26">'[4]Attach-3 (QR)'!#REF!</definedName>
    <definedName name="MANU2" localSheetId="11">'[5]Attach-3 (QR)'!#REF!</definedName>
    <definedName name="MANU2" localSheetId="6">'Attach-3 (QR)'!#REF!</definedName>
    <definedName name="MANU2" localSheetId="4">'Attach-3 (QR)_old'!#REF!</definedName>
    <definedName name="MANU2" localSheetId="17">'[2]Attach-3 (QR)'!#REF!</definedName>
    <definedName name="MANU2" localSheetId="2">'[3]Attach-3 (QR)'!#REF!</definedName>
    <definedName name="MANU2">#REF!</definedName>
    <definedName name="MANU22" localSheetId="18">'[3]Attach-3 (QR)'!#REF!</definedName>
    <definedName name="MANU22" localSheetId="26">'[4]Attach-3 (QR)'!#REF!</definedName>
    <definedName name="MANU22" localSheetId="11">'[5]Attach-3 (QR)'!#REF!</definedName>
    <definedName name="MANU22" localSheetId="6">'Attach-3 (QR)'!#REF!</definedName>
    <definedName name="MANU22" localSheetId="4">'Attach-3 (QR)_old'!#REF!</definedName>
    <definedName name="MANU22" localSheetId="17">'[2]Attach-3 (QR)'!#REF!</definedName>
    <definedName name="MANU22" localSheetId="2">'[3]Attach-3 (QR)'!#REF!</definedName>
    <definedName name="MANU22">#REF!</definedName>
    <definedName name="MANU222" localSheetId="18">'[3]Attach-3 (QR)'!#REF!</definedName>
    <definedName name="MANU222" localSheetId="23">#REF!</definedName>
    <definedName name="MANU222" localSheetId="24">'[6]Attach QR'!$H$419</definedName>
    <definedName name="MANU222" localSheetId="26">'[4]Attach-3 (QR)'!#REF!</definedName>
    <definedName name="MANU222" localSheetId="11">'[5]Attach-3 (QR)'!#REF!</definedName>
    <definedName name="MANU222" localSheetId="6">'Attach-3 (QR)'!#REF!</definedName>
    <definedName name="MANU222" localSheetId="4">'Attach-3 (QR)_old'!#REF!</definedName>
    <definedName name="MANU222" localSheetId="17">'[2]Attach-3 (QR)'!#REF!</definedName>
    <definedName name="MANU222" localSheetId="2">'[3]Attach-3 (QR)'!#REF!</definedName>
    <definedName name="MANU222">#REF!</definedName>
    <definedName name="MANU3" localSheetId="18">'[3]Attach-3 (QR)'!#REF!</definedName>
    <definedName name="MANU3" localSheetId="26">'[4]Attach-3 (QR)'!#REF!</definedName>
    <definedName name="MANU3" localSheetId="11">'[5]Attach-3 (QR)'!#REF!</definedName>
    <definedName name="MANU3" localSheetId="6">'Attach-3 (QR)'!#REF!</definedName>
    <definedName name="MANU3" localSheetId="4">'Attach-3 (QR)_old'!#REF!</definedName>
    <definedName name="MANU3" localSheetId="17">'[2]Attach-3 (QR)'!#REF!</definedName>
    <definedName name="MANU3" localSheetId="2">'[3]Attach-3 (QR)'!#REF!</definedName>
    <definedName name="MANU3">#REF!</definedName>
    <definedName name="MANU33" localSheetId="18">'[3]Attach-3 (QR)'!#REF!</definedName>
    <definedName name="MANU33" localSheetId="26">'[4]Attach-3 (QR)'!#REF!</definedName>
    <definedName name="MANU33" localSheetId="11">'[5]Attach-3 (QR)'!#REF!</definedName>
    <definedName name="MANU33" localSheetId="6">'Attach-3 (QR)'!#REF!</definedName>
    <definedName name="MANU33" localSheetId="4">'Attach-3 (QR)_old'!#REF!</definedName>
    <definedName name="MANU33" localSheetId="17">'[2]Attach-3 (QR)'!#REF!</definedName>
    <definedName name="MANU33" localSheetId="2">'[3]Attach-3 (QR)'!#REF!</definedName>
    <definedName name="MANU33">#REF!</definedName>
    <definedName name="MANU333" localSheetId="18">'[3]Attach-3 (QR)'!#REF!</definedName>
    <definedName name="MANU333" localSheetId="23">#REF!</definedName>
    <definedName name="MANU333" localSheetId="24">'[6]Attach QR'!$G$560</definedName>
    <definedName name="MANU333" localSheetId="26">'[4]Attach-3 (QR)'!#REF!</definedName>
    <definedName name="MANU333" localSheetId="11">'[5]Attach-3 (QR)'!#REF!</definedName>
    <definedName name="MANU333" localSheetId="6">'Attach-3 (QR)'!#REF!</definedName>
    <definedName name="MANU333" localSheetId="4">'Attach-3 (QR)_old'!#REF!</definedName>
    <definedName name="MANU333" localSheetId="17">'[2]Attach-3 (QR)'!#REF!</definedName>
    <definedName name="MANU333" localSheetId="2">'[3]Attach-3 (QR)'!#REF!</definedName>
    <definedName name="MANU333">#REF!</definedName>
    <definedName name="MANU4" localSheetId="18">'[3]Attach-3 (QR)'!#REF!</definedName>
    <definedName name="MANU4" localSheetId="26">'[4]Attach-3 (QR)'!#REF!</definedName>
    <definedName name="MANU4" localSheetId="11">'[5]Attach-3 (QR)'!#REF!</definedName>
    <definedName name="MANU4" localSheetId="6">'Attach-3 (QR)'!#REF!</definedName>
    <definedName name="MANU4" localSheetId="4">'Attach-3 (QR)_old'!#REF!</definedName>
    <definedName name="MANU4" localSheetId="17">'[2]Attach-3 (QR)'!#REF!</definedName>
    <definedName name="MANU4" localSheetId="2">'[3]Attach-3 (QR)'!#REF!</definedName>
    <definedName name="MANU4">#REF!</definedName>
    <definedName name="MANU44" localSheetId="18">'[3]Attach-3 (QR)'!#REF!</definedName>
    <definedName name="MANU44" localSheetId="26">'[4]Attach-3 (QR)'!#REF!</definedName>
    <definedName name="MANU44" localSheetId="11">'[5]Attach-3 (QR)'!#REF!</definedName>
    <definedName name="MANU44" localSheetId="6">'Attach-3 (QR)'!#REF!</definedName>
    <definedName name="MANU44" localSheetId="4">'Attach-3 (QR)_old'!#REF!</definedName>
    <definedName name="MANU44" localSheetId="17">'[2]Attach-3 (QR)'!#REF!</definedName>
    <definedName name="MANU44" localSheetId="2">'[3]Attach-3 (QR)'!#REF!</definedName>
    <definedName name="MANU44">#REF!</definedName>
    <definedName name="MANU444" localSheetId="18">'[3]Attach-3 (QR)'!#REF!</definedName>
    <definedName name="MANU444" localSheetId="23">#REF!</definedName>
    <definedName name="MANU444" localSheetId="24">'[6]Attach QR'!$I$560</definedName>
    <definedName name="MANU444" localSheetId="26">'[4]Attach-3 (QR)'!#REF!</definedName>
    <definedName name="MANU444" localSheetId="11">'[5]Attach-3 (QR)'!#REF!</definedName>
    <definedName name="MANU444" localSheetId="6">'Attach-3 (QR)'!#REF!</definedName>
    <definedName name="MANU444" localSheetId="4">'Attach-3 (QR)_old'!#REF!</definedName>
    <definedName name="MANU444" localSheetId="17">'[2]Attach-3 (QR)'!#REF!</definedName>
    <definedName name="MANU444" localSheetId="2">'[3]Attach-3 (QR)'!#REF!</definedName>
    <definedName name="MANU444">#REF!</definedName>
    <definedName name="MANU5" localSheetId="18">'[3]Attach-3 (QR)'!#REF!</definedName>
    <definedName name="MANU5" localSheetId="26">'[4]Attach-3 (QR)'!#REF!</definedName>
    <definedName name="MANU5" localSheetId="11">'[5]Attach-3 (QR)'!#REF!</definedName>
    <definedName name="MANU5" localSheetId="6">'Attach-3 (QR)'!#REF!</definedName>
    <definedName name="MANU5" localSheetId="4">'Attach-3 (QR)_old'!#REF!</definedName>
    <definedName name="MANU5" localSheetId="17">'[2]Attach-3 (QR)'!#REF!</definedName>
    <definedName name="MANU5" localSheetId="2">'[3]Attach-3 (QR)'!#REF!</definedName>
    <definedName name="MANU5">#REF!</definedName>
    <definedName name="MANU55" localSheetId="18">'[3]Attach-3 (QR)'!#REF!</definedName>
    <definedName name="MANU55" localSheetId="26">'[4]Attach-3 (QR)'!#REF!</definedName>
    <definedName name="MANU55" localSheetId="11">'[5]Attach-3 (QR)'!#REF!</definedName>
    <definedName name="MANU55" localSheetId="6">'Attach-3 (QR)'!#REF!</definedName>
    <definedName name="MANU55" localSheetId="4">'Attach-3 (QR)_old'!#REF!</definedName>
    <definedName name="MANU55" localSheetId="17">'[2]Attach-3 (QR)'!#REF!</definedName>
    <definedName name="MANU55" localSheetId="2">'[3]Attach-3 (QR)'!#REF!</definedName>
    <definedName name="MANU55">#REF!</definedName>
    <definedName name="MANU555" localSheetId="18">'[3]Attach-3 (QR)'!#REF!</definedName>
    <definedName name="MANU555" localSheetId="23">#REF!</definedName>
    <definedName name="MANU555" localSheetId="24">'[6]Attach QR'!$E$560</definedName>
    <definedName name="MANU555" localSheetId="26">'[4]Attach-3 (QR)'!#REF!</definedName>
    <definedName name="MANU555" localSheetId="11">'[5]Attach-3 (QR)'!#REF!</definedName>
    <definedName name="MANU555" localSheetId="6">'Attach-3 (QR)'!#REF!</definedName>
    <definedName name="MANU555" localSheetId="4">'Attach-3 (QR)_old'!#REF!</definedName>
    <definedName name="MANU555" localSheetId="17">'[2]Attach-3 (QR)'!#REF!</definedName>
    <definedName name="MANU555" localSheetId="2">'[3]Attach-3 (QR)'!#REF!</definedName>
    <definedName name="MANU555">#REF!</definedName>
    <definedName name="PATH1" localSheetId="18">'[3]Attach-3 (QR)'!#REF!</definedName>
    <definedName name="PATH1" localSheetId="26">'[4]Attach-3 (QR)'!#REF!</definedName>
    <definedName name="PATH1" localSheetId="11">'[5]Attach-3 (QR)'!#REF!</definedName>
    <definedName name="PATH1" localSheetId="6">'Attach-3 (QR)'!#REF!</definedName>
    <definedName name="PATH1" localSheetId="4">'Attach-3 (QR)_old'!#REF!</definedName>
    <definedName name="PATH1" localSheetId="17">'[2]Attach-3 (QR)'!#REF!</definedName>
    <definedName name="PATH1" localSheetId="2">'[3]Attach-3 (QR)'!#REF!</definedName>
    <definedName name="PATH1">#REF!</definedName>
    <definedName name="PATH11" localSheetId="18">'[3]Attach-3 (QR)'!#REF!</definedName>
    <definedName name="PATH11" localSheetId="26">'[4]Attach-3 (QR)'!#REF!</definedName>
    <definedName name="PATH11" localSheetId="11">'[5]Attach-3 (QR)'!#REF!</definedName>
    <definedName name="PATH11" localSheetId="6">'Attach-3 (QR)'!#REF!</definedName>
    <definedName name="PATH11" localSheetId="4">'Attach-3 (QR)_old'!#REF!</definedName>
    <definedName name="PATH11" localSheetId="17">'[2]Attach-3 (QR)'!#REF!</definedName>
    <definedName name="PATH11" localSheetId="2">'[3]Attach-3 (QR)'!#REF!</definedName>
    <definedName name="PATH11">#REF!</definedName>
    <definedName name="PATH111" localSheetId="18">'[3]Attach-3 (QR)'!#REF!</definedName>
    <definedName name="PATH111" localSheetId="23">#REF!</definedName>
    <definedName name="PATH111" localSheetId="24">'[6]Attach QR'!$G$170</definedName>
    <definedName name="PATH111" localSheetId="26">'[4]Attach-3 (QR)'!#REF!</definedName>
    <definedName name="PATH111" localSheetId="11">'[5]Attach-3 (QR)'!#REF!</definedName>
    <definedName name="PATH111" localSheetId="6">'Attach-3 (QR)'!#REF!</definedName>
    <definedName name="PATH111" localSheetId="4">'Attach-3 (QR)_old'!#REF!</definedName>
    <definedName name="PATH111" localSheetId="17">'[2]Attach-3 (QR)'!#REF!</definedName>
    <definedName name="PATH111" localSheetId="2">'[3]Attach-3 (QR)'!#REF!</definedName>
    <definedName name="PATH111">#REF!</definedName>
    <definedName name="PATH2" localSheetId="18">'[3]Attach-3 (QR)'!#REF!</definedName>
    <definedName name="PATH2" localSheetId="26">'[4]Attach-3 (QR)'!#REF!</definedName>
    <definedName name="PATH2" localSheetId="11">'[5]Attach-3 (QR)'!#REF!</definedName>
    <definedName name="PATH2" localSheetId="6">'Attach-3 (QR)'!#REF!</definedName>
    <definedName name="PATH2" localSheetId="4">'Attach-3 (QR)_old'!#REF!</definedName>
    <definedName name="PATH2" localSheetId="17">'[2]Attach-3 (QR)'!#REF!</definedName>
    <definedName name="PATH2" localSheetId="2">'[3]Attach-3 (QR)'!#REF!</definedName>
    <definedName name="PATH2">#REF!</definedName>
    <definedName name="PATH22" localSheetId="18">'[3]Attach-3 (QR)'!#REF!</definedName>
    <definedName name="PATH22" localSheetId="26">'[4]Attach-3 (QR)'!#REF!</definedName>
    <definedName name="PATH22" localSheetId="11">'[5]Attach-3 (QR)'!#REF!</definedName>
    <definedName name="PATH22" localSheetId="6">'Attach-3 (QR)'!#REF!</definedName>
    <definedName name="PATH22" localSheetId="4">'Attach-3 (QR)_old'!#REF!</definedName>
    <definedName name="PATH22" localSheetId="17">'[2]Attach-3 (QR)'!#REF!</definedName>
    <definedName name="PATH22" localSheetId="2">'[3]Attach-3 (QR)'!#REF!</definedName>
    <definedName name="PATH22">#REF!</definedName>
    <definedName name="PATH222" localSheetId="18">'[3]Attach-3 (QR)'!#REF!</definedName>
    <definedName name="PATH222" localSheetId="23">#REF!</definedName>
    <definedName name="PATH222" localSheetId="24">'[6]Attach QR'!$I$170</definedName>
    <definedName name="PATH222" localSheetId="26">'[4]Attach-3 (QR)'!#REF!</definedName>
    <definedName name="PATH222" localSheetId="11">'[5]Attach-3 (QR)'!#REF!</definedName>
    <definedName name="PATH222" localSheetId="6">'Attach-3 (QR)'!#REF!</definedName>
    <definedName name="PATH222" localSheetId="4">'Attach-3 (QR)_old'!#REF!</definedName>
    <definedName name="PATH222" localSheetId="17">'[2]Attach-3 (QR)'!#REF!</definedName>
    <definedName name="PATH222" localSheetId="2">'[3]Attach-3 (QR)'!#REF!</definedName>
    <definedName name="PATH222">#REF!</definedName>
    <definedName name="PATH3" localSheetId="18">'[3]Attach-3 (QR)'!#REF!</definedName>
    <definedName name="PATH3" localSheetId="26">'[4]Attach-3 (QR)'!#REF!</definedName>
    <definedName name="PATH3" localSheetId="11">'[5]Attach-3 (QR)'!#REF!</definedName>
    <definedName name="PATH3" localSheetId="6">'Attach-3 (QR)'!#REF!</definedName>
    <definedName name="PATH3" localSheetId="4">'Attach-3 (QR)_old'!#REF!</definedName>
    <definedName name="PATH3" localSheetId="17">'[2]Attach-3 (QR)'!#REF!</definedName>
    <definedName name="PATH3" localSheetId="2">'[3]Attach-3 (QR)'!#REF!</definedName>
    <definedName name="PATH3">#REF!</definedName>
    <definedName name="PATH33" localSheetId="18">'[3]Attach-3 (QR)'!#REF!</definedName>
    <definedName name="PATH33" localSheetId="26">'[4]Attach-3 (QR)'!#REF!</definedName>
    <definedName name="PATH33" localSheetId="11">'[5]Attach-3 (QR)'!#REF!</definedName>
    <definedName name="PATH33" localSheetId="6">'Attach-3 (QR)'!#REF!</definedName>
    <definedName name="PATH33" localSheetId="4">'Attach-3 (QR)_old'!#REF!</definedName>
    <definedName name="PATH33" localSheetId="17">'[2]Attach-3 (QR)'!#REF!</definedName>
    <definedName name="PATH33" localSheetId="2">'[3]Attach-3 (QR)'!#REF!</definedName>
    <definedName name="PATH33">#REF!</definedName>
    <definedName name="PATH333" localSheetId="18">'[3]Attach-3 (QR)'!#REF!</definedName>
    <definedName name="PATH333" localSheetId="23">#REF!</definedName>
    <definedName name="PATH333" localSheetId="24">'[6]Attach QR'!$G$246</definedName>
    <definedName name="PATH333" localSheetId="26">'[4]Attach-3 (QR)'!#REF!</definedName>
    <definedName name="PATH333" localSheetId="11">'[5]Attach-3 (QR)'!#REF!</definedName>
    <definedName name="PATH333" localSheetId="6">'Attach-3 (QR)'!#REF!</definedName>
    <definedName name="PATH333" localSheetId="4">'Attach-3 (QR)_old'!#REF!</definedName>
    <definedName name="PATH333" localSheetId="17">'[2]Attach-3 (QR)'!#REF!</definedName>
    <definedName name="PATH333" localSheetId="2">'[3]Attach-3 (QR)'!#REF!</definedName>
    <definedName name="PATH333">#REF!</definedName>
    <definedName name="PATH4" localSheetId="18">'[3]Attach-3 (QR)'!#REF!</definedName>
    <definedName name="PATH4" localSheetId="26">'[4]Attach-3 (QR)'!#REF!</definedName>
    <definedName name="PATH4" localSheetId="11">'[5]Attach-3 (QR)'!#REF!</definedName>
    <definedName name="PATH4" localSheetId="6">'Attach-3 (QR)'!#REF!</definedName>
    <definedName name="PATH4" localSheetId="4">'Attach-3 (QR)_old'!#REF!</definedName>
    <definedName name="PATH4" localSheetId="17">'[2]Attach-3 (QR)'!#REF!</definedName>
    <definedName name="PATH4" localSheetId="2">'[3]Attach-3 (QR)'!#REF!</definedName>
    <definedName name="PATH4">#REF!</definedName>
    <definedName name="PATH44" localSheetId="18">'[3]Attach-3 (QR)'!#REF!</definedName>
    <definedName name="PATH44" localSheetId="26">'[4]Attach-3 (QR)'!#REF!</definedName>
    <definedName name="PATH44" localSheetId="11">'[5]Attach-3 (QR)'!#REF!</definedName>
    <definedName name="PATH44" localSheetId="6">'Attach-3 (QR)'!#REF!</definedName>
    <definedName name="PATH44" localSheetId="4">'Attach-3 (QR)_old'!#REF!</definedName>
    <definedName name="PATH44" localSheetId="17">'[2]Attach-3 (QR)'!#REF!</definedName>
    <definedName name="PATH44" localSheetId="2">'[3]Attach-3 (QR)'!#REF!</definedName>
    <definedName name="PATH44">#REF!</definedName>
    <definedName name="PATH444" localSheetId="18">'[3]Attach-3 (QR)'!#REF!</definedName>
    <definedName name="PATH444" localSheetId="23">#REF!</definedName>
    <definedName name="PATH444" localSheetId="24">'[6]Attach QR'!$I$246</definedName>
    <definedName name="PATH444" localSheetId="26">'[4]Attach-3 (QR)'!#REF!</definedName>
    <definedName name="PATH444" localSheetId="11">'[5]Attach-3 (QR)'!#REF!</definedName>
    <definedName name="PATH444" localSheetId="6">'Attach-3 (QR)'!#REF!</definedName>
    <definedName name="PATH444" localSheetId="4">'Attach-3 (QR)_old'!#REF!</definedName>
    <definedName name="PATH444" localSheetId="17">'[2]Attach-3 (QR)'!#REF!</definedName>
    <definedName name="PATH444" localSheetId="2">'[3]Attach-3 (QR)'!#REF!</definedName>
    <definedName name="PATH444">#REF!</definedName>
    <definedName name="PATH5" localSheetId="18">'[3]Attach-3 (QR)'!#REF!</definedName>
    <definedName name="PATH5" localSheetId="26">'[4]Attach-3 (QR)'!#REF!</definedName>
    <definedName name="PATH5" localSheetId="11">'[5]Attach-3 (QR)'!#REF!</definedName>
    <definedName name="PATH5" localSheetId="6">'Attach-3 (QR)'!#REF!</definedName>
    <definedName name="PATH5" localSheetId="4">'Attach-3 (QR)_old'!#REF!</definedName>
    <definedName name="PATH5" localSheetId="17">'[2]Attach-3 (QR)'!#REF!</definedName>
    <definedName name="PATH5" localSheetId="2">'[3]Attach-3 (QR)'!#REF!</definedName>
    <definedName name="PATH5">#REF!</definedName>
    <definedName name="PATH55" localSheetId="18">'[3]Attach-3 (QR)'!#REF!</definedName>
    <definedName name="PATH55" localSheetId="26">'[4]Attach-3 (QR)'!#REF!</definedName>
    <definedName name="PATH55" localSheetId="11">'[5]Attach-3 (QR)'!#REF!</definedName>
    <definedName name="PATH55" localSheetId="6">'Attach-3 (QR)'!#REF!</definedName>
    <definedName name="PATH55" localSheetId="4">'Attach-3 (QR)_old'!#REF!</definedName>
    <definedName name="PATH55" localSheetId="17">'[2]Attach-3 (QR)'!#REF!</definedName>
    <definedName name="PATH55" localSheetId="2">'[3]Attach-3 (QR)'!#REF!</definedName>
    <definedName name="PATH55">#REF!</definedName>
    <definedName name="PATH555" localSheetId="18">'[3]Attach-3 (QR)'!#REF!</definedName>
    <definedName name="PATH555" localSheetId="26">'[4]Attach-3 (QR)'!#REF!</definedName>
    <definedName name="PATH555" localSheetId="11">'[5]Attach-3 (QR)'!#REF!</definedName>
    <definedName name="PATH555" localSheetId="6">'Attach-3 (QR)'!#REF!</definedName>
    <definedName name="PATH555" localSheetId="4">'Attach-3 (QR)_old'!#REF!</definedName>
    <definedName name="PATH555" localSheetId="17">'[2]Attach-3 (QR)'!#REF!</definedName>
    <definedName name="PATH555" localSheetId="2">'[3]Attach-3 (QR)'!#REF!</definedName>
    <definedName name="PATH555">#REF!</definedName>
    <definedName name="PATHAR1" localSheetId="26">#REF!</definedName>
    <definedName name="PATHAR1" localSheetId="11">'[1]Attach-3 (QR)'!#REF!</definedName>
    <definedName name="PATHAR1" localSheetId="6">'Attach-3 (QR)'!#REF!</definedName>
    <definedName name="PATHAR1" localSheetId="4">'Attach-3 (QR)_old'!$AN$354</definedName>
    <definedName name="PATHAR1" localSheetId="17">'[2]Attach-3 (QR)'!#REF!</definedName>
    <definedName name="PATHAR1">#REF!</definedName>
    <definedName name="PATHAR2" localSheetId="26">#REF!</definedName>
    <definedName name="PATHAR2" localSheetId="11">'[1]Attach-3 (QR)'!#REF!</definedName>
    <definedName name="PATHAR2" localSheetId="6">'Attach-3 (QR)'!#REF!</definedName>
    <definedName name="PATHAR2" localSheetId="4">'Attach-3 (QR)_old'!$AN$355</definedName>
    <definedName name="PATHAR2" localSheetId="17">'[2]Attach-3 (QR)'!#REF!</definedName>
    <definedName name="PATHAR2">#REF!</definedName>
    <definedName name="PATHAR3" localSheetId="24">'[6]Attach QR'!$AO$750</definedName>
    <definedName name="PATHAR3" localSheetId="26">#REF!</definedName>
    <definedName name="PATHAR3" localSheetId="11">'[1]Attach-3 (QR)'!#REF!</definedName>
    <definedName name="PATHAR3" localSheetId="6">'Attach-3 (QR)'!#REF!</definedName>
    <definedName name="PATHAR3" localSheetId="4">'Attach-3 (QR)_old'!$AN$356</definedName>
    <definedName name="PATHAR3" localSheetId="17">'[2]Attach-3 (QR)'!#REF!</definedName>
    <definedName name="PATHAR3">#REF!</definedName>
    <definedName name="PATHJV1" localSheetId="18">'[3]Attach-3 (QR)'!#REF!</definedName>
    <definedName name="PATHJV1" localSheetId="26">'[4]Attach-3 (QR)'!#REF!</definedName>
    <definedName name="PATHJV1" localSheetId="11">'[5]Attach-3 (QR)'!#REF!</definedName>
    <definedName name="PATHJV1" localSheetId="6">'Attach-3 (QR)'!#REF!</definedName>
    <definedName name="PATHJV1" localSheetId="4">'Attach-3 (QR)_old'!#REF!</definedName>
    <definedName name="PATHJV1" localSheetId="17">'[2]Attach-3 (QR)'!#REF!</definedName>
    <definedName name="PATHJV1" localSheetId="2">'[3]Attach-3 (QR)'!#REF!</definedName>
    <definedName name="PATHJV1">#REF!</definedName>
    <definedName name="PATHJV11" localSheetId="18">'[3]Attach-3 (QR)'!#REF!</definedName>
    <definedName name="PATHJV11" localSheetId="26">'[4]Attach-3 (QR)'!#REF!</definedName>
    <definedName name="PATHJV11" localSheetId="11">'[5]Attach-3 (QR)'!#REF!</definedName>
    <definedName name="PATHJV11" localSheetId="6">'Attach-3 (QR)'!#REF!</definedName>
    <definedName name="PATHJV11" localSheetId="4">'Attach-3 (QR)_old'!#REF!</definedName>
    <definedName name="PATHJV11" localSheetId="17">'[2]Attach-3 (QR)'!#REF!</definedName>
    <definedName name="PATHJV11" localSheetId="2">'[3]Attach-3 (QR)'!#REF!</definedName>
    <definedName name="PATHJV11">#REF!</definedName>
    <definedName name="PATHJV111" localSheetId="18">'[3]Attach-3 (QR)'!#REF!</definedName>
    <definedName name="PATHJV111" localSheetId="26">'[4]Attach-3 (QR)'!#REF!</definedName>
    <definedName name="PATHJV111" localSheetId="11">'[5]Attach-3 (QR)'!#REF!</definedName>
    <definedName name="PATHJV111" localSheetId="6">'Attach-3 (QR)'!#REF!</definedName>
    <definedName name="PATHJV111" localSheetId="4">'Attach-3 (QR)_old'!#REF!</definedName>
    <definedName name="PATHJV111" localSheetId="17">'[2]Attach-3 (QR)'!#REF!</definedName>
    <definedName name="PATHJV111" localSheetId="2">'[3]Attach-3 (QR)'!#REF!</definedName>
    <definedName name="PATHJV111">#REF!</definedName>
    <definedName name="PATHJV2" localSheetId="18">'[3]Attach-3 (QR)'!#REF!</definedName>
    <definedName name="PATHJV2" localSheetId="26">'[4]Attach-3 (QR)'!#REF!</definedName>
    <definedName name="PATHJV2" localSheetId="11">'[5]Attach-3 (QR)'!#REF!</definedName>
    <definedName name="PATHJV2" localSheetId="6">'Attach-3 (QR)'!#REF!</definedName>
    <definedName name="PATHJV2" localSheetId="4">'Attach-3 (QR)_old'!#REF!</definedName>
    <definedName name="PATHJV2" localSheetId="17">'[2]Attach-3 (QR)'!#REF!</definedName>
    <definedName name="PATHJV2" localSheetId="2">'[3]Attach-3 (QR)'!#REF!</definedName>
    <definedName name="PATHJV2">#REF!</definedName>
    <definedName name="PATHJV22" localSheetId="18">'[3]Attach-3 (QR)'!#REF!</definedName>
    <definedName name="PATHJV22" localSheetId="26">'[4]Attach-3 (QR)'!#REF!</definedName>
    <definedName name="PATHJV22" localSheetId="11">'[5]Attach-3 (QR)'!#REF!</definedName>
    <definedName name="PATHJV22" localSheetId="6">'Attach-3 (QR)'!#REF!</definedName>
    <definedName name="PATHJV22" localSheetId="4">'Attach-3 (QR)_old'!#REF!</definedName>
    <definedName name="PATHJV22" localSheetId="17">'[2]Attach-3 (QR)'!#REF!</definedName>
    <definedName name="PATHJV22" localSheetId="2">'[3]Attach-3 (QR)'!#REF!</definedName>
    <definedName name="PATHJV22">#REF!</definedName>
    <definedName name="PATHJV222" localSheetId="18">'[3]Attach-3 (QR)'!#REF!</definedName>
    <definedName name="PATHJV222" localSheetId="26">'[4]Attach-3 (QR)'!#REF!</definedName>
    <definedName name="PATHJV222" localSheetId="11">'[5]Attach-3 (QR)'!#REF!</definedName>
    <definedName name="PATHJV222" localSheetId="6">'Attach-3 (QR)'!#REF!</definedName>
    <definedName name="PATHJV222" localSheetId="4">'Attach-3 (QR)_old'!#REF!</definedName>
    <definedName name="PATHJV222" localSheetId="17">'[2]Attach-3 (QR)'!#REF!</definedName>
    <definedName name="PATHJV222" localSheetId="2">'[3]Attach-3 (QR)'!#REF!</definedName>
    <definedName name="PATHJV222">#REF!</definedName>
    <definedName name="PATHJV3" localSheetId="18">'[3]Attach-3 (QR)'!#REF!</definedName>
    <definedName name="PATHJV3" localSheetId="23">#REF!</definedName>
    <definedName name="PATHJV3" localSheetId="24">'[6]Attach QR'!$I$61</definedName>
    <definedName name="PATHJV3" localSheetId="26">'[4]Attach-3 (QR)'!#REF!</definedName>
    <definedName name="PATHJV3" localSheetId="11">'[5]Attach-3 (QR)'!#REF!</definedName>
    <definedName name="PATHJV3" localSheetId="6">'Attach-3 (QR)'!#REF!</definedName>
    <definedName name="PATHJV3" localSheetId="4">'Attach-3 (QR)_old'!#REF!</definedName>
    <definedName name="PATHJV3" localSheetId="17">'[2]Attach-3 (QR)'!#REF!</definedName>
    <definedName name="PATHJV3" localSheetId="2">'[3]Attach-3 (QR)'!#REF!</definedName>
    <definedName name="PATHJV3">#REF!</definedName>
    <definedName name="PATHJV33" localSheetId="18">'[3]Attach-3 (QR)'!#REF!</definedName>
    <definedName name="PATHJV33" localSheetId="23">#REF!</definedName>
    <definedName name="PATHJV33" localSheetId="24">'[6]Attach QR'!$G$61</definedName>
    <definedName name="PATHJV33" localSheetId="26">'[4]Attach-3 (QR)'!#REF!</definedName>
    <definedName name="PATHJV33" localSheetId="11">'[5]Attach-3 (QR)'!#REF!</definedName>
    <definedName name="PATHJV33" localSheetId="6">'Attach-3 (QR)'!#REF!</definedName>
    <definedName name="PATHJV33" localSheetId="4">'Attach-3 (QR)_old'!#REF!</definedName>
    <definedName name="PATHJV33" localSheetId="17">'[2]Attach-3 (QR)'!#REF!</definedName>
    <definedName name="PATHJV33" localSheetId="2">'[3]Attach-3 (QR)'!#REF!</definedName>
    <definedName name="PATHJV33">#REF!</definedName>
    <definedName name="PATHJV333" localSheetId="18">'[3]Attach-3 (QR)'!#REF!</definedName>
    <definedName name="PATHJV333" localSheetId="23">#REF!</definedName>
    <definedName name="PATHJV333" localSheetId="24">'[6]Attach QR'!$E$61</definedName>
    <definedName name="PATHJV333" localSheetId="26">'[4]Attach-3 (QR)'!#REF!</definedName>
    <definedName name="PATHJV333" localSheetId="11">'[5]Attach-3 (QR)'!#REF!</definedName>
    <definedName name="PATHJV333" localSheetId="6">'Attach-3 (QR)'!#REF!</definedName>
    <definedName name="PATHJV333" localSheetId="4">'Attach-3 (QR)_old'!#REF!</definedName>
    <definedName name="PATHJV333" localSheetId="17">'[2]Attach-3 (QR)'!#REF!</definedName>
    <definedName name="PATHJV333" localSheetId="2">'[3]Attach-3 (QR)'!#REF!</definedName>
    <definedName name="PATHJV333">#REF!</definedName>
    <definedName name="PATHJVPR1" localSheetId="26">#REF!</definedName>
    <definedName name="PATHJVPR1" localSheetId="11">'[1]Attach-3 (QR)'!#REF!</definedName>
    <definedName name="PATHJVPR1" localSheetId="6">'Attach-3 (QR)'!#REF!</definedName>
    <definedName name="PATHJVPR1" localSheetId="4">'Attach-3 (QR)_old'!$J$397</definedName>
    <definedName name="PATHJVPR1" localSheetId="17">'[2]Attach-3 (QR)'!#REF!</definedName>
    <definedName name="PATHJVPR1">#REF!</definedName>
    <definedName name="PATHJVPR11" localSheetId="18">'[3]Attach-3 (QR)'!#REF!</definedName>
    <definedName name="PATHJVPR11" localSheetId="26">'[4]Attach-3 (QR)'!#REF!</definedName>
    <definedName name="PATHJVPR11" localSheetId="11">'[5]Attach-3 (QR)'!#REF!</definedName>
    <definedName name="PATHJVPR11" localSheetId="6">'Attach-3 (QR)'!#REF!</definedName>
    <definedName name="PATHJVPR11" localSheetId="4">'Attach-3 (QR)_old'!#REF!</definedName>
    <definedName name="PATHJVPR11" localSheetId="17">'[2]Attach-3 (QR)'!#REF!</definedName>
    <definedName name="PATHJVPR11" localSheetId="2">'[3]Attach-3 (QR)'!#REF!</definedName>
    <definedName name="PATHJVPR11">#REF!</definedName>
    <definedName name="PATHJVPR111" localSheetId="18">'[3]Attach-3 (QR)'!#REF!</definedName>
    <definedName name="PATHJVPR111" localSheetId="23">#REF!</definedName>
    <definedName name="PATHJVPR111" localSheetId="24">'[6]Attach QR'!$K$782</definedName>
    <definedName name="PATHJVPR111" localSheetId="26">'[4]Attach-3 (QR)'!#REF!</definedName>
    <definedName name="PATHJVPR111" localSheetId="11">'[5]Attach-3 (QR)'!#REF!</definedName>
    <definedName name="PATHJVPR111" localSheetId="6">'Attach-3 (QR)'!#REF!</definedName>
    <definedName name="PATHJVPR111" localSheetId="4">'Attach-3 (QR)_old'!#REF!</definedName>
    <definedName name="PATHJVPR111" localSheetId="17">'[2]Attach-3 (QR)'!#REF!</definedName>
    <definedName name="PATHJVPR111" localSheetId="2">'[3]Attach-3 (QR)'!#REF!</definedName>
    <definedName name="PATHJVPR111">#REF!</definedName>
    <definedName name="PATHJVPR2" localSheetId="26">#REF!</definedName>
    <definedName name="PATHJVPR2" localSheetId="11">'[1]Attach-3 (QR)'!#REF!</definedName>
    <definedName name="PATHJVPR2" localSheetId="6">'Attach-3 (QR)'!#REF!</definedName>
    <definedName name="PATHJVPR2" localSheetId="4">'Attach-3 (QR)_old'!$K$397</definedName>
    <definedName name="PATHJVPR2" localSheetId="17">'[2]Attach-3 (QR)'!#REF!</definedName>
    <definedName name="PATHJVPR2">#REF!</definedName>
    <definedName name="PATHJVPR22" localSheetId="18">'[3]Attach-3 (QR)'!#REF!</definedName>
    <definedName name="PATHJVPR22" localSheetId="26">'[4]Attach-3 (QR)'!#REF!</definedName>
    <definedName name="PATHJVPR22" localSheetId="11">'[5]Attach-3 (QR)'!#REF!</definedName>
    <definedName name="PATHJVPR22" localSheetId="6">'Attach-3 (QR)'!#REF!</definedName>
    <definedName name="PATHJVPR22" localSheetId="4">'Attach-3 (QR)_old'!#REF!</definedName>
    <definedName name="PATHJVPR22" localSheetId="17">'[2]Attach-3 (QR)'!#REF!</definedName>
    <definedName name="PATHJVPR22" localSheetId="2">'[3]Attach-3 (QR)'!#REF!</definedName>
    <definedName name="PATHJVPR22">#REF!</definedName>
    <definedName name="PATHJVPR222" localSheetId="18">'[3]Attach-3 (QR)'!#REF!</definedName>
    <definedName name="PATHJVPR222" localSheetId="23">#REF!</definedName>
    <definedName name="PATHJVPR222" localSheetId="24">'[6]Attach QR'!$L$782</definedName>
    <definedName name="PATHJVPR222" localSheetId="26">'[4]Attach-3 (QR)'!#REF!</definedName>
    <definedName name="PATHJVPR222" localSheetId="11">'[5]Attach-3 (QR)'!#REF!</definedName>
    <definedName name="PATHJVPR222" localSheetId="6">'Attach-3 (QR)'!#REF!</definedName>
    <definedName name="PATHJVPR222" localSheetId="4">'Attach-3 (QR)_old'!#REF!</definedName>
    <definedName name="PATHJVPR222" localSheetId="17">'[2]Attach-3 (QR)'!#REF!</definedName>
    <definedName name="PATHJVPR222" localSheetId="2">'[3]Attach-3 (QR)'!#REF!</definedName>
    <definedName name="PATHJVPR222">#REF!</definedName>
    <definedName name="PATHLA1" localSheetId="18">'[3]Attach-3 (QR)'!#REF!</definedName>
    <definedName name="PATHLA1" localSheetId="26">'[4]Attach-3 (QR)'!#REF!</definedName>
    <definedName name="PATHLA1" localSheetId="11">'[5]Attach-3 (QR)'!#REF!</definedName>
    <definedName name="PATHLA1" localSheetId="6">'Attach-3 (QR)'!#REF!</definedName>
    <definedName name="PATHLA1" localSheetId="4">'Attach-3 (QR)_old'!#REF!</definedName>
    <definedName name="PATHLA1" localSheetId="17">'[2]Attach-3 (QR)'!#REF!</definedName>
    <definedName name="PATHLA1" localSheetId="2">'[3]Attach-3 (QR)'!#REF!</definedName>
    <definedName name="PATHLA1">#REF!</definedName>
    <definedName name="PATHLA2" localSheetId="18">'[3]Attach-3 (QR)'!#REF!</definedName>
    <definedName name="PATHLA2" localSheetId="26">'[4]Attach-3 (QR)'!#REF!</definedName>
    <definedName name="PATHLA2" localSheetId="11">'[5]Attach-3 (QR)'!#REF!</definedName>
    <definedName name="PATHLA2" localSheetId="6">'Attach-3 (QR)'!#REF!</definedName>
    <definedName name="PATHLA2" localSheetId="4">'Attach-3 (QR)_old'!#REF!</definedName>
    <definedName name="PATHLA2" localSheetId="17">'[2]Attach-3 (QR)'!#REF!</definedName>
    <definedName name="PATHLA2" localSheetId="2">'[3]Attach-3 (QR)'!#REF!</definedName>
    <definedName name="PATHLA2">#REF!</definedName>
    <definedName name="PATHLA3" localSheetId="18">'[3]Attach-3 (QR)'!#REF!</definedName>
    <definedName name="PATHLA3" localSheetId="23">#REF!</definedName>
    <definedName name="PATHLA3" localSheetId="24">'[6]Attach QR'!$D$651</definedName>
    <definedName name="PATHLA3" localSheetId="26">'[4]Attach-3 (QR)'!#REF!</definedName>
    <definedName name="PATHLA3" localSheetId="11">'[5]Attach-3 (QR)'!#REF!</definedName>
    <definedName name="PATHLA3" localSheetId="6">'Attach-3 (QR)'!#REF!</definedName>
    <definedName name="PATHLA3" localSheetId="4">'Attach-3 (QR)_old'!#REF!</definedName>
    <definedName name="PATHLA3" localSheetId="17">'[2]Attach-3 (QR)'!#REF!</definedName>
    <definedName name="PATHLA3" localSheetId="2">'[3]Attach-3 (QR)'!#REF!</definedName>
    <definedName name="PATHLA3">#REF!</definedName>
    <definedName name="PATHLP1" localSheetId="26">#REF!</definedName>
    <definedName name="PATHLP1" localSheetId="11">'[1]Attach-3 (QR)'!#REF!</definedName>
    <definedName name="PATHLP1" localSheetId="6">'Attach-3 (QR)'!#REF!</definedName>
    <definedName name="PATHLP1" localSheetId="4">'Attach-3 (QR)_old'!$I$397</definedName>
    <definedName name="PATHLP1" localSheetId="17">'[2]Attach-3 (QR)'!#REF!</definedName>
    <definedName name="PATHLP1">#REF!</definedName>
    <definedName name="PATHLP2" localSheetId="18">'[3]Attach-3 (QR)'!#REF!</definedName>
    <definedName name="PATHLP2" localSheetId="26">'[4]Attach-3 (QR)'!#REF!</definedName>
    <definedName name="PATHLP2" localSheetId="11">'[5]Attach-3 (QR)'!#REF!</definedName>
    <definedName name="PATHLP2" localSheetId="6">'Attach-3 (QR)'!#REF!</definedName>
    <definedName name="PATHLP2" localSheetId="4">'Attach-3 (QR)_old'!#REF!</definedName>
    <definedName name="PATHLP2" localSheetId="17">'[2]Attach-3 (QR)'!#REF!</definedName>
    <definedName name="PATHLP2" localSheetId="2">'[3]Attach-3 (QR)'!#REF!</definedName>
    <definedName name="PATHLP2">#REF!</definedName>
    <definedName name="PATHLP3" localSheetId="18">'[3]Attach-3 (QR)'!#REF!</definedName>
    <definedName name="PATHLP3" localSheetId="23">#REF!</definedName>
    <definedName name="PATHLP3" localSheetId="24">'[6]Attach QR'!$J$782</definedName>
    <definedName name="PATHLP3" localSheetId="26">'[4]Attach-3 (QR)'!#REF!</definedName>
    <definedName name="PATHLP3" localSheetId="11">'[5]Attach-3 (QR)'!#REF!</definedName>
    <definedName name="PATHLP3" localSheetId="6">'Attach-3 (QR)'!#REF!</definedName>
    <definedName name="PATHLP3" localSheetId="4">'Attach-3 (QR)_old'!#REF!</definedName>
    <definedName name="PATHLP3" localSheetId="17">'[2]Attach-3 (QR)'!#REF!</definedName>
    <definedName name="PATHLP3" localSheetId="2">'[3]Attach-3 (QR)'!#REF!</definedName>
    <definedName name="PATHLP3">#REF!</definedName>
    <definedName name="PATHPR1" localSheetId="26">#REF!</definedName>
    <definedName name="PATHPR1" localSheetId="11">'[1]Attach-3 (QR)'!#REF!</definedName>
    <definedName name="PATHPR1" localSheetId="6">'Attach-3 (QR)'!#REF!</definedName>
    <definedName name="PATHPR1" localSheetId="4">'Attach-3 (QR)_old'!$J$397</definedName>
    <definedName name="PATHPR1" localSheetId="17">'[2]Attach-3 (QR)'!#REF!</definedName>
    <definedName name="PATHPR1">#REF!</definedName>
    <definedName name="PATHPR2" localSheetId="18">'[3]Attach-3 (QR)'!#REF!</definedName>
    <definedName name="PATHPR2" localSheetId="26">'[4]Attach-3 (QR)'!#REF!</definedName>
    <definedName name="PATHPR2" localSheetId="11">'[5]Attach-3 (QR)'!#REF!</definedName>
    <definedName name="PATHPR2" localSheetId="6">'Attach-3 (QR)'!#REF!</definedName>
    <definedName name="PATHPR2" localSheetId="4">'Attach-3 (QR)_old'!#REF!</definedName>
    <definedName name="PATHPR2" localSheetId="17">'[2]Attach-3 (QR)'!#REF!</definedName>
    <definedName name="PATHPR2" localSheetId="2">'[3]Attach-3 (QR)'!#REF!</definedName>
    <definedName name="PATHPR2">#REF!</definedName>
    <definedName name="_xlnm.Print_Area" localSheetId="15">'Attach 10'!$A$1:$F$18</definedName>
    <definedName name="_xlnm.Print_Area" localSheetId="16">'Attach 11'!$A$1:$E$86</definedName>
    <definedName name="_xlnm.Print_Area" localSheetId="18">'Attach 12'!$A$1:$E$42</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15'!$A$1:$E$88</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5'!$A$1:$E$108</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(QR)'!$A$1:$H$196</definedName>
    <definedName name="_xlnm.Print_Area" localSheetId="4">'Attach-3 (QR)_old'!$A$1:$J$407</definedName>
    <definedName name="_xlnm.Print_Area" localSheetId="17">'Attachment 12 '!$A$1:$E$113</definedName>
    <definedName name="_xlnm.Print_Area" localSheetId="28">'Bid Form 1st Envelope '!$A$1:$J$119</definedName>
    <definedName name="_xlnm.Print_Area" localSheetId="1">Cover!$A$1:$F$28</definedName>
    <definedName name="_xlnm.Print_Area" localSheetId="2">'Names of Bidder'!$B$1:$G$38</definedName>
    <definedName name="_xlnm.Print_Titles" localSheetId="14">'Attach 9'!$18:$18</definedName>
    <definedName name="printedname" localSheetId="18">#REF!</definedName>
    <definedName name="printedname" localSheetId="26">#REF!</definedName>
    <definedName name="printedname" localSheetId="11">#REF!</definedName>
    <definedName name="printedname" localSheetId="6">#REF!</definedName>
    <definedName name="printedname" localSheetId="4">#REF!</definedName>
    <definedName name="printedname" localSheetId="17">#REF!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1">#REF!</definedName>
    <definedName name="_xlnm.Recorder" localSheetId="6">#REF!</definedName>
    <definedName name="_xlnm.Recorder" localSheetId="4">#REF!</definedName>
    <definedName name="_xlnm.Recorder" localSheetId="17">#REF!</definedName>
    <definedName name="_xlnm.Recorder" localSheetId="2">#REF!</definedName>
    <definedName name="_xlnm.Recorder">#REF!</definedName>
    <definedName name="sss" localSheetId="26">'[10]Attach-3 (QR)'!#REF!</definedName>
    <definedName name="sss" localSheetId="6">'[11]Attach-3 (QR)'!#REF!</definedName>
    <definedName name="sss" localSheetId="17">'[12]Attach-3 (QR)'!#REF!</definedName>
    <definedName name="sss" localSheetId="2">'[13]Attach-3 (QR)'!#REF!</definedName>
    <definedName name="sss">'[13]Attach-3 (QR)'!#REF!</definedName>
    <definedName name="TEST" localSheetId="18">#REF!</definedName>
    <definedName name="TEST" localSheetId="24">#REF!</definedName>
    <definedName name="TEST" localSheetId="25">#REF!</definedName>
    <definedName name="TEST" localSheetId="11">#REF!</definedName>
    <definedName name="TEST" localSheetId="6">#REF!</definedName>
    <definedName name="TEST" localSheetId="4">#REF!</definedName>
    <definedName name="TEST" localSheetId="17">#REF!</definedName>
    <definedName name="TEST" localSheetId="2">#REF!</definedName>
    <definedName name="TEST">#REF!</definedName>
    <definedName name="TO">#REF!</definedName>
    <definedName name="ttt" localSheetId="18">#REF!</definedName>
    <definedName name="ttt" localSheetId="26">#REF!</definedName>
    <definedName name="ttt" localSheetId="11">#REF!</definedName>
    <definedName name="ttt" localSheetId="17">#REF!</definedName>
    <definedName name="ttt" localSheetId="2">#REF!</definedName>
    <definedName name="ttt">#REF!</definedName>
    <definedName name="typeofbidder" localSheetId="18">#REF!</definedName>
    <definedName name="typeofbidder" localSheetId="26">#REF!</definedName>
    <definedName name="typeofbidder" localSheetId="11">#REF!</definedName>
    <definedName name="typeofbidder" localSheetId="17">#REF!</definedName>
    <definedName name="typeofbidder" localSheetId="2">#REF!</definedName>
    <definedName name="typeofbidder">#REF!</definedName>
    <definedName name="uuu" localSheetId="18">#REF!</definedName>
    <definedName name="uuu" localSheetId="26">#REF!</definedName>
    <definedName name="uuu" localSheetId="11">#REF!</definedName>
    <definedName name="uuu" localSheetId="17">#REF!</definedName>
    <definedName name="uuu" localSheetId="2">#REF!</definedName>
    <definedName name="uuu">#REF!</definedName>
    <definedName name="yyy" localSheetId="18">#REF!</definedName>
    <definedName name="yyy" localSheetId="26">#REF!</definedName>
    <definedName name="yyy" localSheetId="11">#REF!</definedName>
    <definedName name="yyy" localSheetId="17">#REF!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8" hidden="1">'Attach 12'!$A$1:$E$42</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15'!$A$1:$E$88</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(QR)'!$A$1:$H$196</definedName>
    <definedName name="Z_05855B4F_D61E_4C97_B759_B2F96767F6F8_.wvu.PrintArea" localSheetId="4" hidden="1">'Attach-3 (QR)_old'!$A$1:$H$407</definedName>
    <definedName name="Z_05855B4F_D61E_4C97_B759_B2F96767F6F8_.wvu.PrintArea" localSheetId="28" hidden="1">'Bid Form 1st Envelope '!$A$1:$F$120</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8" hidden="1">'Attach 12'!#REF!</definedName>
    <definedName name="Z_05855B4F_D61E_4C97_B759_B2F96767F6F8_.wvu.Rows" localSheetId="22" hidden="1">'Attach 15'!#REF!</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(QR)'!$139:$139,'Attach-3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'!$103:$103,'Bid Form 1st Envelope '!$106:$107</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12'!$F:$H</definedName>
    <definedName name="Z_067EF7EF_2552_42C0_8B2F_9338A16B73EB_.wvu.Cols" localSheetId="22"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8" hidden="1">'Attach 12'!$A$1:$E$42</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15'!$A$1:$E$88</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(QR)'!$A$1:$H$196</definedName>
    <definedName name="Z_067EF7EF_2552_42C0_8B2F_9338A16B73EB_.wvu.PrintArea" localSheetId="4" hidden="1">'Attach-3 (QR)_old'!$A$1:$J$407</definedName>
    <definedName name="Z_067EF7EF_2552_42C0_8B2F_9338A16B73EB_.wvu.PrintArea" localSheetId="28" hidden="1">'Bid Form 1st Envelope '!$A$1:$J$119</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8" hidden="1">'Attach 12'!$4:$4</definedName>
    <definedName name="Z_067EF7EF_2552_42C0_8B2F_9338A16B73EB_.wvu.Rows" localSheetId="22" hidden="1">'Attach 15'!#REF!</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(QR)'!$139:$139,'Attach-3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8" hidden="1">'Bid Form 1st Envelope '!$28:$29,'Bid Form 1st Envelope '!$103:$103,'Bid Form 1st Envelope '!$106:$107</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0C5F276_B641_4058_B015_CD9DBF21498B_.wvu.Cols" localSheetId="17" hidden="1">'Attachment 12 '!$F:$F,'Attachment 12 '!$H:$H</definedName>
    <definedName name="Z_10C5F276_B641_4058_B015_CD9DBF21498B_.wvu.PrintArea" localSheetId="17" hidden="1">'Attachment 12 '!$A$1:$E$108</definedName>
    <definedName name="Z_10C5F276_B641_4058_B015_CD9DBF21498B_.wvu.Rows" localSheetId="17" hidden="1">'Attachment 12 '!$20:$70,'Attachment 12 '!$84:$85,'Attachment 12 '!#REF!,'Attachment 12 '!#REF!,'Attachment 12 '!#REF!,'Attachment 12 '!#REF!,'Attachment 12 '!#REF!,'Attachment 12 '!$107:$107,'Attachment 12 '!#REF!,'Attachment 12 '!#REF!,'Attachment 12 '!$110:$197</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(QR)'!$A$1:$H$196</definedName>
    <definedName name="Z_1586E746_E770_4DE8_8EE8_42BC4CF5206B_.wvu.PrintArea" localSheetId="4" hidden="1">'Attach-3 (QR)_old'!$A$1:$H$407</definedName>
    <definedName name="Z_15A19D23_A9FD_4FC1_B7B0_F2D16BDFC729_.wvu.Cols" localSheetId="22"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15'!$A$1:$E$88</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8" hidden="1">'Bid Form 1st Envelope '!$A$1:$F$120</definedName>
    <definedName name="Z_15A19D23_A9FD_4FC1_B7B0_F2D16BDFC729_.wvu.PrintTitles" localSheetId="14" hidden="1">'Attach 9'!$18:$18</definedName>
    <definedName name="Z_15A19D23_A9FD_4FC1_B7B0_F2D16BDFC729_.wvu.Rows" localSheetId="22" hidden="1">'Attach 15'!#REF!</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(QR)'!$A$1:$H$196</definedName>
    <definedName name="Z_176A4F7E_17B2_43CD_BA12_35A58E9B73EF_.wvu.Rows" localSheetId="6" hidden="1">'Attach-3 (QR)'!$19:$23,'Attach-3 (QR)'!$25:$25,'Attach-3 (QR)'!$35:$35,'Attach-3 (QR)'!#REF!,'Attach-3 (QR)'!#REF!,'Attach-3 (QR)'!#REF!,'Attach-3 (QR)'!$139:$139,'Attach-3 (QR)'!#REF!</definedName>
    <definedName name="Z_1C70608C_646A_4043_A222_6253B5006A93_.wvu.Cols" localSheetId="18" hidden="1">'Attach 12'!$G:$H</definedName>
    <definedName name="Z_1C70608C_646A_4043_A222_6253B5006A93_.wvu.Cols" localSheetId="11" hidden="1">'Attach 5A'!$H:$H</definedName>
    <definedName name="Z_1C70608C_646A_4043_A222_6253B5006A93_.wvu.Cols" localSheetId="17" hidden="1">'Attachment 12 '!$H:$I</definedName>
    <definedName name="Z_1C70608C_646A_4043_A222_6253B5006A93_.wvu.PrintArea" localSheetId="18" hidden="1">'Attach 12'!$A$1:$E$42</definedName>
    <definedName name="Z_1C70608C_646A_4043_A222_6253B5006A93_.wvu.PrintArea" localSheetId="26" hidden="1">'Attach 18 SP'!$A$8:$I$170</definedName>
    <definedName name="Z_1C70608C_646A_4043_A222_6253B5006A93_.wvu.PrintArea" localSheetId="11" hidden="1">'Attach 5A'!$A$1:$E$73</definedName>
    <definedName name="Z_1C70608C_646A_4043_A222_6253B5006A93_.wvu.PrintArea" localSheetId="17" hidden="1">'Attachment 12 '!$B$1:$F$108</definedName>
    <definedName name="Z_1C70608C_646A_4043_A222_6253B5006A93_.wvu.PrintTitles" localSheetId="18" hidden="1">'Attach 12'!#REF!</definedName>
    <definedName name="Z_1C70608C_646A_4043_A222_6253B5006A93_.wvu.PrintTitles" localSheetId="17" hidden="1">'Attachment 12 '!#REF!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1" hidden="1">'Attach 5A'!$25:$30</definedName>
    <definedName name="Z_1C70608C_646A_4043_A222_6253B5006A93_.wvu.Rows" localSheetId="17" hidden="1">'Attachment 12 '!#REF!</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4" hidden="1">'Attach 17'!$A$1:$E$33</definedName>
    <definedName name="Z_1FD9ACA5_802E_4240_ABEA_3FAA854014ED_.wvu.PrintArea" localSheetId="6" hidden="1">'Attach-3 (QR)'!$A$1:$H$196</definedName>
    <definedName name="Z_1FD9ACA5_802E_4240_ABEA_3FAA854014ED_.wvu.PrintArea" localSheetId="4" hidden="1">'Attach-3 (QR)_old'!$A$1:$H$407</definedName>
    <definedName name="Z_1FD9ACA5_802E_4240_ABEA_3FAA854014ED_.wvu.Rows" localSheetId="24"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(QR)'!$A$1:$H$196</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12'!$G:$H</definedName>
    <definedName name="Z_237D8718_39ED_4FFE_B3B2_D1192F8D2E87_.wvu.Cols" localSheetId="11" hidden="1">'Attach 5A'!$H:$H</definedName>
    <definedName name="Z_237D8718_39ED_4FFE_B3B2_D1192F8D2E87_.wvu.Cols" localSheetId="17" hidden="1">'Attachment 12 '!$H:$I</definedName>
    <definedName name="Z_237D8718_39ED_4FFE_B3B2_D1192F8D2E87_.wvu.PrintArea" localSheetId="18" hidden="1">'Attach 12'!$A$1:$E$42</definedName>
    <definedName name="Z_237D8718_39ED_4FFE_B3B2_D1192F8D2E87_.wvu.PrintArea" localSheetId="26" hidden="1">'Attach 18 SP'!$A$8:$I$170</definedName>
    <definedName name="Z_237D8718_39ED_4FFE_B3B2_D1192F8D2E87_.wvu.PrintArea" localSheetId="11" hidden="1">'Attach 5A'!$A$1:$E$73</definedName>
    <definedName name="Z_237D8718_39ED_4FFE_B3B2_D1192F8D2E87_.wvu.PrintArea" localSheetId="17" hidden="1">'Attachment 12 '!$B$1:$F$108</definedName>
    <definedName name="Z_237D8718_39ED_4FFE_B3B2_D1192F8D2E87_.wvu.PrintTitles" localSheetId="18" hidden="1">'Attach 12'!#REF!</definedName>
    <definedName name="Z_237D8718_39ED_4FFE_B3B2_D1192F8D2E87_.wvu.PrintTitles" localSheetId="17" hidden="1">'Attachment 12 '!#REF!</definedName>
    <definedName name="Z_237D8718_39ED_4FFE_B3B2_D1192F8D2E87_.wvu.Rows" localSheetId="26" hidden="1">'Attach 18 SP'!$41:$41</definedName>
    <definedName name="Z_237D8718_39ED_4FFE_B3B2_D1192F8D2E87_.wvu.Rows" localSheetId="11" hidden="1">'Attach 5A'!$25:$30</definedName>
    <definedName name="Z_240327DD_375F_45D4_BA52_89AFD79FE6A1_.wvu.Cols" localSheetId="22"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15'!$A$1:$E$88</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8" hidden="1">'Bid Form 1st Envelope '!$A$1:$F$120</definedName>
    <definedName name="Z_240327DD_375F_45D4_BA52_89AFD79FE6A1_.wvu.PrintTitles" localSheetId="14" hidden="1">'Attach 9'!$18:$18</definedName>
    <definedName name="Z_240327DD_375F_45D4_BA52_89AFD79FE6A1_.wvu.Rows" localSheetId="22" hidden="1">'Attach 15'!#REF!</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0" hidden="1">'Attach 5'!$4:$4</definedName>
    <definedName name="Z_24FB9AF1_17BD_4082_A3EA_FA7FEE02F32F_.wvu.Cols" localSheetId="18" hidden="1">'Attach 12'!$F:$F</definedName>
    <definedName name="Z_24FB9AF1_17BD_4082_A3EA_FA7FEE02F32F_.wvu.PrintArea" localSheetId="18" hidden="1">'Attach 12'!$A$1:$E$42</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12'!$A$1:$E$42</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12'!$F:$H</definedName>
    <definedName name="Z_273BBCBD_8F12_4445_A7CA_FDA7C67AE3D5_.wvu.Cols" localSheetId="22"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8"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8" hidden="1">'Attach 12'!$A$1:$F$42</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15'!$A$1:$E$88</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(QR)'!$A$1:$H$196</definedName>
    <definedName name="Z_273BBCBD_8F12_4445_A7CA_FDA7C67AE3D5_.wvu.PrintArea" localSheetId="4" hidden="1">'Attach-3 (QR)_old'!$A$1:$J$407</definedName>
    <definedName name="Z_273BBCBD_8F12_4445_A7CA_FDA7C67AE3D5_.wvu.PrintArea" localSheetId="28" hidden="1">'Bid Form 1st Envelope '!$A$1:$J$119</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8" hidden="1">'Attach 12'!$4:$4</definedName>
    <definedName name="Z_273BBCBD_8F12_4445_A7CA_FDA7C67AE3D5_.wvu.Rows" localSheetId="22" hidden="1">'Attach 15'!#REF!</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(QR)'!$139:$139,'Attach-3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8" hidden="1">'Bid Form 1st Envelope '!$22:$23,'Bid Form 1st Envelope '!$28:$29,'Bid Form 1st Envelope '!$103:$103,'Bid Form 1st Envelope '!$106:$107</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12'!$F:$H</definedName>
    <definedName name="Z_27CB7082_4FAB_46F1_8968_11E3E4A629B2_.wvu.Cols" localSheetId="22"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8"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8" hidden="1">'Attach 12'!$A$1:$F$42</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15'!$A$1:$E$88</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(QR)'!$A$1:$H$196</definedName>
    <definedName name="Z_27CB7082_4FAB_46F1_8968_11E3E4A629B2_.wvu.PrintArea" localSheetId="4" hidden="1">'Attach-3 (QR)_old'!$A$1:$J$407</definedName>
    <definedName name="Z_27CB7082_4FAB_46F1_8968_11E3E4A629B2_.wvu.PrintArea" localSheetId="28" hidden="1">'Bid Form 1st Envelope '!$A$1:$J$119</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8" hidden="1">'Attach 12'!$4:$4</definedName>
    <definedName name="Z_27CB7082_4FAB_46F1_8968_11E3E4A629B2_.wvu.Rows" localSheetId="22" hidden="1">'Attach 15'!#REF!</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(QR)'!$139:$139,'Attach-3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8" hidden="1">'Bid Form 1st Envelope '!$28:$29,'Bid Form 1st Envelope '!$103:$103,'Bid Form 1st Envelope '!$106:$107</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(QR)'!$A$1:$H$196</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8F8E3EE_9674_48D3_AA88_E28CD7FD8EC7_.wvu.Cols" localSheetId="22" hidden="1">'Attach 15'!$H:$H,'Attach 15'!$L:$N</definedName>
    <definedName name="Z_28F8E3EE_9674_48D3_AA88_E28CD7FD8EC7_.wvu.Cols" localSheetId="26" hidden="1">'Attach 18 SP'!$J:$AO</definedName>
    <definedName name="Z_28F8E3EE_9674_48D3_AA88_E28CD7FD8EC7_.wvu.Cols" localSheetId="3" hidden="1">'Attach 3(JV)'!$G:$H</definedName>
    <definedName name="Z_28F8E3EE_9674_48D3_AA88_E28CD7FD8EC7_.wvu.Cols" localSheetId="7" hidden="1">'Attach 4'!$H:$O</definedName>
    <definedName name="Z_28F8E3EE_9674_48D3_AA88_E28CD7FD8EC7_.wvu.Cols" localSheetId="10" hidden="1">'Attach 5'!$H:$H</definedName>
    <definedName name="Z_28F8E3EE_9674_48D3_AA88_E28CD7FD8EC7_.wvu.Cols" localSheetId="11" hidden="1">'Attach 5A'!$H:$H</definedName>
    <definedName name="Z_28F8E3EE_9674_48D3_AA88_E28CD7FD8EC7_.wvu.Cols" localSheetId="12" hidden="1">'Attach 6'!$H:$H</definedName>
    <definedName name="Z_28F8E3EE_9674_48D3_AA88_E28CD7FD8EC7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8F8E3EE_9674_48D3_AA88_E28CD7FD8EC7_.wvu.Cols" localSheetId="4" hidden="1">'Attach-3 (QR)_old'!$J:$AB</definedName>
    <definedName name="Z_28F8E3EE_9674_48D3_AA88_E28CD7FD8EC7_.wvu.Cols" localSheetId="17" hidden="1">'Attachment 12 '!$F:$H</definedName>
    <definedName name="Z_28F8E3EE_9674_48D3_AA88_E28CD7FD8EC7_.wvu.Cols" localSheetId="28" hidden="1">'Bid Form 1st Envelope '!$K:$K,'Bid Form 1st Envelope '!$AA:$AI</definedName>
    <definedName name="Z_28F8E3EE_9674_48D3_AA88_E28CD7FD8EC7_.wvu.Cols" localSheetId="2" hidden="1">'Names of Bidder'!$H:$M,'Names of Bidder'!$O:$O,'Names of Bidder'!$AA:$AB</definedName>
    <definedName name="Z_28F8E3EE_9674_48D3_AA88_E28CD7FD8EC7_.wvu.FilterData" localSheetId="2" hidden="1">'Names of Bidder'!$B$6:$G$19</definedName>
    <definedName name="Z_28F8E3EE_9674_48D3_AA88_E28CD7FD8EC7_.wvu.PrintArea" localSheetId="15" hidden="1">'Attach 10'!$A$1:$F$18</definedName>
    <definedName name="Z_28F8E3EE_9674_48D3_AA88_E28CD7FD8EC7_.wvu.PrintArea" localSheetId="16" hidden="1">'Attach 11'!$A$1:$E$86</definedName>
    <definedName name="Z_28F8E3EE_9674_48D3_AA88_E28CD7FD8EC7_.wvu.PrintArea" localSheetId="18" hidden="1">'Attach 12'!$A$1:$E$42</definedName>
    <definedName name="Z_28F8E3EE_9674_48D3_AA88_E28CD7FD8EC7_.wvu.PrintArea" localSheetId="19" hidden="1">'Attach 13'!$A$1:$E$26</definedName>
    <definedName name="Z_28F8E3EE_9674_48D3_AA88_E28CD7FD8EC7_.wvu.PrintArea" localSheetId="20" hidden="1">'Attach 14'!$A$1:$E$26</definedName>
    <definedName name="Z_28F8E3EE_9674_48D3_AA88_E28CD7FD8EC7_.wvu.PrintArea" localSheetId="21" hidden="1">'Attach 14-IP'!$A$8:$I$225</definedName>
    <definedName name="Z_28F8E3EE_9674_48D3_AA88_E28CD7FD8EC7_.wvu.PrintArea" localSheetId="22" hidden="1">'Attach 15'!$A$1:$E$88</definedName>
    <definedName name="Z_28F8E3EE_9674_48D3_AA88_E28CD7FD8EC7_.wvu.PrintArea" localSheetId="23" hidden="1">'Attach 16 '!$A$1:$L$96</definedName>
    <definedName name="Z_28F8E3EE_9674_48D3_AA88_E28CD7FD8EC7_.wvu.PrintArea" localSheetId="24" hidden="1">'Attach 17'!$A$1:$E$33</definedName>
    <definedName name="Z_28F8E3EE_9674_48D3_AA88_E28CD7FD8EC7_.wvu.PrintArea" localSheetId="25" hidden="1">'Attach 18'!$A$1:$E$21</definedName>
    <definedName name="Z_28F8E3EE_9674_48D3_AA88_E28CD7FD8EC7_.wvu.PrintArea" localSheetId="26" hidden="1">'Attach 18 SP'!$A$7:$I$157</definedName>
    <definedName name="Z_28F8E3EE_9674_48D3_AA88_E28CD7FD8EC7_.wvu.PrintArea" localSheetId="27" hidden="1">'Attach 19'!$A$1:$E$31</definedName>
    <definedName name="Z_28F8E3EE_9674_48D3_AA88_E28CD7FD8EC7_.wvu.PrintArea" localSheetId="3" hidden="1">'Attach 3(JV)'!$A$1:$E$26</definedName>
    <definedName name="Z_28F8E3EE_9674_48D3_AA88_E28CD7FD8EC7_.wvu.PrintArea" localSheetId="5" hidden="1">'Attach 3(QR)'!$A$1:$E$28</definedName>
    <definedName name="Z_28F8E3EE_9674_48D3_AA88_E28CD7FD8EC7_.wvu.PrintArea" localSheetId="7" hidden="1">'Attach 4'!$A$1:$G$25</definedName>
    <definedName name="Z_28F8E3EE_9674_48D3_AA88_E28CD7FD8EC7_.wvu.PrintArea" localSheetId="8" hidden="1">'Attach 4 (A)'!$A$1:$E$27</definedName>
    <definedName name="Z_28F8E3EE_9674_48D3_AA88_E28CD7FD8EC7_.wvu.PrintArea" localSheetId="9" hidden="1">'Attach 4 (B)'!$A$1:$E$26</definedName>
    <definedName name="Z_28F8E3EE_9674_48D3_AA88_E28CD7FD8EC7_.wvu.PrintArea" localSheetId="10" hidden="1">'Attach 5'!$A$1:$E$108</definedName>
    <definedName name="Z_28F8E3EE_9674_48D3_AA88_E28CD7FD8EC7_.wvu.PrintArea" localSheetId="11" hidden="1">'Attach 5A'!$A$1:$E$68</definedName>
    <definedName name="Z_28F8E3EE_9674_48D3_AA88_E28CD7FD8EC7_.wvu.PrintArea" localSheetId="12" hidden="1">'Attach 6'!$A$1:$E$31</definedName>
    <definedName name="Z_28F8E3EE_9674_48D3_AA88_E28CD7FD8EC7_.wvu.PrintArea" localSheetId="13" hidden="1">'Attach 7'!$A$1:$E$24</definedName>
    <definedName name="Z_28F8E3EE_9674_48D3_AA88_E28CD7FD8EC7_.wvu.PrintArea" localSheetId="14" hidden="1">'Attach 9'!$A$1:$F$51</definedName>
    <definedName name="Z_28F8E3EE_9674_48D3_AA88_E28CD7FD8EC7_.wvu.PrintArea" localSheetId="6" hidden="1">'Attach-3 (QR)'!$A$1:$H$196</definedName>
    <definedName name="Z_28F8E3EE_9674_48D3_AA88_E28CD7FD8EC7_.wvu.PrintArea" localSheetId="4" hidden="1">'Attach-3 (QR)_old'!$A$1:$J$407</definedName>
    <definedName name="Z_28F8E3EE_9674_48D3_AA88_E28CD7FD8EC7_.wvu.PrintArea" localSheetId="17" hidden="1">'Attachment 12 '!$A$1:$E$113</definedName>
    <definedName name="Z_28F8E3EE_9674_48D3_AA88_E28CD7FD8EC7_.wvu.PrintArea" localSheetId="28" hidden="1">'Bid Form 1st Envelope '!$A$1:$J$119</definedName>
    <definedName name="Z_28F8E3EE_9674_48D3_AA88_E28CD7FD8EC7_.wvu.PrintArea" localSheetId="1" hidden="1">Cover!$A$1:$F$28</definedName>
    <definedName name="Z_28F8E3EE_9674_48D3_AA88_E28CD7FD8EC7_.wvu.PrintArea" localSheetId="2" hidden="1">'Names of Bidder'!$B$1:$G$38</definedName>
    <definedName name="Z_28F8E3EE_9674_48D3_AA88_E28CD7FD8EC7_.wvu.PrintTitles" localSheetId="14" hidden="1">'Attach 9'!$18:$18</definedName>
    <definedName name="Z_28F8E3EE_9674_48D3_AA88_E28CD7FD8EC7_.wvu.Rows" localSheetId="18" hidden="1">'Attach 12'!$4:$4</definedName>
    <definedName name="Z_28F8E3EE_9674_48D3_AA88_E28CD7FD8EC7_.wvu.Rows" localSheetId="22" hidden="1">'Attach 15'!$16:$21</definedName>
    <definedName name="Z_28F8E3EE_9674_48D3_AA88_E28CD7FD8EC7_.wvu.Rows" localSheetId="24" hidden="1">'Attach 17'!$26:$26,'Attach 17'!$32:$209</definedName>
    <definedName name="Z_28F8E3EE_9674_48D3_AA88_E28CD7FD8EC7_.wvu.Rows" localSheetId="26" hidden="1">'Attach 18 SP'!$149:$153</definedName>
    <definedName name="Z_28F8E3EE_9674_48D3_AA88_E28CD7FD8EC7_.wvu.Rows" localSheetId="27" hidden="1">'Attach 19'!$13:$13,'Attach 19'!$20:$28</definedName>
    <definedName name="Z_28F8E3EE_9674_48D3_AA88_E28CD7FD8EC7_.wvu.Rows" localSheetId="10" hidden="1">'Attach 5'!$4:$4</definedName>
    <definedName name="Z_28F8E3EE_9674_48D3_AA88_E28CD7FD8EC7_.wvu.Rows" localSheetId="11" hidden="1">'Attach 5A'!$25:$30</definedName>
    <definedName name="Z_28F8E3EE_9674_48D3_AA88_E28CD7FD8EC7_.wvu.Rows" localSheetId="14" hidden="1">'Attach 9'!$26:$28</definedName>
    <definedName name="Z_28F8E3EE_9674_48D3_AA88_E28CD7FD8EC7_.wvu.Rows" localSheetId="6" hidden="1">'Attach-3 (QR)'!$19:$23,'Attach-3 (QR)'!$25:$25,'Attach-3 (QR)'!$35:$35,'Attach-3 (QR)'!$139:$139,'Attach-3 (QR)'!$147:$147,'Attach-3 (QR)'!$160:$160</definedName>
    <definedName name="Z_28F8E3EE_9674_48D3_AA88_E28CD7FD8EC7_.wvu.Rows" localSheetId="4" hidden="1">'Attach-3 (QR)_old'!$19:$23,'Attach-3 (QR)_old'!$25:$25,'Attach-3 (QR)_old'!$34:$34,'Attach-3 (QR)_old'!$91:$91,'Attach-3 (QR)_old'!$117:$117,'Attach-3 (QR)_old'!$204:$204,'Attach-3 (QR)_old'!$235:$235,'Attach-3 (QR)_old'!$260:$386</definedName>
    <definedName name="Z_28F8E3EE_9674_48D3_AA88_E28CD7FD8EC7_.wvu.Rows" localSheetId="17" hidden="1">'Attachment 12 '!$4:$4,'Attachment 12 '!$16:$109</definedName>
    <definedName name="Z_28F8E3EE_9674_48D3_AA88_E28CD7FD8EC7_.wvu.Rows" localSheetId="28" hidden="1">'Bid Form 1st Envelope '!$22:$23,'Bid Form 1st Envelope '!$28:$29,'Bid Form 1st Envelope '!$103:$103,'Bid Form 1st Envelope '!$106:$107</definedName>
    <definedName name="Z_28F8E3EE_9674_48D3_AA88_E28CD7FD8EC7_.wvu.Rows" localSheetId="2" hidden="1">'Names of Bidder'!$6:$7,'Names of Bidder'!$23:$26,'Names of Bidder'!$28:$31</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8"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8" hidden="1">'Attach 12'!$A$1:$E$42</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15'!$A$1:$E$88</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8" hidden="1">'Bid Form 1st Envelope '!$A$1:$J$119</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8" hidden="1">'Attach 12'!$4:$4</definedName>
    <definedName name="Z_2CF6F19D_227C_4840_A9E1_6C944B0145DB_.wvu.Rows" localSheetId="22" hidden="1">'Attach 15'!#REF!</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'!$28:$29,'Bid Form 1st Envelope '!$103:$103,'Bid Form 1st Envelope '!$106:$107</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Cols" localSheetId="17" hidden="1">'Attachment 12 '!$H:$H</definedName>
    <definedName name="Z_308F00E9_5A71_4486_BCFD_DF8513C1906D_.wvu.PrintArea" localSheetId="6" hidden="1">'Attach-3 (QR)'!$A$1:$H$196</definedName>
    <definedName name="Z_308F00E9_5A71_4486_BCFD_DF8513C1906D_.wvu.PrintArea" localSheetId="4" hidden="1">'Attach-3 (QR)_old'!$A$1:$H$407</definedName>
    <definedName name="Z_308F00E9_5A71_4486_BCFD_DF8513C1906D_.wvu.PrintArea" localSheetId="17" hidden="1">'Attachment 12 '!$A$1:$E$108</definedName>
    <definedName name="Z_308F00E9_5A71_4486_BCFD_DF8513C1906D_.wvu.Rows" localSheetId="6" hidden="1">'Attach-3 (QR)'!#REF!,'Attach-3 (QR)'!#REF!,'Attach-3 (QR)'!#REF!,'Attach-3 (QR)'!#REF!,'Attach-3 (QR)'!#REF!,'Attach-3 (QR)'!$139:$139,'Attach-3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08F00E9_5A71_4486_BCFD_DF8513C1906D_.wvu.Rows" localSheetId="17" hidden="1">'Attachment 12 '!$17:$49,'Attachment 12 '!#REF!,'Attachment 12 '!$50:$50,'Attachment 12 '!$67:$67,'Attachment 12 '!#REF!,'Attachment 12 '!#REF!,'Attachment 12 '!#REF!,'Attachment 12 '!#REF!,'Attachment 12 '!#REF!,'Attachment 12 '!$110:$197</definedName>
    <definedName name="Z_30E57F47_2338_458C_930A_44F048960490_.wvu.Cols" localSheetId="17" hidden="1">'Attachment 12 '!$F:$F,'Attachment 12 '!$H:$H</definedName>
    <definedName name="Z_30E57F47_2338_458C_930A_44F048960490_.wvu.PrintArea" localSheetId="17" hidden="1">'Attachment 12 '!$A$1:$E$108</definedName>
    <definedName name="Z_30E57F47_2338_458C_930A_44F048960490_.wvu.Rows" localSheetId="17" hidden="1">'Attachment 12 '!$20:$51,'Attachment 12 '!$64:$65,'Attachment 12 '!$67:$67,'Attachment 12 '!$84:$85,'Attachment 12 '!#REF!,'Attachment 12 '!#REF!,'Attachment 12 '!#REF!,'Attachment 12 '!#REF!,'Attachment 12 '!#REF!,'Attachment 12 '!#REF!,'Attachment 12 '!$107:$107,'Attachment 12 '!#REF!,'Attachment 12 '!#REF!,'Attachment 12 '!$110:$197</definedName>
    <definedName name="Z_310C668A_8F32_46E5_8798_717B86834286_.wvu.Cols" localSheetId="17" hidden="1">'Attachment 12 '!$H:$H</definedName>
    <definedName name="Z_310C668A_8F32_46E5_8798_717B86834286_.wvu.PrintArea" localSheetId="17" hidden="1">'Attachment 12 '!$A$1:$E$108</definedName>
    <definedName name="Z_310C668A_8F32_46E5_8798_717B86834286_.wvu.Rows" localSheetId="17" hidden="1">'Attachment 12 '!$23:$49,'Attachment 12 '!#REF!,'Attachment 12 '!#REF!,'Attachment 12 '!#REF!,'Attachment 12 '!$110:$197</definedName>
    <definedName name="Z_31A1CC6A_1004_4633_8B9A_2D65E7FE8030_.wvu.Cols" localSheetId="17" hidden="1">'Attachment 12 '!$F:$H</definedName>
    <definedName name="Z_31A1CC6A_1004_4633_8B9A_2D65E7FE8030_.wvu.PrintArea" localSheetId="17" hidden="1">'Attachment 12 '!$A$1:$E$113</definedName>
    <definedName name="Z_31A1CC6A_1004_4633_8B9A_2D65E7FE8030_.wvu.Rows" localSheetId="17" hidden="1">'Attachment 12 '!$4:$4,'Attachment 12 '!$16:$109</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Cols" localSheetId="17" hidden="1">'Attachment 12 '!$H:$H</definedName>
    <definedName name="Z_3365131F_6BE7_432A_859B_F41B794BB9E6_.wvu.PrintArea" localSheetId="6" hidden="1">'Attach-3 (QR)'!$A$1:$H$196</definedName>
    <definedName name="Z_3365131F_6BE7_432A_859B_F41B794BB9E6_.wvu.PrintArea" localSheetId="4" hidden="1">'Attach-3 (QR)_old'!$A$1:$H$407</definedName>
    <definedName name="Z_3365131F_6BE7_432A_859B_F41B794BB9E6_.wvu.PrintArea" localSheetId="17" hidden="1">'Attachment 12 '!$A$1:$E$108</definedName>
    <definedName name="Z_3365131F_6BE7_432A_859B_F41B794BB9E6_.wvu.Rows" localSheetId="6" hidden="1">'Attach-3 (QR)'!#REF!,'Attach-3 (QR)'!#REF!,'Attach-3 (QR)'!#REF!,'Attach-3 (QR)'!#REF!,'Attach-3 (QR)'!#REF!,'Attach-3 (QR)'!$139:$139,'Attach-3 (QR)'!#REF!,'Attach-3 (QR)'!#REF!,'Attach-3 (QR)'!#REF!,'Attach-3 (QR)'!$175:$175</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17" hidden="1">'Attachment 12 '!$20:$96,'Attachment 12 '!#REF!,'Attachment 12 '!#REF!,'Attachment 12 '!#REF!,'Attachment 12 '!$107:$107,'Attachment 12 '!#REF!,'Attachment 12 '!#REF!,'Attachment 12 '!$110:$197</definedName>
    <definedName name="Z_340562B9_6CEE_4962_8D7D_CA1C6778F52C_.wvu.Cols" localSheetId="22"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15'!$A$1:$E$88</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8" hidden="1">'Bid Form 1st Envelope '!$A$1:$F$120</definedName>
    <definedName name="Z_340562B9_6CEE_4962_8D7D_CA1C6778F52C_.wvu.PrintTitles" localSheetId="14" hidden="1">'Attach 9'!$18:$18</definedName>
    <definedName name="Z_340562B9_6CEE_4962_8D7D_CA1C6778F52C_.wvu.Rows" localSheetId="22" hidden="1">'Attach 15'!#REF!</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0"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504F076_B7C4_40B5_A6C9_D4E955A42D5E_.wvu.Cols" localSheetId="17" hidden="1">'Attachment 12 '!$F:$H</definedName>
    <definedName name="Z_3504F076_B7C4_40B5_A6C9_D4E955A42D5E_.wvu.PrintArea" localSheetId="17" hidden="1">'Attachment 12 '!$A$1:$E$113</definedName>
    <definedName name="Z_3504F076_B7C4_40B5_A6C9_D4E955A42D5E_.wvu.Rows" localSheetId="17" hidden="1">'Attachment 12 '!$4:$4,'Attachment 12 '!$16:$109</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8" hidden="1">'Attach 12'!$A$1:$E$42</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15'!$A$1:$E$88</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7"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8" hidden="1">'Bid Form 1st Envelope '!$A$1:$J$119</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8" hidden="1">'Attach 12'!$4:$4</definedName>
    <definedName name="Z_3836A67F_51F8_4B52_B51D_937DC398CD1F_.wvu.Rows" localSheetId="22" hidden="1">'Attach 15'!#REF!</definedName>
    <definedName name="Z_3836A67F_51F8_4B52_B51D_937DC398CD1F_.wvu.Rows" localSheetId="24" hidden="1">'Attach 17'!$26:$26,'Attach 17'!$32:$209</definedName>
    <definedName name="Z_3836A67F_51F8_4B52_B51D_937DC398CD1F_.wvu.Rows" localSheetId="27"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'!$103:$103,'Bid Form 1st Envelope '!$106:$107</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15'!$A$1:$E$88</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8" hidden="1">'Bid Form 1st Envelope '!$A$1:$F$120</definedName>
    <definedName name="Z_38BECF6E_1A53_4F98_87B9_44F2C5F77E08_.wvu.PrintTitles" localSheetId="14" hidden="1">'Attach 9'!$18:$18</definedName>
    <definedName name="Z_38BECF6E_1A53_4F98_87B9_44F2C5F77E08_.wvu.Rows" localSheetId="22" hidden="1">'Attach 15'!#REF!</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560446_5E90_427C_82DA_4C4E21FC4875_.wvu.Cols" localSheetId="22" hidden="1">'Attach 15'!$H:$H,'Attach 15'!$L:$N</definedName>
    <definedName name="Z_3B560446_5E90_427C_82DA_4C4E21FC4875_.wvu.Cols" localSheetId="26" hidden="1">'Attach 18 SP'!$J:$AO</definedName>
    <definedName name="Z_3B560446_5E90_427C_82DA_4C4E21FC4875_.wvu.Cols" localSheetId="3" hidden="1">'Attach 3(JV)'!$G:$H</definedName>
    <definedName name="Z_3B560446_5E90_427C_82DA_4C4E21FC4875_.wvu.Cols" localSheetId="7" hidden="1">'Attach 4'!$H:$O</definedName>
    <definedName name="Z_3B560446_5E90_427C_82DA_4C4E21FC4875_.wvu.Cols" localSheetId="10" hidden="1">'Attach 5'!$H:$H</definedName>
    <definedName name="Z_3B560446_5E90_427C_82DA_4C4E21FC4875_.wvu.Cols" localSheetId="11" hidden="1">'Attach 5A'!$H:$H</definedName>
    <definedName name="Z_3B560446_5E90_427C_82DA_4C4E21FC4875_.wvu.Cols" localSheetId="12" hidden="1">'Attach 6'!$H:$H</definedName>
    <definedName name="Z_3B560446_5E90_427C_82DA_4C4E21FC4875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3B560446_5E90_427C_82DA_4C4E21FC4875_.wvu.Cols" localSheetId="4" hidden="1">'Attach-3 (QR)_old'!$J:$AB</definedName>
    <definedName name="Z_3B560446_5E90_427C_82DA_4C4E21FC4875_.wvu.Cols" localSheetId="17" hidden="1">'Attachment 12 '!$F:$H</definedName>
    <definedName name="Z_3B560446_5E90_427C_82DA_4C4E21FC4875_.wvu.Cols" localSheetId="28" hidden="1">'Bid Form 1st Envelope '!$K:$K,'Bid Form 1st Envelope '!$AA:$AI</definedName>
    <definedName name="Z_3B560446_5E90_427C_82DA_4C4E21FC4875_.wvu.Cols" localSheetId="2" hidden="1">'Names of Bidder'!$H:$M,'Names of Bidder'!$O:$O,'Names of Bidder'!$AA:$AB</definedName>
    <definedName name="Z_3B560446_5E90_427C_82DA_4C4E21FC4875_.wvu.FilterData" localSheetId="2" hidden="1">'Names of Bidder'!$B$6:$G$19</definedName>
    <definedName name="Z_3B560446_5E90_427C_82DA_4C4E21FC4875_.wvu.PrintArea" localSheetId="15" hidden="1">'Attach 10'!$A$1:$F$18</definedName>
    <definedName name="Z_3B560446_5E90_427C_82DA_4C4E21FC4875_.wvu.PrintArea" localSheetId="16" hidden="1">'Attach 11'!$A$1:$E$86</definedName>
    <definedName name="Z_3B560446_5E90_427C_82DA_4C4E21FC4875_.wvu.PrintArea" localSheetId="18" hidden="1">'Attach 12'!$A$1:$E$42</definedName>
    <definedName name="Z_3B560446_5E90_427C_82DA_4C4E21FC4875_.wvu.PrintArea" localSheetId="19" hidden="1">'Attach 13'!$A$1:$E$26</definedName>
    <definedName name="Z_3B560446_5E90_427C_82DA_4C4E21FC4875_.wvu.PrintArea" localSheetId="20" hidden="1">'Attach 14'!$A$1:$E$26</definedName>
    <definedName name="Z_3B560446_5E90_427C_82DA_4C4E21FC4875_.wvu.PrintArea" localSheetId="21" hidden="1">'Attach 14-IP'!$A$8:$I$225</definedName>
    <definedName name="Z_3B560446_5E90_427C_82DA_4C4E21FC4875_.wvu.PrintArea" localSheetId="22" hidden="1">'Attach 15'!$A$1:$E$88</definedName>
    <definedName name="Z_3B560446_5E90_427C_82DA_4C4E21FC4875_.wvu.PrintArea" localSheetId="23" hidden="1">'Attach 16 '!$A$1:$L$96</definedName>
    <definedName name="Z_3B560446_5E90_427C_82DA_4C4E21FC4875_.wvu.PrintArea" localSheetId="24" hidden="1">'Attach 17'!$A$1:$E$33</definedName>
    <definedName name="Z_3B560446_5E90_427C_82DA_4C4E21FC4875_.wvu.PrintArea" localSheetId="25" hidden="1">'Attach 18'!$A$1:$E$21</definedName>
    <definedName name="Z_3B560446_5E90_427C_82DA_4C4E21FC4875_.wvu.PrintArea" localSheetId="26" hidden="1">'Attach 18 SP'!$A$7:$I$157</definedName>
    <definedName name="Z_3B560446_5E90_427C_82DA_4C4E21FC4875_.wvu.PrintArea" localSheetId="27" hidden="1">'Attach 19'!$A$1:$E$31</definedName>
    <definedName name="Z_3B560446_5E90_427C_82DA_4C4E21FC4875_.wvu.PrintArea" localSheetId="3" hidden="1">'Attach 3(JV)'!$A$1:$E$26</definedName>
    <definedName name="Z_3B560446_5E90_427C_82DA_4C4E21FC4875_.wvu.PrintArea" localSheetId="5" hidden="1">'Attach 3(QR)'!$A$1:$E$28</definedName>
    <definedName name="Z_3B560446_5E90_427C_82DA_4C4E21FC4875_.wvu.PrintArea" localSheetId="7" hidden="1">'Attach 4'!$A$1:$G$25</definedName>
    <definedName name="Z_3B560446_5E90_427C_82DA_4C4E21FC4875_.wvu.PrintArea" localSheetId="8" hidden="1">'Attach 4 (A)'!$A$1:$E$27</definedName>
    <definedName name="Z_3B560446_5E90_427C_82DA_4C4E21FC4875_.wvu.PrintArea" localSheetId="9" hidden="1">'Attach 4 (B)'!$A$1:$E$26</definedName>
    <definedName name="Z_3B560446_5E90_427C_82DA_4C4E21FC4875_.wvu.PrintArea" localSheetId="10" hidden="1">'Attach 5'!$A$1:$E$108</definedName>
    <definedName name="Z_3B560446_5E90_427C_82DA_4C4E21FC4875_.wvu.PrintArea" localSheetId="11" hidden="1">'Attach 5A'!$A$1:$E$68</definedName>
    <definedName name="Z_3B560446_5E90_427C_82DA_4C4E21FC4875_.wvu.PrintArea" localSheetId="12" hidden="1">'Attach 6'!$A$1:$E$31</definedName>
    <definedName name="Z_3B560446_5E90_427C_82DA_4C4E21FC4875_.wvu.PrintArea" localSheetId="13" hidden="1">'Attach 7'!$A$1:$E$24</definedName>
    <definedName name="Z_3B560446_5E90_427C_82DA_4C4E21FC4875_.wvu.PrintArea" localSheetId="14" hidden="1">'Attach 9'!$A$1:$F$51</definedName>
    <definedName name="Z_3B560446_5E90_427C_82DA_4C4E21FC4875_.wvu.PrintArea" localSheetId="6" hidden="1">'Attach-3 (QR)'!$A$1:$H$196</definedName>
    <definedName name="Z_3B560446_5E90_427C_82DA_4C4E21FC4875_.wvu.PrintArea" localSheetId="4" hidden="1">'Attach-3 (QR)_old'!$A$1:$J$407</definedName>
    <definedName name="Z_3B560446_5E90_427C_82DA_4C4E21FC4875_.wvu.PrintArea" localSheetId="17" hidden="1">'Attachment 12 '!$A$1:$E$113</definedName>
    <definedName name="Z_3B560446_5E90_427C_82DA_4C4E21FC4875_.wvu.PrintArea" localSheetId="28" hidden="1">'Bid Form 1st Envelope '!$A$1:$J$119</definedName>
    <definedName name="Z_3B560446_5E90_427C_82DA_4C4E21FC4875_.wvu.PrintArea" localSheetId="1" hidden="1">Cover!$A$1:$F$28</definedName>
    <definedName name="Z_3B560446_5E90_427C_82DA_4C4E21FC4875_.wvu.PrintArea" localSheetId="2" hidden="1">'Names of Bidder'!$B$1:$G$38</definedName>
    <definedName name="Z_3B560446_5E90_427C_82DA_4C4E21FC4875_.wvu.PrintTitles" localSheetId="14" hidden="1">'Attach 9'!$18:$18</definedName>
    <definedName name="Z_3B560446_5E90_427C_82DA_4C4E21FC4875_.wvu.Rows" localSheetId="18" hidden="1">'Attach 12'!$4:$4</definedName>
    <definedName name="Z_3B560446_5E90_427C_82DA_4C4E21FC4875_.wvu.Rows" localSheetId="22" hidden="1">'Attach 15'!$16:$21</definedName>
    <definedName name="Z_3B560446_5E90_427C_82DA_4C4E21FC4875_.wvu.Rows" localSheetId="24" hidden="1">'Attach 17'!$26:$26,'Attach 17'!$32:$209</definedName>
    <definedName name="Z_3B560446_5E90_427C_82DA_4C4E21FC4875_.wvu.Rows" localSheetId="26" hidden="1">'Attach 18 SP'!$149:$153</definedName>
    <definedName name="Z_3B560446_5E90_427C_82DA_4C4E21FC4875_.wvu.Rows" localSheetId="27" hidden="1">'Attach 19'!$13:$13,'Attach 19'!$20:$28</definedName>
    <definedName name="Z_3B560446_5E90_427C_82DA_4C4E21FC4875_.wvu.Rows" localSheetId="10" hidden="1">'Attach 5'!$4:$4</definedName>
    <definedName name="Z_3B560446_5E90_427C_82DA_4C4E21FC4875_.wvu.Rows" localSheetId="11" hidden="1">'Attach 5A'!$25:$30</definedName>
    <definedName name="Z_3B560446_5E90_427C_82DA_4C4E21FC4875_.wvu.Rows" localSheetId="14" hidden="1">'Attach 9'!$26:$28</definedName>
    <definedName name="Z_3B560446_5E90_427C_82DA_4C4E21FC4875_.wvu.Rows" localSheetId="6" hidden="1">'Attach-3 (QR)'!$19:$23,'Attach-3 (QR)'!$25:$25,'Attach-3 (QR)'!$35:$35,'Attach-3 (QR)'!$139:$139,'Attach-3 (QR)'!$147:$147,'Attach-3 (QR)'!$160:$160</definedName>
    <definedName name="Z_3B560446_5E90_427C_82DA_4C4E21FC4875_.wvu.Rows" localSheetId="4" hidden="1">'Attach-3 (QR)_old'!$19:$23,'Attach-3 (QR)_old'!$25:$25,'Attach-3 (QR)_old'!$34:$34,'Attach-3 (QR)_old'!$91:$91,'Attach-3 (QR)_old'!$117:$117,'Attach-3 (QR)_old'!$204:$204,'Attach-3 (QR)_old'!$235:$235,'Attach-3 (QR)_old'!$260:$386</definedName>
    <definedName name="Z_3B560446_5E90_427C_82DA_4C4E21FC4875_.wvu.Rows" localSheetId="17" hidden="1">'Attachment 12 '!$4:$4,'Attachment 12 '!$16:$109</definedName>
    <definedName name="Z_3B560446_5E90_427C_82DA_4C4E21FC4875_.wvu.Rows" localSheetId="28" hidden="1">'Bid Form 1st Envelope '!$22:$23,'Bid Form 1st Envelope '!$28:$29,'Bid Form 1st Envelope '!$103:$103,'Bid Form 1st Envelope '!$106:$107</definedName>
    <definedName name="Z_3B560446_5E90_427C_82DA_4C4E21FC4875_.wvu.Rows" localSheetId="2" hidden="1">'Names of Bidder'!$6:$7,'Names of Bidder'!$23:$26,'Names of Bidder'!$28:$31</definedName>
    <definedName name="Z_42E95D05_5FE4_4BDE_99D8_8A5175191762_.wvu.Cols" localSheetId="17" hidden="1">'Attachment 12 '!$F:$F,'Attachment 12 '!$H:$H</definedName>
    <definedName name="Z_42E95D05_5FE4_4BDE_99D8_8A5175191762_.wvu.PrintArea" localSheetId="17" hidden="1">'Attachment 12 '!$A$1:$E$108</definedName>
    <definedName name="Z_42E95D05_5FE4_4BDE_99D8_8A5175191762_.wvu.Rows" localSheetId="17" hidden="1">'Attachment 12 '!$17:$107,'Attachment 12 '!#REF!,'Attachment 12 '!#REF!,'Attachment 12 '!$110:$197</definedName>
    <definedName name="Z_43BCBF1E_CDCF_4541_8D79_87EDCECBC1FD_.wvu.Cols" localSheetId="22"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15'!$A$1:$E$89</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8" hidden="1">'Bid Form 1st Envelope '!$A$1:$F$120</definedName>
    <definedName name="Z_43BCBF1E_CDCF_4541_8D79_87EDCECBC1FD_.wvu.PrintTitles" localSheetId="14" hidden="1">'Attach 9'!$18:$18</definedName>
    <definedName name="Z_43BCBF1E_CDCF_4541_8D79_87EDCECBC1FD_.wvu.Rows" localSheetId="22" hidden="1">'Attach 15'!$13:$14,'Attach 15'!#REF!</definedName>
    <definedName name="Z_477F7E43_D393_45BA_B99B_D838E4629B5D_.wvu.Cols" localSheetId="22"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15'!$A$1:$E$88</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8" hidden="1">'Bid Form 1st Envelope '!$A$1:$F$120</definedName>
    <definedName name="Z_477F7E43_D393_45BA_B99B_D838E4629B5D_.wvu.PrintTitles" localSheetId="14" hidden="1">'Attach 9'!$18:$18</definedName>
    <definedName name="Z_477F7E43_D393_45BA_B99B_D838E4629B5D_.wvu.Rows" localSheetId="22" hidden="1">'Attach 15'!#REF!</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0"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15'!$A$1:$E$88</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(QR)'!$A$1:$H$196</definedName>
    <definedName name="Z_494F6778_23FE_4AAC_B37D_6C7543FC13B9_.wvu.PrintArea" localSheetId="4" hidden="1">'Attach-3 (QR)_old'!$A$1:$H$407</definedName>
    <definedName name="Z_494F6778_23FE_4AAC_B37D_6C7543FC13B9_.wvu.PrintArea" localSheetId="28" hidden="1">'Bid Form 1st Envelope '!$A$1:$F$120</definedName>
    <definedName name="Z_494F6778_23FE_4AAC_B37D_6C7543FC13B9_.wvu.PrintTitles" localSheetId="14" hidden="1">'Attach 9'!$18:$18</definedName>
    <definedName name="Z_494F6778_23FE_4AAC_B37D_6C7543FC13B9_.wvu.Rows" localSheetId="22"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09201B0_5BEA_48DD_9443_5CCBB0886CC0_.wvu.Cols" localSheetId="17" hidden="1">'Attachment 12 '!$F:$H</definedName>
    <definedName name="Z_509201B0_5BEA_48DD_9443_5CCBB0886CC0_.wvu.PrintArea" localSheetId="17" hidden="1">'Attachment 12 '!$A$1:$E$113</definedName>
    <definedName name="Z_509201B0_5BEA_48DD_9443_5CCBB0886CC0_.wvu.Rows" localSheetId="17" hidden="1">'Attachment 12 '!$4:$4,'Attachment 12 '!$16:$109</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8"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8" hidden="1">'Attach 12'!$A$1:$F$42</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15'!$A$1:$E$88</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(QR)'!$A$1:$H$196</definedName>
    <definedName name="Z_5476C51C_4037_4B28_A818_10D7CDF0C66A_.wvu.PrintArea" localSheetId="4" hidden="1">'Attach-3 (QR)_old'!$A$1:$J$407</definedName>
    <definedName name="Z_5476C51C_4037_4B28_A818_10D7CDF0C66A_.wvu.PrintArea" localSheetId="28" hidden="1">'Bid Form 1st Envelope '!$A$1:$J$119</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8" hidden="1">'Attach 12'!$4:$4</definedName>
    <definedName name="Z_5476C51C_4037_4B28_A818_10D7CDF0C66A_.wvu.Rows" localSheetId="22" hidden="1">'Attach 15'!#REF!</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(QR)'!$139:$139,'Attach-3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'!$22:$23,'Bid Form 1st Envelope '!$28:$29,'Bid Form 1st Envelope '!$103:$103,'Bid Form 1st Envelope '!$106:$107</definedName>
    <definedName name="Z_5476C51C_4037_4B28_A818_10D7CDF0C66A_.wvu.Rows" localSheetId="2" hidden="1">'Names of Bidder'!$6:$7,'Names of Bidder'!$23:$26,'Names of Bidder'!$28:$31</definedName>
    <definedName name="Z_564AA8DD_E850_4E6F_BA1D_8F79D1361145_.wvu.Cols" localSheetId="17" hidden="1">'Attachment 12 '!$H:$H</definedName>
    <definedName name="Z_564AA8DD_E850_4E6F_BA1D_8F79D1361145_.wvu.PrintArea" localSheetId="17" hidden="1">'Attachment 12 '!$A$1:$E$108</definedName>
    <definedName name="Z_564AA8DD_E850_4E6F_BA1D_8F79D1361145_.wvu.Rows" localSheetId="17" hidden="1">'Attachment 12 '!$18:$50,'Attachment 12 '!$52:$67,'Attachment 12 '!#REF!,'Attachment 12 '!#REF!,'Attachment 12 '!$107:$107,'Attachment 12 '!#REF!,'Attachment 12 '!#REF!,'Attachment 12 '!$110:$197</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Cols" localSheetId="17" hidden="1">'Attachment 12 '!$G:$H</definedName>
    <definedName name="Z_57EC2AB3_459C_475C_AFE6_EBB6882FA67E_.wvu.PrintArea" localSheetId="6" hidden="1">'Attach-3 (QR)'!$A$1:$H$196</definedName>
    <definedName name="Z_57EC2AB3_459C_475C_AFE6_EBB6882FA67E_.wvu.PrintArea" localSheetId="4" hidden="1">'Attach-3 (QR)_old'!$A$1:$H$407</definedName>
    <definedName name="Z_57EC2AB3_459C_475C_AFE6_EBB6882FA67E_.wvu.PrintArea" localSheetId="17" hidden="1">'Attachment 12 '!$A$1:$F$108</definedName>
    <definedName name="Z_57EC2AB3_459C_475C_AFE6_EBB6882FA67E_.wvu.Rows" localSheetId="17" hidden="1">'Attachment 12 '!$4:$4,'Attachment 12 '!#REF!,'Attachment 12 '!$110:$197</definedName>
    <definedName name="Z_5802F788_6BC6_4DD2_9B34_FB4B8F376754_.wvu.Cols" localSheetId="6" hidden="1">'Attach-3 (QR)'!#REF!</definedName>
    <definedName name="Z_5802F788_6BC6_4DD2_9B34_FB4B8F376754_.wvu.PrintArea" localSheetId="6" hidden="1">'Attach-3 (QR)'!$A$1:$H$196</definedName>
    <definedName name="Z_5802F788_6BC6_4DD2_9B34_FB4B8F376754_.wvu.Rows" localSheetId="6" hidden="1">'Attach-3 (QR)'!$19:$23,'Attach-3 (QR)'!$25:$25,'Attach-3 (QR)'!$35:$35,'Attach-3 (QR)'!#REF!,'Attach-3 (QR)'!#REF!,'Attach-3 (QR)'!#REF!,'Attach-3 (QR)'!$139:$139,'Attach-3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Cols" localSheetId="17" hidden="1">'Attachment 12 '!$H:$H</definedName>
    <definedName name="Z_582CF44B_0703_4CA2_AB84_00685031CD39_.wvu.PrintArea" localSheetId="6" hidden="1">'Attach-3 (QR)'!$A$1:$H$196</definedName>
    <definedName name="Z_582CF44B_0703_4CA2_AB84_00685031CD39_.wvu.PrintArea" localSheetId="4" hidden="1">'Attach-3 (QR)_old'!$A$1:$H$407</definedName>
    <definedName name="Z_582CF44B_0703_4CA2_AB84_00685031CD39_.wvu.PrintArea" localSheetId="17" hidden="1">'Attachment 12 '!$A$1:$E$108</definedName>
    <definedName name="Z_582CF44B_0703_4CA2_AB84_00685031CD39_.wvu.Rows" localSheetId="6" hidden="1">'Attach-3 (QR)'!#REF!,'Attach-3 (QR)'!#REF!,'Attach-3 (QR)'!#REF!,'Attach-3 (QR)'!#REF!,'Attach-3 (QR)'!#REF!,'Attach-3 (QR)'!$139:$139,'Attach-3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2CF44B_0703_4CA2_AB84_00685031CD39_.wvu.Rows" localSheetId="17" hidden="1">'Attachment 12 '!$17:$49,'Attachment 12 '!#REF!,'Attachment 12 '!$50:$50,'Attachment 12 '!$67:$67,'Attachment 12 '!#REF!,'Attachment 12 '!#REF!,'Attachment 12 '!#REF!,'Attachment 12 '!#REF!,'Attachment 12 '!#REF!,'Attachment 12 '!#REF!,'Attachment 12 '!$110:$197</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2" hidden="1">'Names of Bidder'!$L:$L</definedName>
    <definedName name="Z_5B8D5D4A_E3F3_4270_9E8A_31566626E806_.wvu.PrintArea" localSheetId="18" hidden="1">'Attach 12'!$A$1:$E$42</definedName>
    <definedName name="Z_5B8D5D4A_E3F3_4270_9E8A_31566626E806_.wvu.PrintArea" localSheetId="2" hidden="1">'Names of Bidder'!$B$1:$G$38</definedName>
    <definedName name="Z_5D67CA2D_8BB3_4F00_894F_4872C1BBE88F_.wvu.Cols" localSheetId="18" hidden="1">'Attach 12'!$F:$H</definedName>
    <definedName name="Z_5D67CA2D_8BB3_4F00_894F_4872C1BBE88F_.wvu.Cols" localSheetId="22"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8"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8" hidden="1">'Attach 12'!$A$1:$F$42</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15'!$A$1:$E$88</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(QR)'!$A$1:$H$196</definedName>
    <definedName name="Z_5D67CA2D_8BB3_4F00_894F_4872C1BBE88F_.wvu.PrintArea" localSheetId="4" hidden="1">'Attach-3 (QR)_old'!$A$1:$J$407</definedName>
    <definedName name="Z_5D67CA2D_8BB3_4F00_894F_4872C1BBE88F_.wvu.PrintArea" localSheetId="28" hidden="1">'Bid Form 1st Envelope '!$A$1:$J$119</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8" hidden="1">'Attach 12'!$4:$4</definedName>
    <definedName name="Z_5D67CA2D_8BB3_4F00_894F_4872C1BBE88F_.wvu.Rows" localSheetId="22" hidden="1">'Attach 15'!#REF!</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(QR)'!$139:$139,'Attach-3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8" hidden="1">'Bid Form 1st Envelope '!$28:$29,'Bid Form 1st Envelope '!$103:$103,'Bid Form 1st Envelope '!$106:$107</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2" hidden="1">'Names of Bidder'!$L:$L</definedName>
    <definedName name="Z_5FD74E67_DB24_44D3_983B_19D633AA18A1_.wvu.PrintArea" localSheetId="18" hidden="1">'Attach 12'!$A$1:$E$42</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12'!$F:$H</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8"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8" hidden="1">'Attach 12'!$A$1:$F$42</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15'!$A$1:$E$88</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(QR)'!$A$1:$H$196</definedName>
    <definedName name="Z_696D4A13_5E44_4B16_B107_EB70ABB06CBE_.wvu.PrintArea" localSheetId="4" hidden="1">'Attach-3 (QR)_old'!$A$1:$J$407</definedName>
    <definedName name="Z_696D4A13_5E44_4B16_B107_EB70ABB06CBE_.wvu.PrintArea" localSheetId="28" hidden="1">'Bid Form 1st Envelope '!$A$1:$J$119</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8" hidden="1">'Attach 12'!$4:$4</definedName>
    <definedName name="Z_696D4A13_5E44_4B16_B107_EB70ABB06CBE_.wvu.Rows" localSheetId="22" hidden="1">'Attach 15'!#REF!</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(QR)'!$139:$139,'Attach-3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8" hidden="1">'Bid Form 1st Envelope '!$22:$23,'Bid Form 1st Envelope '!$28:$29,'Bid Form 1st Envelope '!$103:$103,'Bid Form 1st Envelope '!$106:$107</definedName>
    <definedName name="Z_696D4A13_5E44_4B16_B107_EB70ABB06CBE_.wvu.Rows" localSheetId="2" hidden="1">'Names of Bidder'!$6:$7,'Names of Bidder'!$23:$26,'Names of Bidder'!$28:$31</definedName>
    <definedName name="Z_6AB2DF82_E90A_4CF8_B22E_5D001DAE6667_.wvu.Cols" localSheetId="17" hidden="1">'Attachment 12 '!$F:$H</definedName>
    <definedName name="Z_6AB2DF82_E90A_4CF8_B22E_5D001DAE6667_.wvu.PrintArea" localSheetId="17" hidden="1">'Attachment 12 '!$A$1:$E$113</definedName>
    <definedName name="Z_6AB2DF82_E90A_4CF8_B22E_5D001DAE6667_.wvu.Rows" localSheetId="17" hidden="1">'Attachment 12 '!$4:$4,'Attachment 12 '!$20:$35,'Attachment 12 '!$57:$64,'Attachment 12 '!$92:$96</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Cols" localSheetId="17" hidden="1">'Attachment 12 '!$H:$H</definedName>
    <definedName name="Z_6B2C1320_5106_401D_86E8_03FFC7419150_.wvu.PrintArea" localSheetId="18" hidden="1">'Attach 12'!$A$1:$E$42</definedName>
    <definedName name="Z_6B2C1320_5106_401D_86E8_03FFC7419150_.wvu.PrintArea" localSheetId="26" hidden="1">'Attach 18 SP'!$A$8:$I$157</definedName>
    <definedName name="Z_6B2C1320_5106_401D_86E8_03FFC7419150_.wvu.PrintArea" localSheetId="6" hidden="1">'Attach-3 (QR)'!$A$1:$H$196</definedName>
    <definedName name="Z_6B2C1320_5106_401D_86E8_03FFC7419150_.wvu.PrintArea" localSheetId="4" hidden="1">'Attach-3 (QR)_old'!$A$1:$H$407</definedName>
    <definedName name="Z_6B2C1320_5106_401D_86E8_03FFC7419150_.wvu.PrintArea" localSheetId="17" hidden="1">'Attachment 12 '!$A$1:$E$108</definedName>
    <definedName name="Z_6B2C1320_5106_401D_86E8_03FFC7419150_.wvu.Rows" localSheetId="26"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B2C1320_5106_401D_86E8_03FFC7419150_.wvu.Rows" localSheetId="17" hidden="1">'Attachment 12 '!$23:$49,'Attachment 12 '!#REF!,'Attachment 12 '!#REF!,'Attachment 12 '!#REF!,'Attachment 12 '!$110:$197</definedName>
    <definedName name="Z_6DC6C963_9F04_44DD_BC90_C1641F014E55_.wvu.Cols" localSheetId="6" hidden="1">'Attach-3 (QR)'!#REF!</definedName>
    <definedName name="Z_6DC6C963_9F04_44DD_BC90_C1641F014E55_.wvu.PrintArea" localSheetId="6" hidden="1">'Attach-3 (QR)'!$A$1:$H$196</definedName>
    <definedName name="Z_6DC6C963_9F04_44DD_BC90_C1641F014E55_.wvu.Rows" localSheetId="6" hidden="1">'Attach-3 (QR)'!$19:$23,'Attach-3 (QR)'!$25:$25,'Attach-3 (QR)'!$35:$35,'Attach-3 (QR)'!#REF!,'Attach-3 (QR)'!#REF!,'Attach-3 (QR)'!#REF!,'Attach-3 (QR)'!$139:$139,'Attach-3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Cols" localSheetId="17" hidden="1">'Attachment 12 '!$H:$H</definedName>
    <definedName name="Z_6FD3A41D_DEEE_48F5_96DB_6021F0BEBAF6_.wvu.PrintArea" localSheetId="6" hidden="1">'Attach-3 (QR)'!$A$1:$H$196</definedName>
    <definedName name="Z_6FD3A41D_DEEE_48F5_96DB_6021F0BEBAF6_.wvu.PrintArea" localSheetId="4" hidden="1">'Attach-3 (QR)_old'!$A$1:$H$407</definedName>
    <definedName name="Z_6FD3A41D_DEEE_48F5_96DB_6021F0BEBAF6_.wvu.PrintArea" localSheetId="17" hidden="1">'Attachment 12 '!$A$1:$E$108</definedName>
    <definedName name="Z_6FD3A41D_DEEE_48F5_96DB_6021F0BEBAF6_.wvu.Rows" localSheetId="6" hidden="1">'Attach-3 (QR)'!#REF!,'Attach-3 (QR)'!#REF!,'Attach-3 (QR)'!#REF!,'Attach-3 (QR)'!#REF!,'Attach-3 (QR)'!#REF!,'Attach-3 (QR)'!$139:$139,'Attach-3 (QR)'!#REF!,'Attach-3 (QR)'!#REF!,'Attach-3 (QR)'!#REF!,'Attach-3 (QR)'!$175:$175</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17" hidden="1">'Attachment 12 '!$18:$50,'Attachment 12 '!$52:$67,'Attachment 12 '!#REF!,'Attachment 12 '!#REF!,'Attachment 12 '!$107:$107,'Attachment 12 '!#REF!,'Attachment 12 '!#REF!,'Attachment 12 '!$110:$197</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(QR)'!$A$1:$H$196</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(QR)'!$139:$139,'Attach-3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2" hidden="1">'Names of Bidder'!$L:$L</definedName>
    <definedName name="Z_71CED947_16BC_4420_B977_41F665B59AFF_.wvu.PrintArea" localSheetId="18" hidden="1">'Attach 12'!$A$1:$E$42</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Cols" localSheetId="17" hidden="1">'Attachment 12 '!$H:$H</definedName>
    <definedName name="Z_728AEB16_F9CD_4198_B4E9_2E28A5E42262_.wvu.PrintArea" localSheetId="6" hidden="1">'Attach-3 (QR)'!$A$1:$H$196</definedName>
    <definedName name="Z_728AEB16_F9CD_4198_B4E9_2E28A5E42262_.wvu.PrintArea" localSheetId="4" hidden="1">'Attach-3 (QR)_old'!$A$1:$H$407</definedName>
    <definedName name="Z_728AEB16_F9CD_4198_B4E9_2E28A5E42262_.wvu.PrintArea" localSheetId="17" hidden="1">'Attachment 12 '!$A$1:$E$108</definedName>
    <definedName name="Z_728AEB16_F9CD_4198_B4E9_2E28A5E42262_.wvu.Rows" localSheetId="6" hidden="1">'Attach-3 (QR)'!#REF!,'Attach-3 (QR)'!#REF!,'Attach-3 (QR)'!#REF!,'Attach-3 (QR)'!#REF!,'Attach-3 (QR)'!#REF!,'Attach-3 (QR)'!$139:$139,'Attach-3 (QR)'!#REF!,'Attach-3 (QR)'!#REF!,'Attach-3 (QR)'!#REF!,'Attach-3 (QR)'!$175:$175</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17" hidden="1">'Attachment 12 '!$18:$50,'Attachment 12 '!$52:$67,'Attachment 12 '!#REF!,'Attachment 12 '!#REF!,'Attachment 12 '!$107:$107,'Attachment 12 '!#REF!,'Attachment 12 '!#REF!,'Attachment 12 '!$110:$197</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1" hidden="1">'Attach 5A'!$H:$H</definedName>
    <definedName name="Z_7450D003_2D71_4937_8099_C282E69FF570_.wvu.PrintArea" localSheetId="26" hidden="1">'Attach 18 SP'!$A$8:$I$157</definedName>
    <definedName name="Z_7450D003_2D71_4937_8099_C282E69FF570_.wvu.PrintArea" localSheetId="11"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1" hidden="1">'Attach 5A'!$H:$H</definedName>
    <definedName name="Z_7951453C_4A9A_41E1_B5EB_C9032A630325_.wvu.PrintArea" localSheetId="26" hidden="1">'Attach 18 SP'!$A$8:$I$157</definedName>
    <definedName name="Z_7951453C_4A9A_41E1_B5EB_C9032A630325_.wvu.PrintArea" localSheetId="11"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2"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15'!$A$1:$E$88</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8" hidden="1">'Bid Form 1st Envelope '!$A$1:$F$120</definedName>
    <definedName name="Z_7A9EA6D6_4DDF_43D9_92E6_C6AFAD14E266_.wvu.PrintTitles" localSheetId="14" hidden="1">'Attach 9'!$18:$18</definedName>
    <definedName name="Z_7A9EA6D6_4DDF_43D9_92E6_C6AFAD14E266_.wvu.Rows" localSheetId="22" hidden="1">'Attach 15'!#REF!</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Cols" localSheetId="17" hidden="1">'Attachment 12 '!$H:$H</definedName>
    <definedName name="Z_7DC13EB1_5F25_4667_BD87_340DAD4F0E72_.wvu.PrintArea" localSheetId="6" hidden="1">'Attach-3 (QR)'!$A$1:$H$196</definedName>
    <definedName name="Z_7DC13EB1_5F25_4667_BD87_340DAD4F0E72_.wvu.PrintArea" localSheetId="4" hidden="1">'Attach-3 (QR)_old'!$A$1:$H$407</definedName>
    <definedName name="Z_7DC13EB1_5F25_4667_BD87_340DAD4F0E72_.wvu.PrintArea" localSheetId="17" hidden="1">'Attachment 12 '!$A$1:$E$108</definedName>
    <definedName name="Z_7DC13EB1_5F25_4667_BD87_340DAD4F0E72_.wvu.Rows" localSheetId="6" hidden="1">'Attach-3 (QR)'!#REF!,'Attach-3 (QR)'!#REF!,'Attach-3 (QR)'!#REF!,'Attach-3 (QR)'!#REF!,'Attach-3 (QR)'!#REF!,'Attach-3 (QR)'!$139:$139,'Attach-3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DC13EB1_5F25_4667_BD87_340DAD4F0E72_.wvu.Rows" localSheetId="17" hidden="1">'Attachment 12 '!$21:$35,'Attachment 12 '!#REF!,'Attachment 12 '!$50:$50,'Attachment 12 '!$52:$96,'Attachment 12 '!#REF!,'Attachment 12 '!#REF!,'Attachment 12 '!#REF!,'Attachment 12 '!$107:$107,'Attachment 12 '!#REF!,'Attachment 12 '!#REF!,'Attachment 12 '!$110:$197</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(QR)'!$A$1:$H$196</definedName>
    <definedName name="Z_7FED4A88_DA6B_4AEC_96D2_BAE29634CEBD_.wvu.PrintArea" localSheetId="4" hidden="1">'Attach-3 (QR)_old'!$A$1:$H$407</definedName>
    <definedName name="Z_82E8A0F5_0020_4355_95CF_28601763A783_.wvu.Cols" localSheetId="22"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15'!$A$1:$E$88</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8" hidden="1">'Bid Form 1st Envelope '!$A$1:$F$120</definedName>
    <definedName name="Z_82E8A0F5_0020_4355_95CF_28601763A783_.wvu.PrintTitles" localSheetId="14" hidden="1">'Attach 9'!$18:$18</definedName>
    <definedName name="Z_82E8A0F5_0020_4355_95CF_28601763A783_.wvu.Rows" localSheetId="22" hidden="1">'Attach 15'!#REF!</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0" hidden="1">'Attach 5'!$4:$4</definedName>
    <definedName name="Z_83E639F0_925C_438D_A777_FD99BFFD55B2_.wvu.Cols" localSheetId="18" hidden="1">'Attach 12'!$F:$F</definedName>
    <definedName name="Z_83E639F0_925C_438D_A777_FD99BFFD55B2_.wvu.Cols" localSheetId="2" hidden="1">'Names of Bidder'!$L:$L</definedName>
    <definedName name="Z_83E639F0_925C_438D_A777_FD99BFFD55B2_.wvu.PrintArea" localSheetId="18" hidden="1">'Attach 12'!$A$1:$E$42</definedName>
    <definedName name="Z_83E639F0_925C_438D_A777_FD99BFFD55B2_.wvu.PrintArea" localSheetId="2" hidden="1">'Names of Bidder'!$B$1:$G$38</definedName>
    <definedName name="Z_869B0F9C_77A4_468D_A350_EA35CAE357D9_.wvu.Cols" localSheetId="22" hidden="1">'Attach 15'!$H:$H,'Attach 15'!$L:$N</definedName>
    <definedName name="Z_869B0F9C_77A4_468D_A350_EA35CAE357D9_.wvu.Cols" localSheetId="26" hidden="1">'Attach 18 SP'!$J:$AO</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8"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8" hidden="1">'Attach 12'!$A$1:$E$42</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15'!$A$1:$E$88</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6" hidden="1">'Attach 18 SP'!$A$7:$I$157</definedName>
    <definedName name="Z_869B0F9C_77A4_468D_A350_EA35CAE357D9_.wvu.PrintArea" localSheetId="27"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5'!$A$1:$E$108</definedName>
    <definedName name="Z_869B0F9C_77A4_468D_A350_EA35CAE357D9_.wvu.PrintArea" localSheetId="11" hidden="1">'Attach 5A'!$A$1:$E$68</definedName>
    <definedName name="Z_869B0F9C_77A4_468D_A350_EA35CAE357D9_.wvu.PrintArea" localSheetId="12" hidden="1">'Attach 6'!$A$1:$E$31</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(QR)'!$A$1:$H$196</definedName>
    <definedName name="Z_869B0F9C_77A4_468D_A350_EA35CAE357D9_.wvu.PrintArea" localSheetId="4" hidden="1">'Attach-3 (QR)_old'!$A$1:$J$407</definedName>
    <definedName name="Z_869B0F9C_77A4_468D_A350_EA35CAE357D9_.wvu.PrintArea" localSheetId="28" hidden="1">'Bid Form 1st Envelope '!$A$1:$J$119</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8" hidden="1">'Attach 12'!$4:$4</definedName>
    <definedName name="Z_869B0F9C_77A4_468D_A350_EA35CAE357D9_.wvu.Rows" localSheetId="22" hidden="1">'Attach 15'!$16:$21</definedName>
    <definedName name="Z_869B0F9C_77A4_468D_A350_EA35CAE357D9_.wvu.Rows" localSheetId="24" hidden="1">'Attach 17'!$26:$26,'Attach 17'!$32:$209</definedName>
    <definedName name="Z_869B0F9C_77A4_468D_A350_EA35CAE357D9_.wvu.Rows" localSheetId="26" hidden="1">'Attach 18 SP'!$149:$153</definedName>
    <definedName name="Z_869B0F9C_77A4_468D_A350_EA35CAE357D9_.wvu.Rows" localSheetId="27"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(QR)'!$139:$139,'Attach-3 (QR)'!$147:$147,'Attach-3 (QR)'!$160:$160</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8" hidden="1">'Bid Form 1st Envelope '!$22:$23,'Bid Form 1st Envelope '!$28:$29,'Bid Form 1st Envelope '!$103:$103,'Bid Form 1st Envelope '!$106:$107</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15'!$A$1:$E$88</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8" hidden="1">'Bid Form 1st Envelope '!$A$1:$F$120</definedName>
    <definedName name="Z_8E3ED18F_7B8F_4A1C_969D_A70DC3B696C3_.wvu.PrintTitles" localSheetId="14" hidden="1">'Attach 9'!$18:$18</definedName>
    <definedName name="Z_8E3ED18F_7B8F_4A1C_969D_A70DC3B696C3_.wvu.Rows" localSheetId="22" hidden="1">'Attach 15'!#REF!</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8" hidden="1">'Attach 12'!$A$1:$E$42</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15'!$A$1:$E$89</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17" hidden="1">'Attachment 12 '!$B$1:$F$108</definedName>
    <definedName name="Z_8E7B022F_1113_4BA2_B2BA_8EDBE02A2557_.wvu.PrintArea" localSheetId="28" hidden="1">'Bid Form 1st Envelope '!$A$1:$F$120</definedName>
    <definedName name="Z_8E7B022F_1113_4BA2_B2BA_8EDBE02A2557_.wvu.PrintTitles" localSheetId="18" hidden="1">'Attach 12'!#REF!</definedName>
    <definedName name="Z_8E7B022F_1113_4BA2_B2BA_8EDBE02A2557_.wvu.PrintTitles" localSheetId="14" hidden="1">'Attach 9'!$18:$18</definedName>
    <definedName name="Z_8E7B022F_1113_4BA2_B2BA_8EDBE02A2557_.wvu.PrintTitles" localSheetId="17" hidden="1">'Attachment 12 '!#REF!</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06C1F80_87B7_4777_98E9_010D55358499_.wvu.Cols" localSheetId="17" hidden="1">'Attachment 12 '!$F:$F,'Attachment 12 '!$H:$H</definedName>
    <definedName name="Z_906C1F80_87B7_4777_98E9_010D55358499_.wvu.PrintArea" localSheetId="17" hidden="1">'Attachment 12 '!$A$1:$E$108</definedName>
    <definedName name="Z_906C1F80_87B7_4777_98E9_010D55358499_.wvu.Rows" localSheetId="17" hidden="1">'Attachment 12 '!$17:$107,'Attachment 12 '!#REF!,'Attachment 12 '!#REF!,'Attachment 12 '!$110:$197</definedName>
    <definedName name="Z_938A4A51_D362_4606_B51E_5F7EE488A1EA_.wvu.Cols" localSheetId="17" hidden="1">'Attachment 12 '!$F:$H</definedName>
    <definedName name="Z_938A4A51_D362_4606_B51E_5F7EE488A1EA_.wvu.PrintArea" localSheetId="17" hidden="1">'Attachment 12 '!$A$1:$E$113</definedName>
    <definedName name="Z_938A4A51_D362_4606_B51E_5F7EE488A1EA_.wvu.Rows" localSheetId="17" hidden="1">'Attachment 12 '!$4:$4,'Attachment 12 '!$16:$109</definedName>
    <definedName name="Z_97C0FC0E_800C_45C9_895E_E91A3F1ADBA4_.wvu.Cols" localSheetId="22"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15'!$A$1:$E$88</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8" hidden="1">'Bid Form 1st Envelope '!$A$1:$F$120</definedName>
    <definedName name="Z_97C0FC0E_800C_45C9_895E_E91A3F1ADBA4_.wvu.PrintTitles" localSheetId="14" hidden="1">'Attach 9'!$18:$18</definedName>
    <definedName name="Z_97C0FC0E_800C_45C9_895E_E91A3F1ADBA4_.wvu.Rows" localSheetId="22" hidden="1">'Attach 15'!#REF!</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0"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EDBA9B2_46ED_415A_B10B_329571C4D4AF_.wvu.Cols" localSheetId="17" hidden="1">'Attachment 12 '!$F:$F,'Attachment 12 '!$H:$H</definedName>
    <definedName name="Z_9EDBA9B2_46ED_415A_B10B_329571C4D4AF_.wvu.PrintArea" localSheetId="17" hidden="1">'Attachment 12 '!$A$1:$E$108</definedName>
    <definedName name="Z_9EDBA9B2_46ED_415A_B10B_329571C4D4AF_.wvu.Rows" localSheetId="17" hidden="1">'Attachment 12 '!$20:$51,'Attachment 12 '!$64:$65,'Attachment 12 '!$67:$67,'Attachment 12 '!$84:$85,'Attachment 12 '!#REF!,'Attachment 12 '!#REF!,'Attachment 12 '!#REF!,'Attachment 12 '!#REF!,'Attachment 12 '!#REF!,'Attachment 12 '!$107:$107,'Attachment 12 '!#REF!,'Attachment 12 '!#REF!,'Attachment 12 '!$110:$197</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Cols" localSheetId="17" hidden="1">'Attachment 12 '!$H:$H</definedName>
    <definedName name="Z_9F8CD454_46B1_47B9_9F5F_73ED69AC40D4_.wvu.PrintArea" localSheetId="6" hidden="1">'Attach-3 (QR)'!$A$1:$H$196</definedName>
    <definedName name="Z_9F8CD454_46B1_47B9_9F5F_73ED69AC40D4_.wvu.PrintArea" localSheetId="4" hidden="1">'Attach-3 (QR)_old'!$A$1:$H$407</definedName>
    <definedName name="Z_9F8CD454_46B1_47B9_9F5F_73ED69AC40D4_.wvu.PrintArea" localSheetId="17" hidden="1">'Attachment 12 '!$A$1:$E$108</definedName>
    <definedName name="Z_9F8CD454_46B1_47B9_9F5F_73ED69AC40D4_.wvu.Rows" localSheetId="6" hidden="1">'Attach-3 (QR)'!#REF!,'Attach-3 (QR)'!#REF!,'Attach-3 (QR)'!#REF!,'Attach-3 (QR)'!#REF!,'Attach-3 (QR)'!#REF!,'Attach-3 (QR)'!$139:$139,'Attach-3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9F8CD454_46B1_47B9_9F5F_73ED69AC40D4_.wvu.Rows" localSheetId="17" hidden="1">'Attachment 12 '!$17:$49,'Attachment 12 '!#REF!,'Attachment 12 '!$50:$50,'Attachment 12 '!$67:$67,'Attachment 12 '!#REF!,'Attachment 12 '!#REF!,'Attachment 12 '!#REF!,'Attachment 12 '!#REF!,'Attachment 12 '!#REF!,'Attachment 12 '!$110:$197</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(QR)'!$A$1:$H$196</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8" hidden="1">'Attach 12'!$A$1:$E$42</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15'!$A$1:$E$90</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17" hidden="1">'Attachment 12 '!$B$1:$F$108</definedName>
    <definedName name="Z_A3F641DF_CF1D_48E3_AFDC_E52726A449CB_.wvu.PrintArea" localSheetId="28" hidden="1">'Bid Form 1st Envelope '!$A$1:$F$120</definedName>
    <definedName name="Z_A3F641DF_CF1D_48E3_AFDC_E52726A449CB_.wvu.PrintTitles" localSheetId="18" hidden="1">'Attach 12'!#REF!</definedName>
    <definedName name="Z_A3F641DF_CF1D_48E3_AFDC_E52726A449CB_.wvu.PrintTitles" localSheetId="14" hidden="1">'Attach 9'!$18:$18</definedName>
    <definedName name="Z_A3F641DF_CF1D_48E3_AFDC_E52726A449CB_.wvu.PrintTitles" localSheetId="17" hidden="1">'Attachment 12 '!#REF!</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8" hidden="1">'Attach 12'!$A$1:$E$42</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15'!$A$1:$E$88</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8" hidden="1">'Bid Form 1st Envelope '!$A$1:$J$119</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8" hidden="1">'Attach 12'!$4:$4</definedName>
    <definedName name="Z_A8583C01_5E6A_4469_ADCA_440E12AA8084_.wvu.Rows" localSheetId="22" hidden="1">'Attach 15'!#REF!</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'!$28:$29,'Bid Form 1st Envelope '!$103:$103,'Bid Form 1st Envelope '!$106:$107</definedName>
    <definedName name="Z_A8583C01_5E6A_4469_ADCA_440E12AA8084_.wvu.Rows" localSheetId="2" hidden="1">'Names of Bidder'!$7:$7,'Names of Bidder'!$23:$26,'Names of Bidder'!$28:$31</definedName>
    <definedName name="Z_ABD527A5_3503_4285_A662_B27CF4F7E64E_.wvu.Cols" localSheetId="17" hidden="1">'Attachment 12 '!$F:$H</definedName>
    <definedName name="Z_ABD527A5_3503_4285_A662_B27CF4F7E64E_.wvu.PrintArea" localSheetId="17" hidden="1">'Attachment 12 '!$A$1:$E$113</definedName>
    <definedName name="Z_ABD527A5_3503_4285_A662_B27CF4F7E64E_.wvu.Rows" localSheetId="17" hidden="1">'Attachment 12 '!$4:$4,'Attachment 12 '!$16:$109</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(QR)'!$A$1:$H$196</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07A37BF_D9F4_4586_9D27_CDE2FA2D1222_.wvu.Cols" localSheetId="17" hidden="1">'Attachment 12 '!$F:$F,'Attachment 12 '!$H:$H</definedName>
    <definedName name="Z_B07A37BF_D9F4_4586_9D27_CDE2FA2D1222_.wvu.PrintArea" localSheetId="17" hidden="1">'Attachment 12 '!$A$1:$E$108</definedName>
    <definedName name="Z_B07A37BF_D9F4_4586_9D27_CDE2FA2D1222_.wvu.Rows" localSheetId="17" hidden="1">'Attachment 12 '!$17:$107,'Attachment 12 '!#REF!,'Attachment 12 '!#REF!,'Attachment 12 '!$110:$197</definedName>
    <definedName name="Z_B7A16C2F_5026_4C0C_BBB1_23B0149C8FB9_.wvu.Cols" localSheetId="18" hidden="1">'Attach 12'!$F:$F</definedName>
    <definedName name="Z_B7A16C2F_5026_4C0C_BBB1_23B0149C8FB9_.wvu.Cols" localSheetId="2" hidden="1">'Names of Bidder'!$L:$L</definedName>
    <definedName name="Z_B7A16C2F_5026_4C0C_BBB1_23B0149C8FB9_.wvu.PrintArea" localSheetId="18" hidden="1">'Attach 12'!$A$1:$E$42</definedName>
    <definedName name="Z_B7A16C2F_5026_4C0C_BBB1_23B0149C8FB9_.wvu.PrintArea" localSheetId="2"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8"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8" hidden="1">'Attach 12'!$A$1:$E$42</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15'!$A$1:$E$88</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5'!$A$1:$E$108</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(QR)'!$A$1:$H$196</definedName>
    <definedName name="Z_B9DDBA10_9BB0_4D91_9619_C113F75B2489_.wvu.PrintArea" localSheetId="4" hidden="1">'Attach-3 (QR)_old'!$A$1:$J$407</definedName>
    <definedName name="Z_B9DDBA10_9BB0_4D91_9619_C113F75B2489_.wvu.PrintArea" localSheetId="28" hidden="1">'Bid Form 1st Envelope '!$A$1:$J$119</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8" hidden="1">'Attach 12'!$4:$4</definedName>
    <definedName name="Z_B9DDBA10_9BB0_4D91_9619_C113F75B2489_.wvu.Rows" localSheetId="22" hidden="1">'Attach 15'!$16:$21</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(QR)'!$139:$139</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8" hidden="1">'Bid Form 1st Envelope '!$22:$23,'Bid Form 1st Envelope '!$28:$29,'Bid Form 1st Envelope '!$103:$103,'Bid Form 1st Envelope '!$106:$107</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12'!$A$1:$E$42</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2"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15'!$A$1:$E$88</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8" hidden="1">'Bid Form 1st Envelope '!$A$1:$F$120</definedName>
    <definedName name="Z_C5EDD9E3_0801_4479_8600_A80B0FCFDF0B_.wvu.PrintTitles" localSheetId="14" hidden="1">'Attach 9'!$18:$18</definedName>
    <definedName name="Z_C5EDD9E3_0801_4479_8600_A80B0FCFDF0B_.wvu.Rows" localSheetId="22" hidden="1">'Attach 15'!#REF!</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0" hidden="1">'Attach 5'!$4:$4</definedName>
    <definedName name="Z_C67BDB47_88AF_4F4C_B4D8_CA6175AD6D46_.wvu.Cols" localSheetId="26" hidden="1">'Attach 18 SP'!$J:$P</definedName>
    <definedName name="Z_C67BDB47_88AF_4F4C_B4D8_CA6175AD6D46_.wvu.Cols" localSheetId="11" hidden="1">'Attach 5A'!$H:$H</definedName>
    <definedName name="Z_C67BDB47_88AF_4F4C_B4D8_CA6175AD6D46_.wvu.PrintArea" localSheetId="26" hidden="1">'Attach 18 SP'!$A$8:$I$157</definedName>
    <definedName name="Z_C67BDB47_88AF_4F4C_B4D8_CA6175AD6D46_.wvu.PrintArea" localSheetId="11"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4" hidden="1">'Attach 17'!$A$1:$F$30</definedName>
    <definedName name="Z_C7FCA09A_C3E0_4408_81A0_5CFFEB0C6237_.wvu.PrintArea" localSheetId="6" hidden="1">'Attach-3 (QR)'!$A$1:$H$196</definedName>
    <definedName name="Z_C7FCA09A_C3E0_4408_81A0_5CFFEB0C6237_.wvu.PrintArea" localSheetId="4" hidden="1">'Attach-3 (QR)_old'!$A$1:$H$407</definedName>
    <definedName name="Z_C7FCA09A_C3E0_4408_81A0_5CFFEB0C6237_.wvu.Rows" localSheetId="24"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1" hidden="1">'Attach 5A'!$H:$H</definedName>
    <definedName name="Z_C8CCAA5D_CB26_4EC5_ABA8_6FDF0DF0183E_.wvu.PrintArea" localSheetId="26" hidden="1">'Attach 18 SP'!$A$8:$I$157</definedName>
    <definedName name="Z_C8CCAA5D_CB26_4EC5_ABA8_6FDF0DF0183E_.wvu.PrintArea" localSheetId="11"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2"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15'!$A$1:$E$88</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8" hidden="1">'Bid Form 1st Envelope '!$A$1:$F$120</definedName>
    <definedName name="Z_CB7992C9_ABA5_4C7D_8C49_1E1D8E8875C7_.wvu.PrintTitles" localSheetId="14" hidden="1">'Attach 9'!$18:$18</definedName>
    <definedName name="Z_CB7992C9_ABA5_4C7D_8C49_1E1D8E8875C7_.wvu.Rows" localSheetId="22" hidden="1">'Attach 15'!#REF!</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0"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Cols" localSheetId="17" hidden="1">'Attachment 12 '!$H:$I</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8" hidden="1">'Attach 12'!$A$1:$E$42</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15'!$A$1:$E$89</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Area" localSheetId="17" hidden="1">'Attachment 12 '!$B$1:$F$108</definedName>
    <definedName name="Z_CD4CA1A8_824A_452F_BDBA_32A47C1B3013_.wvu.PrintTitles" localSheetId="18" hidden="1">'Attach 12'!#REF!</definedName>
    <definedName name="Z_CD4CA1A8_824A_452F_BDBA_32A47C1B3013_.wvu.PrintTitles" localSheetId="14" hidden="1">'Attach 9'!$18:$18</definedName>
    <definedName name="Z_CD4CA1A8_824A_452F_BDBA_32A47C1B3013_.wvu.PrintTitles" localSheetId="17" hidden="1">'Attachment 12 '!#REF!</definedName>
    <definedName name="Z_CD4CA1A8_824A_452F_BDBA_32A47C1B3013_.wvu.Rows" localSheetId="22" hidden="1">'Attach 15'!$13:$14,'Attach 15'!#REF!</definedName>
    <definedName name="Z_CD4CA1A8_824A_452F_BDBA_32A47C1B3013_.wvu.Rows" localSheetId="26" hidden="1">'Attach 18 SP'!$41:$41</definedName>
    <definedName name="Z_CD4CA1A8_824A_452F_BDBA_32A47C1B3013_.wvu.Rows" localSheetId="11" hidden="1">'Attach 5A'!$25:$30</definedName>
    <definedName name="Z_CDF7C778_C53B_45C7_952D_968F867FB204_.wvu.Cols" localSheetId="18" hidden="1">'Attach 12'!$F:$H</definedName>
    <definedName name="Z_CDF7C778_C53B_45C7_952D_968F867FB204_.wvu.Cols" localSheetId="22"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8" hidden="1">'Attach 12'!$A$1:$F$42</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15'!$A$1:$E$88</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(QR)'!$A$1:$H$196</definedName>
    <definedName name="Z_CDF7C778_C53B_45C7_952D_968F867FB204_.wvu.PrintArea" localSheetId="4" hidden="1">'Attach-3 (QR)_old'!$A$1:$J$407</definedName>
    <definedName name="Z_CDF7C778_C53B_45C7_952D_968F867FB204_.wvu.PrintArea" localSheetId="28" hidden="1">'Bid Form 1st Envelope '!$A$1:$J$119</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8" hidden="1">'Attach 12'!$4:$4</definedName>
    <definedName name="Z_CDF7C778_C53B_45C7_952D_968F867FB204_.wvu.Rows" localSheetId="22" hidden="1">'Attach 15'!#REF!</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(QR)'!$139:$139,'Attach-3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8" hidden="1">'Bid Form 1st Envelope '!$28:$29,'Bid Form 1st Envelope '!$103:$103,'Bid Form 1st Envelope '!$106:$107</definedName>
    <definedName name="Z_CDF7C778_C53B_45C7_952D_968F867FB204_.wvu.Rows" localSheetId="2" hidden="1">'Names of Bidder'!$6:$7,'Names of Bidder'!$23:$26,'Names of Bidder'!$28:$31</definedName>
    <definedName name="Z_CF17E9CE_6256_454A_8F64_F1E1D655931E_.wvu.Cols" localSheetId="18"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12'!$A$1:$E$42</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(QR)'!$A$1:$H$196</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C28ED1E_3E35_4094_9C2B_5C0A1C1D459C_.wvu.Cols" localSheetId="22"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15'!$A$1:$E$88</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8" hidden="1">'Bid Form 1st Envelope '!$A$1:$F$120</definedName>
    <definedName name="Z_DC28ED1E_3E35_4094_9C2B_5C0A1C1D459C_.wvu.PrintTitles" localSheetId="14" hidden="1">'Attach 9'!$18:$18</definedName>
    <definedName name="Z_DC28ED1E_3E35_4094_9C2B_5C0A1C1D459C_.wvu.Rows" localSheetId="22" hidden="1">'Attach 15'!#REF!</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0"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15'!$A$1:$E$88</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8" hidden="1">'Bid Form 1st Envelope '!$A$1:$F$120</definedName>
    <definedName name="Z_E51D3662_FFCE_4FD6_A590_7DDC9E38C41F_.wvu.PrintTitles" localSheetId="14" hidden="1">'Attach 9'!$18:$18</definedName>
    <definedName name="Z_E51D3662_FFCE_4FD6_A590_7DDC9E38C41F_.wvu.Rows" localSheetId="22" hidden="1">'Attach 15'!#REF!</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0" hidden="1">'Attach 5'!$4:$4</definedName>
    <definedName name="Z_E8F77A2D_E40A_4668_A8F2_3CE31C4AC520_.wvu.Cols" localSheetId="17" hidden="1">'Attachment 12 '!$F:$H</definedName>
    <definedName name="Z_E8F77A2D_E40A_4668_A8F2_3CE31C4AC520_.wvu.PrintArea" localSheetId="17" hidden="1">'Attachment 12 '!$A$1:$E$113</definedName>
    <definedName name="Z_E8F77A2D_E40A_4668_A8F2_3CE31C4AC520_.wvu.Rows" localSheetId="17" hidden="1">'Attachment 12 '!$4:$4,'Attachment 12 '!$20:$35,'Attachment 12 '!$57:$64,'Attachment 12 '!$92:$96</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(QR)'!$A$1:$H$196</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(QR)'!$139:$139,'Attach-3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Cols" localSheetId="17" hidden="1">'Attachment 12 '!$G:$H</definedName>
    <definedName name="Z_EBAEADC8_DFAF_4DD1_92A4_0349F1C8EBDD_.wvu.PrintArea" localSheetId="6" hidden="1">'Attach-3 (QR)'!$A$1:$H$196</definedName>
    <definedName name="Z_EBAEADC8_DFAF_4DD1_92A4_0349F1C8EBDD_.wvu.PrintArea" localSheetId="4" hidden="1">'Attach-3 (QR)_old'!$A$1:$H$407</definedName>
    <definedName name="Z_EBAEADC8_DFAF_4DD1_92A4_0349F1C8EBDD_.wvu.PrintArea" localSheetId="17" hidden="1">'Attachment 12 '!$A$1:$F$108</definedName>
    <definedName name="Z_EBAEADC8_DFAF_4DD1_92A4_0349F1C8EBDD_.wvu.Rows" localSheetId="17" hidden="1">'Attachment 12 '!$4:$4,'Attachment 12 '!#REF!,'Attachment 12 '!$110:$197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8" hidden="1">'Attach 12'!$A$1:$E$42</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15'!$A$1:$E$89</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17" hidden="1">'Attachment 12 '!$B$1:$F$108</definedName>
    <definedName name="Z_ECEBABD0_566A_41C4_AA9A_38EA30EFEDA8_.wvu.PrintArea" localSheetId="28" hidden="1">'Bid Form 1st Envelope '!$A$1:$F$120</definedName>
    <definedName name="Z_ECEBABD0_566A_41C4_AA9A_38EA30EFEDA8_.wvu.PrintTitles" localSheetId="18" hidden="1">'Attach 12'!#REF!</definedName>
    <definedName name="Z_ECEBABD0_566A_41C4_AA9A_38EA30EFEDA8_.wvu.PrintTitles" localSheetId="14" hidden="1">'Attach 9'!$18:$18</definedName>
    <definedName name="Z_ECEBABD0_566A_41C4_AA9A_38EA30EFEDA8_.wvu.PrintTitles" localSheetId="17" hidden="1">'Attachment 12 '!#REF!</definedName>
    <definedName name="Z_F0C5A243_1ADF_42BF_85A0_B6506A13618B_.wvu.Cols" localSheetId="18" hidden="1">'Attach 12'!$F:$H</definedName>
    <definedName name="Z_F0C5A243_1ADF_42BF_85A0_B6506A13618B_.wvu.Cols" localSheetId="22"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8" hidden="1">'Attach 12'!$A$1:$E$42</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15'!$A$1:$E$88</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7"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(QR)'!$A$1:$H$196</definedName>
    <definedName name="Z_F0C5A243_1ADF_42BF_85A0_B6506A13618B_.wvu.PrintArea" localSheetId="4" hidden="1">'Attach-3 (QR)_old'!$A$1:$J$407</definedName>
    <definedName name="Z_F0C5A243_1ADF_42BF_85A0_B6506A13618B_.wvu.PrintArea" localSheetId="28" hidden="1">'Bid Form 1st Envelope '!$A$1:$J$119</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8" hidden="1">'Attach 12'!$4:$4</definedName>
    <definedName name="Z_F0C5A243_1ADF_42BF_85A0_B6506A13618B_.wvu.Rows" localSheetId="22" hidden="1">'Attach 15'!#REF!</definedName>
    <definedName name="Z_F0C5A243_1ADF_42BF_85A0_B6506A13618B_.wvu.Rows" localSheetId="24" hidden="1">'Attach 17'!$26:$26,'Attach 17'!$32:$209</definedName>
    <definedName name="Z_F0C5A243_1ADF_42BF_85A0_B6506A13618B_.wvu.Rows" localSheetId="27"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(QR)'!$139:$139,'Attach-3 (QR)'!$147:$147,'Attach-3 (QR)'!$160:$160,'Attach-3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8" hidden="1">'Bid Form 1st Envelope '!$28:$29,'Bid Form 1st Envelope '!$103:$103,'Bid Form 1st Envelope '!$106:$107</definedName>
    <definedName name="Z_F0C5A243_1ADF_42BF_85A0_B6506A13618B_.wvu.Rows" localSheetId="2" hidden="1">'Names of Bidder'!$6:$7,'Names of Bidder'!$23:$26,'Names of Bidder'!$28:$31</definedName>
    <definedName name="Z_F34FCE55_6D7A_4595_AE80_79F81F8010EA_.wvu.Cols" localSheetId="17" hidden="1">'Attachment 12 '!$F:$H</definedName>
    <definedName name="Z_F34FCE55_6D7A_4595_AE80_79F81F8010EA_.wvu.PrintArea" localSheetId="17" hidden="1">'Attachment 12 '!$A$1:$E$113</definedName>
    <definedName name="Z_F34FCE55_6D7A_4595_AE80_79F81F8010EA_.wvu.Rows" localSheetId="17" hidden="1">'Attachment 12 '!$20:$35,'Attachment 12 '!$57:$64,'Attachment 12 '!$92:$96</definedName>
    <definedName name="Z_F8DC905B_04E9_41D7_B695_0DB8D092215B_.wvu.Cols" localSheetId="18" hidden="1">'Attach 12'!$F:$H</definedName>
    <definedName name="Z_F8DC905B_04E9_41D7_B695_0DB8D092215B_.wvu.Cols" localSheetId="22"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8" hidden="1">'Attach 12'!$A$1:$E$42</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15'!$A$1:$E$88</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(QR)'!$A$1:$H$196</definedName>
    <definedName name="Z_F8DC905B_04E9_41D7_B695_0DB8D092215B_.wvu.PrintArea" localSheetId="4" hidden="1">'Attach-3 (QR)_old'!$A$1:$J$407</definedName>
    <definedName name="Z_F8DC905B_04E9_41D7_B695_0DB8D092215B_.wvu.PrintArea" localSheetId="28" hidden="1">'Bid Form 1st Envelope '!$A$1:$J$119</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8" hidden="1">'Attach 12'!$4:$4</definedName>
    <definedName name="Z_F8DC905B_04E9_41D7_B695_0DB8D092215B_.wvu.Rows" localSheetId="22" hidden="1">'Attach 15'!#REF!</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(QR)'!$139:$139,'Attach-3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8" hidden="1">'Bid Form 1st Envelope '!$28:$29,'Bid Form 1st Envelope '!$103:$103,'Bid Form 1st Envelope '!$106:$107</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15'!$A$1:$E$88</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8" hidden="1">'Bid Form 1st Envelope '!$A$1:$F$120</definedName>
    <definedName name="Z_F9FE2C60_2849_4C32_B532_2B1A89FFA9CD_.wvu.PrintTitles" localSheetId="14" hidden="1">'Attach 9'!$18:$18</definedName>
    <definedName name="Z_F9FE2C60_2849_4C32_B532_2B1A89FFA9CD_.wvu.Rows" localSheetId="22" hidden="1">'Attach 15'!#REF!</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0"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15'!$A$1:$E$88</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8" hidden="1">'Bid Form 1st Envelope '!$A$1:$F$120</definedName>
    <definedName name="Z_FE4EC9C4_31B9_4D40_8323_5B16C3BC840F_.wvu.PrintTitles" localSheetId="14" hidden="1">'Attach 9'!$18:$18</definedName>
    <definedName name="Z_FE4EC9C4_31B9_4D40_8323_5B16C3BC840F_.wvu.Rows" localSheetId="22" hidden="1">'Attach 15'!#REF!</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0" hidden="1">'Attach 5'!$4:$4</definedName>
  </definedNames>
  <calcPr calcId="191029"/>
  <customWorkbookViews>
    <customWorkbookView name="Umesh Kumar Yadav {उमेश कुमार यादव} - Personal View" guid="{28F8E3EE-9674-48D3-AA88-E28CD7FD8EC7}" mergeInterval="0" personalView="1" maximized="1" xWindow="-8" yWindow="-8" windowWidth="1936" windowHeight="1056" tabRatio="942" activeSheetId="27"/>
    <customWorkbookView name="Ram Lal {Ram Lal} - Personal View" guid="{869B0F9C-77A4-468D-A350-EA35CAE357D9}" mergeInterval="0" personalView="1" maximized="1" xWindow="-8" yWindow="-8" windowWidth="1936" windowHeight="1056" tabRatio="942" activeSheetId="2"/>
    <customWorkbookView name="Samrat Jain {Samrat Jain} - Personal View" guid="{B9DDBA10-9BB0-4D91-9619-C113F75B2489}" mergeInterval="0" personalView="1" maximized="1" xWindow="-8" yWindow="-8" windowWidth="1936" windowHeight="1056" tabRatio="661" activeSheetId="2" showComments="commIndAndComment"/>
    <customWorkbookView name="D Lucius {डी. लूसियस} - Personal View" guid="{5D67CA2D-8BB3-4F00-894F-4872C1BBE88F}" mergeInterval="0" personalView="1" maximized="1" windowWidth="1916" windowHeight="854" tabRatio="942" activeSheetId="30"/>
    <customWorkbookView name="Atul Kumar Singh {अतुल कुमार सिंह} - Personal View" guid="{F0C5A243-1ADF-42BF-85A0-B6506A13618B}" mergeInterval="0" personalView="1" maximized="1" windowWidth="1276" windowHeight="846" tabRatio="942" activeSheetId="30"/>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0" showComments="commIndAndComment"/>
    <customWorkbookView name="60001714 - Personal View" guid="{3836A67F-51F8-4B52-B51D-937DC398CD1F}" mergeInterval="0" personalView="1" maximized="1" windowWidth="958" windowHeight="809" tabRatio="942" activeSheetId="30"/>
    <customWorkbookView name="Prashanth Kumar Gade {प्रशांत जि} - Personal View" guid="{A8583C01-5E6A-4469-ADCA-440E12AA8084}" mergeInterval="0" personalView="1" maximized="1" windowWidth="1916" windowHeight="774" tabRatio="961" activeSheetId="30"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9"/>
    <customWorkbookView name="Ram Lal - Personal View" guid="{CDF7C778-C53B-45C7-952D-968F867FB204}" mergeInterval="0" personalView="1" maximized="1" windowWidth="1362" windowHeight="542" tabRatio="942" activeSheetId="24"/>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0"/>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Sandeep Panwar {संदीप पंवार} - Personal View" guid="{3B560446-5E90-427C-82DA-4C4E21FC4875}" mergeInterval="0" personalView="1" maximized="1" xWindow="-8" yWindow="-8" windowWidth="1936" windowHeight="1048" tabRatio="942"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15" l="1"/>
  <c r="B116" i="7"/>
  <c r="B111" i="7"/>
  <c r="A7" i="18" l="1"/>
  <c r="D7" i="18"/>
  <c r="A8" i="18"/>
  <c r="D8" i="18"/>
  <c r="D9" i="18"/>
  <c r="D10" i="18"/>
  <c r="D11" i="18"/>
  <c r="D12" i="18"/>
  <c r="C95" i="18"/>
  <c r="E111" i="18"/>
  <c r="B112" i="18"/>
  <c r="F1" i="2" l="1"/>
  <c r="B55" i="30"/>
  <c r="B54" i="30"/>
  <c r="A48" i="27" l="1"/>
  <c r="A43" i="27" l="1"/>
  <c r="A42" i="27"/>
  <c r="A40" i="27"/>
  <c r="A39" i="27"/>
  <c r="B91" i="30" l="1"/>
  <c r="B53" i="30" l="1"/>
  <c r="B52" i="30" l="1"/>
  <c r="B51" i="30"/>
  <c r="B50" i="30"/>
  <c r="B49" i="30"/>
  <c r="E142" i="7" l="1"/>
  <c r="D43" i="7"/>
  <c r="A50" i="22" l="1"/>
  <c r="A7" i="4" l="1"/>
  <c r="A7" i="7" s="1"/>
  <c r="B20" i="24" l="1"/>
  <c r="G11" i="24"/>
  <c r="G10" i="24"/>
  <c r="G9" i="24"/>
  <c r="G8" i="24"/>
  <c r="A8" i="24"/>
  <c r="G7" i="24"/>
  <c r="Z2" i="24"/>
  <c r="B22" i="7" l="1"/>
  <c r="B21" i="7"/>
  <c r="B20" i="7"/>
  <c r="H11" i="7"/>
  <c r="H10" i="7"/>
  <c r="H9" i="7"/>
  <c r="H8" i="7"/>
  <c r="A8" i="7"/>
  <c r="H7" i="7"/>
  <c r="G23" i="30" l="1"/>
  <c r="B17" i="30" l="1"/>
  <c r="B152" i="5" l="1"/>
  <c r="B10" i="4" l="1"/>
  <c r="B10" i="7" s="1"/>
  <c r="B11" i="4"/>
  <c r="B12" i="4"/>
  <c r="B9" i="4"/>
  <c r="B9" i="7" l="1"/>
  <c r="B12" i="5"/>
  <c r="B12" i="7"/>
  <c r="B11" i="5"/>
  <c r="B11" i="7"/>
  <c r="B9" i="5"/>
  <c r="A37" i="22"/>
  <c r="B10" i="5"/>
  <c r="A38" i="22"/>
  <c r="B2" i="2" l="1"/>
  <c r="A3" i="18" s="1"/>
  <c r="A1" i="31"/>
  <c r="A8" i="31" s="1"/>
  <c r="B8" i="31" s="1"/>
  <c r="D8" i="31" s="1"/>
  <c r="A8" i="30"/>
  <c r="A9" i="30"/>
  <c r="A10" i="30"/>
  <c r="A11" i="30"/>
  <c r="A12" i="30"/>
  <c r="B15" i="30"/>
  <c r="B21" i="30"/>
  <c r="AD21" i="30"/>
  <c r="B24" i="30"/>
  <c r="AD24" i="30"/>
  <c r="B27" i="30"/>
  <c r="H28" i="30"/>
  <c r="H29" i="30"/>
  <c r="B30" i="30"/>
  <c r="B31" i="30"/>
  <c r="B32" i="30"/>
  <c r="B33" i="30"/>
  <c r="B34" i="30"/>
  <c r="B35" i="30"/>
  <c r="B36" i="30"/>
  <c r="B37" i="30"/>
  <c r="B38" i="30"/>
  <c r="B39" i="30"/>
  <c r="B40" i="30"/>
  <c r="B41" i="30"/>
  <c r="B42" i="30"/>
  <c r="B43" i="30"/>
  <c r="B44" i="30"/>
  <c r="B45" i="30"/>
  <c r="B46" i="30"/>
  <c r="B47" i="30"/>
  <c r="B48" i="30"/>
  <c r="A120" i="30"/>
  <c r="E1" i="29"/>
  <c r="E7" i="29"/>
  <c r="E8" i="29"/>
  <c r="E9" i="29"/>
  <c r="E10" i="29"/>
  <c r="E11" i="29"/>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36" i="23"/>
  <c r="E72" i="23"/>
  <c r="A39" i="22"/>
  <c r="A40" i="22"/>
  <c r="A41" i="22"/>
  <c r="A45" i="22"/>
  <c r="E1" i="21"/>
  <c r="E7" i="21"/>
  <c r="E8" i="21"/>
  <c r="E9" i="21"/>
  <c r="E10" i="21"/>
  <c r="E11" i="21"/>
  <c r="E1" i="20"/>
  <c r="E7" i="20"/>
  <c r="E8" i="20"/>
  <c r="E9" i="20"/>
  <c r="E10" i="20"/>
  <c r="E11" i="20"/>
  <c r="A7" i="19"/>
  <c r="D7" i="19"/>
  <c r="D8" i="19"/>
  <c r="D9" i="19"/>
  <c r="D10" i="19"/>
  <c r="D11" i="19"/>
  <c r="D12" i="19"/>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5" s="1"/>
  <c r="Z8" i="4"/>
  <c r="B9" i="26"/>
  <c r="B10" i="25"/>
  <c r="B11" i="26"/>
  <c r="B12" i="25"/>
  <c r="A14" i="4"/>
  <c r="B17" i="4"/>
  <c r="B38" i="17" s="1"/>
  <c r="B18" i="4"/>
  <c r="B39" i="17" s="1"/>
  <c r="B19" i="4"/>
  <c r="B40" i="17" s="1"/>
  <c r="E19" i="4"/>
  <c r="B68" i="17" s="1"/>
  <c r="B20" i="4"/>
  <c r="B41" i="17" s="1"/>
  <c r="H22" i="4"/>
  <c r="B24" i="4"/>
  <c r="E24" i="4"/>
  <c r="AA24" i="4"/>
  <c r="B25" i="4"/>
  <c r="C195" i="7" s="1"/>
  <c r="E25" i="4"/>
  <c r="AA25" i="4"/>
  <c r="B1" i="3"/>
  <c r="B2" i="3"/>
  <c r="I6" i="3"/>
  <c r="J6" i="3" s="1"/>
  <c r="K90" i="30" s="1"/>
  <c r="AA6" i="3"/>
  <c r="B7" i="3"/>
  <c r="I15" i="3"/>
  <c r="J15" i="3" s="1"/>
  <c r="L15" i="3"/>
  <c r="J21" i="3"/>
  <c r="B23" i="3"/>
  <c r="B24" i="3"/>
  <c r="H36" i="3"/>
  <c r="B3" i="2"/>
  <c r="A1" i="18" s="1"/>
  <c r="G195" i="7" l="1"/>
  <c r="F48" i="15"/>
  <c r="G194" i="7"/>
  <c r="F47" i="15"/>
  <c r="A3" i="7"/>
  <c r="A3" i="15"/>
  <c r="E18" i="15" s="1"/>
  <c r="C194" i="7"/>
  <c r="B6" i="30"/>
  <c r="AI6" i="30" s="1"/>
  <c r="A1" i="26"/>
  <c r="B31" i="29"/>
  <c r="D67" i="25"/>
  <c r="D64" i="17"/>
  <c r="D38" i="17"/>
  <c r="D42" i="25"/>
  <c r="A106" i="30"/>
  <c r="A3" i="29"/>
  <c r="A16" i="15"/>
  <c r="D30" i="25"/>
  <c r="D58" i="25" s="1"/>
  <c r="D86" i="25" s="1"/>
  <c r="D68" i="17"/>
  <c r="F99" i="30"/>
  <c r="I26" i="8"/>
  <c r="A18" i="8" s="1"/>
  <c r="H26" i="8"/>
  <c r="A17" i="8" s="1"/>
  <c r="D67" i="17"/>
  <c r="D68" i="25"/>
  <c r="D66" i="25"/>
  <c r="A107" i="30"/>
  <c r="D65" i="17"/>
  <c r="A11" i="31"/>
  <c r="B11" i="31" s="1"/>
  <c r="D11" i="31" s="1"/>
  <c r="E17" i="4"/>
  <c r="B66" i="17" s="1"/>
  <c r="D69" i="25"/>
  <c r="A7" i="31"/>
  <c r="B7" i="31" s="1"/>
  <c r="D7" i="31" s="1"/>
  <c r="B260" i="5"/>
  <c r="B364" i="5" s="1"/>
  <c r="E20" i="4"/>
  <c r="B69" i="17" s="1"/>
  <c r="E18" i="4"/>
  <c r="B67" i="17" s="1"/>
  <c r="E16" i="4"/>
  <c r="A65" i="17" s="1"/>
  <c r="B16" i="4"/>
  <c r="A37" i="17" s="1"/>
  <c r="K91" i="30"/>
  <c r="K15" i="3"/>
  <c r="A7" i="26"/>
  <c r="A7" i="14"/>
  <c r="A7" i="10"/>
  <c r="A7" i="6"/>
  <c r="A7" i="17"/>
  <c r="A7" i="15"/>
  <c r="A7" i="13"/>
  <c r="A7" i="11"/>
  <c r="A7" i="9"/>
  <c r="A7" i="8"/>
  <c r="A7" i="25"/>
  <c r="A7" i="21"/>
  <c r="A7" i="20"/>
  <c r="A7" i="16"/>
  <c r="A7" i="29"/>
  <c r="A8" i="23"/>
  <c r="A7" i="24"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40" i="19"/>
  <c r="B25" i="20"/>
  <c r="B25" i="21"/>
  <c r="B88" i="23"/>
  <c r="B96" i="24" s="1"/>
  <c r="B30" i="25"/>
  <c r="B58" i="25" s="1"/>
  <c r="B86" i="25" s="1"/>
  <c r="B19" i="26"/>
  <c r="E30" i="29"/>
  <c r="B11" i="29"/>
  <c r="B9" i="29"/>
  <c r="C99" i="30"/>
  <c r="A9" i="31"/>
  <c r="B9" i="31" s="1"/>
  <c r="D9" i="31" s="1"/>
  <c r="A6" i="31"/>
  <c r="B6" i="31"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40" i="19"/>
  <c r="B11" i="19"/>
  <c r="B9" i="19"/>
  <c r="E24" i="20"/>
  <c r="B11" i="20"/>
  <c r="B9" i="20"/>
  <c r="E24" i="21"/>
  <c r="B11" i="21"/>
  <c r="B9" i="21"/>
  <c r="E87" i="23"/>
  <c r="H95" i="24" s="1"/>
  <c r="B12" i="23"/>
  <c r="B11" i="24" s="1"/>
  <c r="B10" i="23"/>
  <c r="D29" i="25"/>
  <c r="D57" i="25" s="1"/>
  <c r="D85" i="25" s="1"/>
  <c r="B11" i="25"/>
  <c r="B9" i="25"/>
  <c r="E20" i="26"/>
  <c r="B12" i="26"/>
  <c r="B10" i="26"/>
  <c r="A8" i="26"/>
  <c r="B30" i="29"/>
  <c r="F100" i="30"/>
  <c r="F97" i="30"/>
  <c r="A10" i="31"/>
  <c r="B10" i="31" s="1"/>
  <c r="D10" i="31" s="1"/>
  <c r="A4" i="3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41" i="19"/>
  <c r="A1" i="19"/>
  <c r="B24" i="20"/>
  <c r="B24" i="21"/>
  <c r="A3" i="21"/>
  <c r="B87" i="23"/>
  <c r="B95" i="24" s="1"/>
  <c r="A9" i="23"/>
  <c r="B29" i="25"/>
  <c r="B57" i="25" s="1"/>
  <c r="B85" i="25" s="1"/>
  <c r="A3" i="25"/>
  <c r="A34" i="25" s="1"/>
  <c r="A62" i="25" s="1"/>
  <c r="B20" i="26"/>
  <c r="E31" i="29"/>
  <c r="B12" i="29"/>
  <c r="B10" i="29"/>
  <c r="A8" i="29"/>
  <c r="C100" i="30"/>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A1" i="16"/>
  <c r="B27" i="17"/>
  <c r="B55" i="17" s="1"/>
  <c r="B83" i="17" s="1"/>
  <c r="B41" i="19"/>
  <c r="B12" i="19"/>
  <c r="B10" i="19"/>
  <c r="A8" i="19"/>
  <c r="E25" i="20"/>
  <c r="B12" i="20"/>
  <c r="B10" i="20"/>
  <c r="A8" i="20"/>
  <c r="E25" i="21"/>
  <c r="B12" i="21"/>
  <c r="B10" i="21"/>
  <c r="A8" i="21"/>
  <c r="E88" i="23"/>
  <c r="H96" i="24" s="1"/>
  <c r="B13" i="23"/>
  <c r="B12" i="24" s="1"/>
  <c r="B11" i="23"/>
  <c r="B10" i="24" s="1"/>
  <c r="E19" i="26"/>
  <c r="A1" i="21"/>
  <c r="A1" i="30"/>
  <c r="A1" i="23"/>
  <c r="A1" i="24" s="1"/>
  <c r="A1" i="29"/>
  <c r="A1" i="11"/>
  <c r="A1" i="20"/>
  <c r="A1" i="25"/>
  <c r="A32" i="25" s="1"/>
  <c r="A60" i="25" s="1"/>
  <c r="A1" i="8"/>
  <c r="A1" i="15"/>
  <c r="A3" i="9"/>
  <c r="A3" i="11"/>
  <c r="A3" i="12"/>
  <c r="A3" i="13"/>
  <c r="A3" i="16"/>
  <c r="A3" i="26"/>
  <c r="A3" i="6"/>
  <c r="A3" i="17" s="1"/>
  <c r="A32" i="17" s="1"/>
  <c r="A60" i="17" s="1"/>
  <c r="A3" i="8"/>
  <c r="A3" i="10"/>
  <c r="A3" i="14"/>
  <c r="A3" i="19"/>
  <c r="A3" i="20"/>
  <c r="E23" i="23" l="1"/>
  <c r="B9" i="24"/>
  <c r="H20" i="24" s="1"/>
  <c r="AI9" i="30"/>
  <c r="AI7" i="30"/>
  <c r="AI8" i="30" s="1"/>
  <c r="A73" i="11"/>
  <c r="A36" i="11"/>
  <c r="B93" i="30" l="1"/>
</calcChain>
</file>

<file path=xl/sharedStrings.xml><?xml version="1.0" encoding="utf-8"?>
<sst xmlns="http://schemas.openxmlformats.org/spreadsheetml/2006/main" count="2076" uniqueCount="1075">
  <si>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</si>
  <si>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</si>
  <si>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</si>
  <si>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</si>
  <si>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</si>
  <si>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</si>
  <si>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</si>
  <si>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</si>
  <si>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</si>
  <si>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</si>
  <si>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</si>
  <si>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</si>
  <si>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</si>
  <si>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</si>
  <si>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</si>
  <si>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</si>
  <si>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</si>
  <si>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</si>
  <si>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</si>
  <si>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</si>
  <si>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</si>
  <si>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</si>
  <si>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</si>
  <si>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</si>
  <si>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</si>
  <si>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</si>
  <si>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</si>
  <si>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</si>
  <si>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</si>
  <si>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</si>
  <si>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</si>
  <si>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</si>
  <si>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</si>
  <si>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</si>
  <si>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</si>
  <si>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</si>
  <si>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</si>
  <si>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</si>
  <si>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</si>
  <si>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</si>
  <si>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</si>
  <si>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</si>
  <si>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</si>
  <si>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</si>
  <si>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</si>
  <si>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</si>
  <si>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</si>
  <si>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</si>
  <si>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</si>
  <si>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</si>
  <si>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</si>
  <si>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</si>
  <si>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</si>
  <si>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</si>
  <si>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</si>
  <si>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</si>
  <si>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</si>
  <si>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</si>
  <si>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</si>
  <si>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</si>
  <si>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</si>
  <si>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</si>
  <si>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</si>
  <si>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</si>
  <si>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</si>
  <si>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</si>
  <si>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</si>
  <si>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</si>
  <si>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</si>
  <si>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Terms of Payment</t>
  </si>
  <si>
    <t xml:space="preserve">(d) </t>
  </si>
  <si>
    <t>Performance Security</t>
  </si>
  <si>
    <t>(e)</t>
  </si>
  <si>
    <t>Taxes and Duties</t>
  </si>
  <si>
    <t>(f)</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</si>
  <si>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</si>
  <si>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</si>
  <si>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</si>
  <si>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Defect Liability</t>
  </si>
  <si>
    <t>(h)</t>
  </si>
  <si>
    <t>Patent Indemnity</t>
  </si>
  <si>
    <t>(j)</t>
  </si>
  <si>
    <t>Limitation of Liability</t>
  </si>
  <si>
    <t>(k)</t>
  </si>
  <si>
    <t>Settlement of Disputes</t>
  </si>
  <si>
    <t>(l)</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</si>
  <si>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</si>
  <si>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</si>
  <si>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</si>
  <si>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</si>
  <si>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</si>
  <si>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</si>
  <si>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</si>
  <si>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</si>
  <si>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</si>
  <si>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</si>
  <si>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</si>
  <si>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</si>
  <si>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</si>
  <si>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</si>
  <si>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</si>
  <si>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</si>
  <si>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</si>
  <si>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</si>
  <si>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</si>
  <si>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</si>
  <si>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</si>
  <si>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</si>
  <si>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</si>
  <si>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</si>
  <si>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</si>
  <si>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</si>
  <si>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</si>
  <si>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</si>
  <si>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</si>
  <si>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</si>
  <si>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</si>
  <si>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</si>
  <si>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</si>
  <si>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</si>
  <si>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</si>
  <si>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</si>
  <si>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</si>
  <si>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</si>
  <si>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</si>
  <si>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</si>
  <si>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</si>
  <si>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</si>
  <si>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</si>
  <si>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</si>
  <si>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</si>
  <si>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</si>
  <si>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</si>
  <si>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</si>
  <si>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</si>
  <si>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</si>
  <si>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</si>
  <si>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</si>
  <si>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</si>
  <si>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</si>
  <si>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</si>
  <si>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</si>
  <si>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</si>
  <si>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</si>
  <si>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</si>
  <si>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</si>
  <si>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</si>
  <si>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</si>
  <si>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</si>
  <si>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</si>
  <si>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</si>
  <si>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</si>
  <si>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</si>
  <si>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</si>
  <si>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</si>
  <si>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</si>
  <si>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</si>
  <si>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</si>
  <si>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</si>
  <si>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</si>
  <si>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</si>
  <si>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</si>
  <si>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</si>
  <si>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</si>
  <si>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</si>
  <si>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</si>
  <si>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</si>
  <si>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</si>
  <si>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</si>
  <si>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</si>
  <si>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</si>
  <si>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</si>
  <si>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</si>
  <si>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</si>
  <si>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</si>
  <si>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</si>
  <si>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</si>
  <si>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</si>
  <si>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</si>
  <si>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</si>
  <si>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</si>
  <si>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</si>
  <si>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</si>
  <si>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</si>
  <si>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</si>
  <si>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</si>
  <si>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</si>
  <si>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</si>
  <si>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</si>
  <si>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</si>
  <si>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</si>
  <si>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</si>
  <si>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</si>
  <si>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</si>
  <si>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</si>
  <si>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</si>
  <si>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</si>
  <si>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</si>
  <si>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</si>
  <si>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</si>
  <si>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</si>
  <si>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</si>
  <si>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</si>
  <si>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</si>
  <si>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</si>
  <si>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</si>
  <si>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</si>
  <si>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</si>
  <si>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</si>
  <si>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</si>
  <si>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</si>
  <si>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</si>
  <si>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</si>
  <si>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</si>
  <si>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</si>
  <si>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</si>
  <si>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</si>
  <si>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</si>
  <si>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</si>
  <si>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</si>
  <si>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</si>
  <si>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</si>
  <si>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</si>
  <si>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</si>
  <si>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</si>
  <si>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</si>
  <si>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</si>
  <si>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</si>
  <si>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</si>
  <si>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</si>
  <si>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</si>
  <si>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</si>
  <si>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</si>
  <si>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</si>
  <si>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</si>
  <si>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</si>
  <si>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</si>
  <si>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</si>
  <si>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</si>
  <si>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</si>
  <si>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</si>
  <si>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</si>
  <si>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</si>
  <si>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</si>
  <si>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</si>
  <si>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</si>
  <si>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</si>
  <si>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</si>
  <si>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</si>
  <si>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</si>
  <si>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</si>
  <si>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</si>
  <si>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</si>
  <si>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</si>
  <si>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</si>
  <si>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</si>
  <si>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</si>
  <si>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</si>
  <si>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</si>
  <si>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</si>
  <si>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</si>
  <si>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</si>
  <si>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</si>
  <si>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</si>
  <si>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</si>
  <si>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</si>
  <si>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</si>
  <si>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</si>
  <si>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</si>
  <si>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</si>
  <si>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</si>
  <si>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</si>
  <si>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</si>
  <si>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</si>
  <si>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</si>
  <si>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</si>
  <si>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</si>
  <si>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</si>
  <si>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</si>
  <si>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</si>
  <si>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</si>
  <si>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</si>
  <si>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</si>
  <si>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</si>
  <si>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</si>
  <si>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</si>
  <si>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</si>
  <si>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</si>
  <si>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</si>
  <si>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</si>
  <si>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</si>
  <si>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</si>
  <si>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</si>
  <si>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</si>
  <si>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</si>
  <si>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</si>
  <si>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</si>
  <si>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</si>
  <si>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</si>
  <si>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</si>
  <si>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</si>
  <si>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</si>
  <si>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</si>
  <si>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</si>
  <si>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</si>
  <si>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</si>
  <si>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</si>
  <si>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</si>
  <si>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</si>
  <si>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</si>
  <si>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</si>
  <si>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</si>
  <si>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</si>
  <si>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</si>
  <si>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</si>
  <si>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</si>
  <si>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</si>
  <si>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</si>
  <si>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</si>
  <si>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</si>
  <si>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</si>
  <si>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</si>
  <si>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</si>
  <si>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</si>
  <si>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</si>
  <si>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</si>
  <si>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</si>
  <si>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</si>
  <si>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</si>
  <si>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</si>
  <si>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</si>
  <si>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</si>
  <si>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</si>
  <si>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</si>
  <si>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</si>
  <si>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</si>
  <si>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</si>
  <si>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</si>
  <si>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</si>
  <si>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</si>
  <si>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</si>
  <si>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</si>
  <si>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</si>
  <si>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</si>
  <si>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</si>
  <si>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</si>
  <si>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</si>
  <si>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</si>
  <si>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</si>
  <si>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</si>
  <si>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</si>
  <si>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</si>
  <si>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</si>
  <si>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</si>
  <si>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</si>
  <si>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</si>
  <si>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</si>
  <si>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</si>
  <si>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</si>
  <si>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</si>
  <si>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</si>
  <si>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</si>
  <si>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</si>
  <si>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</si>
  <si>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</si>
  <si>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</si>
  <si>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</si>
  <si>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</si>
  <si>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</si>
  <si>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</si>
  <si>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</si>
  <si>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</si>
  <si>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</si>
  <si>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</si>
  <si>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</si>
  <si>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</si>
  <si>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</si>
  <si>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</si>
  <si>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</si>
  <si>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</si>
  <si>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</si>
  <si>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</si>
  <si>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</si>
  <si>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</si>
  <si>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</si>
  <si>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</si>
  <si>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</si>
  <si>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</si>
  <si>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</si>
  <si>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</si>
  <si>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</si>
  <si>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</si>
  <si>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</si>
  <si>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</si>
  <si>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</si>
  <si>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</si>
  <si>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</si>
  <si>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</si>
  <si>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</si>
  <si>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</si>
  <si>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</si>
  <si>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</si>
  <si>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</si>
  <si>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</si>
  <si>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</si>
  <si>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</si>
  <si>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</si>
  <si>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</si>
  <si>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</si>
  <si>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</si>
  <si>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</si>
  <si>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</si>
  <si>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</si>
  <si>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</si>
  <si>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</si>
  <si>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</si>
  <si>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</si>
  <si>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</si>
  <si>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</si>
  <si>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</si>
  <si>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</si>
  <si>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</si>
  <si>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</si>
  <si>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</si>
  <si>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</si>
  <si>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</si>
  <si>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</si>
  <si>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</si>
  <si>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</si>
  <si>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</si>
  <si>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</si>
  <si>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</si>
  <si>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</si>
  <si>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</si>
  <si>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</si>
  <si>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</si>
  <si>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</si>
  <si>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</si>
  <si>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</si>
  <si>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</si>
  <si>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</si>
  <si>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</si>
  <si>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</si>
  <si>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</si>
  <si>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</si>
  <si>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</si>
  <si>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</si>
  <si>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</si>
  <si>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</si>
  <si>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</si>
  <si>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</si>
  <si>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</si>
  <si>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</si>
  <si>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</si>
  <si>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</si>
  <si>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</si>
  <si>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</si>
  <si>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</si>
  <si>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</si>
  <si>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</si>
  <si>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</si>
  <si>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</si>
  <si>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</si>
  <si>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</si>
  <si>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</si>
  <si>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</si>
  <si>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</si>
  <si>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</si>
  <si>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</si>
  <si>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</si>
  <si>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</si>
  <si>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</si>
  <si>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</si>
  <si>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</si>
  <si>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</si>
  <si>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</si>
  <si>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</si>
  <si>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</si>
  <si>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</si>
  <si>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</si>
  <si>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</si>
  <si>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</si>
  <si>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</si>
  <si>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</si>
  <si>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</si>
  <si>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</si>
  <si>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</si>
  <si>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</si>
  <si>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</si>
  <si>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</si>
  <si>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</si>
  <si>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</si>
  <si>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</si>
  <si>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</si>
  <si>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</si>
  <si>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</si>
  <si>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</si>
  <si>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</si>
  <si>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</si>
  <si>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</si>
  <si>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</si>
  <si>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</si>
  <si>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</si>
  <si>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</si>
  <si>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</si>
  <si>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</si>
  <si>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</si>
  <si>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</si>
  <si>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</si>
  <si>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</si>
  <si>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</si>
  <si>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</si>
  <si>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</si>
  <si>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</si>
  <si>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</si>
  <si>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</si>
  <si>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</si>
  <si>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</si>
  <si>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</si>
  <si>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</si>
  <si>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</si>
  <si>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</si>
  <si>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</si>
  <si>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</si>
  <si>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</si>
  <si>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</si>
  <si>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</si>
  <si>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</si>
  <si>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</si>
  <si>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</si>
  <si>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</si>
  <si>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</si>
  <si>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</si>
  <si>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</si>
  <si>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</si>
  <si>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</si>
  <si>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</si>
  <si>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</si>
  <si>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</si>
  <si>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</si>
  <si>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</si>
  <si>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</si>
  <si>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</si>
  <si>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</si>
  <si>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</si>
  <si>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</si>
  <si>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</si>
  <si>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</si>
  <si>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</si>
  <si>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</si>
  <si>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</si>
  <si>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</si>
  <si>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</si>
  <si>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</si>
  <si>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</si>
  <si>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</si>
  <si>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</si>
  <si>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</si>
  <si>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</si>
  <si>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</si>
  <si>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</si>
  <si>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</si>
  <si>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</si>
  <si>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</si>
  <si>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</si>
  <si>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</si>
  <si>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</si>
  <si>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</si>
  <si>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</si>
  <si>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</si>
  <si>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</si>
  <si>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</si>
  <si>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</si>
  <si>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</si>
  <si>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</si>
  <si>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</si>
  <si>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</si>
  <si>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</si>
  <si>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</si>
  <si>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</si>
  <si>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</si>
  <si>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</si>
  <si>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</si>
  <si>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</si>
  <si>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</si>
  <si>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</si>
  <si>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</si>
  <si>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</si>
  <si>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</si>
  <si>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</si>
  <si>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</si>
  <si>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</si>
  <si>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</si>
  <si>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</si>
  <si>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</si>
  <si>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</si>
  <si>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</si>
  <si>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</si>
  <si>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</si>
  <si>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</si>
  <si>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</si>
  <si>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</si>
  <si>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</si>
  <si>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</si>
  <si>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</si>
  <si>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</si>
  <si>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</si>
  <si>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</si>
  <si>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</si>
  <si>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</si>
  <si>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</si>
  <si>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</si>
  <si>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</si>
  <si>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</si>
  <si>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</si>
  <si>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</si>
  <si>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</si>
  <si>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</si>
  <si>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</si>
  <si>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</si>
  <si>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</si>
  <si>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</si>
  <si>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</si>
  <si>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</si>
  <si>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</si>
  <si>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</si>
  <si>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</si>
  <si>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</si>
  <si>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</si>
  <si>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</si>
  <si>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</si>
  <si>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</si>
  <si>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</si>
  <si>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</si>
  <si>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</si>
  <si>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</si>
  <si>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</si>
  <si>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</si>
  <si>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</si>
  <si>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</si>
  <si>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</si>
  <si>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</si>
  <si>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</si>
  <si>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</si>
  <si>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</si>
  <si>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</si>
  <si>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</si>
  <si>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</si>
  <si>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</si>
  <si>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</si>
  <si>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</si>
  <si>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</si>
  <si>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</si>
  <si>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</si>
  <si>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</si>
  <si>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</si>
  <si>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</si>
  <si>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</si>
  <si>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</si>
  <si>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</si>
  <si>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</si>
  <si>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</si>
  <si>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</si>
  <si>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</si>
  <si>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</si>
  <si>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</si>
  <si>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</si>
  <si>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</si>
  <si>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</si>
  <si>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</si>
  <si>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</si>
  <si>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</si>
  <si>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</si>
  <si>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</si>
  <si>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</si>
  <si>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</si>
  <si>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</si>
  <si>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</si>
  <si>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</si>
  <si>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</si>
  <si>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</si>
  <si>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</si>
  <si>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</si>
  <si>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</si>
  <si>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</si>
  <si>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</si>
  <si>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</si>
  <si>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</si>
  <si>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</si>
  <si>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</si>
  <si>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</si>
  <si>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</si>
  <si>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</si>
  <si>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</si>
  <si>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Contractor’s Responsibilities </t>
  </si>
  <si>
    <t>(n)</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</si>
  <si>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</si>
  <si>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</si>
  <si>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</si>
  <si>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</si>
  <si>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</si>
  <si>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</si>
  <si>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</si>
  <si>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</si>
  <si>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</si>
  <si>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</si>
  <si>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</si>
  <si>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</si>
  <si>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</si>
  <si>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</si>
  <si>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</si>
  <si>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</si>
  <si>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</si>
  <si>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</si>
  <si>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</si>
  <si>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</si>
  <si>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</si>
  <si>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</si>
  <si>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</si>
  <si>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</si>
  <si>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</si>
  <si>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</si>
  <si>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</si>
  <si>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</si>
  <si>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</si>
  <si>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</si>
  <si>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</si>
  <si>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</si>
  <si>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</si>
  <si>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</si>
  <si>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</si>
  <si>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</si>
  <si>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</si>
  <si>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</si>
  <si>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</si>
  <si>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</si>
  <si>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</si>
  <si>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</si>
  <si>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</si>
  <si>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</si>
  <si>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</si>
  <si>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</si>
  <si>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</si>
  <si>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</si>
  <si>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</si>
  <si>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</si>
  <si>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</si>
  <si>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</si>
  <si>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</si>
  <si>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</si>
  <si>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</si>
  <si>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</si>
  <si>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</si>
  <si>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</si>
  <si>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</si>
  <si>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</si>
  <si>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</si>
  <si>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</si>
  <si>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</si>
  <si>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</si>
  <si>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</si>
  <si>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</si>
  <si>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</si>
  <si>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</si>
  <si>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</si>
  <si>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</si>
  <si>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</si>
  <si>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</si>
  <si>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</si>
  <si>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</si>
  <si>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</si>
  <si>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</si>
  <si>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</si>
  <si>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</si>
  <si>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</si>
  <si>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</si>
  <si>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</si>
  <si>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</si>
  <si>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</si>
  <si>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</si>
  <si>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</si>
  <si>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</si>
  <si>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</si>
  <si>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</si>
  <si>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</si>
  <si>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</si>
  <si>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</si>
  <si>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</si>
  <si>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</si>
  <si>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</si>
  <si>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</si>
  <si>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</si>
  <si>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</si>
  <si>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</si>
  <si>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</si>
  <si>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</si>
  <si>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</si>
  <si>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</si>
  <si>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</si>
  <si>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</si>
  <si>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</si>
  <si>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</si>
  <si>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</si>
  <si>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</si>
  <si>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</si>
  <si>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</si>
  <si>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</si>
  <si>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</si>
  <si>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</si>
  <si>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</si>
  <si>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</si>
  <si>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</si>
  <si>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</si>
  <si>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</si>
  <si>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</si>
  <si>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</si>
  <si>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</si>
  <si>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</si>
  <si>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</si>
  <si>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</si>
  <si>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</si>
  <si>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</si>
  <si>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</si>
  <si>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</si>
  <si>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Format-A:</t>
  </si>
  <si>
    <t>Bidder’s Name     :</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</si>
  <si>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</si>
  <si>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</si>
  <si>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</si>
  <si>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</si>
  <si>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</si>
  <si>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</si>
  <si>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</si>
  <si>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</si>
  <si>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 xml:space="preserve">Declaration by the Bidder regarding events encountered pursuant to ITB Clause 2.1 </t>
  </si>
  <si>
    <t>Attachment 25: Compliance to the process related to the e-RA Terms &amp; Conditions and the Business Rules governing the e-RA</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</si>
  <si>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</si>
  <si>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</si>
  <si>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</si>
  <si>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</si>
  <si>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</si>
  <si>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Bid Securing Declaration to be submitted by the Bidder</t>
  </si>
  <si>
    <t>Attachment 27:Certification by the Bidder as per DoE Order in line with ITB Clause 2.1</t>
  </si>
  <si>
    <t>Attachment 28:Bid Securing Declaration to be submitted by the Bidder</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</si>
  <si>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</si>
  <si>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</si>
  <si>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</si>
  <si>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</si>
  <si>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</si>
  <si>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</si>
  <si>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</si>
  <si>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</si>
  <si>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</si>
  <si>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</si>
  <si>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</si>
  <si>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</si>
  <si>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</si>
  <si>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</si>
  <si>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</si>
  <si>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</si>
  <si>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</si>
  <si>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</si>
  <si>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</si>
  <si>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</si>
  <si>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</si>
  <si>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</si>
  <si>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</si>
  <si>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</si>
  <si>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</si>
  <si>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</si>
  <si>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</si>
  <si>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</si>
  <si>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</si>
  <si>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</si>
  <si>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</si>
  <si>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</si>
  <si>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</si>
  <si>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</si>
  <si>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</si>
  <si>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</si>
  <si>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</si>
  <si>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</si>
  <si>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</si>
  <si>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</si>
  <si>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</si>
  <si>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</si>
  <si>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</si>
  <si>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</si>
  <si>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</si>
  <si>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</si>
  <si>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</si>
  <si>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</si>
  <si>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</si>
  <si>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</si>
  <si>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</si>
  <si>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</si>
  <si>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</si>
  <si>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</si>
  <si>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</si>
  <si>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</si>
  <si>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</si>
  <si>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</si>
  <si>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</si>
  <si>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</si>
  <si>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</si>
  <si>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</si>
  <si>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</si>
  <si>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</si>
  <si>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</si>
  <si>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</si>
  <si>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</si>
  <si>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</si>
  <si>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</si>
  <si>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</si>
  <si>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</si>
  <si>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</si>
  <si>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</si>
  <si>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</si>
  <si>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</si>
  <si>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</si>
  <si>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</si>
  <si>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</si>
  <si>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</si>
  <si>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</si>
  <si>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Erection price component {including Civil Works but excluding ‘Supply &amp; Placement of reinforcement steel’ and ‘Concreting’}</t>
  </si>
  <si>
    <t>High Speed Diesel, coefficient a =</t>
  </si>
  <si>
    <t>Wholesale Price Index Number for `HSD’ (Individual Commodity) (monthly)  (Base: 2011-12=100), as published by Office of Economic Advisor, Ministry of Commerce &amp; Industry(www.eaindustry.nic.in)</t>
  </si>
  <si>
    <t>Labour, coefficient l =</t>
  </si>
  <si>
    <t>Indian field labour index – namely All India average consumer price index for Industrial Workers (monthly)  (Base: 2001= 100), as published by Labour Bureau, Shimla, Government of India (www.labourbureau.nic.in)</t>
  </si>
  <si>
    <t>Coefficient  ‘a’ shall be between 0.20 to 0.24 and 
Coefficient ‘l’ shall be between 0.56 to 0.60 and 
sum of Coefficients ‘a’ and ‘l’ shall be 0.80</t>
  </si>
  <si>
    <t>Supply and placement of reinforcement steel</t>
  </si>
  <si>
    <t>HSD, a=</t>
  </si>
  <si>
    <t>Labour, l=</t>
  </si>
  <si>
    <t xml:space="preserve">Indian field labour index – namely All India average consumer price index for Industrial Workers (monthly)  (Base: 2001= 100), as published by Labour Bureau, Shimla, Government of India (www.labourbureau.nic.in).
</t>
  </si>
  <si>
    <t>Manufacture of Basic Metals, b=</t>
  </si>
  <si>
    <t>Wholesale Price Index Number for   `Manufacture of Basic Metals’(Group Item) (monthly)  (Base: 2011-12=100), as published by Office of Economic Advisor, Ministry of Commerce &amp; Industry(www.eaindustry.nic.in).</t>
  </si>
  <si>
    <t>Coefficient  ‘a’ shall be between 0.09 to 0.11,
Coefficient  ‘b’ shall be between 0.63 to 0.67 and 
coefficient ‘l’ shall be between 0.04 to 0.06 and 
sum of Coefficients ‘a’, ‘b’ and ‘l’ shall be 0.80</t>
  </si>
  <si>
    <t>For Concereting</t>
  </si>
  <si>
    <t>Wholesale Price Index Number for `HSD’(Individual Commodity) (monthly)  (Base: 2011-12=100), as published by Office of Economic Advisor, Ministry of Commerce &amp; Industry(www.eaindustry.nic.in)</t>
  </si>
  <si>
    <t>Manufacture of cement, lime and plaster, b=</t>
  </si>
  <si>
    <t>Wholesale Price Index Number for `Manufacture of cement, lime and plaster’(Group Item) (monthly)  (Base: 2011-12=100), as published by Office of Economic Advisor, Ministry of Commerce &amp; Industry (www.eaindustry.nic.in)</t>
  </si>
  <si>
    <t>Cutting, shaping and finishing of stone, c=</t>
  </si>
  <si>
    <t xml:space="preserve">Wholesale Price Index Number for `Cutting, shaping and finishing of stone’(Group Item) (monthly) (Base: 2011-12=100), as published by Office of Economic Advisor, Ministry of Commerce &amp; Industry(www.eaindustry.nic.in). </t>
  </si>
  <si>
    <t>Coefficient  ‘a’ shall be between 0.18 to 0.22, 
Coefficient  ‘b’ shall be between 0.25 to 0.35, 
Coefficient  ‘c’ shall be between 0.18 to 0.22 and 
Coefficient ‘l’ shall be between 0.09 to 0.11 and 
sum of Coefficients ‘a’, ‘b’, ‘c’ and ‘l’ shall be 0.80</t>
  </si>
  <si>
    <t xml:space="preserve">Price Adjustment for Erection Price Component </t>
  </si>
  <si>
    <t>Whether the Work executed as a Prime Contractor?</t>
  </si>
  <si>
    <t>Completion Date of the above mentioned Work</t>
  </si>
  <si>
    <t>Total value of the Contract in INR Crores?</t>
  </si>
  <si>
    <t>Details of Contract No.-1</t>
  </si>
  <si>
    <t>Details of Contract No.-2</t>
  </si>
  <si>
    <t>Details of Contract No.-3</t>
  </si>
  <si>
    <r>
      <t xml:space="preserve">We hereby furnish the details of the items/ sub-assemblies propose to supply from our own works (i.e. as direct transactions) in additional to the supplies the same from other vendors (i.e. as Bought-out transactions) as detailed in the table given above. 
In line with ITB Clause 9.3 (e), we intend to supply following items which are to be manufactured within Arunachal Pradesh. 
</t>
    </r>
    <r>
      <rPr>
        <b/>
        <sz val="11"/>
        <rFont val="Book Antiqua"/>
        <family val="1"/>
      </rPr>
      <t>We further  declare that  we would source material / services for atleast 30% of the Installation Price of Services contract from within Assam</t>
    </r>
  </si>
  <si>
    <t xml:space="preserve">Details / write-up to engage the Locals sub-contractor/sub-vendor </t>
  </si>
  <si>
    <t>We hereby furnish the relevant details pertaining to the price adjustment provisions for equipment as specified in your specifications and documents for the subject package. The necessary documentary evidence is enclosed.</t>
  </si>
  <si>
    <t xml:space="preserve">Dear Sir,  
We conform that the equipments offerred shall have minimum performance specified in Technical Specification. We further guarantee the performance/efficiency of the equipments in response to the Technical Specifications.
</t>
  </si>
  <si>
    <t>Do you have complete annual reports together with Audited statement of accounts of the company for FY 2021-22 (refer ITB Clause 9.3(c))</t>
  </si>
  <si>
    <t>2021-2022</t>
  </si>
  <si>
    <t>Certification by the Bidder per DoE Order in line with ITB Clause 2.1</t>
  </si>
  <si>
    <t>2024- 2025</t>
  </si>
  <si>
    <t>Attachment 1 Bid Security : Not Applicable</t>
  </si>
  <si>
    <t>Wholesale Price Index Number for `Cutting, shaping and finishing of stone’(Group Item) (monthly) (Base: 2011-12=100), as published by Office of Economic Advisor, Ministry of Commerce &amp; Industry(www.eaindustry.nic.in).</t>
  </si>
  <si>
    <t>Cutting, shaping and finishing of stone</t>
  </si>
  <si>
    <t xml:space="preserve">Wholesale Price Index Number for `Manufacture of cement, lime and plaster’(Group Item) (monthly)  (Base: 2011-12=100), as published by Office of Economic Advisor, Ministry of Commerce &amp; Industry (www.eaindustry.nic.in)
</t>
  </si>
  <si>
    <t>Manufacture of cement, lime and plaster</t>
  </si>
  <si>
    <t>Labour I=</t>
  </si>
  <si>
    <t>Wholesale Price Index Number for `HSD’(Individual Commodity) (monthly)  (Base: 2011-12=100), as published by Office of Economic Advisor, Ministry of Commerce &amp; Industry(www.eaindustry.nic.in).</t>
  </si>
  <si>
    <t>HSD</t>
  </si>
  <si>
    <t>III</t>
  </si>
  <si>
    <t>Manufacture of Basic Metals</t>
  </si>
  <si>
    <t xml:space="preserve">Supply &amp; Placement of Reinforcement Steel </t>
  </si>
  <si>
    <t>II</t>
  </si>
  <si>
    <t xml:space="preserve">Indian field labour index – namely All India average consumer price index for Industrial Workers (monthly)  (Base: 2001= 100), as published by Labour Bureau, Shimla, Government of India (www.labourbureau.nic.in).
</t>
  </si>
  <si>
    <t xml:space="preserve">Installation price component (including Civil works but excluding ‘supply &amp; placement of reinforcement steel’ and ‘concreting’)  </t>
  </si>
  <si>
    <t>For Installation Price Component</t>
  </si>
  <si>
    <t>B.</t>
  </si>
  <si>
    <t>The value of coefficient for raw materials: a=0.65 to 0.73 and value of coefficient for labour shall be between 0.12 and 0.20,  so that sum of all the coefficients including labour shall be a+l=0.85</t>
  </si>
  <si>
    <t>Aluminium(a)</t>
  </si>
  <si>
    <t>Copper(a)</t>
  </si>
  <si>
    <t>Raw Material</t>
  </si>
  <si>
    <t>Series Reactor [ 420 kV, 12 ohm, 2500A, 1-ph air core dry type Series Reactor]</t>
  </si>
  <si>
    <t xml:space="preserve">VIII.  </t>
  </si>
  <si>
    <t xml:space="preserve">Indian field labour index – namely All India average consumer price index for Industrial Workers (monthly)  (Base: 2001= 100), as published by Labour Bureau, Shimla, Government of India (www.labourbureau.nic.in).
</t>
  </si>
  <si>
    <t>Labour</t>
  </si>
  <si>
    <t>IEEMA</t>
  </si>
  <si>
    <t>b=Electrolytic Zinc</t>
  </si>
  <si>
    <t>JPC Market Price (Retail) for average Price of Steel Angles of size 50 x 50 x 6 mm of all cities in Rs./MT as published by Joint Plant Committee(JPC).</t>
  </si>
  <si>
    <t>a=Structural steel</t>
  </si>
  <si>
    <t>Raw Materials</t>
  </si>
  <si>
    <t>Lattice Steel Structures &amp; Pipe Structures (including bolts &amp; nuts, washers &amp; foundation bolts)</t>
  </si>
  <si>
    <t>Substation Structures</t>
  </si>
  <si>
    <t>VI</t>
  </si>
  <si>
    <t>v)</t>
  </si>
  <si>
    <t>Weight in MT of Metal per kM
(Size wise)</t>
  </si>
  <si>
    <t>ii) Copper per MT</t>
  </si>
  <si>
    <t>i) Aluminium per MT</t>
  </si>
  <si>
    <t>Published Price of Metal</t>
  </si>
  <si>
    <t>a=PVC Compound</t>
  </si>
  <si>
    <t>PVC/XLPE Insulated Power and Control Cable</t>
  </si>
  <si>
    <t>V</t>
  </si>
  <si>
    <t>The sum of the value of coefficients for raw materials: a+b+c+d=0.55 to 0.65 and sum of all the coefficients including labour shall be a+b+c+d+l=0.85.</t>
  </si>
  <si>
    <t>d=</t>
  </si>
  <si>
    <t>c=</t>
  </si>
  <si>
    <t>b=</t>
  </si>
  <si>
    <t>a=</t>
  </si>
  <si>
    <t>Surge Arrester</t>
  </si>
  <si>
    <t>IV</t>
  </si>
  <si>
    <t>Isolators</t>
  </si>
  <si>
    <t>Capacitive VoltageTransformer</t>
  </si>
  <si>
    <t>Value of Coefficient</t>
  </si>
  <si>
    <t>S.N.</t>
  </si>
  <si>
    <t>Insulating Oil</t>
  </si>
  <si>
    <t>The sum of the value of coefficients for raw materials: a+b+c+d=0.65 to 0.73 and sum of all the coefficients including labour shall be a+b+c+d+l=0.85.</t>
  </si>
  <si>
    <t>Transformer</t>
  </si>
  <si>
    <t>Current Transformer</t>
  </si>
  <si>
    <t>Circuit Breaker</t>
  </si>
  <si>
    <t xml:space="preserve">A) For Equipment Ex-Works Price Component </t>
  </si>
  <si>
    <t>We have quoted our bid price on firm/fixed price basis</t>
  </si>
  <si>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</si>
  <si>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 xml:space="preserve"> Information for E – payment, PF details and declaration for Micro/Small and Medium Enterprise</t>
  </si>
  <si>
    <t>Conciliation</t>
  </si>
  <si>
    <t>GCC 40</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</si>
  <si>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Arbitration/Conciliation clause provided in the main tender document / contract shall not be applicable for any issue / dispute arising under Integrity Pact. </t>
    </r>
  </si>
  <si>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arbitral/Conciliation or judicial proceedings (arising out of the arbitral/Conciliation proceedings) by the parties in connection with the disputes/differences arising out of the subject contract.</t>
    </r>
  </si>
  <si>
    <t>This agreement is subject to Indian Law. Place of performance and jurisdiction is the establishment of POWERGRID. The Arbitration/Conciliation clause provided in the main tender document / contract shall not be applicable for any issue / dispute arising under the Safety Pact.</t>
  </si>
  <si>
    <t>Undertaking by the bidder regarding Compliance of DMI&amp;SP policy</t>
  </si>
  <si>
    <t>VOID</t>
  </si>
  <si>
    <t>Attachment 23: Undertaking by the bidder regarding Compliance of DMI&amp;SP policy</t>
  </si>
  <si>
    <t>Attachment 24: VOID</t>
  </si>
  <si>
    <r>
      <t>TECHNICAL EXPERIENCE</t>
    </r>
    <r>
      <rPr>
        <b/>
        <i/>
        <sz val="12"/>
        <rFont val="Book Antiqua"/>
        <family val="1"/>
      </rPr>
      <t xml:space="preserve"> </t>
    </r>
  </si>
  <si>
    <t>Format for the Bidder  in support of meeting the requirement of para 1.1, Annexure-A to BDS, Section-III, Volume-I of the Bidding Documents)</t>
  </si>
  <si>
    <t>Details/Features of thje Contract Undertaken relevant to the stipulated QR {As mentioned in Sl. No. (i) of 2.1.1 above}</t>
  </si>
  <si>
    <t>Wheather the Bidder has Executed the Installation of Stone Column Work (Yes/No)</t>
  </si>
  <si>
    <t>Diameter of Installed Stone Columns (in mm)</t>
  </si>
  <si>
    <t>Depth of Installed Stone Columns below founding level (in meters)</t>
  </si>
  <si>
    <t>Depth of Installed Stone Columns below ground level (in meters)</t>
  </si>
  <si>
    <t>Total Executed Quantity of Installation of Stone Column Work under the Contract</t>
  </si>
  <si>
    <r>
      <t xml:space="preserve">Financial Position </t>
    </r>
    <r>
      <rPr>
        <b/>
        <i/>
        <sz val="12"/>
        <rFont val="Book Antiqua"/>
        <family val="1"/>
      </rPr>
      <t xml:space="preserve">{Reference para 1.3 of Annexure-A (BDS)}
</t>
    </r>
  </si>
  <si>
    <t>2022-2023</t>
  </si>
  <si>
    <t>Equipment Capabilities</t>
  </si>
  <si>
    <t>2.2.1</t>
  </si>
  <si>
    <t>{Reference para 1.2 of Annexure-A (BDS)}</t>
  </si>
  <si>
    <t>2.2.2</t>
  </si>
  <si>
    <t>In accordance with the above, the bidder shall provide adequate information as per following:</t>
  </si>
  <si>
    <t>i) No(s). of Tension Stringing Equipment of 8 Tonne capacity :</t>
  </si>
  <si>
    <t>(a) Owned by the Bidder</t>
  </si>
  <si>
    <t>(b)  Having access through Lease/ Rent</t>
  </si>
  <si>
    <t>ii) No(s). of Tension Stringing Equipment of 24 Tonne capacity :</t>
  </si>
  <si>
    <t>a.</t>
  </si>
  <si>
    <t>In case bidder is proposing above facilities from other agencies, the details of such agencies</t>
  </si>
  <si>
    <t>Adress :</t>
  </si>
  <si>
    <t>Tel.</t>
  </si>
  <si>
    <t>Fax :</t>
  </si>
  <si>
    <t>b.</t>
  </si>
  <si>
    <t>In case bidder is proposing above facilities from other agencies, whether their consent letters from such agencies has been furnished: select from drop down menu)</t>
  </si>
  <si>
    <t>Yes/ No</t>
  </si>
  <si>
    <t>Details of documents furnished in the Bid, in support of the aforesaid data/details/information</t>
  </si>
  <si>
    <t>i) No(s). of  machines for installation of vibro stone columns with bottom feed / dry feed technique:</t>
  </si>
  <si>
    <t>ii) Details of  the Machine for installation of vibro stone columns with bottom feed / dry feed technique:</t>
  </si>
  <si>
    <t xml:space="preserve">We agree to abide by this bid for a period of six (06) months from the the last date of bid submission as stipulated in the Bidding Documents, and it shall remain binding upon us and may be accepted by you at any time before the expiration of that period. </t>
  </si>
  <si>
    <t>CC/T/W-CIVIL/DOM/A00/23/11748</t>
  </si>
  <si>
    <t>Package-II: Ground Improvement using Vibro Stone Column at KPS-3 Substation associated with Establishment of Khavda Pooling Station-3 (KPS-3) in Khavda RE Park</t>
  </si>
  <si>
    <t>Package-II</t>
  </si>
  <si>
    <t xml:space="preserve">GCC 41.0   </t>
  </si>
  <si>
    <t>GCC 55</t>
  </si>
  <si>
    <t xml:space="preserve">GCC 8.3 </t>
  </si>
  <si>
    <t>GCC 6.0</t>
  </si>
  <si>
    <t>GCC 13</t>
  </si>
  <si>
    <t>GCC 20.5</t>
  </si>
  <si>
    <t>GCC 61</t>
  </si>
  <si>
    <t>GCC 57</t>
  </si>
  <si>
    <t>GCC 59</t>
  </si>
  <si>
    <t>GCC 62</t>
  </si>
  <si>
    <t xml:space="preserve">For the purpose of this particular bid, bidder shall meet the following minimum criteria:
a)	Net worth for last 3 financial years should be positive.
b)	Minimum Average Annual Turnover** (MAAT) for best three years i.e., 36 months out of last five financial years of the bidder should be Indian Rs. 452.1 Million or equivalent for Package-I, Rs. 551.85 Million or equivalent for Package-II, Rs. 329.33 Million or equivalent for Package-III.
**Note: Annual gross revenue from operations/ gross operating income as incorporated in the profit and loss account excluding other operative income/ other income.
c)	Bidder shall have liquid assets (L.A.) or/and evidence of access to or availability of credit facilities of not less than Indian Rs. 75.35 Million or equivalent for Package-I, Rs.91.98 Million or equivalent for Package-II, Rs. 54.89 Million or equivalent for Package-III.
Notes:- For Bidders to qualify for more than one package, their financial position specified at 1.3 (b) &amp;(c) shall not be less than the sum of the requirement for the packages they propose to qualify for. 
It may be noted that one Bidder can be awarded maximum two packages only.
In case bidder is a holding company, the financial position criteria referred to in clause 1.3 above shall be of that holding company only (i.e., excluding its subsidiary/ group companies). In case bidder is a subsidiary of a holding company, financial position criteria referred to in clause 1.3 above shall be of that subsidiary company only (i.e., excluding its holding company).
NOTE: RELAXATION FOR STARTUPs^/ MSEs 
START-UPs^/ MSEs meeting the specified requirements at para 1.3(a) in Financial Position shall also be considered qualified if they meet Eighty (80) % of the requirements specified at para 1.3(b) &amp; para 1.3(c) in Financial Position.
^START-Ups as defined by DIPP, applicable as on the originally scheduled last date of bid submission (soft copy).
</t>
  </si>
  <si>
    <t>The bidder should own or have access to at least 2 (two) nos. machine for installation of vibro stone columns with bottom feed / dry feed technique.
In case bidder is proposing above facilities from other agency(s), they shall furnish a consent letter along with the bid from the agency(s) for deploying this machine for subject package.</t>
  </si>
  <si>
    <t>The bidder shall have successfully completed# execution of following within the last seven (7) years as on the originally scheduled last date of bid submission (soft copy) (i.e. 07/12/2023). 
(i)	The bidder should have installed stone columns having minimum diameter of 600mm and having minimum depth of 6 meters below founding level or 9 meters below ground level.
(ii)	The Bidder should have also #successfully completed contracts with total executed quantity of installation of stone column work as per the following:
a)	One contract not less than 68000 RM for Package-I, 84000 RM for Package-II, 47475.2 RM for Package-III. 
Or
b)	Two contracts each not less than 42500 RM for Package-I, 52500 RM for Package-II, 29672 RM for Package-III. 
Or
c)	Three contracts each not less than 34000 RM for Package-I, 42000 RM for Package-II, 23737.6 RM for Package-III. 
In case bidder is a holding company, the technical experience referred to in clause 1.1 above shall be of that holding company only (i.e., excluding its subsidiary/group companies). In case bidder is a subsidiary of a holding company, the technical experience referred to in clause 1.1 above shall be of that subsidiary company only (i.e., excluding its holding companies).
# Successfully completed means issue of provisional or final taking over certificate (TOC) by the Employer to the contractor for the referred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</si>
</sst>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1">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sz val="12"/>
      <color indexed="12"/>
      <name val="Book Antiqua"/>
      <family val="1"/>
    </font>
    <font>
      <sz val="10"/>
      <color indexed="63"/>
      <name val="Arial"/>
      <family val="2"/>
    </font>
    <font>
      <b/>
      <sz val="11"/>
      <name val="Arial"/>
      <family val="2"/>
    </font>
    <font>
      <sz val="16"/>
      <color rgb="FFFF0000"/>
      <name val="Book Antiqua"/>
      <family val="1"/>
    </font>
    <font>
      <sz val="11"/>
      <color rgb="FFFF0000"/>
      <name val="Book Antiqua"/>
      <family val="1"/>
    </font>
    <font>
      <b/>
      <sz val="18"/>
      <name val="Book Antiqua"/>
      <family val="1"/>
    </font>
    <font>
      <b/>
      <i/>
      <sz val="12"/>
      <color theme="1"/>
      <name val="Book Antiqua"/>
      <family val="1"/>
    </font>
    <font>
      <i/>
      <sz val="12"/>
      <color theme="1"/>
      <name val="Book Antiqua"/>
      <family val="1"/>
    </font>
    <font>
      <sz val="12"/>
      <color theme="1"/>
      <name val="Book Antiqua"/>
      <family val="1"/>
    </font>
    <font>
      <sz val="10"/>
      <color theme="1"/>
      <name val="Book Antiqua"/>
      <family val="1"/>
    </font>
    <font>
      <sz val="12"/>
      <color rgb="FFFF0000"/>
      <name val="Book Antiqua"/>
      <family val="1"/>
    </font>
    <font>
      <sz val="10"/>
      <color rgb="FFFF0000"/>
      <name val="Book Antiqua"/>
      <family val="1"/>
    </font>
  </fonts>
  <fills count="23">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bgColor indexed="64"/>
      </patternFill>
    </fill>
    <fill>
      <patternFill patternType="solid">
        <fgColor theme="3" tint="0.79998168889431442"/>
        <bgColor indexed="64"/>
      </patternFill>
    </fill>
    <fill>
      <patternFill patternType="solid">
        <fgColor rgb="FF0070C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42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0" borderId="6" xfId="37" applyFont="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9"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9" fillId="0" borderId="0" xfId="35" applyFont="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0"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0" fillId="15" borderId="0" xfId="0" applyFill="1" applyAlignment="1" applyProtection="1">
      <alignment vertical="center"/>
      <protection hidden="1"/>
    </xf>
    <xf numFmtId="0" fontId="0" fillId="15" borderId="0" xfId="0" applyFill="1" applyProtection="1">
      <protection hidden="1"/>
    </xf>
    <xf numFmtId="172" fontId="8" fillId="15" borderId="0" xfId="35" applyNumberFormat="1" applyFont="1" applyFill="1" applyAlignment="1" applyProtection="1">
      <alignment horizontal="right" vertical="center" wrapText="1"/>
      <protection hidden="1"/>
    </xf>
    <xf numFmtId="0" fontId="9" fillId="15" borderId="0" xfId="35" applyFont="1" applyFill="1" applyAlignment="1" applyProtection="1">
      <alignment vertical="top"/>
      <protection hidden="1"/>
    </xf>
    <xf numFmtId="49" fontId="10" fillId="15" borderId="0" xfId="35" applyNumberFormat="1" applyFont="1" applyFill="1" applyAlignment="1" applyProtection="1">
      <alignment horizontal="right" vertical="top"/>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9" fillId="15" borderId="0" xfId="35" applyFont="1" applyFill="1" applyAlignment="1" applyProtection="1">
      <alignment horizontal="right" vertical="top"/>
      <protection hidden="1"/>
    </xf>
    <xf numFmtId="0" fontId="10" fillId="0" borderId="0" xfId="35" applyFont="1" applyAlignment="1" applyProtection="1">
      <alignment horizontal="justify" vertical="center" wrapText="1"/>
      <protection hidden="1"/>
    </xf>
    <xf numFmtId="0" fontId="10" fillId="16" borderId="6" xfId="0" applyFont="1" applyFill="1" applyBorder="1" applyAlignment="1">
      <alignment horizontal="center" vertical="center" wrapText="1"/>
    </xf>
    <xf numFmtId="0" fontId="8" fillId="17" borderId="6" xfId="0" applyFont="1" applyFill="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9" fillId="0" borderId="6" xfId="37" applyFont="1" applyBorder="1" applyAlignment="1" applyProtection="1">
      <alignment horizontal="left" vertical="top" wrapText="1"/>
      <protection hidden="1"/>
    </xf>
    <xf numFmtId="0" fontId="9" fillId="2" borderId="6" xfId="0" applyFont="1" applyFill="1" applyBorder="1" applyAlignment="1" applyProtection="1">
      <alignment vertical="center" wrapText="1"/>
      <protection locked="0"/>
    </xf>
    <xf numFmtId="0" fontId="9" fillId="0" borderId="8" xfId="0" applyFont="1" applyBorder="1" applyAlignment="1" applyProtection="1">
      <alignment vertical="center" wrapText="1"/>
      <protection hidden="1"/>
    </xf>
    <xf numFmtId="0" fontId="9" fillId="2" borderId="8" xfId="0" applyFont="1" applyFill="1" applyBorder="1" applyAlignment="1" applyProtection="1">
      <alignment vertical="center" wrapText="1"/>
      <protection locked="0"/>
    </xf>
    <xf numFmtId="0" fontId="92" fillId="0" borderId="26" xfId="37" applyFont="1" applyBorder="1" applyAlignment="1" applyProtection="1">
      <alignment horizontal="left" vertical="center" wrapText="1"/>
      <protection hidden="1"/>
    </xf>
    <xf numFmtId="0" fontId="92" fillId="0" borderId="3" xfId="37" applyFont="1" applyBorder="1" applyAlignment="1" applyProtection="1">
      <alignment horizontal="left" vertical="center" wrapText="1"/>
      <protection hidden="1"/>
    </xf>
    <xf numFmtId="0" fontId="92" fillId="0" borderId="11" xfId="37" applyFont="1" applyBorder="1" applyAlignment="1" applyProtection="1">
      <alignment horizontal="left" vertical="center" wrapText="1"/>
      <protection hidden="1"/>
    </xf>
    <xf numFmtId="0" fontId="10" fillId="17" borderId="6" xfId="0" applyFont="1" applyFill="1" applyBorder="1" applyAlignment="1" applyProtection="1">
      <alignment horizontal="center" vertical="center" wrapText="1"/>
      <protection hidden="1"/>
    </xf>
    <xf numFmtId="0" fontId="0" fillId="0" borderId="0" xfId="0" applyProtection="1">
      <protection locked="0"/>
    </xf>
    <xf numFmtId="0" fontId="9" fillId="15"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4" xfId="35" applyFont="1" applyBorder="1" applyAlignment="1" applyProtection="1">
      <alignment vertical="center" wrapText="1"/>
      <protection hidden="1"/>
    </xf>
    <xf numFmtId="0" fontId="9" fillId="0" borderId="24" xfId="35" applyFont="1" applyBorder="1" applyAlignment="1" applyProtection="1">
      <alignment vertical="center" wrapText="1"/>
      <protection hidden="1"/>
    </xf>
    <xf numFmtId="0" fontId="9" fillId="0" borderId="0" xfId="39" applyFont="1" applyProtection="1">
      <protection hidden="1"/>
    </xf>
    <xf numFmtId="0" fontId="9" fillId="0" borderId="0" xfId="39" applyFont="1" applyAlignment="1" applyProtection="1">
      <alignmen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0" borderId="0" xfId="39" applyFont="1" applyAlignment="1" applyProtection="1">
      <alignment horizontal="left" vertical="center"/>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horizontal="left" vertical="center" wrapText="1"/>
      <protection hidden="1"/>
    </xf>
    <xf numFmtId="0" fontId="9" fillId="9" borderId="6" xfId="39" applyFont="1" applyFill="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center" vertical="center" wrapText="1"/>
      <protection hidden="1"/>
    </xf>
    <xf numFmtId="0" fontId="9" fillId="0" borderId="6" xfId="39" applyFont="1" applyBorder="1" applyAlignment="1" applyProtection="1">
      <alignment horizontal="left" vertical="center" wrapText="1"/>
      <protection hidden="1"/>
    </xf>
    <xf numFmtId="0" fontId="9" fillId="19" borderId="0" xfId="39" applyFont="1" applyFill="1" applyProtection="1">
      <protection hidden="1"/>
    </xf>
    <xf numFmtId="0" fontId="9" fillId="19" borderId="0" xfId="39" applyFont="1" applyFill="1" applyAlignment="1" applyProtection="1">
      <alignment vertical="center"/>
      <protection hidden="1"/>
    </xf>
    <xf numFmtId="0" fontId="10" fillId="20" borderId="6" xfId="38" applyFont="1" applyFill="1" applyBorder="1" applyAlignment="1" applyProtection="1">
      <alignment horizontal="center" vertical="center" wrapText="1"/>
      <protection hidden="1"/>
    </xf>
    <xf numFmtId="0" fontId="9" fillId="21" borderId="0" xfId="39" applyFont="1" applyFill="1" applyProtection="1">
      <protection hidden="1"/>
    </xf>
    <xf numFmtId="0" fontId="9" fillId="21" borderId="0" xfId="39" applyFont="1" applyFill="1" applyAlignment="1" applyProtection="1">
      <alignment vertical="center"/>
      <protection hidden="1"/>
    </xf>
    <xf numFmtId="0" fontId="10" fillId="21" borderId="6" xfId="39" applyFont="1" applyFill="1" applyBorder="1" applyAlignment="1" applyProtection="1">
      <alignment horizontal="center" vertical="center" wrapText="1"/>
      <protection hidden="1"/>
    </xf>
    <xf numFmtId="2" fontId="9" fillId="0" borderId="6" xfId="39" applyNumberFormat="1" applyFont="1" applyBorder="1" applyAlignment="1" applyProtection="1">
      <alignment horizontal="left" vertical="center" wrapText="1"/>
      <protection locked="0" hidden="1"/>
    </xf>
    <xf numFmtId="0" fontId="10" fillId="0" borderId="6" xfId="39" applyFont="1" applyBorder="1" applyAlignment="1" applyProtection="1">
      <alignment horizontal="left" vertical="center" wrapText="1"/>
      <protection hidden="1"/>
    </xf>
    <xf numFmtId="0" fontId="9" fillId="20" borderId="0" xfId="39" applyFont="1" applyFill="1" applyProtection="1">
      <protection hidden="1"/>
    </xf>
    <xf numFmtId="0" fontId="9" fillId="20" borderId="0" xfId="39" applyFont="1" applyFill="1" applyAlignment="1" applyProtection="1">
      <alignment vertical="center"/>
      <protection hidden="1"/>
    </xf>
    <xf numFmtId="0" fontId="10" fillId="0" borderId="6" xfId="39" applyFont="1" applyBorder="1" applyAlignment="1" applyProtection="1">
      <alignment vertical="center" wrapText="1"/>
      <protection hidden="1"/>
    </xf>
    <xf numFmtId="0" fontId="10" fillId="20" borderId="6" xfId="39" applyFont="1" applyFill="1" applyBorder="1" applyAlignment="1" applyProtection="1">
      <alignmen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vertical="center"/>
      <protection locked="0" hidden="1"/>
    </xf>
    <xf numFmtId="0" fontId="9" fillId="0" borderId="6" xfId="39" applyFont="1" applyBorder="1" applyAlignment="1" applyProtection="1">
      <alignment horizontal="center" vertical="center"/>
      <protection hidden="1"/>
    </xf>
    <xf numFmtId="0" fontId="9" fillId="20" borderId="6" xfId="39" applyFont="1" applyFill="1" applyBorder="1" applyAlignment="1" applyProtection="1">
      <alignment horizontal="center" vertical="center" wrapText="1"/>
      <protection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20" borderId="6" xfId="39" applyFont="1" applyFill="1" applyBorder="1" applyAlignment="1" applyProtection="1">
      <alignment horizontal="left" vertical="center" wrapText="1"/>
      <protection hidden="1"/>
    </xf>
    <xf numFmtId="0" fontId="24"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center" vertical="center" wrapText="1"/>
      <protection hidden="1"/>
    </xf>
    <xf numFmtId="0" fontId="9" fillId="20" borderId="6" xfId="39" applyFont="1" applyFill="1" applyBorder="1" applyAlignment="1" applyProtection="1">
      <alignment vertical="center"/>
      <protection hidden="1"/>
    </xf>
    <xf numFmtId="0" fontId="10" fillId="20" borderId="6" xfId="39" applyFont="1" applyFill="1" applyBorder="1" applyAlignment="1" applyProtection="1">
      <alignment horizontal="left" vertical="center" wrapText="1"/>
      <protection hidden="1"/>
    </xf>
    <xf numFmtId="0" fontId="9" fillId="21" borderId="6" xfId="39" applyFont="1" applyFill="1" applyBorder="1" applyAlignment="1" applyProtection="1">
      <alignment vertical="center"/>
      <protection hidden="1"/>
    </xf>
    <xf numFmtId="0" fontId="67" fillId="0" borderId="6" xfId="39" applyFont="1" applyBorder="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center" vertical="center"/>
      <protection hidden="1"/>
    </xf>
    <xf numFmtId="0" fontId="11" fillId="0" borderId="0" xfId="39" applyFont="1" applyAlignment="1" applyProtection="1">
      <alignment vertical="center"/>
      <protection hidden="1"/>
    </xf>
    <xf numFmtId="0" fontId="10" fillId="0" borderId="4" xfId="39" applyFont="1" applyBorder="1" applyAlignment="1" applyProtection="1">
      <alignment horizontal="right"/>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vertical="center"/>
      <protection hidden="1"/>
    </xf>
    <xf numFmtId="0" fontId="5" fillId="0" borderId="0" xfId="0" applyFont="1" applyAlignment="1">
      <alignment horizontal="right" vertical="center"/>
    </xf>
    <xf numFmtId="0" fontId="5" fillId="0" borderId="0" xfId="0" applyFont="1" applyAlignment="1">
      <alignment vertical="top"/>
    </xf>
    <xf numFmtId="0" fontId="5" fillId="0" borderId="0" xfId="0" applyFont="1" applyAlignment="1">
      <alignment horizontal="center" vertical="top"/>
    </xf>
    <xf numFmtId="0" fontId="0" fillId="0" borderId="0" xfId="0" applyAlignment="1">
      <alignment vertical="top"/>
    </xf>
    <xf numFmtId="0" fontId="96" fillId="0" borderId="0" xfId="0" applyFont="1" applyAlignment="1">
      <alignment horizontal="justify" vertical="center" wrapText="1"/>
    </xf>
    <xf numFmtId="0" fontId="97" fillId="0" borderId="0" xfId="0" applyFont="1" applyAlignment="1">
      <alignment horizontal="center" vertical="top"/>
    </xf>
    <xf numFmtId="0" fontId="98" fillId="0" borderId="0" xfId="0" applyFont="1" applyAlignment="1">
      <alignment vertical="top"/>
    </xf>
    <xf numFmtId="0" fontId="99" fillId="0" borderId="0" xfId="0" applyFont="1" applyAlignment="1">
      <alignment horizontal="center" vertical="top"/>
    </xf>
    <xf numFmtId="0" fontId="100" fillId="0" borderId="0" xfId="0" applyFont="1" applyAlignment="1">
      <alignment vertical="top"/>
    </xf>
    <xf numFmtId="0" fontId="2" fillId="0" borderId="7" xfId="0" applyFont="1" applyBorder="1" applyAlignment="1">
      <alignment horizontal="right" vertical="top"/>
    </xf>
    <xf numFmtId="0" fontId="5" fillId="0" borderId="0" xfId="0" applyFont="1" applyAlignment="1">
      <alignment horizontal="left" vertical="center"/>
    </xf>
    <xf numFmtId="0" fontId="2" fillId="0" borderId="17" xfId="0" applyFont="1" applyBorder="1" applyAlignment="1">
      <alignment horizontal="right" vertical="top"/>
    </xf>
    <xf numFmtId="0" fontId="5" fillId="0" borderId="18" xfId="0" applyFont="1" applyBorder="1" applyAlignment="1">
      <alignment vertical="top"/>
    </xf>
    <xf numFmtId="0" fontId="95" fillId="0" borderId="0" xfId="0" applyFont="1" applyAlignment="1">
      <alignment vertical="top" wrapText="1"/>
    </xf>
    <xf numFmtId="0" fontId="8" fillId="0" borderId="0" xfId="0" applyFont="1" applyAlignment="1">
      <alignment horizontal="right" vertical="center"/>
    </xf>
    <xf numFmtId="0" fontId="8" fillId="0" borderId="0" xfId="0" applyFont="1" applyAlignment="1">
      <alignment vertical="top"/>
    </xf>
    <xf numFmtId="0" fontId="24" fillId="0" borderId="0" xfId="0" applyFont="1"/>
    <xf numFmtId="0" fontId="96" fillId="0" borderId="0" xfId="0" applyFont="1" applyAlignment="1">
      <alignment vertical="center" wrapText="1"/>
    </xf>
    <xf numFmtId="0" fontId="97" fillId="9" borderId="0" xfId="0" applyFont="1" applyFill="1" applyAlignment="1" applyProtection="1">
      <alignment vertical="center"/>
      <protection locked="0"/>
    </xf>
    <xf numFmtId="0" fontId="2" fillId="9" borderId="0" xfId="0" applyFont="1" applyFill="1" applyAlignment="1" applyProtection="1">
      <alignment vertical="center" wrapText="1"/>
      <protection locked="0"/>
    </xf>
    <xf numFmtId="0" fontId="2" fillId="9" borderId="0" xfId="0" applyFont="1" applyFill="1" applyAlignment="1" applyProtection="1">
      <alignment horizontal="left" vertical="center" wrapText="1"/>
      <protection locked="0"/>
    </xf>
    <xf numFmtId="0" fontId="2" fillId="9" borderId="0" xfId="0" applyFont="1" applyFill="1" applyAlignment="1" applyProtection="1">
      <alignment vertical="center"/>
      <protection locked="0"/>
    </xf>
    <xf numFmtId="0" fontId="2" fillId="0" borderId="29" xfId="0" applyFont="1" applyBorder="1" applyAlignment="1" applyProtection="1">
      <alignment vertical="center"/>
      <protection locked="0"/>
    </xf>
    <xf numFmtId="0" fontId="2" fillId="0" borderId="28" xfId="0" applyFont="1" applyBorder="1" applyAlignment="1" applyProtection="1">
      <alignment vertical="center" wrapText="1"/>
      <protection locked="0"/>
    </xf>
    <xf numFmtId="0" fontId="2" fillId="0" borderId="29" xfId="0" applyFont="1" applyBorder="1" applyAlignment="1">
      <alignment vertical="center" wrapText="1"/>
    </xf>
    <xf numFmtId="0" fontId="2" fillId="0" borderId="27" xfId="0" applyFont="1" applyBorder="1" applyAlignment="1">
      <alignment vertical="center" wrapText="1"/>
    </xf>
    <xf numFmtId="0" fontId="2" fillId="0" borderId="28" xfId="0" applyFont="1" applyBorder="1" applyAlignment="1">
      <alignment vertical="center" wrapText="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4"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8" fillId="11" borderId="34" xfId="52" applyFont="1" applyFill="1" applyBorder="1" applyAlignment="1" applyProtection="1">
      <alignment horizontal="center" vertical="center" wrapText="1"/>
      <protection hidden="1"/>
    </xf>
    <xf numFmtId="0" fontId="68"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2" fillId="0" borderId="29" xfId="0" applyFont="1" applyBorder="1" applyAlignment="1">
      <alignment horizontal="justify" vertical="top" wrapText="1"/>
    </xf>
    <xf numFmtId="0" fontId="2" fillId="0" borderId="33" xfId="0" applyFont="1" applyBorder="1" applyAlignment="1">
      <alignment horizontal="justify" vertical="top" wrapText="1"/>
    </xf>
    <xf numFmtId="0" fontId="2" fillId="0" borderId="16" xfId="0" applyFont="1" applyBorder="1" applyAlignment="1">
      <alignment horizontal="justify" vertical="top" wrapText="1"/>
    </xf>
    <xf numFmtId="0" fontId="2" fillId="0" borderId="26" xfId="0" applyFont="1" applyBorder="1" applyAlignment="1">
      <alignment horizontal="justify" vertical="top" wrapText="1"/>
    </xf>
    <xf numFmtId="0" fontId="2" fillId="0" borderId="3" xfId="0" applyFont="1" applyBorder="1" applyAlignment="1">
      <alignment horizontal="justify" vertical="top" wrapText="1"/>
    </xf>
    <xf numFmtId="0" fontId="2" fillId="0" borderId="11" xfId="0" applyFont="1" applyBorder="1" applyAlignment="1">
      <alignment horizontal="justify" vertical="top" wrapText="1"/>
    </xf>
    <xf numFmtId="0" fontId="49" fillId="15" borderId="0" xfId="35" applyFont="1" applyFill="1" applyAlignment="1" applyProtection="1">
      <alignment horizontal="left" vertical="top" wrapText="1"/>
      <protection hidden="1"/>
    </xf>
    <xf numFmtId="0" fontId="2" fillId="9" borderId="29"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center" vertical="center" wrapText="1"/>
      <protection locked="0"/>
    </xf>
    <xf numFmtId="0" fontId="2" fillId="9" borderId="27" xfId="0" applyFont="1" applyFill="1" applyBorder="1" applyAlignment="1" applyProtection="1">
      <alignment horizontal="center" vertical="center" wrapText="1"/>
      <protection locked="0"/>
    </xf>
    <xf numFmtId="0" fontId="2" fillId="9" borderId="30" xfId="0" applyFont="1" applyFill="1" applyBorder="1" applyAlignment="1" applyProtection="1">
      <alignment horizontal="center" vertical="center" wrapText="1"/>
      <protection locked="0"/>
    </xf>
    <xf numFmtId="0" fontId="2" fillId="9" borderId="28" xfId="0" applyFont="1" applyFill="1" applyBorder="1" applyAlignment="1" applyProtection="1">
      <alignment horizontal="center" vertical="center" wrapText="1"/>
      <protection locked="0"/>
    </xf>
    <xf numFmtId="0" fontId="2" fillId="9" borderId="39" xfId="0" applyFont="1" applyFill="1" applyBorder="1" applyAlignment="1" applyProtection="1">
      <alignment horizontal="center" vertical="center" wrapText="1"/>
      <protection locked="0"/>
    </xf>
    <xf numFmtId="0" fontId="96" fillId="0" borderId="0" xfId="0" applyFont="1" applyAlignment="1">
      <alignment horizontal="left" vertical="center" wrapText="1"/>
    </xf>
    <xf numFmtId="0" fontId="97" fillId="9" borderId="29" xfId="0" applyFont="1" applyFill="1" applyBorder="1" applyAlignment="1" applyProtection="1">
      <alignment horizontal="center" vertical="center"/>
      <protection locked="0"/>
    </xf>
    <xf numFmtId="0" fontId="97" fillId="9" borderId="33" xfId="0" applyFont="1" applyFill="1" applyBorder="1" applyAlignment="1" applyProtection="1">
      <alignment horizontal="center" vertical="center"/>
      <protection locked="0"/>
    </xf>
    <xf numFmtId="0" fontId="97" fillId="9" borderId="16" xfId="0" applyFont="1" applyFill="1" applyBorder="1" applyAlignment="1" applyProtection="1">
      <alignment horizontal="center" vertical="center"/>
      <protection locked="0"/>
    </xf>
    <xf numFmtId="0" fontId="97" fillId="9" borderId="28" xfId="0" applyFont="1" applyFill="1" applyBorder="1" applyAlignment="1" applyProtection="1">
      <alignment horizontal="center" vertical="center"/>
      <protection locked="0"/>
    </xf>
    <xf numFmtId="0" fontId="97" fillId="9" borderId="45" xfId="0" applyFont="1" applyFill="1" applyBorder="1" applyAlignment="1" applyProtection="1">
      <alignment horizontal="center" vertical="center"/>
      <protection locked="0"/>
    </xf>
    <xf numFmtId="0" fontId="97" fillId="9" borderId="39" xfId="0" applyFont="1" applyFill="1" applyBorder="1" applyAlignment="1" applyProtection="1">
      <alignment horizontal="center" vertical="center"/>
      <protection locked="0"/>
    </xf>
    <xf numFmtId="0" fontId="93" fillId="0" borderId="0" xfId="0" applyFont="1" applyAlignment="1">
      <alignment horizontal="justify" vertical="center" wrapText="1"/>
    </xf>
    <xf numFmtId="0" fontId="96" fillId="0" borderId="44" xfId="0" applyFont="1" applyBorder="1" applyAlignment="1">
      <alignment horizontal="left" vertical="center" wrapText="1"/>
    </xf>
    <xf numFmtId="0" fontId="96" fillId="0" borderId="21" xfId="0" applyFont="1" applyBorder="1" applyAlignment="1">
      <alignment horizontal="left" vertical="center" wrapText="1"/>
    </xf>
    <xf numFmtId="0" fontId="96" fillId="0" borderId="36" xfId="0" applyFont="1" applyBorder="1" applyAlignment="1">
      <alignment horizontal="left" vertical="center" wrapText="1"/>
    </xf>
    <xf numFmtId="0" fontId="96" fillId="0" borderId="37" xfId="0" applyFont="1" applyBorder="1" applyAlignment="1">
      <alignment horizontal="left" vertical="center" wrapText="1"/>
    </xf>
    <xf numFmtId="0" fontId="96" fillId="0" borderId="22" xfId="0" applyFont="1" applyBorder="1" applyAlignment="1">
      <alignment horizontal="left" vertical="center" wrapText="1"/>
    </xf>
    <xf numFmtId="0" fontId="97" fillId="9" borderId="22" xfId="0" applyFont="1" applyFill="1" applyBorder="1" applyAlignment="1">
      <alignment horizontal="left" vertical="center"/>
    </xf>
    <xf numFmtId="0" fontId="97" fillId="9" borderId="38" xfId="0" applyFont="1" applyFill="1" applyBorder="1" applyAlignment="1">
      <alignment horizontal="left" vertical="center"/>
    </xf>
    <xf numFmtId="0" fontId="96" fillId="0" borderId="40" xfId="0" applyFont="1" applyBorder="1" applyAlignment="1">
      <alignment horizontal="left" vertical="center" wrapText="1"/>
    </xf>
    <xf numFmtId="0" fontId="96" fillId="0" borderId="23" xfId="0" applyFont="1" applyBorder="1" applyAlignment="1">
      <alignment horizontal="left" vertical="center" wrapText="1"/>
    </xf>
    <xf numFmtId="0" fontId="97" fillId="9" borderId="23" xfId="0" applyFont="1" applyFill="1" applyBorder="1" applyAlignment="1">
      <alignment horizontal="left" vertical="center"/>
    </xf>
    <xf numFmtId="0" fontId="97" fillId="9" borderId="41" xfId="0" applyFont="1" applyFill="1" applyBorder="1" applyAlignment="1">
      <alignment horizontal="left" vertical="center"/>
    </xf>
    <xf numFmtId="0" fontId="2" fillId="0" borderId="34" xfId="0" applyFont="1" applyBorder="1" applyAlignment="1">
      <alignment horizontal="justify" vertical="top" wrapText="1"/>
    </xf>
    <xf numFmtId="0" fontId="2" fillId="0" borderId="24" xfId="0" applyFont="1" applyBorder="1" applyAlignment="1">
      <alignment horizontal="justify" vertical="top" wrapText="1"/>
    </xf>
    <xf numFmtId="0" fontId="2" fillId="0" borderId="35" xfId="0" applyFont="1" applyBorder="1" applyAlignment="1">
      <alignment horizontal="justify" vertical="top" wrapText="1"/>
    </xf>
    <xf numFmtId="0" fontId="2" fillId="0" borderId="12" xfId="0" applyFont="1" applyBorder="1" applyAlignment="1">
      <alignment horizontal="justify" vertical="top" wrapText="1"/>
    </xf>
    <xf numFmtId="0" fontId="2" fillId="0" borderId="0" xfId="0" applyFont="1" applyAlignment="1">
      <alignment horizontal="justify" vertical="top" wrapText="1"/>
    </xf>
    <xf numFmtId="0" fontId="2" fillId="0" borderId="9" xfId="0" applyFont="1" applyBorder="1" applyAlignment="1">
      <alignment horizontal="justify" vertical="top" wrapText="1"/>
    </xf>
    <xf numFmtId="0" fontId="2" fillId="0" borderId="13" xfId="0" applyFont="1" applyBorder="1" applyAlignment="1">
      <alignment horizontal="justify" vertical="top" wrapText="1"/>
    </xf>
    <xf numFmtId="0" fontId="2" fillId="0" borderId="4" xfId="0" applyFont="1" applyBorder="1" applyAlignment="1">
      <alignment horizontal="justify" vertical="top" wrapText="1"/>
    </xf>
    <xf numFmtId="0" fontId="2" fillId="0" borderId="10" xfId="0" applyFont="1" applyBorder="1" applyAlignment="1">
      <alignment horizontal="justify" vertical="top" wrapText="1"/>
    </xf>
    <xf numFmtId="0" fontId="97" fillId="9" borderId="22" xfId="0" applyFont="1" applyFill="1" applyBorder="1" applyAlignment="1" applyProtection="1">
      <alignment horizontal="left" vertical="center"/>
      <protection locked="0"/>
    </xf>
    <xf numFmtId="0" fontId="97" fillId="9" borderId="38" xfId="0" applyFont="1" applyFill="1" applyBorder="1" applyAlignment="1" applyProtection="1">
      <alignment horizontal="left" vertical="center"/>
      <protection locked="0"/>
    </xf>
    <xf numFmtId="0" fontId="97" fillId="9" borderId="23" xfId="0" applyFont="1" applyFill="1" applyBorder="1" applyAlignment="1" applyProtection="1">
      <alignment horizontal="left" vertical="center"/>
      <protection locked="0"/>
    </xf>
    <xf numFmtId="0" fontId="97" fillId="9" borderId="43" xfId="0" applyFont="1" applyFill="1" applyBorder="1" applyAlignment="1" applyProtection="1">
      <alignment horizontal="left" vertical="center"/>
      <protection locked="0"/>
    </xf>
    <xf numFmtId="0" fontId="96" fillId="0" borderId="29" xfId="0" applyFont="1" applyBorder="1" applyAlignment="1">
      <alignment horizontal="left" vertical="center" wrapText="1"/>
    </xf>
    <xf numFmtId="0" fontId="96" fillId="0" borderId="33" xfId="0" applyFont="1" applyBorder="1" applyAlignment="1">
      <alignment horizontal="left" vertical="center" wrapText="1"/>
    </xf>
    <xf numFmtId="0" fontId="96" fillId="0" borderId="28" xfId="0" applyFont="1" applyBorder="1" applyAlignment="1">
      <alignment horizontal="left" vertical="center" wrapText="1"/>
    </xf>
    <xf numFmtId="0" fontId="96" fillId="0" borderId="45" xfId="0" applyFont="1" applyBorder="1" applyAlignment="1">
      <alignment horizontal="left" vertical="center" wrapText="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7"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Border="1" applyAlignment="1" applyProtection="1">
      <alignment horizontal="left" vertical="center" wrapText="1"/>
      <protection hidden="1"/>
    </xf>
    <xf numFmtId="0" fontId="88" fillId="0" borderId="3" xfId="35" applyFont="1" applyBorder="1" applyAlignment="1" applyProtection="1">
      <alignment horizontal="left" vertical="center" wrapText="1"/>
      <protection hidden="1"/>
    </xf>
    <xf numFmtId="0" fontId="88" fillId="0" borderId="11" xfId="35" applyFont="1" applyBorder="1" applyAlignment="1" applyProtection="1">
      <alignment horizontal="left" vertical="center" wrapText="1"/>
      <protection hidden="1"/>
    </xf>
    <xf numFmtId="0" fontId="9" fillId="0" borderId="0" xfId="35" applyFont="1" applyAlignment="1" applyProtection="1">
      <alignment horizontal="left" vertical="top" indent="5"/>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10" fillId="0" borderId="0" xfId="35" applyFont="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8" fillId="0" borderId="0" xfId="0" applyFont="1"/>
    <xf numFmtId="0" fontId="57" fillId="0" borderId="0" xfId="0" applyFont="1" applyAlignment="1">
      <alignment vertical="center" wrapText="1"/>
    </xf>
    <xf numFmtId="0" fontId="96" fillId="0" borderId="0" xfId="0" applyFont="1" applyAlignment="1">
      <alignment horizontal="justify" vertical="center" wrapText="1"/>
    </xf>
    <xf numFmtId="0" fontId="9" fillId="0" borderId="0" xfId="35" applyFont="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5" borderId="0" xfId="35" applyFont="1" applyFill="1" applyAlignment="1" applyProtection="1">
      <alignment vertical="center" wrapText="1"/>
      <protection hidden="1"/>
    </xf>
    <xf numFmtId="0" fontId="86" fillId="11"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45" fillId="15" borderId="26" xfId="0" applyFont="1" applyFill="1" applyBorder="1" applyAlignment="1" applyProtection="1">
      <alignment horizontal="center" vertical="center"/>
      <protection hidden="1"/>
    </xf>
    <xf numFmtId="0" fontId="45" fillId="15" borderId="3" xfId="0" applyFont="1" applyFill="1" applyBorder="1" applyAlignment="1" applyProtection="1">
      <alignment horizontal="center" vertical="center"/>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91" fillId="10" borderId="34" xfId="0" applyFont="1" applyFill="1" applyBorder="1" applyAlignment="1" applyProtection="1">
      <alignment horizontal="center" vertical="center" wrapText="1"/>
      <protection hidden="1"/>
    </xf>
    <xf numFmtId="0" fontId="91" fillId="10" borderId="35" xfId="0" applyFont="1" applyFill="1" applyBorder="1" applyAlignment="1" applyProtection="1">
      <alignment horizontal="center" vertical="center" wrapText="1"/>
      <protection hidden="1"/>
    </xf>
    <xf numFmtId="0" fontId="91" fillId="10" borderId="13" xfId="0" applyFont="1" applyFill="1" applyBorder="1" applyAlignment="1" applyProtection="1">
      <alignment horizontal="center" vertical="center" wrapText="1"/>
      <protection hidden="1"/>
    </xf>
    <xf numFmtId="0" fontId="91" fillId="10" borderId="10" xfId="0"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4" fillId="12" borderId="12" xfId="52" applyFont="1" applyFill="1" applyBorder="1" applyAlignment="1" applyProtection="1">
      <alignment horizontal="left" vertical="center" wrapText="1"/>
      <protection hidden="1"/>
    </xf>
    <xf numFmtId="0" fontId="4" fillId="12" borderId="0" xfId="52" applyFont="1" applyFill="1" applyAlignment="1" applyProtection="1">
      <alignment horizontal="left" vertical="center" wrapText="1"/>
      <protection hidden="1"/>
    </xf>
    <xf numFmtId="0" fontId="10" fillId="22"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94" fillId="0" borderId="4" xfId="39" applyFont="1" applyBorder="1" applyAlignment="1" applyProtection="1">
      <alignment horizontal="center" vertical="center" wrapText="1"/>
      <protection hidden="1"/>
    </xf>
    <xf numFmtId="0" fontId="10" fillId="20" borderId="26" xfId="39" applyFont="1" applyFill="1" applyBorder="1" applyAlignment="1" applyProtection="1">
      <alignment horizontal="left" vertical="center" wrapText="1"/>
      <protection hidden="1"/>
    </xf>
    <xf numFmtId="0" fontId="10" fillId="20" borderId="3" xfId="39" applyFont="1" applyFill="1" applyBorder="1" applyAlignment="1" applyProtection="1">
      <alignment horizontal="left" vertical="center" wrapText="1"/>
      <protection hidden="1"/>
    </xf>
    <xf numFmtId="0" fontId="10" fillId="20" borderId="11" xfId="39" applyFont="1" applyFill="1" applyBorder="1" applyAlignment="1" applyProtection="1">
      <alignment horizontal="left" vertical="center" wrapText="1"/>
      <protection hidden="1"/>
    </xf>
    <xf numFmtId="0" fontId="93" fillId="0" borderId="26" xfId="39" applyFont="1" applyBorder="1" applyAlignment="1" applyProtection="1">
      <alignment horizontal="left" vertical="center" wrapText="1"/>
      <protection hidden="1"/>
    </xf>
    <xf numFmtId="0" fontId="93" fillId="0" borderId="3" xfId="39" applyFont="1" applyBorder="1" applyAlignment="1" applyProtection="1">
      <alignment horizontal="left" vertical="center" wrapText="1"/>
      <protection hidden="1"/>
    </xf>
    <xf numFmtId="0" fontId="93" fillId="0" borderId="11" xfId="39" applyFont="1" applyBorder="1" applyAlignment="1" applyProtection="1">
      <alignment horizontal="left" vertical="center" wrapText="1"/>
      <protection hidden="1"/>
    </xf>
    <xf numFmtId="0" fontId="10" fillId="21" borderId="26" xfId="39" applyFont="1" applyFill="1" applyBorder="1" applyAlignment="1" applyProtection="1">
      <alignment horizontal="left" vertical="center" wrapText="1"/>
      <protection hidden="1"/>
    </xf>
    <xf numFmtId="0" fontId="10" fillId="21" borderId="3" xfId="39" applyFont="1" applyFill="1" applyBorder="1" applyAlignment="1" applyProtection="1">
      <alignment horizontal="left" vertical="center" wrapText="1"/>
      <protection hidden="1"/>
    </xf>
    <xf numFmtId="0" fontId="10" fillId="21" borderId="11" xfId="39" applyFont="1" applyFill="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1" xfId="35" applyFont="1" applyBorder="1" applyAlignment="1" applyProtection="1">
      <alignment horizontal="justify" vertical="top" wrapText="1"/>
      <protection hidden="1"/>
    </xf>
    <xf numFmtId="0" fontId="10" fillId="20" borderId="26" xfId="38" applyFont="1" applyFill="1" applyBorder="1" applyAlignment="1" applyProtection="1">
      <alignment horizontal="left" vertical="center" wrapText="1"/>
      <protection hidden="1"/>
    </xf>
    <xf numFmtId="0" fontId="10" fillId="20" borderId="3" xfId="38" applyFont="1" applyFill="1" applyBorder="1" applyAlignment="1" applyProtection="1">
      <alignment horizontal="left" vertical="center" wrapText="1"/>
      <protection hidden="1"/>
    </xf>
    <xf numFmtId="0" fontId="10" fillId="20" borderId="11" xfId="38" applyFont="1" applyFill="1" applyBorder="1" applyAlignment="1" applyProtection="1">
      <alignment horizontal="left" vertical="center" wrapText="1"/>
      <protection hidden="1"/>
    </xf>
    <xf numFmtId="0" fontId="9" fillId="0" borderId="26" xfId="39" applyFont="1" applyBorder="1" applyAlignment="1" applyProtection="1">
      <alignment horizontal="center" vertical="center" wrapText="1"/>
      <protection hidden="1"/>
    </xf>
    <xf numFmtId="0" fontId="9" fillId="0" borderId="3" xfId="39" applyFont="1" applyBorder="1" applyAlignment="1" applyProtection="1">
      <alignment horizontal="center" vertical="center" wrapText="1"/>
      <protection hidden="1"/>
    </xf>
    <xf numFmtId="0" fontId="9" fillId="0" borderId="11" xfId="39" applyFont="1" applyBorder="1" applyAlignment="1" applyProtection="1">
      <alignment horizontal="center" vertical="center" wrapText="1"/>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1" xfId="39" applyFont="1" applyBorder="1" applyAlignment="1" applyProtection="1">
      <alignment horizontal="left" vertical="center" wrapText="1"/>
      <protection hidden="1"/>
    </xf>
    <xf numFmtId="0" fontId="10" fillId="20" borderId="6" xfId="39" applyFont="1" applyFill="1" applyBorder="1" applyAlignment="1" applyProtection="1">
      <alignment horizontal="left" vertical="center" wrapText="1"/>
      <protection hidden="1"/>
    </xf>
    <xf numFmtId="0" fontId="93" fillId="0" borderId="3" xfId="38" applyFont="1" applyBorder="1" applyAlignment="1">
      <alignment horizontal="left" vertical="top" wrapText="1"/>
    </xf>
    <xf numFmtId="0" fontId="93" fillId="0" borderId="11" xfId="38" applyFont="1" applyBorder="1" applyAlignment="1">
      <alignment horizontal="left" vertical="top" wrapText="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1" xfId="39" applyFont="1" applyBorder="1" applyAlignment="1" applyProtection="1">
      <alignment horizontal="left" vertical="center"/>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4" xfId="37" applyFont="1" applyBorder="1" applyAlignment="1" applyProtection="1">
      <alignment horizontal="left" vertical="center" wrapText="1"/>
      <protection hidden="1"/>
    </xf>
    <xf numFmtId="0" fontId="10" fillId="16" borderId="26" xfId="37" applyFont="1" applyFill="1" applyBorder="1" applyAlignment="1" applyProtection="1">
      <alignment horizontal="left" vertical="center" wrapText="1"/>
      <protection hidden="1"/>
    </xf>
    <xf numFmtId="0" fontId="10" fillId="16" borderId="3" xfId="37" applyFont="1" applyFill="1" applyBorder="1" applyAlignment="1" applyProtection="1">
      <alignment horizontal="left" vertical="center" wrapText="1"/>
      <protection hidden="1"/>
    </xf>
    <xf numFmtId="0" fontId="10" fillId="16" borderId="11" xfId="37" applyFont="1" applyFill="1" applyBorder="1" applyAlignment="1" applyProtection="1">
      <alignment horizontal="left" vertical="center" wrapText="1"/>
      <protection hidden="1"/>
    </xf>
    <xf numFmtId="0" fontId="8" fillId="17" borderId="26" xfId="38" applyFont="1" applyFill="1" applyBorder="1" applyAlignment="1" applyProtection="1">
      <alignment horizontal="left" vertical="center" wrapText="1"/>
      <protection hidden="1"/>
    </xf>
    <xf numFmtId="0" fontId="8" fillId="17" borderId="3" xfId="38" applyFont="1" applyFill="1" applyBorder="1" applyAlignment="1" applyProtection="1">
      <alignment horizontal="left" vertical="center" wrapText="1"/>
      <protection hidden="1"/>
    </xf>
    <xf numFmtId="0" fontId="8" fillId="17" borderId="11" xfId="38" applyFont="1" applyFill="1" applyBorder="1" applyAlignment="1" applyProtection="1">
      <alignment horizontal="left" vertical="center" wrapText="1"/>
      <protection hidden="1"/>
    </xf>
    <xf numFmtId="0" fontId="92" fillId="18" borderId="26" xfId="37" applyFont="1" applyFill="1" applyBorder="1" applyAlignment="1" applyProtection="1">
      <alignment horizontal="left" vertical="center" wrapText="1"/>
      <protection hidden="1"/>
    </xf>
    <xf numFmtId="0" fontId="92" fillId="18" borderId="3" xfId="37" applyFont="1" applyFill="1" applyBorder="1" applyAlignment="1" applyProtection="1">
      <alignment horizontal="left" vertical="center" wrapText="1"/>
      <protection hidden="1"/>
    </xf>
    <xf numFmtId="0" fontId="92" fillId="18" borderId="11" xfId="37" applyFont="1" applyFill="1" applyBorder="1" applyAlignment="1" applyProtection="1">
      <alignment horizontal="left" vertical="center" wrapText="1"/>
      <protection hidden="1"/>
    </xf>
    <xf numFmtId="0" fontId="9" fillId="0" borderId="26" xfId="0" applyFont="1" applyBorder="1" applyAlignment="1">
      <alignment horizontal="justify" vertical="center" wrapText="1"/>
    </xf>
    <xf numFmtId="0" fontId="9" fillId="0" borderId="3" xfId="0" applyFont="1" applyBorder="1" applyAlignment="1">
      <alignment horizontal="justify" vertical="center" wrapText="1"/>
    </xf>
    <xf numFmtId="0" fontId="9" fillId="0" borderId="11" xfId="0" applyFont="1" applyBorder="1" applyAlignment="1">
      <alignment horizontal="justify" vertical="center" wrapText="1"/>
    </xf>
    <xf numFmtId="0" fontId="10" fillId="17" borderId="26" xfId="38" applyFont="1" applyFill="1" applyBorder="1" applyAlignment="1" applyProtection="1">
      <alignment horizontal="left" vertical="center" wrapText="1"/>
      <protection hidden="1"/>
    </xf>
    <xf numFmtId="0" fontId="10" fillId="17" borderId="3" xfId="38" applyFont="1" applyFill="1" applyBorder="1" applyAlignment="1" applyProtection="1">
      <alignment horizontal="left" vertical="center" wrapText="1"/>
      <protection hidden="1"/>
    </xf>
    <xf numFmtId="0" fontId="10" fillId="17" borderId="11" xfId="38"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8" fillId="11" borderId="12" xfId="52" applyFont="1" applyFill="1" applyBorder="1" applyAlignment="1" applyProtection="1">
      <alignment horizontal="center" vertical="center" wrapText="1"/>
      <protection hidden="1"/>
    </xf>
    <xf numFmtId="0" fontId="78" fillId="11" borderId="0" xfId="52" applyFont="1" applyFill="1" applyAlignment="1" applyProtection="1">
      <alignment horizontal="center" vertical="center"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9" fillId="0" borderId="29" xfId="35" applyFont="1" applyBorder="1" applyAlignment="1" applyProtection="1">
      <alignment horizontal="center" vertical="center"/>
      <protection hidden="1"/>
    </xf>
    <xf numFmtId="0" fontId="89" fillId="0" borderId="33" xfId="35" applyFont="1" applyBorder="1" applyAlignment="1" applyProtection="1">
      <alignment horizontal="center" vertical="center"/>
      <protection hidden="1"/>
    </xf>
    <xf numFmtId="0" fontId="89"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4" xfId="0" applyFont="1" applyBorder="1" applyAlignment="1" applyProtection="1">
      <alignment horizontal="left" vertical="center" indent="2"/>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protection hidden="1"/>
    </xf>
    <xf numFmtId="0" fontId="80" fillId="0" borderId="24" xfId="0" applyFont="1" applyBorder="1" applyAlignment="1" applyProtection="1">
      <alignment horizontal="left" vertical="top" wrapText="1" indent="1"/>
      <protection hidden="1"/>
    </xf>
    <xf numFmtId="0" fontId="9" fillId="0" borderId="3" xfId="0" applyFont="1" applyBorder="1" applyAlignment="1" applyProtection="1">
      <alignment horizontal="center" vertical="center" wrapText="1"/>
      <protection hidden="1"/>
    </xf>
    <xf numFmtId="0" fontId="11" fillId="11" borderId="0" xfId="52" applyFont="1" applyFill="1" applyAlignment="1" applyProtection="1">
      <alignment horizontal="justify" vertical="top" wrapText="1"/>
      <protection hidden="1"/>
    </xf>
    <xf numFmtId="0" fontId="10" fillId="13" borderId="0" xfId="0"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left" vertical="top" wrapText="1"/>
      <protection hidden="1"/>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2" fontId="30" fillId="0" borderId="0" xfId="51" applyNumberFormat="1" applyFont="1" applyAlignment="1" applyProtection="1">
      <alignment horizontal="left" vertical="center"/>
      <protection hidden="1"/>
    </xf>
    <xf numFmtId="0" fontId="2" fillId="2" borderId="33" xfId="48" applyFill="1" applyBorder="1" applyAlignment="1" applyProtection="1">
      <alignment horizontal="left" vertical="center"/>
      <protection locked="0"/>
    </xf>
    <xf numFmtId="0" fontId="2" fillId="2" borderId="16" xfId="48" applyFill="1" applyBorder="1" applyAlignment="1" applyProtection="1">
      <alignment horizontal="left" vertical="center"/>
      <protection locked="0"/>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82">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dxf>
    <dxf>
      <font>
        <strike/>
      </font>
    </dxf>
    <dxf>
      <font>
        <strike/>
        <condense val="0"/>
        <extend val="0"/>
        <color auto="1"/>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H$20" lockText="1" noThreeD="1"/>
</file>

<file path=xl/ctrlProps/ctrlProp95.xml><?xml version="1.0" encoding="utf-8"?>
<formControlPr xmlns="http://schemas.microsoft.com/office/spreadsheetml/2009/9/main" objectType="CheckBox" fmlaLink="$H$21" lockText="1" noThreeD="1"/>
</file>

<file path=xl/ctrlProps/ctrlProp96.xml><?xml version="1.0" encoding="utf-8"?>
<formControlPr xmlns="http://schemas.microsoft.com/office/spreadsheetml/2009/9/main" objectType="CheckBox" fmlaLink="$H$20" lockText="1" noThreeD="1"/>
</file>

<file path=xl/ctrlProps/ctrlProp97.xml><?xml version="1.0" encoding="utf-8"?>
<formControlPr xmlns="http://schemas.microsoft.com/office/spreadsheetml/2009/9/main" objectType="Radio" firstButton="1" fmlaLink="$H$69" lockText="1" noThreeD="1"/>
</file>

<file path=xl/ctrlProps/ctrlProp9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502361" y="47625"/>
          <a:ext cx="1118755" cy="739486"/>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8202682" y="47625"/>
          <a:ext cx="1118152" cy="944217"/>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863320" y="47625"/>
          <a:ext cx="1118755" cy="808759"/>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8047160" y="47625"/>
          <a:ext cx="1140069" cy="638175"/>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493940" y="9525"/>
          <a:ext cx="3160230" cy="746677"/>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984974" y="57150"/>
          <a:ext cx="1131404" cy="733425"/>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228600</xdr:rowOff>
    </xdr:from>
    <xdr:to>
      <xdr:col>5</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100-000002000000}"/>
            </a:ext>
          </a:extLst>
        </xdr:cNvPr>
        <xdr:cNvGrpSpPr>
          <a:grpSpLocks/>
        </xdr:cNvGrpSpPr>
      </xdr:nvGrpSpPr>
      <xdr:grpSpPr bwMode="auto">
        <a:xfrm>
          <a:off x="9144000" y="228600"/>
          <a:ext cx="0" cy="667616"/>
          <a:chOff x="919" y="4"/>
          <a:chExt cx="116" cy="73"/>
        </a:xfrm>
      </xdr:grpSpPr>
      <xdr:sp macro="" textlink="">
        <xdr:nvSpPr>
          <xdr:cNvPr id="3" name="AutoShape 2">
            <a:extLst>
              <a:ext uri="{FF2B5EF4-FFF2-40B4-BE49-F238E27FC236}">
                <a16:creationId xmlns:a16="http://schemas.microsoft.com/office/drawing/2014/main" id="{00000000-0008-0000-11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100-000005000000}"/>
            </a:ext>
          </a:extLst>
        </xdr:cNvPr>
        <xdr:cNvGrpSpPr>
          <a:grpSpLocks/>
        </xdr:cNvGrpSpPr>
      </xdr:nvGrpSpPr>
      <xdr:grpSpPr bwMode="auto">
        <a:xfrm>
          <a:off x="9144000" y="66675"/>
          <a:ext cx="2079914" cy="886691"/>
          <a:chOff x="919" y="4"/>
          <a:chExt cx="116" cy="73"/>
        </a:xfrm>
      </xdr:grpSpPr>
      <xdr:sp macro="" textlink="">
        <xdr:nvSpPr>
          <xdr:cNvPr id="6" name="AutoShape 2">
            <a:extLst>
              <a:ext uri="{FF2B5EF4-FFF2-40B4-BE49-F238E27FC236}">
                <a16:creationId xmlns:a16="http://schemas.microsoft.com/office/drawing/2014/main" id="{00000000-0008-0000-11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932504" y="66675"/>
          <a:ext cx="5583307" cy="894522"/>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244840" y="47625"/>
          <a:ext cx="1135380" cy="634365"/>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8103704" y="47625"/>
          <a:ext cx="1131405" cy="634034"/>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699513" y="47625"/>
          <a:ext cx="0" cy="1351722"/>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879246" y="451816"/>
          <a:ext cx="1131404" cy="699467"/>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8141390" y="57150"/>
          <a:ext cx="1226655"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71</xdr:row>
          <xdr:rowOff>22860</xdr:rowOff>
        </xdr:from>
        <xdr:to>
          <xdr:col>1</xdr:col>
          <xdr:colOff>2125980</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22860</xdr:rowOff>
        </xdr:from>
        <xdr:to>
          <xdr:col>3</xdr:col>
          <xdr:colOff>922020</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359361" y="437284"/>
          <a:ext cx="1132609" cy="1301461"/>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5725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203831" y="47625"/>
          <a:ext cx="1140069" cy="627917"/>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7388087" y="209550"/>
          <a:ext cx="0" cy="694497"/>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883015" y="57150"/>
          <a:ext cx="1135380" cy="680085"/>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9502140" y="57150"/>
          <a:ext cx="1213485" cy="920115"/>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781238</xdr:rowOff>
    </xdr:from>
    <xdr:to>
      <xdr:col>6</xdr:col>
      <xdr:colOff>771679</xdr:colOff>
      <xdr:row>20</xdr:row>
      <xdr:rowOff>981263</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772955</xdr:rowOff>
    </xdr:from>
    <xdr:to>
      <xdr:col>7</xdr:col>
      <xdr:colOff>603618</xdr:colOff>
      <xdr:row>20</xdr:row>
      <xdr:rowOff>1060659</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755811</xdr:rowOff>
    </xdr:from>
    <xdr:to>
      <xdr:col>5</xdr:col>
      <xdr:colOff>1003739</xdr:colOff>
      <xdr:row>20</xdr:row>
      <xdr:rowOff>973122</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747527</xdr:rowOff>
    </xdr:from>
    <xdr:to>
      <xdr:col>6</xdr:col>
      <xdr:colOff>3012</xdr:colOff>
      <xdr:row>20</xdr:row>
      <xdr:rowOff>955245</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897957" y="47625"/>
          <a:ext cx="705716" cy="763732"/>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412415" y="200025"/>
          <a:ext cx="0" cy="875567"/>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674702" y="32385000"/>
              <a:ext cx="2834786" cy="0"/>
              <a:chOff x="409" y="0"/>
              <a:chExt cx="8509144" cy="32385000"/>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509421" y="3238500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509409" y="3238500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509415" y="32385000"/>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509403" y="3238500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509357" y="32385000"/>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9"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787179" y="32385000"/>
              <a:ext cx="2625236" cy="0"/>
              <a:chOff x="429" y="0"/>
              <a:chExt cx="11412064" cy="32385000"/>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412356" y="3238500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412345" y="3238500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412349" y="3238500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412340" y="3238500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412290" y="32385000"/>
                <a:ext cx="2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9"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687691" y="35145252"/>
              <a:ext cx="1619250" cy="701794"/>
              <a:chOff x="5519172" y="35863258"/>
              <a:chExt cx="1619250" cy="694386"/>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58"/>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8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735365" y="35127934"/>
              <a:ext cx="1549713" cy="715227"/>
              <a:chOff x="7272305" y="35845935"/>
              <a:chExt cx="1523214" cy="70789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35"/>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0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7" y="36208623"/>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714567" y="35119274"/>
              <a:ext cx="1524002" cy="715227"/>
              <a:chOff x="9197286" y="35837275"/>
              <a:chExt cx="1524002" cy="70789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75"/>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6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758961" y="46388216"/>
              <a:ext cx="1619250" cy="554669"/>
              <a:chOff x="5519172" y="35863494"/>
              <a:chExt cx="1619250" cy="69422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94"/>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05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804638" y="46439504"/>
              <a:ext cx="1645627" cy="501329"/>
              <a:chOff x="5519172" y="35863551"/>
              <a:chExt cx="1619246" cy="69442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9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51"/>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8"/>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1" y="36219309"/>
                <a:ext cx="983667"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741878" y="46454159"/>
              <a:ext cx="1619250" cy="486089"/>
              <a:chOff x="5519173" y="35863207"/>
              <a:chExt cx="1619255" cy="694772"/>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07"/>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2"/>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6" y="36219315"/>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832231" y="51008573"/>
              <a:ext cx="1619250" cy="634386"/>
              <a:chOff x="5519172" y="35863221"/>
              <a:chExt cx="1619250" cy="69466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2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30"/>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819292" y="51008573"/>
              <a:ext cx="1726223" cy="634386"/>
              <a:chOff x="5519173" y="35863221"/>
              <a:chExt cx="1619267" cy="69466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2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3" y="36213201"/>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7" y="36219230"/>
                <a:ext cx="983673"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859108" y="51008573"/>
              <a:ext cx="1504950" cy="634386"/>
              <a:chOff x="5519174" y="35863221"/>
              <a:chExt cx="1619252" cy="69466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2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30"/>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832231" y="71271911"/>
              <a:ext cx="1619250" cy="675417"/>
              <a:chOff x="5519172" y="35863585"/>
              <a:chExt cx="1619250" cy="69407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8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8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899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819292" y="71271911"/>
              <a:ext cx="1704243" cy="675417"/>
              <a:chOff x="5519169" y="35863585"/>
              <a:chExt cx="1619257" cy="69407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8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8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69"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2" y="36218998"/>
                <a:ext cx="98367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859108" y="71271911"/>
              <a:ext cx="1504950" cy="675417"/>
              <a:chOff x="5519174" y="35863585"/>
              <a:chExt cx="1619252" cy="69407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8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8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8998"/>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766288" y="66675001"/>
              <a:ext cx="1619250" cy="569177"/>
              <a:chOff x="5519172" y="35863258"/>
              <a:chExt cx="1619250" cy="694589"/>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58"/>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8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811965" y="66711634"/>
              <a:ext cx="1645627" cy="569177"/>
              <a:chOff x="5519172" y="35863258"/>
              <a:chExt cx="1619246" cy="694589"/>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58"/>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1" y="36219185"/>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705242" y="66718961"/>
              <a:ext cx="1619250" cy="569177"/>
              <a:chOff x="5519172" y="35863258"/>
              <a:chExt cx="1619268" cy="694589"/>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58"/>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7" y="36219185"/>
                <a:ext cx="983683"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245061" y="28575"/>
          <a:ext cx="1132609" cy="733425"/>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963650" y="200025"/>
          <a:ext cx="0" cy="8763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81</xdr:row>
          <xdr:rowOff>0</xdr:rowOff>
        </xdr:from>
        <xdr:to>
          <xdr:col>6</xdr:col>
          <xdr:colOff>895350</xdr:colOff>
          <xdr:row>81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667375" y="28765500"/>
              <a:ext cx="3629025" cy="0"/>
              <a:chOff x="432" y="0"/>
              <a:chExt cx="9296027" cy="28765500"/>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296326" y="28765500"/>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296314" y="2876550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296320" y="28765500"/>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296309" y="2876550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296264" y="287655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32"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81</xdr:row>
          <xdr:rowOff>0</xdr:rowOff>
        </xdr:from>
        <xdr:to>
          <xdr:col>8</xdr:col>
          <xdr:colOff>0</xdr:colOff>
          <xdr:row>81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1229975" y="28765500"/>
              <a:ext cx="2733675" cy="0"/>
              <a:chOff x="420" y="0"/>
              <a:chExt cx="13963305" cy="28765500"/>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963594" y="28765500"/>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963581" y="2876550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963588" y="28765500"/>
                <a:ext cx="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963580" y="2876550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963536" y="2876550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0"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87</xdr:row>
          <xdr:rowOff>38100</xdr:rowOff>
        </xdr:from>
        <xdr:to>
          <xdr:col>5</xdr:col>
          <xdr:colOff>1623060</xdr:colOff>
          <xdr:row>87</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87</xdr:row>
          <xdr:rowOff>220980</xdr:rowOff>
        </xdr:from>
        <xdr:to>
          <xdr:col>5</xdr:col>
          <xdr:colOff>1630680</xdr:colOff>
          <xdr:row>87</xdr:row>
          <xdr:rowOff>449580</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87</xdr:row>
          <xdr:rowOff>426720</xdr:rowOff>
        </xdr:from>
        <xdr:to>
          <xdr:col>5</xdr:col>
          <xdr:colOff>1630680</xdr:colOff>
          <xdr:row>87</xdr:row>
          <xdr:rowOff>655320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87</xdr:row>
          <xdr:rowOff>38100</xdr:rowOff>
        </xdr:from>
        <xdr:to>
          <xdr:col>6</xdr:col>
          <xdr:colOff>1623060</xdr:colOff>
          <xdr:row>87</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87</xdr:row>
          <xdr:rowOff>220980</xdr:rowOff>
        </xdr:from>
        <xdr:to>
          <xdr:col>6</xdr:col>
          <xdr:colOff>1630680</xdr:colOff>
          <xdr:row>87</xdr:row>
          <xdr:rowOff>449580</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87</xdr:row>
          <xdr:rowOff>426720</xdr:rowOff>
        </xdr:from>
        <xdr:to>
          <xdr:col>6</xdr:col>
          <xdr:colOff>1630680</xdr:colOff>
          <xdr:row>87</xdr:row>
          <xdr:rowOff>655320</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87</xdr:row>
          <xdr:rowOff>38100</xdr:rowOff>
        </xdr:from>
        <xdr:to>
          <xdr:col>7</xdr:col>
          <xdr:colOff>1623060</xdr:colOff>
          <xdr:row>87</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87</xdr:row>
          <xdr:rowOff>220980</xdr:rowOff>
        </xdr:from>
        <xdr:to>
          <xdr:col>7</xdr:col>
          <xdr:colOff>1630680</xdr:colOff>
          <xdr:row>87</xdr:row>
          <xdr:rowOff>449580</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87</xdr:row>
          <xdr:rowOff>426720</xdr:rowOff>
        </xdr:from>
        <xdr:to>
          <xdr:col>7</xdr:col>
          <xdr:colOff>1630680</xdr:colOff>
          <xdr:row>87</xdr:row>
          <xdr:rowOff>655320</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492740" y="0"/>
          <a:ext cx="1135380" cy="75057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7067964" y="57150"/>
          <a:ext cx="1131404" cy="676689"/>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642363" y="47625"/>
          <a:ext cx="1118152" cy="706921"/>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83\Full%20Report\satendra\Ringanwada\Base\12-First%20Envelope_Vol-III%20(Re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1383\Full%20Report\Users\60003099\Desktop\1._First%20Envelope%20Bid%20form%20and%20Attacments%20Vol-III%20SS09_Rev_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60003189\Desktop\First_Envelope_and_Bid_Forms_UNM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4 (B)"/>
      <sheetName val="Attach 5"/>
      <sheetName val="Attach 5A"/>
      <sheetName val="Attach 6"/>
      <sheetName val="Attach 7"/>
      <sheetName val="Attach 7a"/>
      <sheetName val="Attach 9"/>
      <sheetName val="Attach 10"/>
      <sheetName val="Attach 11"/>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sheetData sheetId="1"/>
      <sheetData sheetId="2">
        <row r="8">
          <cell r="A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39" Type="http://schemas.openxmlformats.org/officeDocument/2006/relationships/printerSettings" Target="../printerSettings/printerSettings322.bin"/><Relationship Id="rId21" Type="http://schemas.openxmlformats.org/officeDocument/2006/relationships/printerSettings" Target="../printerSettings/printerSettings304.bin"/><Relationship Id="rId34" Type="http://schemas.openxmlformats.org/officeDocument/2006/relationships/printerSettings" Target="../printerSettings/printerSettings317.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33" Type="http://schemas.openxmlformats.org/officeDocument/2006/relationships/printerSettings" Target="../printerSettings/printerSettings316.bin"/><Relationship Id="rId38" Type="http://schemas.openxmlformats.org/officeDocument/2006/relationships/printerSettings" Target="../printerSettings/printerSettings321.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printerSettings" Target="../printerSettings/printerSettings312.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32" Type="http://schemas.openxmlformats.org/officeDocument/2006/relationships/printerSettings" Target="../printerSettings/printerSettings315.bin"/><Relationship Id="rId37" Type="http://schemas.openxmlformats.org/officeDocument/2006/relationships/printerSettings" Target="../printerSettings/printerSettings320.bin"/><Relationship Id="rId40" Type="http://schemas.openxmlformats.org/officeDocument/2006/relationships/drawing" Target="../drawings/drawing9.xml"/><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printerSettings" Target="../printerSettings/printerSettings311.bin"/><Relationship Id="rId36" Type="http://schemas.openxmlformats.org/officeDocument/2006/relationships/printerSettings" Target="../printerSettings/printerSettings319.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31" Type="http://schemas.openxmlformats.org/officeDocument/2006/relationships/printerSettings" Target="../printerSettings/printerSettings314.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printerSettings" Target="../printerSettings/printerSettings313.bin"/><Relationship Id="rId35" Type="http://schemas.openxmlformats.org/officeDocument/2006/relationships/printerSettings" Target="../printerSettings/printerSettings318.bin"/><Relationship Id="rId8" Type="http://schemas.openxmlformats.org/officeDocument/2006/relationships/printerSettings" Target="../printerSettings/printerSettings291.bin"/><Relationship Id="rId3"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39" Type="http://schemas.openxmlformats.org/officeDocument/2006/relationships/printerSettings" Target="../printerSettings/printerSettings361.bin"/><Relationship Id="rId21" Type="http://schemas.openxmlformats.org/officeDocument/2006/relationships/printerSettings" Target="../printerSettings/printerSettings343.bin"/><Relationship Id="rId34" Type="http://schemas.openxmlformats.org/officeDocument/2006/relationships/printerSettings" Target="../printerSettings/printerSettings356.bin"/><Relationship Id="rId42" Type="http://schemas.openxmlformats.org/officeDocument/2006/relationships/ctrlProp" Target="../ctrlProps/ctrlProp94.xml"/><Relationship Id="rId7" Type="http://schemas.openxmlformats.org/officeDocument/2006/relationships/printerSettings" Target="../printerSettings/printerSettings32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41" Type="http://schemas.openxmlformats.org/officeDocument/2006/relationships/vmlDrawing" Target="../drawings/vmlDrawing3.vml"/><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32" Type="http://schemas.openxmlformats.org/officeDocument/2006/relationships/printerSettings" Target="../printerSettings/printerSettings354.bin"/><Relationship Id="rId37" Type="http://schemas.openxmlformats.org/officeDocument/2006/relationships/printerSettings" Target="../printerSettings/printerSettings359.bin"/><Relationship Id="rId40" Type="http://schemas.openxmlformats.org/officeDocument/2006/relationships/drawing" Target="../drawings/drawing10.xml"/><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36" Type="http://schemas.openxmlformats.org/officeDocument/2006/relationships/printerSettings" Target="../printerSettings/printerSettings358.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31" Type="http://schemas.openxmlformats.org/officeDocument/2006/relationships/printerSettings" Target="../printerSettings/printerSettings353.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printerSettings" Target="../printerSettings/printerSettings352.bin"/><Relationship Id="rId35" Type="http://schemas.openxmlformats.org/officeDocument/2006/relationships/printerSettings" Target="../printerSettings/printerSettings357.bin"/><Relationship Id="rId8" Type="http://schemas.openxmlformats.org/officeDocument/2006/relationships/printerSettings" Target="../printerSettings/printerSettings330.bin"/><Relationship Id="rId3" Type="http://schemas.openxmlformats.org/officeDocument/2006/relationships/printerSettings" Target="../printerSettings/printerSettings325.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33" Type="http://schemas.openxmlformats.org/officeDocument/2006/relationships/printerSettings" Target="../printerSettings/printerSettings355.bin"/><Relationship Id="rId38" Type="http://schemas.openxmlformats.org/officeDocument/2006/relationships/printerSettings" Target="../printerSettings/printerSettings36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3" Type="http://schemas.openxmlformats.org/officeDocument/2006/relationships/printerSettings" Target="../printerSettings/printerSettings364.bin"/><Relationship Id="rId21" Type="http://schemas.openxmlformats.org/officeDocument/2006/relationships/ctrlProp" Target="../ctrlProps/ctrlProp95.xml"/><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vmlDrawing" Target="../drawings/vmlDrawing4.vml"/><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10" Type="http://schemas.openxmlformats.org/officeDocument/2006/relationships/printerSettings" Target="../printerSettings/printerSettings371.bin"/><Relationship Id="rId19" Type="http://schemas.openxmlformats.org/officeDocument/2006/relationships/drawing" Target="../drawings/drawing11.xml"/><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92.bin"/><Relationship Id="rId18" Type="http://schemas.openxmlformats.org/officeDocument/2006/relationships/printerSettings" Target="../printerSettings/printerSettings397.bin"/><Relationship Id="rId26" Type="http://schemas.openxmlformats.org/officeDocument/2006/relationships/printerSettings" Target="../printerSettings/printerSettings405.bin"/><Relationship Id="rId39" Type="http://schemas.openxmlformats.org/officeDocument/2006/relationships/printerSettings" Target="../printerSettings/printerSettings418.bin"/><Relationship Id="rId21" Type="http://schemas.openxmlformats.org/officeDocument/2006/relationships/printerSettings" Target="../printerSettings/printerSettings400.bin"/><Relationship Id="rId34" Type="http://schemas.openxmlformats.org/officeDocument/2006/relationships/printerSettings" Target="../printerSettings/printerSettings413.bin"/><Relationship Id="rId42" Type="http://schemas.openxmlformats.org/officeDocument/2006/relationships/ctrlProp" Target="../ctrlProps/ctrlProp96.xml"/><Relationship Id="rId7" Type="http://schemas.openxmlformats.org/officeDocument/2006/relationships/printerSettings" Target="../printerSettings/printerSettings386.bin"/><Relationship Id="rId2" Type="http://schemas.openxmlformats.org/officeDocument/2006/relationships/printerSettings" Target="../printerSettings/printerSettings381.bin"/><Relationship Id="rId16" Type="http://schemas.openxmlformats.org/officeDocument/2006/relationships/printerSettings" Target="../printerSettings/printerSettings395.bin"/><Relationship Id="rId20" Type="http://schemas.openxmlformats.org/officeDocument/2006/relationships/printerSettings" Target="../printerSettings/printerSettings399.bin"/><Relationship Id="rId29" Type="http://schemas.openxmlformats.org/officeDocument/2006/relationships/printerSettings" Target="../printerSettings/printerSettings408.bin"/><Relationship Id="rId41" Type="http://schemas.openxmlformats.org/officeDocument/2006/relationships/vmlDrawing" Target="../drawings/vmlDrawing5.vml"/><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24" Type="http://schemas.openxmlformats.org/officeDocument/2006/relationships/printerSettings" Target="../printerSettings/printerSettings403.bin"/><Relationship Id="rId32" Type="http://schemas.openxmlformats.org/officeDocument/2006/relationships/printerSettings" Target="../printerSettings/printerSettings411.bin"/><Relationship Id="rId37" Type="http://schemas.openxmlformats.org/officeDocument/2006/relationships/printerSettings" Target="../printerSettings/printerSettings416.bin"/><Relationship Id="rId40" Type="http://schemas.openxmlformats.org/officeDocument/2006/relationships/drawing" Target="../drawings/drawing12.xml"/><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23" Type="http://schemas.openxmlformats.org/officeDocument/2006/relationships/printerSettings" Target="../printerSettings/printerSettings402.bin"/><Relationship Id="rId28" Type="http://schemas.openxmlformats.org/officeDocument/2006/relationships/printerSettings" Target="../printerSettings/printerSettings407.bin"/><Relationship Id="rId36" Type="http://schemas.openxmlformats.org/officeDocument/2006/relationships/printerSettings" Target="../printerSettings/printerSettings415.bin"/><Relationship Id="rId10" Type="http://schemas.openxmlformats.org/officeDocument/2006/relationships/printerSettings" Target="../printerSettings/printerSettings389.bin"/><Relationship Id="rId19" Type="http://schemas.openxmlformats.org/officeDocument/2006/relationships/printerSettings" Target="../printerSettings/printerSettings398.bin"/><Relationship Id="rId31" Type="http://schemas.openxmlformats.org/officeDocument/2006/relationships/printerSettings" Target="../printerSettings/printerSettings410.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 Id="rId22" Type="http://schemas.openxmlformats.org/officeDocument/2006/relationships/printerSettings" Target="../printerSettings/printerSettings401.bin"/><Relationship Id="rId27" Type="http://schemas.openxmlformats.org/officeDocument/2006/relationships/printerSettings" Target="../printerSettings/printerSettings406.bin"/><Relationship Id="rId30" Type="http://schemas.openxmlformats.org/officeDocument/2006/relationships/printerSettings" Target="../printerSettings/printerSettings409.bin"/><Relationship Id="rId35" Type="http://schemas.openxmlformats.org/officeDocument/2006/relationships/printerSettings" Target="../printerSettings/printerSettings414.bin"/><Relationship Id="rId8" Type="http://schemas.openxmlformats.org/officeDocument/2006/relationships/printerSettings" Target="../printerSettings/printerSettings387.bin"/><Relationship Id="rId3" Type="http://schemas.openxmlformats.org/officeDocument/2006/relationships/printerSettings" Target="../printerSettings/printerSettings382.bin"/><Relationship Id="rId12" Type="http://schemas.openxmlformats.org/officeDocument/2006/relationships/printerSettings" Target="../printerSettings/printerSettings391.bin"/><Relationship Id="rId17" Type="http://schemas.openxmlformats.org/officeDocument/2006/relationships/printerSettings" Target="../printerSettings/printerSettings396.bin"/><Relationship Id="rId25" Type="http://schemas.openxmlformats.org/officeDocument/2006/relationships/printerSettings" Target="../printerSettings/printerSettings404.bin"/><Relationship Id="rId33" Type="http://schemas.openxmlformats.org/officeDocument/2006/relationships/printerSettings" Target="../printerSettings/printerSettings412.bin"/><Relationship Id="rId38" Type="http://schemas.openxmlformats.org/officeDocument/2006/relationships/printerSettings" Target="../printerSettings/printerSettings417.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26" Type="http://schemas.openxmlformats.org/officeDocument/2006/relationships/printerSettings" Target="../printerSettings/printerSettings444.bin"/><Relationship Id="rId39" Type="http://schemas.openxmlformats.org/officeDocument/2006/relationships/drawing" Target="../drawings/drawing13.xml"/><Relationship Id="rId21" Type="http://schemas.openxmlformats.org/officeDocument/2006/relationships/printerSettings" Target="../printerSettings/printerSettings439.bin"/><Relationship Id="rId34" Type="http://schemas.openxmlformats.org/officeDocument/2006/relationships/printerSettings" Target="../printerSettings/printerSettings452.bin"/><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5" Type="http://schemas.openxmlformats.org/officeDocument/2006/relationships/printerSettings" Target="../printerSettings/printerSettings443.bin"/><Relationship Id="rId33" Type="http://schemas.openxmlformats.org/officeDocument/2006/relationships/printerSettings" Target="../printerSettings/printerSettings451.bin"/><Relationship Id="rId38" Type="http://schemas.openxmlformats.org/officeDocument/2006/relationships/printerSettings" Target="../printerSettings/printerSettings456.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29" Type="http://schemas.openxmlformats.org/officeDocument/2006/relationships/printerSettings" Target="../printerSettings/printerSettings447.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24" Type="http://schemas.openxmlformats.org/officeDocument/2006/relationships/printerSettings" Target="../printerSettings/printerSettings442.bin"/><Relationship Id="rId32" Type="http://schemas.openxmlformats.org/officeDocument/2006/relationships/printerSettings" Target="../printerSettings/printerSettings450.bin"/><Relationship Id="rId37" Type="http://schemas.openxmlformats.org/officeDocument/2006/relationships/printerSettings" Target="../printerSettings/printerSettings455.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printerSettings" Target="../printerSettings/printerSettings441.bin"/><Relationship Id="rId28" Type="http://schemas.openxmlformats.org/officeDocument/2006/relationships/printerSettings" Target="../printerSettings/printerSettings446.bin"/><Relationship Id="rId36" Type="http://schemas.openxmlformats.org/officeDocument/2006/relationships/printerSettings" Target="../printerSettings/printerSettings454.bin"/><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31" Type="http://schemas.openxmlformats.org/officeDocument/2006/relationships/printerSettings" Target="../printerSettings/printerSettings449.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40.bin"/><Relationship Id="rId27" Type="http://schemas.openxmlformats.org/officeDocument/2006/relationships/printerSettings" Target="../printerSettings/printerSettings445.bin"/><Relationship Id="rId30" Type="http://schemas.openxmlformats.org/officeDocument/2006/relationships/printerSettings" Target="../printerSettings/printerSettings448.bin"/><Relationship Id="rId35" Type="http://schemas.openxmlformats.org/officeDocument/2006/relationships/printerSettings" Target="../printerSettings/printerSettings453.bin"/><Relationship Id="rId8" Type="http://schemas.openxmlformats.org/officeDocument/2006/relationships/printerSettings" Target="../printerSettings/printerSettings426.bin"/><Relationship Id="rId3" Type="http://schemas.openxmlformats.org/officeDocument/2006/relationships/printerSettings" Target="../printerSettings/printerSettings42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9.bin"/><Relationship Id="rId18" Type="http://schemas.openxmlformats.org/officeDocument/2006/relationships/printerSettings" Target="../printerSettings/printerSettings474.bin"/><Relationship Id="rId26" Type="http://schemas.openxmlformats.org/officeDocument/2006/relationships/printerSettings" Target="../printerSettings/printerSettings482.bin"/><Relationship Id="rId39" Type="http://schemas.openxmlformats.org/officeDocument/2006/relationships/printerSettings" Target="../printerSettings/printerSettings495.bin"/><Relationship Id="rId21" Type="http://schemas.openxmlformats.org/officeDocument/2006/relationships/printerSettings" Target="../printerSettings/printerSettings477.bin"/><Relationship Id="rId34" Type="http://schemas.openxmlformats.org/officeDocument/2006/relationships/printerSettings" Target="../printerSettings/printerSettings490.bin"/><Relationship Id="rId7" Type="http://schemas.openxmlformats.org/officeDocument/2006/relationships/printerSettings" Target="../printerSettings/printerSettings463.bin"/><Relationship Id="rId12" Type="http://schemas.openxmlformats.org/officeDocument/2006/relationships/printerSettings" Target="../printerSettings/printerSettings468.bin"/><Relationship Id="rId17" Type="http://schemas.openxmlformats.org/officeDocument/2006/relationships/printerSettings" Target="../printerSettings/printerSettings473.bin"/><Relationship Id="rId25" Type="http://schemas.openxmlformats.org/officeDocument/2006/relationships/printerSettings" Target="../printerSettings/printerSettings481.bin"/><Relationship Id="rId33" Type="http://schemas.openxmlformats.org/officeDocument/2006/relationships/printerSettings" Target="../printerSettings/printerSettings489.bin"/><Relationship Id="rId38" Type="http://schemas.openxmlformats.org/officeDocument/2006/relationships/printerSettings" Target="../printerSettings/printerSettings494.bin"/><Relationship Id="rId2" Type="http://schemas.openxmlformats.org/officeDocument/2006/relationships/printerSettings" Target="../printerSettings/printerSettings458.bin"/><Relationship Id="rId16" Type="http://schemas.openxmlformats.org/officeDocument/2006/relationships/printerSettings" Target="../printerSettings/printerSettings472.bin"/><Relationship Id="rId20" Type="http://schemas.openxmlformats.org/officeDocument/2006/relationships/printerSettings" Target="../printerSettings/printerSettings476.bin"/><Relationship Id="rId29" Type="http://schemas.openxmlformats.org/officeDocument/2006/relationships/printerSettings" Target="../printerSettings/printerSettings485.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printerSettings" Target="../printerSettings/printerSettings467.bin"/><Relationship Id="rId24" Type="http://schemas.openxmlformats.org/officeDocument/2006/relationships/printerSettings" Target="../printerSettings/printerSettings480.bin"/><Relationship Id="rId32" Type="http://schemas.openxmlformats.org/officeDocument/2006/relationships/printerSettings" Target="../printerSettings/printerSettings488.bin"/><Relationship Id="rId37" Type="http://schemas.openxmlformats.org/officeDocument/2006/relationships/printerSettings" Target="../printerSettings/printerSettings493.bin"/><Relationship Id="rId5" Type="http://schemas.openxmlformats.org/officeDocument/2006/relationships/printerSettings" Target="../printerSettings/printerSettings461.bin"/><Relationship Id="rId15" Type="http://schemas.openxmlformats.org/officeDocument/2006/relationships/printerSettings" Target="../printerSettings/printerSettings471.bin"/><Relationship Id="rId23" Type="http://schemas.openxmlformats.org/officeDocument/2006/relationships/printerSettings" Target="../printerSettings/printerSettings479.bin"/><Relationship Id="rId28" Type="http://schemas.openxmlformats.org/officeDocument/2006/relationships/printerSettings" Target="../printerSettings/printerSettings484.bin"/><Relationship Id="rId36" Type="http://schemas.openxmlformats.org/officeDocument/2006/relationships/printerSettings" Target="../printerSettings/printerSettings492.bin"/><Relationship Id="rId10" Type="http://schemas.openxmlformats.org/officeDocument/2006/relationships/printerSettings" Target="../printerSettings/printerSettings466.bin"/><Relationship Id="rId19" Type="http://schemas.openxmlformats.org/officeDocument/2006/relationships/printerSettings" Target="../printerSettings/printerSettings475.bin"/><Relationship Id="rId31" Type="http://schemas.openxmlformats.org/officeDocument/2006/relationships/printerSettings" Target="../printerSettings/printerSettings487.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 Id="rId14" Type="http://schemas.openxmlformats.org/officeDocument/2006/relationships/printerSettings" Target="../printerSettings/printerSettings470.bin"/><Relationship Id="rId22" Type="http://schemas.openxmlformats.org/officeDocument/2006/relationships/printerSettings" Target="../printerSettings/printerSettings478.bin"/><Relationship Id="rId27" Type="http://schemas.openxmlformats.org/officeDocument/2006/relationships/printerSettings" Target="../printerSettings/printerSettings483.bin"/><Relationship Id="rId30" Type="http://schemas.openxmlformats.org/officeDocument/2006/relationships/printerSettings" Target="../printerSettings/printerSettings486.bin"/><Relationship Id="rId35" Type="http://schemas.openxmlformats.org/officeDocument/2006/relationships/printerSettings" Target="../printerSettings/printerSettings491.bin"/><Relationship Id="rId8" Type="http://schemas.openxmlformats.org/officeDocument/2006/relationships/printerSettings" Target="../printerSettings/printerSettings464.bin"/><Relationship Id="rId3" Type="http://schemas.openxmlformats.org/officeDocument/2006/relationships/printerSettings" Target="../printerSettings/printerSettings459.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08.bin"/><Relationship Id="rId18" Type="http://schemas.openxmlformats.org/officeDocument/2006/relationships/printerSettings" Target="../printerSettings/printerSettings513.bin"/><Relationship Id="rId26" Type="http://schemas.openxmlformats.org/officeDocument/2006/relationships/printerSettings" Target="../printerSettings/printerSettings521.bin"/><Relationship Id="rId39" Type="http://schemas.openxmlformats.org/officeDocument/2006/relationships/printerSettings" Target="../printerSettings/printerSettings534.bin"/><Relationship Id="rId21" Type="http://schemas.openxmlformats.org/officeDocument/2006/relationships/printerSettings" Target="../printerSettings/printerSettings516.bin"/><Relationship Id="rId34" Type="http://schemas.openxmlformats.org/officeDocument/2006/relationships/printerSettings" Target="../printerSettings/printerSettings529.bin"/><Relationship Id="rId7" Type="http://schemas.openxmlformats.org/officeDocument/2006/relationships/printerSettings" Target="../printerSettings/printerSettings502.bin"/><Relationship Id="rId12" Type="http://schemas.openxmlformats.org/officeDocument/2006/relationships/printerSettings" Target="../printerSettings/printerSettings507.bin"/><Relationship Id="rId17" Type="http://schemas.openxmlformats.org/officeDocument/2006/relationships/printerSettings" Target="../printerSettings/printerSettings512.bin"/><Relationship Id="rId25" Type="http://schemas.openxmlformats.org/officeDocument/2006/relationships/printerSettings" Target="../printerSettings/printerSettings520.bin"/><Relationship Id="rId33" Type="http://schemas.openxmlformats.org/officeDocument/2006/relationships/printerSettings" Target="../printerSettings/printerSettings528.bin"/><Relationship Id="rId38" Type="http://schemas.openxmlformats.org/officeDocument/2006/relationships/printerSettings" Target="../printerSettings/printerSettings533.bin"/><Relationship Id="rId2" Type="http://schemas.openxmlformats.org/officeDocument/2006/relationships/printerSettings" Target="../printerSettings/printerSettings497.bin"/><Relationship Id="rId16" Type="http://schemas.openxmlformats.org/officeDocument/2006/relationships/printerSettings" Target="../printerSettings/printerSettings511.bin"/><Relationship Id="rId20" Type="http://schemas.openxmlformats.org/officeDocument/2006/relationships/printerSettings" Target="../printerSettings/printerSettings515.bin"/><Relationship Id="rId29" Type="http://schemas.openxmlformats.org/officeDocument/2006/relationships/printerSettings" Target="../printerSettings/printerSettings524.bin"/><Relationship Id="rId1" Type="http://schemas.openxmlformats.org/officeDocument/2006/relationships/printerSettings" Target="../printerSettings/printerSettings496.bin"/><Relationship Id="rId6" Type="http://schemas.openxmlformats.org/officeDocument/2006/relationships/printerSettings" Target="../printerSettings/printerSettings501.bin"/><Relationship Id="rId11" Type="http://schemas.openxmlformats.org/officeDocument/2006/relationships/printerSettings" Target="../printerSettings/printerSettings506.bin"/><Relationship Id="rId24" Type="http://schemas.openxmlformats.org/officeDocument/2006/relationships/printerSettings" Target="../printerSettings/printerSettings519.bin"/><Relationship Id="rId32" Type="http://schemas.openxmlformats.org/officeDocument/2006/relationships/printerSettings" Target="../printerSettings/printerSettings527.bin"/><Relationship Id="rId37" Type="http://schemas.openxmlformats.org/officeDocument/2006/relationships/printerSettings" Target="../printerSettings/printerSettings532.bin"/><Relationship Id="rId40" Type="http://schemas.openxmlformats.org/officeDocument/2006/relationships/drawing" Target="../drawings/drawing14.xml"/><Relationship Id="rId5" Type="http://schemas.openxmlformats.org/officeDocument/2006/relationships/printerSettings" Target="../printerSettings/printerSettings500.bin"/><Relationship Id="rId15" Type="http://schemas.openxmlformats.org/officeDocument/2006/relationships/printerSettings" Target="../printerSettings/printerSettings510.bin"/><Relationship Id="rId23" Type="http://schemas.openxmlformats.org/officeDocument/2006/relationships/printerSettings" Target="../printerSettings/printerSettings518.bin"/><Relationship Id="rId28" Type="http://schemas.openxmlformats.org/officeDocument/2006/relationships/printerSettings" Target="../printerSettings/printerSettings523.bin"/><Relationship Id="rId36" Type="http://schemas.openxmlformats.org/officeDocument/2006/relationships/printerSettings" Target="../printerSettings/printerSettings531.bin"/><Relationship Id="rId10" Type="http://schemas.openxmlformats.org/officeDocument/2006/relationships/printerSettings" Target="../printerSettings/printerSettings505.bin"/><Relationship Id="rId19" Type="http://schemas.openxmlformats.org/officeDocument/2006/relationships/printerSettings" Target="../printerSettings/printerSettings514.bin"/><Relationship Id="rId31" Type="http://schemas.openxmlformats.org/officeDocument/2006/relationships/printerSettings" Target="../printerSettings/printerSettings526.bin"/><Relationship Id="rId4" Type="http://schemas.openxmlformats.org/officeDocument/2006/relationships/printerSettings" Target="../printerSettings/printerSettings499.bin"/><Relationship Id="rId9" Type="http://schemas.openxmlformats.org/officeDocument/2006/relationships/printerSettings" Target="../printerSettings/printerSettings504.bin"/><Relationship Id="rId14" Type="http://schemas.openxmlformats.org/officeDocument/2006/relationships/printerSettings" Target="../printerSettings/printerSettings509.bin"/><Relationship Id="rId22" Type="http://schemas.openxmlformats.org/officeDocument/2006/relationships/printerSettings" Target="../printerSettings/printerSettings517.bin"/><Relationship Id="rId27" Type="http://schemas.openxmlformats.org/officeDocument/2006/relationships/printerSettings" Target="../printerSettings/printerSettings522.bin"/><Relationship Id="rId30" Type="http://schemas.openxmlformats.org/officeDocument/2006/relationships/printerSettings" Target="../printerSettings/printerSettings525.bin"/><Relationship Id="rId35" Type="http://schemas.openxmlformats.org/officeDocument/2006/relationships/printerSettings" Target="../printerSettings/printerSettings530.bin"/><Relationship Id="rId8" Type="http://schemas.openxmlformats.org/officeDocument/2006/relationships/printerSettings" Target="../printerSettings/printerSettings503.bin"/><Relationship Id="rId3" Type="http://schemas.openxmlformats.org/officeDocument/2006/relationships/printerSettings" Target="../printerSettings/printerSettings49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47.bin"/><Relationship Id="rId18" Type="http://schemas.openxmlformats.org/officeDocument/2006/relationships/printerSettings" Target="../printerSettings/printerSettings552.bin"/><Relationship Id="rId26" Type="http://schemas.openxmlformats.org/officeDocument/2006/relationships/printerSettings" Target="../printerSettings/printerSettings560.bin"/><Relationship Id="rId39" Type="http://schemas.openxmlformats.org/officeDocument/2006/relationships/printerSettings" Target="../printerSettings/printerSettings573.bin"/><Relationship Id="rId21" Type="http://schemas.openxmlformats.org/officeDocument/2006/relationships/printerSettings" Target="../printerSettings/printerSettings555.bin"/><Relationship Id="rId34" Type="http://schemas.openxmlformats.org/officeDocument/2006/relationships/printerSettings" Target="../printerSettings/printerSettings568.bin"/><Relationship Id="rId7" Type="http://schemas.openxmlformats.org/officeDocument/2006/relationships/printerSettings" Target="../printerSettings/printerSettings541.bin"/><Relationship Id="rId12" Type="http://schemas.openxmlformats.org/officeDocument/2006/relationships/printerSettings" Target="../printerSettings/printerSettings546.bin"/><Relationship Id="rId17" Type="http://schemas.openxmlformats.org/officeDocument/2006/relationships/printerSettings" Target="../printerSettings/printerSettings551.bin"/><Relationship Id="rId25" Type="http://schemas.openxmlformats.org/officeDocument/2006/relationships/printerSettings" Target="../printerSettings/printerSettings559.bin"/><Relationship Id="rId33" Type="http://schemas.openxmlformats.org/officeDocument/2006/relationships/printerSettings" Target="../printerSettings/printerSettings567.bin"/><Relationship Id="rId38" Type="http://schemas.openxmlformats.org/officeDocument/2006/relationships/printerSettings" Target="../printerSettings/printerSettings572.bin"/><Relationship Id="rId2" Type="http://schemas.openxmlformats.org/officeDocument/2006/relationships/printerSettings" Target="../printerSettings/printerSettings536.bin"/><Relationship Id="rId16" Type="http://schemas.openxmlformats.org/officeDocument/2006/relationships/printerSettings" Target="../printerSettings/printerSettings550.bin"/><Relationship Id="rId20" Type="http://schemas.openxmlformats.org/officeDocument/2006/relationships/printerSettings" Target="../printerSettings/printerSettings554.bin"/><Relationship Id="rId29" Type="http://schemas.openxmlformats.org/officeDocument/2006/relationships/printerSettings" Target="../printerSettings/printerSettings563.bin"/><Relationship Id="rId1" Type="http://schemas.openxmlformats.org/officeDocument/2006/relationships/printerSettings" Target="../printerSettings/printerSettings535.bin"/><Relationship Id="rId6" Type="http://schemas.openxmlformats.org/officeDocument/2006/relationships/printerSettings" Target="../printerSettings/printerSettings540.bin"/><Relationship Id="rId11" Type="http://schemas.openxmlformats.org/officeDocument/2006/relationships/printerSettings" Target="../printerSettings/printerSettings545.bin"/><Relationship Id="rId24" Type="http://schemas.openxmlformats.org/officeDocument/2006/relationships/printerSettings" Target="../printerSettings/printerSettings558.bin"/><Relationship Id="rId32" Type="http://schemas.openxmlformats.org/officeDocument/2006/relationships/printerSettings" Target="../printerSettings/printerSettings566.bin"/><Relationship Id="rId37" Type="http://schemas.openxmlformats.org/officeDocument/2006/relationships/printerSettings" Target="../printerSettings/printerSettings571.bin"/><Relationship Id="rId40" Type="http://schemas.openxmlformats.org/officeDocument/2006/relationships/drawing" Target="../drawings/drawing15.xml"/><Relationship Id="rId5" Type="http://schemas.openxmlformats.org/officeDocument/2006/relationships/printerSettings" Target="../printerSettings/printerSettings539.bin"/><Relationship Id="rId15" Type="http://schemas.openxmlformats.org/officeDocument/2006/relationships/printerSettings" Target="../printerSettings/printerSettings549.bin"/><Relationship Id="rId23" Type="http://schemas.openxmlformats.org/officeDocument/2006/relationships/printerSettings" Target="../printerSettings/printerSettings557.bin"/><Relationship Id="rId28" Type="http://schemas.openxmlformats.org/officeDocument/2006/relationships/printerSettings" Target="../printerSettings/printerSettings562.bin"/><Relationship Id="rId36" Type="http://schemas.openxmlformats.org/officeDocument/2006/relationships/printerSettings" Target="../printerSettings/printerSettings570.bin"/><Relationship Id="rId10" Type="http://schemas.openxmlformats.org/officeDocument/2006/relationships/printerSettings" Target="../printerSettings/printerSettings544.bin"/><Relationship Id="rId19" Type="http://schemas.openxmlformats.org/officeDocument/2006/relationships/printerSettings" Target="../printerSettings/printerSettings553.bin"/><Relationship Id="rId31" Type="http://schemas.openxmlformats.org/officeDocument/2006/relationships/printerSettings" Target="../printerSettings/printerSettings565.bin"/><Relationship Id="rId4" Type="http://schemas.openxmlformats.org/officeDocument/2006/relationships/printerSettings" Target="../printerSettings/printerSettings538.bin"/><Relationship Id="rId9" Type="http://schemas.openxmlformats.org/officeDocument/2006/relationships/printerSettings" Target="../printerSettings/printerSettings543.bin"/><Relationship Id="rId14" Type="http://schemas.openxmlformats.org/officeDocument/2006/relationships/printerSettings" Target="../printerSettings/printerSettings548.bin"/><Relationship Id="rId22" Type="http://schemas.openxmlformats.org/officeDocument/2006/relationships/printerSettings" Target="../printerSettings/printerSettings556.bin"/><Relationship Id="rId27" Type="http://schemas.openxmlformats.org/officeDocument/2006/relationships/printerSettings" Target="../printerSettings/printerSettings561.bin"/><Relationship Id="rId30" Type="http://schemas.openxmlformats.org/officeDocument/2006/relationships/printerSettings" Target="../printerSettings/printerSettings564.bin"/><Relationship Id="rId35" Type="http://schemas.openxmlformats.org/officeDocument/2006/relationships/printerSettings" Target="../printerSettings/printerSettings569.bin"/><Relationship Id="rId8" Type="http://schemas.openxmlformats.org/officeDocument/2006/relationships/printerSettings" Target="../printerSettings/printerSettings542.bin"/><Relationship Id="rId3" Type="http://schemas.openxmlformats.org/officeDocument/2006/relationships/printerSettings" Target="../printerSettings/printerSettings53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76.bin"/><Relationship Id="rId2" Type="http://schemas.openxmlformats.org/officeDocument/2006/relationships/printerSettings" Target="../printerSettings/printerSettings575.bin"/><Relationship Id="rId1" Type="http://schemas.openxmlformats.org/officeDocument/2006/relationships/printerSettings" Target="../printerSettings/printerSettings574.bin"/><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84.bin"/><Relationship Id="rId13" Type="http://schemas.openxmlformats.org/officeDocument/2006/relationships/printerSettings" Target="../printerSettings/printerSettings589.bin"/><Relationship Id="rId18" Type="http://schemas.openxmlformats.org/officeDocument/2006/relationships/printerSettings" Target="../printerSettings/printerSettings594.bin"/><Relationship Id="rId3" Type="http://schemas.openxmlformats.org/officeDocument/2006/relationships/printerSettings" Target="../printerSettings/printerSettings579.bin"/><Relationship Id="rId7" Type="http://schemas.openxmlformats.org/officeDocument/2006/relationships/printerSettings" Target="../printerSettings/printerSettings583.bin"/><Relationship Id="rId12" Type="http://schemas.openxmlformats.org/officeDocument/2006/relationships/printerSettings" Target="../printerSettings/printerSettings588.bin"/><Relationship Id="rId17" Type="http://schemas.openxmlformats.org/officeDocument/2006/relationships/printerSettings" Target="../printerSettings/printerSettings593.bin"/><Relationship Id="rId2" Type="http://schemas.openxmlformats.org/officeDocument/2006/relationships/printerSettings" Target="../printerSettings/printerSettings578.bin"/><Relationship Id="rId16" Type="http://schemas.openxmlformats.org/officeDocument/2006/relationships/printerSettings" Target="../printerSettings/printerSettings592.bin"/><Relationship Id="rId1" Type="http://schemas.openxmlformats.org/officeDocument/2006/relationships/printerSettings" Target="../printerSettings/printerSettings577.bin"/><Relationship Id="rId6" Type="http://schemas.openxmlformats.org/officeDocument/2006/relationships/printerSettings" Target="../printerSettings/printerSettings582.bin"/><Relationship Id="rId11" Type="http://schemas.openxmlformats.org/officeDocument/2006/relationships/printerSettings" Target="../printerSettings/printerSettings587.bin"/><Relationship Id="rId5" Type="http://schemas.openxmlformats.org/officeDocument/2006/relationships/printerSettings" Target="../printerSettings/printerSettings581.bin"/><Relationship Id="rId15" Type="http://schemas.openxmlformats.org/officeDocument/2006/relationships/printerSettings" Target="../printerSettings/printerSettings591.bin"/><Relationship Id="rId10" Type="http://schemas.openxmlformats.org/officeDocument/2006/relationships/printerSettings" Target="../printerSettings/printerSettings586.bin"/><Relationship Id="rId19" Type="http://schemas.openxmlformats.org/officeDocument/2006/relationships/drawing" Target="../drawings/drawing17.xml"/><Relationship Id="rId4" Type="http://schemas.openxmlformats.org/officeDocument/2006/relationships/printerSettings" Target="../printerSettings/printerSettings580.bin"/><Relationship Id="rId9" Type="http://schemas.openxmlformats.org/officeDocument/2006/relationships/printerSettings" Target="../printerSettings/printerSettings585.bin"/><Relationship Id="rId14" Type="http://schemas.openxmlformats.org/officeDocument/2006/relationships/printerSettings" Target="../printerSettings/printerSettings59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26" Type="http://schemas.openxmlformats.org/officeDocument/2006/relationships/printerSettings" Target="../printerSettings/printerSettings65.bin"/><Relationship Id="rId39" Type="http://schemas.openxmlformats.org/officeDocument/2006/relationships/printerSettings" Target="../printerSettings/printerSettings78.bin"/><Relationship Id="rId21" Type="http://schemas.openxmlformats.org/officeDocument/2006/relationships/printerSettings" Target="../printerSettings/printerSettings60.bin"/><Relationship Id="rId34" Type="http://schemas.openxmlformats.org/officeDocument/2006/relationships/printerSettings" Target="../printerSettings/printerSettings73.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5" Type="http://schemas.openxmlformats.org/officeDocument/2006/relationships/printerSettings" Target="../printerSettings/printerSettings64.bin"/><Relationship Id="rId33" Type="http://schemas.openxmlformats.org/officeDocument/2006/relationships/printerSettings" Target="../printerSettings/printerSettings72.bin"/><Relationship Id="rId38" Type="http://schemas.openxmlformats.org/officeDocument/2006/relationships/printerSettings" Target="../printerSettings/printerSettings77.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29" Type="http://schemas.openxmlformats.org/officeDocument/2006/relationships/printerSettings" Target="../printerSettings/printerSettings68.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24" Type="http://schemas.openxmlformats.org/officeDocument/2006/relationships/printerSettings" Target="../printerSettings/printerSettings63.bin"/><Relationship Id="rId32" Type="http://schemas.openxmlformats.org/officeDocument/2006/relationships/printerSettings" Target="../printerSettings/printerSettings71.bin"/><Relationship Id="rId37" Type="http://schemas.openxmlformats.org/officeDocument/2006/relationships/printerSettings" Target="../printerSettings/printerSettings76.bin"/><Relationship Id="rId40" Type="http://schemas.openxmlformats.org/officeDocument/2006/relationships/drawing" Target="../drawings/drawing1.xml"/><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23" Type="http://schemas.openxmlformats.org/officeDocument/2006/relationships/printerSettings" Target="../printerSettings/printerSettings62.bin"/><Relationship Id="rId28" Type="http://schemas.openxmlformats.org/officeDocument/2006/relationships/printerSettings" Target="../printerSettings/printerSettings67.bin"/><Relationship Id="rId36" Type="http://schemas.openxmlformats.org/officeDocument/2006/relationships/printerSettings" Target="../printerSettings/printerSettings75.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31" Type="http://schemas.openxmlformats.org/officeDocument/2006/relationships/printerSettings" Target="../printerSettings/printerSettings70.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 Id="rId27" Type="http://schemas.openxmlformats.org/officeDocument/2006/relationships/printerSettings" Target="../printerSettings/printerSettings66.bin"/><Relationship Id="rId30" Type="http://schemas.openxmlformats.org/officeDocument/2006/relationships/printerSettings" Target="../printerSettings/printerSettings69.bin"/><Relationship Id="rId35" Type="http://schemas.openxmlformats.org/officeDocument/2006/relationships/printerSettings" Target="../printerSettings/printerSettings74.bin"/><Relationship Id="rId8" Type="http://schemas.openxmlformats.org/officeDocument/2006/relationships/printerSettings" Target="../printerSettings/printerSettings47.bin"/><Relationship Id="rId3"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07.bin"/><Relationship Id="rId18" Type="http://schemas.openxmlformats.org/officeDocument/2006/relationships/printerSettings" Target="../printerSettings/printerSettings612.bin"/><Relationship Id="rId26" Type="http://schemas.openxmlformats.org/officeDocument/2006/relationships/printerSettings" Target="../printerSettings/printerSettings620.bin"/><Relationship Id="rId39" Type="http://schemas.openxmlformats.org/officeDocument/2006/relationships/printerSettings" Target="../printerSettings/printerSettings633.bin"/><Relationship Id="rId21" Type="http://schemas.openxmlformats.org/officeDocument/2006/relationships/printerSettings" Target="../printerSettings/printerSettings615.bin"/><Relationship Id="rId34" Type="http://schemas.openxmlformats.org/officeDocument/2006/relationships/printerSettings" Target="../printerSettings/printerSettings628.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printerSettings" Target="../printerSettings/printerSettings611.bin"/><Relationship Id="rId25" Type="http://schemas.openxmlformats.org/officeDocument/2006/relationships/printerSettings" Target="../printerSettings/printerSettings619.bin"/><Relationship Id="rId33" Type="http://schemas.openxmlformats.org/officeDocument/2006/relationships/printerSettings" Target="../printerSettings/printerSettings627.bin"/><Relationship Id="rId38" Type="http://schemas.openxmlformats.org/officeDocument/2006/relationships/printerSettings" Target="../printerSettings/printerSettings632.bin"/><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20" Type="http://schemas.openxmlformats.org/officeDocument/2006/relationships/printerSettings" Target="../printerSettings/printerSettings614.bin"/><Relationship Id="rId29" Type="http://schemas.openxmlformats.org/officeDocument/2006/relationships/printerSettings" Target="../printerSettings/printerSettings623.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24" Type="http://schemas.openxmlformats.org/officeDocument/2006/relationships/printerSettings" Target="../printerSettings/printerSettings618.bin"/><Relationship Id="rId32" Type="http://schemas.openxmlformats.org/officeDocument/2006/relationships/printerSettings" Target="../printerSettings/printerSettings626.bin"/><Relationship Id="rId37" Type="http://schemas.openxmlformats.org/officeDocument/2006/relationships/printerSettings" Target="../printerSettings/printerSettings631.bin"/><Relationship Id="rId40" Type="http://schemas.openxmlformats.org/officeDocument/2006/relationships/drawing" Target="../drawings/drawing18.xml"/><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23" Type="http://schemas.openxmlformats.org/officeDocument/2006/relationships/printerSettings" Target="../printerSettings/printerSettings617.bin"/><Relationship Id="rId28" Type="http://schemas.openxmlformats.org/officeDocument/2006/relationships/printerSettings" Target="../printerSettings/printerSettings622.bin"/><Relationship Id="rId36" Type="http://schemas.openxmlformats.org/officeDocument/2006/relationships/printerSettings" Target="../printerSettings/printerSettings630.bin"/><Relationship Id="rId10" Type="http://schemas.openxmlformats.org/officeDocument/2006/relationships/printerSettings" Target="../printerSettings/printerSettings604.bin"/><Relationship Id="rId19" Type="http://schemas.openxmlformats.org/officeDocument/2006/relationships/printerSettings" Target="../printerSettings/printerSettings613.bin"/><Relationship Id="rId31" Type="http://schemas.openxmlformats.org/officeDocument/2006/relationships/printerSettings" Target="../printerSettings/printerSettings625.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 Id="rId22" Type="http://schemas.openxmlformats.org/officeDocument/2006/relationships/printerSettings" Target="../printerSettings/printerSettings616.bin"/><Relationship Id="rId27" Type="http://schemas.openxmlformats.org/officeDocument/2006/relationships/printerSettings" Target="../printerSettings/printerSettings621.bin"/><Relationship Id="rId30" Type="http://schemas.openxmlformats.org/officeDocument/2006/relationships/printerSettings" Target="../printerSettings/printerSettings624.bin"/><Relationship Id="rId35" Type="http://schemas.openxmlformats.org/officeDocument/2006/relationships/printerSettings" Target="../printerSettings/printerSettings629.bin"/><Relationship Id="rId8" Type="http://schemas.openxmlformats.org/officeDocument/2006/relationships/printerSettings" Target="../printerSettings/printerSettings602.bin"/><Relationship Id="rId3" Type="http://schemas.openxmlformats.org/officeDocument/2006/relationships/printerSettings" Target="../printerSettings/printerSettings59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34" Type="http://schemas.openxmlformats.org/officeDocument/2006/relationships/printerSettings" Target="../printerSettings/printerSettings667.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33" Type="http://schemas.openxmlformats.org/officeDocument/2006/relationships/printerSettings" Target="../printerSettings/printerSettings666.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29" Type="http://schemas.openxmlformats.org/officeDocument/2006/relationships/printerSettings" Target="../printerSettings/printerSettings662.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32" Type="http://schemas.openxmlformats.org/officeDocument/2006/relationships/printerSettings" Target="../printerSettings/printerSettings665.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printerSettings" Target="../printerSettings/printerSettings661.bin"/><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31" Type="http://schemas.openxmlformats.org/officeDocument/2006/relationships/printerSettings" Target="../printerSettings/printerSettings664.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printerSettings" Target="../printerSettings/printerSettings660.bin"/><Relationship Id="rId30" Type="http://schemas.openxmlformats.org/officeDocument/2006/relationships/printerSettings" Target="../printerSettings/printerSettings663.bin"/><Relationship Id="rId35" Type="http://schemas.openxmlformats.org/officeDocument/2006/relationships/drawing" Target="../drawings/drawing19.xml"/><Relationship Id="rId8" Type="http://schemas.openxmlformats.org/officeDocument/2006/relationships/printerSettings" Target="../printerSettings/printerSettings641.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80.bin"/><Relationship Id="rId18" Type="http://schemas.openxmlformats.org/officeDocument/2006/relationships/printerSettings" Target="../printerSettings/printerSettings685.bin"/><Relationship Id="rId26" Type="http://schemas.openxmlformats.org/officeDocument/2006/relationships/printerSettings" Target="../printerSettings/printerSettings693.bin"/><Relationship Id="rId3" Type="http://schemas.openxmlformats.org/officeDocument/2006/relationships/printerSettings" Target="../printerSettings/printerSettings670.bin"/><Relationship Id="rId21" Type="http://schemas.openxmlformats.org/officeDocument/2006/relationships/printerSettings" Target="../printerSettings/printerSettings688.bin"/><Relationship Id="rId34" Type="http://schemas.openxmlformats.org/officeDocument/2006/relationships/printerSettings" Target="../printerSettings/printerSettings701.bin"/><Relationship Id="rId7" Type="http://schemas.openxmlformats.org/officeDocument/2006/relationships/printerSettings" Target="../printerSettings/printerSettings674.bin"/><Relationship Id="rId12" Type="http://schemas.openxmlformats.org/officeDocument/2006/relationships/printerSettings" Target="../printerSettings/printerSettings679.bin"/><Relationship Id="rId17" Type="http://schemas.openxmlformats.org/officeDocument/2006/relationships/printerSettings" Target="../printerSettings/printerSettings684.bin"/><Relationship Id="rId25" Type="http://schemas.openxmlformats.org/officeDocument/2006/relationships/printerSettings" Target="../printerSettings/printerSettings692.bin"/><Relationship Id="rId33" Type="http://schemas.openxmlformats.org/officeDocument/2006/relationships/printerSettings" Target="../printerSettings/printerSettings700.bin"/><Relationship Id="rId2" Type="http://schemas.openxmlformats.org/officeDocument/2006/relationships/printerSettings" Target="../printerSettings/printerSettings669.bin"/><Relationship Id="rId16" Type="http://schemas.openxmlformats.org/officeDocument/2006/relationships/printerSettings" Target="../printerSettings/printerSettings683.bin"/><Relationship Id="rId20" Type="http://schemas.openxmlformats.org/officeDocument/2006/relationships/printerSettings" Target="../printerSettings/printerSettings687.bin"/><Relationship Id="rId29" Type="http://schemas.openxmlformats.org/officeDocument/2006/relationships/printerSettings" Target="../printerSettings/printerSettings696.bin"/><Relationship Id="rId1" Type="http://schemas.openxmlformats.org/officeDocument/2006/relationships/printerSettings" Target="../printerSettings/printerSettings668.bin"/><Relationship Id="rId6" Type="http://schemas.openxmlformats.org/officeDocument/2006/relationships/printerSettings" Target="../printerSettings/printerSettings673.bin"/><Relationship Id="rId11" Type="http://schemas.openxmlformats.org/officeDocument/2006/relationships/printerSettings" Target="../printerSettings/printerSettings678.bin"/><Relationship Id="rId24" Type="http://schemas.openxmlformats.org/officeDocument/2006/relationships/printerSettings" Target="../printerSettings/printerSettings691.bin"/><Relationship Id="rId32" Type="http://schemas.openxmlformats.org/officeDocument/2006/relationships/printerSettings" Target="../printerSettings/printerSettings699.bin"/><Relationship Id="rId5" Type="http://schemas.openxmlformats.org/officeDocument/2006/relationships/printerSettings" Target="../printerSettings/printerSettings672.bin"/><Relationship Id="rId15" Type="http://schemas.openxmlformats.org/officeDocument/2006/relationships/printerSettings" Target="../printerSettings/printerSettings682.bin"/><Relationship Id="rId23" Type="http://schemas.openxmlformats.org/officeDocument/2006/relationships/printerSettings" Target="../printerSettings/printerSettings690.bin"/><Relationship Id="rId28" Type="http://schemas.openxmlformats.org/officeDocument/2006/relationships/printerSettings" Target="../printerSettings/printerSettings695.bin"/><Relationship Id="rId10" Type="http://schemas.openxmlformats.org/officeDocument/2006/relationships/printerSettings" Target="../printerSettings/printerSettings677.bin"/><Relationship Id="rId19" Type="http://schemas.openxmlformats.org/officeDocument/2006/relationships/printerSettings" Target="../printerSettings/printerSettings686.bin"/><Relationship Id="rId31" Type="http://schemas.openxmlformats.org/officeDocument/2006/relationships/printerSettings" Target="../printerSettings/printerSettings698.bin"/><Relationship Id="rId4" Type="http://schemas.openxmlformats.org/officeDocument/2006/relationships/printerSettings" Target="../printerSettings/printerSettings671.bin"/><Relationship Id="rId9" Type="http://schemas.openxmlformats.org/officeDocument/2006/relationships/printerSettings" Target="../printerSettings/printerSettings676.bin"/><Relationship Id="rId14" Type="http://schemas.openxmlformats.org/officeDocument/2006/relationships/printerSettings" Target="../printerSettings/printerSettings681.bin"/><Relationship Id="rId22" Type="http://schemas.openxmlformats.org/officeDocument/2006/relationships/printerSettings" Target="../printerSettings/printerSettings689.bin"/><Relationship Id="rId27" Type="http://schemas.openxmlformats.org/officeDocument/2006/relationships/printerSettings" Target="../printerSettings/printerSettings694.bin"/><Relationship Id="rId30" Type="http://schemas.openxmlformats.org/officeDocument/2006/relationships/printerSettings" Target="../printerSettings/printerSettings697.bin"/><Relationship Id="rId35" Type="http://schemas.openxmlformats.org/officeDocument/2006/relationships/drawing" Target="../drawings/drawing20.xml"/><Relationship Id="rId8" Type="http://schemas.openxmlformats.org/officeDocument/2006/relationships/printerSettings" Target="../printerSettings/printerSettings675.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14.bin"/><Relationship Id="rId18" Type="http://schemas.openxmlformats.org/officeDocument/2006/relationships/printerSettings" Target="../printerSettings/printerSettings719.bin"/><Relationship Id="rId26" Type="http://schemas.openxmlformats.org/officeDocument/2006/relationships/printerSettings" Target="../printerSettings/printerSettings727.bin"/><Relationship Id="rId39" Type="http://schemas.openxmlformats.org/officeDocument/2006/relationships/ctrlProp" Target="../ctrlProps/ctrlProp97.xml"/><Relationship Id="rId21" Type="http://schemas.openxmlformats.org/officeDocument/2006/relationships/printerSettings" Target="../printerSettings/printerSettings722.bin"/><Relationship Id="rId34" Type="http://schemas.openxmlformats.org/officeDocument/2006/relationships/printerSettings" Target="../printerSettings/printerSettings735.bin"/><Relationship Id="rId7" Type="http://schemas.openxmlformats.org/officeDocument/2006/relationships/printerSettings" Target="../printerSettings/printerSettings708.bin"/><Relationship Id="rId12" Type="http://schemas.openxmlformats.org/officeDocument/2006/relationships/printerSettings" Target="../printerSettings/printerSettings713.bin"/><Relationship Id="rId17" Type="http://schemas.openxmlformats.org/officeDocument/2006/relationships/printerSettings" Target="../printerSettings/printerSettings718.bin"/><Relationship Id="rId25" Type="http://schemas.openxmlformats.org/officeDocument/2006/relationships/printerSettings" Target="../printerSettings/printerSettings726.bin"/><Relationship Id="rId33" Type="http://schemas.openxmlformats.org/officeDocument/2006/relationships/printerSettings" Target="../printerSettings/printerSettings734.bin"/><Relationship Id="rId38" Type="http://schemas.openxmlformats.org/officeDocument/2006/relationships/vmlDrawing" Target="../drawings/vmlDrawing6.vml"/><Relationship Id="rId2" Type="http://schemas.openxmlformats.org/officeDocument/2006/relationships/printerSettings" Target="../printerSettings/printerSettings703.bin"/><Relationship Id="rId16" Type="http://schemas.openxmlformats.org/officeDocument/2006/relationships/printerSettings" Target="../printerSettings/printerSettings717.bin"/><Relationship Id="rId20" Type="http://schemas.openxmlformats.org/officeDocument/2006/relationships/printerSettings" Target="../printerSettings/printerSettings721.bin"/><Relationship Id="rId29" Type="http://schemas.openxmlformats.org/officeDocument/2006/relationships/printerSettings" Target="../printerSettings/printerSettings730.bin"/><Relationship Id="rId1" Type="http://schemas.openxmlformats.org/officeDocument/2006/relationships/printerSettings" Target="../printerSettings/printerSettings702.bin"/><Relationship Id="rId6" Type="http://schemas.openxmlformats.org/officeDocument/2006/relationships/printerSettings" Target="../printerSettings/printerSettings707.bin"/><Relationship Id="rId11" Type="http://schemas.openxmlformats.org/officeDocument/2006/relationships/printerSettings" Target="../printerSettings/printerSettings712.bin"/><Relationship Id="rId24" Type="http://schemas.openxmlformats.org/officeDocument/2006/relationships/printerSettings" Target="../printerSettings/printerSettings725.bin"/><Relationship Id="rId32" Type="http://schemas.openxmlformats.org/officeDocument/2006/relationships/printerSettings" Target="../printerSettings/printerSettings733.bin"/><Relationship Id="rId37" Type="http://schemas.openxmlformats.org/officeDocument/2006/relationships/drawing" Target="../drawings/drawing21.xml"/><Relationship Id="rId40" Type="http://schemas.openxmlformats.org/officeDocument/2006/relationships/ctrlProp" Target="../ctrlProps/ctrlProp98.xml"/><Relationship Id="rId5" Type="http://schemas.openxmlformats.org/officeDocument/2006/relationships/printerSettings" Target="../printerSettings/printerSettings706.bin"/><Relationship Id="rId15" Type="http://schemas.openxmlformats.org/officeDocument/2006/relationships/printerSettings" Target="../printerSettings/printerSettings716.bin"/><Relationship Id="rId23" Type="http://schemas.openxmlformats.org/officeDocument/2006/relationships/printerSettings" Target="../printerSettings/printerSettings724.bin"/><Relationship Id="rId28" Type="http://schemas.openxmlformats.org/officeDocument/2006/relationships/printerSettings" Target="../printerSettings/printerSettings729.bin"/><Relationship Id="rId36" Type="http://schemas.openxmlformats.org/officeDocument/2006/relationships/printerSettings" Target="../printerSettings/printerSettings737.bin"/><Relationship Id="rId10" Type="http://schemas.openxmlformats.org/officeDocument/2006/relationships/printerSettings" Target="../printerSettings/printerSettings711.bin"/><Relationship Id="rId19" Type="http://schemas.openxmlformats.org/officeDocument/2006/relationships/printerSettings" Target="../printerSettings/printerSettings720.bin"/><Relationship Id="rId31" Type="http://schemas.openxmlformats.org/officeDocument/2006/relationships/printerSettings" Target="../printerSettings/printerSettings732.bin"/><Relationship Id="rId4" Type="http://schemas.openxmlformats.org/officeDocument/2006/relationships/printerSettings" Target="../printerSettings/printerSettings705.bin"/><Relationship Id="rId9" Type="http://schemas.openxmlformats.org/officeDocument/2006/relationships/printerSettings" Target="../printerSettings/printerSettings710.bin"/><Relationship Id="rId14" Type="http://schemas.openxmlformats.org/officeDocument/2006/relationships/printerSettings" Target="../printerSettings/printerSettings715.bin"/><Relationship Id="rId22" Type="http://schemas.openxmlformats.org/officeDocument/2006/relationships/printerSettings" Target="../printerSettings/printerSettings723.bin"/><Relationship Id="rId27" Type="http://schemas.openxmlformats.org/officeDocument/2006/relationships/printerSettings" Target="../printerSettings/printerSettings728.bin"/><Relationship Id="rId30" Type="http://schemas.openxmlformats.org/officeDocument/2006/relationships/printerSettings" Target="../printerSettings/printerSettings731.bin"/><Relationship Id="rId35" Type="http://schemas.openxmlformats.org/officeDocument/2006/relationships/printerSettings" Target="../printerSettings/printerSettings736.bin"/><Relationship Id="rId8" Type="http://schemas.openxmlformats.org/officeDocument/2006/relationships/printerSettings" Target="../printerSettings/printerSettings709.bin"/><Relationship Id="rId3" Type="http://schemas.openxmlformats.org/officeDocument/2006/relationships/printerSettings" Target="../printerSettings/printerSettings70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45.bin"/><Relationship Id="rId13" Type="http://schemas.openxmlformats.org/officeDocument/2006/relationships/printerSettings" Target="../printerSettings/printerSettings750.bin"/><Relationship Id="rId3" Type="http://schemas.openxmlformats.org/officeDocument/2006/relationships/printerSettings" Target="../printerSettings/printerSettings740.bin"/><Relationship Id="rId7" Type="http://schemas.openxmlformats.org/officeDocument/2006/relationships/printerSettings" Target="../printerSettings/printerSettings744.bin"/><Relationship Id="rId12" Type="http://schemas.openxmlformats.org/officeDocument/2006/relationships/printerSettings" Target="../printerSettings/printerSettings749.bin"/><Relationship Id="rId2" Type="http://schemas.openxmlformats.org/officeDocument/2006/relationships/printerSettings" Target="../printerSettings/printerSettings739.bin"/><Relationship Id="rId1" Type="http://schemas.openxmlformats.org/officeDocument/2006/relationships/printerSettings" Target="../printerSettings/printerSettings738.bin"/><Relationship Id="rId6" Type="http://schemas.openxmlformats.org/officeDocument/2006/relationships/printerSettings" Target="../printerSettings/printerSettings743.bin"/><Relationship Id="rId11" Type="http://schemas.openxmlformats.org/officeDocument/2006/relationships/printerSettings" Target="../printerSettings/printerSettings748.bin"/><Relationship Id="rId5" Type="http://schemas.openxmlformats.org/officeDocument/2006/relationships/printerSettings" Target="../printerSettings/printerSettings742.bin"/><Relationship Id="rId15" Type="http://schemas.openxmlformats.org/officeDocument/2006/relationships/drawing" Target="../drawings/drawing22.xml"/><Relationship Id="rId10" Type="http://schemas.openxmlformats.org/officeDocument/2006/relationships/printerSettings" Target="../printerSettings/printerSettings747.bin"/><Relationship Id="rId4" Type="http://schemas.openxmlformats.org/officeDocument/2006/relationships/printerSettings" Target="../printerSettings/printerSettings741.bin"/><Relationship Id="rId9" Type="http://schemas.openxmlformats.org/officeDocument/2006/relationships/printerSettings" Target="../printerSettings/printerSettings746.bin"/><Relationship Id="rId14" Type="http://schemas.openxmlformats.org/officeDocument/2006/relationships/printerSettings" Target="../printerSettings/printerSettings751.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764.bin"/><Relationship Id="rId18" Type="http://schemas.openxmlformats.org/officeDocument/2006/relationships/printerSettings" Target="../printerSettings/printerSettings769.bin"/><Relationship Id="rId26" Type="http://schemas.openxmlformats.org/officeDocument/2006/relationships/printerSettings" Target="../printerSettings/printerSettings777.bin"/><Relationship Id="rId3" Type="http://schemas.openxmlformats.org/officeDocument/2006/relationships/printerSettings" Target="../printerSettings/printerSettings754.bin"/><Relationship Id="rId21" Type="http://schemas.openxmlformats.org/officeDocument/2006/relationships/printerSettings" Target="../printerSettings/printerSettings772.bin"/><Relationship Id="rId34" Type="http://schemas.openxmlformats.org/officeDocument/2006/relationships/drawing" Target="../drawings/drawing23.xml"/><Relationship Id="rId7" Type="http://schemas.openxmlformats.org/officeDocument/2006/relationships/printerSettings" Target="../printerSettings/printerSettings758.bin"/><Relationship Id="rId12" Type="http://schemas.openxmlformats.org/officeDocument/2006/relationships/printerSettings" Target="../printerSettings/printerSettings763.bin"/><Relationship Id="rId17" Type="http://schemas.openxmlformats.org/officeDocument/2006/relationships/printerSettings" Target="../printerSettings/printerSettings768.bin"/><Relationship Id="rId25" Type="http://schemas.openxmlformats.org/officeDocument/2006/relationships/printerSettings" Target="../printerSettings/printerSettings776.bin"/><Relationship Id="rId33" Type="http://schemas.openxmlformats.org/officeDocument/2006/relationships/printerSettings" Target="../printerSettings/printerSettings784.bin"/><Relationship Id="rId2" Type="http://schemas.openxmlformats.org/officeDocument/2006/relationships/printerSettings" Target="../printerSettings/printerSettings753.bin"/><Relationship Id="rId16" Type="http://schemas.openxmlformats.org/officeDocument/2006/relationships/printerSettings" Target="../printerSettings/printerSettings767.bin"/><Relationship Id="rId20" Type="http://schemas.openxmlformats.org/officeDocument/2006/relationships/printerSettings" Target="../printerSettings/printerSettings771.bin"/><Relationship Id="rId29" Type="http://schemas.openxmlformats.org/officeDocument/2006/relationships/printerSettings" Target="../printerSettings/printerSettings780.bin"/><Relationship Id="rId1" Type="http://schemas.openxmlformats.org/officeDocument/2006/relationships/printerSettings" Target="../printerSettings/printerSettings752.bin"/><Relationship Id="rId6" Type="http://schemas.openxmlformats.org/officeDocument/2006/relationships/printerSettings" Target="../printerSettings/printerSettings757.bin"/><Relationship Id="rId11" Type="http://schemas.openxmlformats.org/officeDocument/2006/relationships/printerSettings" Target="../printerSettings/printerSettings762.bin"/><Relationship Id="rId24" Type="http://schemas.openxmlformats.org/officeDocument/2006/relationships/printerSettings" Target="../printerSettings/printerSettings775.bin"/><Relationship Id="rId32" Type="http://schemas.openxmlformats.org/officeDocument/2006/relationships/printerSettings" Target="../printerSettings/printerSettings783.bin"/><Relationship Id="rId5" Type="http://schemas.openxmlformats.org/officeDocument/2006/relationships/printerSettings" Target="../printerSettings/printerSettings756.bin"/><Relationship Id="rId15" Type="http://schemas.openxmlformats.org/officeDocument/2006/relationships/printerSettings" Target="../printerSettings/printerSettings766.bin"/><Relationship Id="rId23" Type="http://schemas.openxmlformats.org/officeDocument/2006/relationships/printerSettings" Target="../printerSettings/printerSettings774.bin"/><Relationship Id="rId28" Type="http://schemas.openxmlformats.org/officeDocument/2006/relationships/printerSettings" Target="../printerSettings/printerSettings779.bin"/><Relationship Id="rId10" Type="http://schemas.openxmlformats.org/officeDocument/2006/relationships/printerSettings" Target="../printerSettings/printerSettings761.bin"/><Relationship Id="rId19" Type="http://schemas.openxmlformats.org/officeDocument/2006/relationships/printerSettings" Target="../printerSettings/printerSettings770.bin"/><Relationship Id="rId31" Type="http://schemas.openxmlformats.org/officeDocument/2006/relationships/printerSettings" Target="../printerSettings/printerSettings782.bin"/><Relationship Id="rId4" Type="http://schemas.openxmlformats.org/officeDocument/2006/relationships/printerSettings" Target="../printerSettings/printerSettings755.bin"/><Relationship Id="rId9" Type="http://schemas.openxmlformats.org/officeDocument/2006/relationships/printerSettings" Target="../printerSettings/printerSettings760.bin"/><Relationship Id="rId14" Type="http://schemas.openxmlformats.org/officeDocument/2006/relationships/printerSettings" Target="../printerSettings/printerSettings765.bin"/><Relationship Id="rId22" Type="http://schemas.openxmlformats.org/officeDocument/2006/relationships/printerSettings" Target="../printerSettings/printerSettings773.bin"/><Relationship Id="rId27" Type="http://schemas.openxmlformats.org/officeDocument/2006/relationships/printerSettings" Target="../printerSettings/printerSettings778.bin"/><Relationship Id="rId30" Type="http://schemas.openxmlformats.org/officeDocument/2006/relationships/printerSettings" Target="../printerSettings/printerSettings781.bin"/><Relationship Id="rId8" Type="http://schemas.openxmlformats.org/officeDocument/2006/relationships/printerSettings" Target="../printerSettings/printerSettings75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92.bin"/><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3" Type="http://schemas.openxmlformats.org/officeDocument/2006/relationships/printerSettings" Target="../printerSettings/printerSettings787.bin"/><Relationship Id="rId21" Type="http://schemas.openxmlformats.org/officeDocument/2006/relationships/printerSettings" Target="../printerSettings/printerSettings805.bin"/><Relationship Id="rId7" Type="http://schemas.openxmlformats.org/officeDocument/2006/relationships/printerSettings" Target="../printerSettings/printerSettings791.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drawing" Target="../drawings/drawing24.xml"/><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1.bin"/><Relationship Id="rId7" Type="http://schemas.openxmlformats.org/officeDocument/2006/relationships/drawing" Target="../drawings/drawing25.xml"/><Relationship Id="rId2" Type="http://schemas.openxmlformats.org/officeDocument/2006/relationships/printerSettings" Target="../printerSettings/printerSettings810.bin"/><Relationship Id="rId1" Type="http://schemas.openxmlformats.org/officeDocument/2006/relationships/printerSettings" Target="../printerSettings/printerSettings809.bin"/><Relationship Id="rId6" Type="http://schemas.openxmlformats.org/officeDocument/2006/relationships/printerSettings" Target="../printerSettings/printerSettings814.bin"/><Relationship Id="rId5" Type="http://schemas.openxmlformats.org/officeDocument/2006/relationships/printerSettings" Target="../printerSettings/printerSettings813.bin"/><Relationship Id="rId4" Type="http://schemas.openxmlformats.org/officeDocument/2006/relationships/printerSettings" Target="../printerSettings/printerSettings812.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27.bin"/><Relationship Id="rId18" Type="http://schemas.openxmlformats.org/officeDocument/2006/relationships/printerSettings" Target="../printerSettings/printerSettings832.bin"/><Relationship Id="rId26" Type="http://schemas.openxmlformats.org/officeDocument/2006/relationships/printerSettings" Target="../printerSettings/printerSettings840.bin"/><Relationship Id="rId39" Type="http://schemas.openxmlformats.org/officeDocument/2006/relationships/printerSettings" Target="../printerSettings/printerSettings853.bin"/><Relationship Id="rId21" Type="http://schemas.openxmlformats.org/officeDocument/2006/relationships/printerSettings" Target="../printerSettings/printerSettings835.bin"/><Relationship Id="rId34" Type="http://schemas.openxmlformats.org/officeDocument/2006/relationships/printerSettings" Target="../printerSettings/printerSettings848.bin"/><Relationship Id="rId7" Type="http://schemas.openxmlformats.org/officeDocument/2006/relationships/printerSettings" Target="../printerSettings/printerSettings821.bin"/><Relationship Id="rId12" Type="http://schemas.openxmlformats.org/officeDocument/2006/relationships/printerSettings" Target="../printerSettings/printerSettings826.bin"/><Relationship Id="rId17" Type="http://schemas.openxmlformats.org/officeDocument/2006/relationships/printerSettings" Target="../printerSettings/printerSettings831.bin"/><Relationship Id="rId25" Type="http://schemas.openxmlformats.org/officeDocument/2006/relationships/printerSettings" Target="../printerSettings/printerSettings839.bin"/><Relationship Id="rId33" Type="http://schemas.openxmlformats.org/officeDocument/2006/relationships/printerSettings" Target="../printerSettings/printerSettings847.bin"/><Relationship Id="rId38" Type="http://schemas.openxmlformats.org/officeDocument/2006/relationships/printerSettings" Target="../printerSettings/printerSettings852.bin"/><Relationship Id="rId2" Type="http://schemas.openxmlformats.org/officeDocument/2006/relationships/printerSettings" Target="../printerSettings/printerSettings816.bin"/><Relationship Id="rId16" Type="http://schemas.openxmlformats.org/officeDocument/2006/relationships/printerSettings" Target="../printerSettings/printerSettings830.bin"/><Relationship Id="rId20" Type="http://schemas.openxmlformats.org/officeDocument/2006/relationships/printerSettings" Target="../printerSettings/printerSettings834.bin"/><Relationship Id="rId29" Type="http://schemas.openxmlformats.org/officeDocument/2006/relationships/printerSettings" Target="../printerSettings/printerSettings843.bin"/><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11" Type="http://schemas.openxmlformats.org/officeDocument/2006/relationships/printerSettings" Target="../printerSettings/printerSettings825.bin"/><Relationship Id="rId24" Type="http://schemas.openxmlformats.org/officeDocument/2006/relationships/printerSettings" Target="../printerSettings/printerSettings838.bin"/><Relationship Id="rId32" Type="http://schemas.openxmlformats.org/officeDocument/2006/relationships/printerSettings" Target="../printerSettings/printerSettings846.bin"/><Relationship Id="rId37" Type="http://schemas.openxmlformats.org/officeDocument/2006/relationships/printerSettings" Target="../printerSettings/printerSettings851.bin"/><Relationship Id="rId40" Type="http://schemas.openxmlformats.org/officeDocument/2006/relationships/drawing" Target="../drawings/drawing26.xml"/><Relationship Id="rId5" Type="http://schemas.openxmlformats.org/officeDocument/2006/relationships/printerSettings" Target="../printerSettings/printerSettings819.bin"/><Relationship Id="rId15" Type="http://schemas.openxmlformats.org/officeDocument/2006/relationships/printerSettings" Target="../printerSettings/printerSettings829.bin"/><Relationship Id="rId23" Type="http://schemas.openxmlformats.org/officeDocument/2006/relationships/printerSettings" Target="../printerSettings/printerSettings837.bin"/><Relationship Id="rId28" Type="http://schemas.openxmlformats.org/officeDocument/2006/relationships/printerSettings" Target="../printerSettings/printerSettings842.bin"/><Relationship Id="rId36" Type="http://schemas.openxmlformats.org/officeDocument/2006/relationships/printerSettings" Target="../printerSettings/printerSettings850.bin"/><Relationship Id="rId10" Type="http://schemas.openxmlformats.org/officeDocument/2006/relationships/printerSettings" Target="../printerSettings/printerSettings824.bin"/><Relationship Id="rId19" Type="http://schemas.openxmlformats.org/officeDocument/2006/relationships/printerSettings" Target="../printerSettings/printerSettings833.bin"/><Relationship Id="rId31" Type="http://schemas.openxmlformats.org/officeDocument/2006/relationships/printerSettings" Target="../printerSettings/printerSettings845.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 Id="rId14" Type="http://schemas.openxmlformats.org/officeDocument/2006/relationships/printerSettings" Target="../printerSettings/printerSettings828.bin"/><Relationship Id="rId22" Type="http://schemas.openxmlformats.org/officeDocument/2006/relationships/printerSettings" Target="../printerSettings/printerSettings836.bin"/><Relationship Id="rId27" Type="http://schemas.openxmlformats.org/officeDocument/2006/relationships/printerSettings" Target="../printerSettings/printerSettings841.bin"/><Relationship Id="rId30" Type="http://schemas.openxmlformats.org/officeDocument/2006/relationships/printerSettings" Target="../printerSettings/printerSettings844.bin"/><Relationship Id="rId35" Type="http://schemas.openxmlformats.org/officeDocument/2006/relationships/printerSettings" Target="../printerSettings/printerSettings849.bin"/><Relationship Id="rId8" Type="http://schemas.openxmlformats.org/officeDocument/2006/relationships/printerSettings" Target="../printerSettings/printerSettings822.bin"/><Relationship Id="rId3" Type="http://schemas.openxmlformats.org/officeDocument/2006/relationships/printerSettings" Target="../printerSettings/printerSettings817.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66.bin"/><Relationship Id="rId18" Type="http://schemas.openxmlformats.org/officeDocument/2006/relationships/printerSettings" Target="../printerSettings/printerSettings871.bin"/><Relationship Id="rId26" Type="http://schemas.openxmlformats.org/officeDocument/2006/relationships/printerSettings" Target="../printerSettings/printerSettings879.bin"/><Relationship Id="rId3" Type="http://schemas.openxmlformats.org/officeDocument/2006/relationships/printerSettings" Target="../printerSettings/printerSettings856.bin"/><Relationship Id="rId21" Type="http://schemas.openxmlformats.org/officeDocument/2006/relationships/printerSettings" Target="../printerSettings/printerSettings874.bin"/><Relationship Id="rId34" Type="http://schemas.openxmlformats.org/officeDocument/2006/relationships/printerSettings" Target="../printerSettings/printerSettings887.bin"/><Relationship Id="rId7" Type="http://schemas.openxmlformats.org/officeDocument/2006/relationships/printerSettings" Target="../printerSettings/printerSettings860.bin"/><Relationship Id="rId12" Type="http://schemas.openxmlformats.org/officeDocument/2006/relationships/printerSettings" Target="../printerSettings/printerSettings865.bin"/><Relationship Id="rId17" Type="http://schemas.openxmlformats.org/officeDocument/2006/relationships/printerSettings" Target="../printerSettings/printerSettings870.bin"/><Relationship Id="rId25" Type="http://schemas.openxmlformats.org/officeDocument/2006/relationships/printerSettings" Target="../printerSettings/printerSettings878.bin"/><Relationship Id="rId33" Type="http://schemas.openxmlformats.org/officeDocument/2006/relationships/printerSettings" Target="../printerSettings/printerSettings886.bin"/><Relationship Id="rId2" Type="http://schemas.openxmlformats.org/officeDocument/2006/relationships/printerSettings" Target="../printerSettings/printerSettings855.bin"/><Relationship Id="rId16" Type="http://schemas.openxmlformats.org/officeDocument/2006/relationships/printerSettings" Target="../printerSettings/printerSettings869.bin"/><Relationship Id="rId20" Type="http://schemas.openxmlformats.org/officeDocument/2006/relationships/printerSettings" Target="../printerSettings/printerSettings873.bin"/><Relationship Id="rId29" Type="http://schemas.openxmlformats.org/officeDocument/2006/relationships/printerSettings" Target="../printerSettings/printerSettings882.bin"/><Relationship Id="rId1" Type="http://schemas.openxmlformats.org/officeDocument/2006/relationships/printerSettings" Target="../printerSettings/printerSettings854.bin"/><Relationship Id="rId6" Type="http://schemas.openxmlformats.org/officeDocument/2006/relationships/printerSettings" Target="../printerSettings/printerSettings859.bin"/><Relationship Id="rId11" Type="http://schemas.openxmlformats.org/officeDocument/2006/relationships/printerSettings" Target="../printerSettings/printerSettings864.bin"/><Relationship Id="rId24" Type="http://schemas.openxmlformats.org/officeDocument/2006/relationships/printerSettings" Target="../printerSettings/printerSettings877.bin"/><Relationship Id="rId32" Type="http://schemas.openxmlformats.org/officeDocument/2006/relationships/printerSettings" Target="../printerSettings/printerSettings885.bin"/><Relationship Id="rId5" Type="http://schemas.openxmlformats.org/officeDocument/2006/relationships/printerSettings" Target="../printerSettings/printerSettings858.bin"/><Relationship Id="rId15" Type="http://schemas.openxmlformats.org/officeDocument/2006/relationships/printerSettings" Target="../printerSettings/printerSettings868.bin"/><Relationship Id="rId23" Type="http://schemas.openxmlformats.org/officeDocument/2006/relationships/printerSettings" Target="../printerSettings/printerSettings876.bin"/><Relationship Id="rId28" Type="http://schemas.openxmlformats.org/officeDocument/2006/relationships/printerSettings" Target="../printerSettings/printerSettings881.bin"/><Relationship Id="rId36" Type="http://schemas.openxmlformats.org/officeDocument/2006/relationships/drawing" Target="../drawings/drawing27.xml"/><Relationship Id="rId10" Type="http://schemas.openxmlformats.org/officeDocument/2006/relationships/printerSettings" Target="../printerSettings/printerSettings863.bin"/><Relationship Id="rId19" Type="http://schemas.openxmlformats.org/officeDocument/2006/relationships/printerSettings" Target="../printerSettings/printerSettings872.bin"/><Relationship Id="rId31" Type="http://schemas.openxmlformats.org/officeDocument/2006/relationships/printerSettings" Target="../printerSettings/printerSettings884.bin"/><Relationship Id="rId4" Type="http://schemas.openxmlformats.org/officeDocument/2006/relationships/printerSettings" Target="../printerSettings/printerSettings857.bin"/><Relationship Id="rId9" Type="http://schemas.openxmlformats.org/officeDocument/2006/relationships/printerSettings" Target="../printerSettings/printerSettings862.bin"/><Relationship Id="rId14" Type="http://schemas.openxmlformats.org/officeDocument/2006/relationships/printerSettings" Target="../printerSettings/printerSettings867.bin"/><Relationship Id="rId22" Type="http://schemas.openxmlformats.org/officeDocument/2006/relationships/printerSettings" Target="../printerSettings/printerSettings875.bin"/><Relationship Id="rId27" Type="http://schemas.openxmlformats.org/officeDocument/2006/relationships/printerSettings" Target="../printerSettings/printerSettings880.bin"/><Relationship Id="rId30" Type="http://schemas.openxmlformats.org/officeDocument/2006/relationships/printerSettings" Target="../printerSettings/printerSettings883.bin"/><Relationship Id="rId35" Type="http://schemas.openxmlformats.org/officeDocument/2006/relationships/printerSettings" Target="../printerSettings/printerSettings888.bin"/><Relationship Id="rId8" Type="http://schemas.openxmlformats.org/officeDocument/2006/relationships/printerSettings" Target="../printerSettings/printerSettings8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18" Type="http://schemas.openxmlformats.org/officeDocument/2006/relationships/printerSettings" Target="../printerSettings/printerSettings9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17" Type="http://schemas.openxmlformats.org/officeDocument/2006/relationships/printerSettings" Target="../printerSettings/printerSettings95.bin"/><Relationship Id="rId2" Type="http://schemas.openxmlformats.org/officeDocument/2006/relationships/printerSettings" Target="../printerSettings/printerSettings80.bin"/><Relationship Id="rId16" Type="http://schemas.openxmlformats.org/officeDocument/2006/relationships/printerSettings" Target="../printerSettings/printerSettings94.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5" Type="http://schemas.openxmlformats.org/officeDocument/2006/relationships/printerSettings" Target="../printerSettings/printerSettings93.bin"/><Relationship Id="rId10" Type="http://schemas.openxmlformats.org/officeDocument/2006/relationships/printerSettings" Target="../printerSettings/printerSettings88.bin"/><Relationship Id="rId19" Type="http://schemas.openxmlformats.org/officeDocument/2006/relationships/drawing" Target="../drawings/drawing2.xml"/><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printerSettings" Target="../printerSettings/printerSettings92.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01.bin"/><Relationship Id="rId18" Type="http://schemas.openxmlformats.org/officeDocument/2006/relationships/printerSettings" Target="../printerSettings/printerSettings906.bin"/><Relationship Id="rId26" Type="http://schemas.openxmlformats.org/officeDocument/2006/relationships/printerSettings" Target="../printerSettings/printerSettings914.bin"/><Relationship Id="rId3" Type="http://schemas.openxmlformats.org/officeDocument/2006/relationships/printerSettings" Target="../printerSettings/printerSettings891.bin"/><Relationship Id="rId21" Type="http://schemas.openxmlformats.org/officeDocument/2006/relationships/printerSettings" Target="../printerSettings/printerSettings909.bin"/><Relationship Id="rId34" Type="http://schemas.openxmlformats.org/officeDocument/2006/relationships/printerSettings" Target="../printerSettings/printerSettings922.bin"/><Relationship Id="rId7" Type="http://schemas.openxmlformats.org/officeDocument/2006/relationships/printerSettings" Target="../printerSettings/printerSettings895.bin"/><Relationship Id="rId12" Type="http://schemas.openxmlformats.org/officeDocument/2006/relationships/printerSettings" Target="../printerSettings/printerSettings900.bin"/><Relationship Id="rId17" Type="http://schemas.openxmlformats.org/officeDocument/2006/relationships/printerSettings" Target="../printerSettings/printerSettings905.bin"/><Relationship Id="rId25" Type="http://schemas.openxmlformats.org/officeDocument/2006/relationships/printerSettings" Target="../printerSettings/printerSettings913.bin"/><Relationship Id="rId33" Type="http://schemas.openxmlformats.org/officeDocument/2006/relationships/printerSettings" Target="../printerSettings/printerSettings921.bin"/><Relationship Id="rId2" Type="http://schemas.openxmlformats.org/officeDocument/2006/relationships/printerSettings" Target="../printerSettings/printerSettings890.bin"/><Relationship Id="rId16" Type="http://schemas.openxmlformats.org/officeDocument/2006/relationships/printerSettings" Target="../printerSettings/printerSettings904.bin"/><Relationship Id="rId20" Type="http://schemas.openxmlformats.org/officeDocument/2006/relationships/printerSettings" Target="../printerSettings/printerSettings908.bin"/><Relationship Id="rId29" Type="http://schemas.openxmlformats.org/officeDocument/2006/relationships/printerSettings" Target="../printerSettings/printerSettings917.bin"/><Relationship Id="rId1" Type="http://schemas.openxmlformats.org/officeDocument/2006/relationships/printerSettings" Target="../printerSettings/printerSettings889.bin"/><Relationship Id="rId6" Type="http://schemas.openxmlformats.org/officeDocument/2006/relationships/printerSettings" Target="../printerSettings/printerSettings894.bin"/><Relationship Id="rId11" Type="http://schemas.openxmlformats.org/officeDocument/2006/relationships/printerSettings" Target="../printerSettings/printerSettings899.bin"/><Relationship Id="rId24" Type="http://schemas.openxmlformats.org/officeDocument/2006/relationships/printerSettings" Target="../printerSettings/printerSettings912.bin"/><Relationship Id="rId32" Type="http://schemas.openxmlformats.org/officeDocument/2006/relationships/printerSettings" Target="../printerSettings/printerSettings920.bin"/><Relationship Id="rId5" Type="http://schemas.openxmlformats.org/officeDocument/2006/relationships/printerSettings" Target="../printerSettings/printerSettings893.bin"/><Relationship Id="rId15" Type="http://schemas.openxmlformats.org/officeDocument/2006/relationships/printerSettings" Target="../printerSettings/printerSettings903.bin"/><Relationship Id="rId23" Type="http://schemas.openxmlformats.org/officeDocument/2006/relationships/printerSettings" Target="../printerSettings/printerSettings911.bin"/><Relationship Id="rId28" Type="http://schemas.openxmlformats.org/officeDocument/2006/relationships/printerSettings" Target="../printerSettings/printerSettings916.bin"/><Relationship Id="rId10" Type="http://schemas.openxmlformats.org/officeDocument/2006/relationships/printerSettings" Target="../printerSettings/printerSettings898.bin"/><Relationship Id="rId19" Type="http://schemas.openxmlformats.org/officeDocument/2006/relationships/printerSettings" Target="../printerSettings/printerSettings907.bin"/><Relationship Id="rId31" Type="http://schemas.openxmlformats.org/officeDocument/2006/relationships/printerSettings" Target="../printerSettings/printerSettings919.bin"/><Relationship Id="rId4" Type="http://schemas.openxmlformats.org/officeDocument/2006/relationships/printerSettings" Target="../printerSettings/printerSettings892.bin"/><Relationship Id="rId9" Type="http://schemas.openxmlformats.org/officeDocument/2006/relationships/printerSettings" Target="../printerSettings/printerSettings897.bin"/><Relationship Id="rId14" Type="http://schemas.openxmlformats.org/officeDocument/2006/relationships/printerSettings" Target="../printerSettings/printerSettings902.bin"/><Relationship Id="rId22" Type="http://schemas.openxmlformats.org/officeDocument/2006/relationships/printerSettings" Target="../printerSettings/printerSettings910.bin"/><Relationship Id="rId27" Type="http://schemas.openxmlformats.org/officeDocument/2006/relationships/printerSettings" Target="../printerSettings/printerSettings915.bin"/><Relationship Id="rId30" Type="http://schemas.openxmlformats.org/officeDocument/2006/relationships/printerSettings" Target="../printerSettings/printerSettings918.bin"/><Relationship Id="rId35" Type="http://schemas.openxmlformats.org/officeDocument/2006/relationships/printerSettings" Target="../printerSettings/printerSettings923.bin"/><Relationship Id="rId8" Type="http://schemas.openxmlformats.org/officeDocument/2006/relationships/printerSettings" Target="../printerSettings/printerSettings896.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9.bin"/><Relationship Id="rId18" Type="http://schemas.openxmlformats.org/officeDocument/2006/relationships/printerSettings" Target="../printerSettings/printerSettings114.bin"/><Relationship Id="rId26" Type="http://schemas.openxmlformats.org/officeDocument/2006/relationships/printerSettings" Target="../printerSettings/printerSettings122.bin"/><Relationship Id="rId39" Type="http://schemas.openxmlformats.org/officeDocument/2006/relationships/printerSettings" Target="../printerSettings/printerSettings135.bin"/><Relationship Id="rId21" Type="http://schemas.openxmlformats.org/officeDocument/2006/relationships/printerSettings" Target="../printerSettings/printerSettings117.bin"/><Relationship Id="rId34" Type="http://schemas.openxmlformats.org/officeDocument/2006/relationships/printerSettings" Target="../printerSettings/printerSettings130.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17" Type="http://schemas.openxmlformats.org/officeDocument/2006/relationships/printerSettings" Target="../printerSettings/printerSettings113.bin"/><Relationship Id="rId25" Type="http://schemas.openxmlformats.org/officeDocument/2006/relationships/printerSettings" Target="../printerSettings/printerSettings121.bin"/><Relationship Id="rId33" Type="http://schemas.openxmlformats.org/officeDocument/2006/relationships/printerSettings" Target="../printerSettings/printerSettings129.bin"/><Relationship Id="rId38" Type="http://schemas.openxmlformats.org/officeDocument/2006/relationships/printerSettings" Target="../printerSettings/printerSettings134.bin"/><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20" Type="http://schemas.openxmlformats.org/officeDocument/2006/relationships/printerSettings" Target="../printerSettings/printerSettings116.bin"/><Relationship Id="rId29" Type="http://schemas.openxmlformats.org/officeDocument/2006/relationships/printerSettings" Target="../printerSettings/printerSettings125.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24" Type="http://schemas.openxmlformats.org/officeDocument/2006/relationships/printerSettings" Target="../printerSettings/printerSettings120.bin"/><Relationship Id="rId32" Type="http://schemas.openxmlformats.org/officeDocument/2006/relationships/printerSettings" Target="../printerSettings/printerSettings128.bin"/><Relationship Id="rId37" Type="http://schemas.openxmlformats.org/officeDocument/2006/relationships/printerSettings" Target="../printerSettings/printerSettings133.bin"/><Relationship Id="rId40" Type="http://schemas.openxmlformats.org/officeDocument/2006/relationships/drawing" Target="../drawings/drawing3.xml"/><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23" Type="http://schemas.openxmlformats.org/officeDocument/2006/relationships/printerSettings" Target="../printerSettings/printerSettings119.bin"/><Relationship Id="rId28" Type="http://schemas.openxmlformats.org/officeDocument/2006/relationships/printerSettings" Target="../printerSettings/printerSettings124.bin"/><Relationship Id="rId36" Type="http://schemas.openxmlformats.org/officeDocument/2006/relationships/printerSettings" Target="../printerSettings/printerSettings132.bin"/><Relationship Id="rId10" Type="http://schemas.openxmlformats.org/officeDocument/2006/relationships/printerSettings" Target="../printerSettings/printerSettings106.bin"/><Relationship Id="rId19" Type="http://schemas.openxmlformats.org/officeDocument/2006/relationships/printerSettings" Target="../printerSettings/printerSettings115.bin"/><Relationship Id="rId31" Type="http://schemas.openxmlformats.org/officeDocument/2006/relationships/printerSettings" Target="../printerSettings/printerSettings127.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 Id="rId22" Type="http://schemas.openxmlformats.org/officeDocument/2006/relationships/printerSettings" Target="../printerSettings/printerSettings118.bin"/><Relationship Id="rId27" Type="http://schemas.openxmlformats.org/officeDocument/2006/relationships/printerSettings" Target="../printerSettings/printerSettings123.bin"/><Relationship Id="rId30" Type="http://schemas.openxmlformats.org/officeDocument/2006/relationships/printerSettings" Target="../printerSettings/printerSettings126.bin"/><Relationship Id="rId35" Type="http://schemas.openxmlformats.org/officeDocument/2006/relationships/printerSettings" Target="../printerSettings/printerSettings131.bin"/><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7.xml"/><Relationship Id="rId21" Type="http://schemas.openxmlformats.org/officeDocument/2006/relationships/ctrlProp" Target="../ctrlProps/ctrlProp2.xml"/><Relationship Id="rId42" Type="http://schemas.openxmlformats.org/officeDocument/2006/relationships/ctrlProp" Target="../ctrlProps/ctrlProp23.xml"/><Relationship Id="rId47" Type="http://schemas.openxmlformats.org/officeDocument/2006/relationships/ctrlProp" Target="../ctrlProps/ctrlProp28.xml"/><Relationship Id="rId63" Type="http://schemas.openxmlformats.org/officeDocument/2006/relationships/ctrlProp" Target="../ctrlProps/ctrlProp44.xml"/><Relationship Id="rId68" Type="http://schemas.openxmlformats.org/officeDocument/2006/relationships/ctrlProp" Target="../ctrlProps/ctrlProp49.xml"/><Relationship Id="rId84" Type="http://schemas.openxmlformats.org/officeDocument/2006/relationships/ctrlProp" Target="../ctrlProps/ctrlProp65.xml"/><Relationship Id="rId89" Type="http://schemas.openxmlformats.org/officeDocument/2006/relationships/ctrlProp" Target="../ctrlProps/ctrlProp70.xml"/><Relationship Id="rId16" Type="http://schemas.openxmlformats.org/officeDocument/2006/relationships/printerSettings" Target="../printerSettings/printerSettings151.bin"/><Relationship Id="rId11" Type="http://schemas.openxmlformats.org/officeDocument/2006/relationships/printerSettings" Target="../printerSettings/printerSettings146.bin"/><Relationship Id="rId32" Type="http://schemas.openxmlformats.org/officeDocument/2006/relationships/ctrlProp" Target="../ctrlProps/ctrlProp13.xml"/><Relationship Id="rId37" Type="http://schemas.openxmlformats.org/officeDocument/2006/relationships/ctrlProp" Target="../ctrlProps/ctrlProp18.xml"/><Relationship Id="rId53" Type="http://schemas.openxmlformats.org/officeDocument/2006/relationships/ctrlProp" Target="../ctrlProps/ctrlProp34.xml"/><Relationship Id="rId58" Type="http://schemas.openxmlformats.org/officeDocument/2006/relationships/ctrlProp" Target="../ctrlProps/ctrlProp39.xml"/><Relationship Id="rId74" Type="http://schemas.openxmlformats.org/officeDocument/2006/relationships/ctrlProp" Target="../ctrlProps/ctrlProp55.xml"/><Relationship Id="rId79" Type="http://schemas.openxmlformats.org/officeDocument/2006/relationships/ctrlProp" Target="../ctrlProps/ctrlProp60.xml"/><Relationship Id="rId5" Type="http://schemas.openxmlformats.org/officeDocument/2006/relationships/printerSettings" Target="../printerSettings/printerSettings140.bin"/><Relationship Id="rId90" Type="http://schemas.openxmlformats.org/officeDocument/2006/relationships/ctrlProp" Target="../ctrlProps/ctrlProp71.xml"/><Relationship Id="rId14" Type="http://schemas.openxmlformats.org/officeDocument/2006/relationships/printerSettings" Target="../printerSettings/printerSettings149.bin"/><Relationship Id="rId22" Type="http://schemas.openxmlformats.org/officeDocument/2006/relationships/ctrlProp" Target="../ctrlProps/ctrlProp3.xml"/><Relationship Id="rId27" Type="http://schemas.openxmlformats.org/officeDocument/2006/relationships/ctrlProp" Target="../ctrlProps/ctrlProp8.xml"/><Relationship Id="rId30" Type="http://schemas.openxmlformats.org/officeDocument/2006/relationships/ctrlProp" Target="../ctrlProps/ctrlProp11.xml"/><Relationship Id="rId35" Type="http://schemas.openxmlformats.org/officeDocument/2006/relationships/ctrlProp" Target="../ctrlProps/ctrlProp16.xml"/><Relationship Id="rId43" Type="http://schemas.openxmlformats.org/officeDocument/2006/relationships/ctrlProp" Target="../ctrlProps/ctrlProp24.xml"/><Relationship Id="rId48" Type="http://schemas.openxmlformats.org/officeDocument/2006/relationships/ctrlProp" Target="../ctrlProps/ctrlProp29.xml"/><Relationship Id="rId56" Type="http://schemas.openxmlformats.org/officeDocument/2006/relationships/ctrlProp" Target="../ctrlProps/ctrlProp37.xml"/><Relationship Id="rId64" Type="http://schemas.openxmlformats.org/officeDocument/2006/relationships/ctrlProp" Target="../ctrlProps/ctrlProp45.xml"/><Relationship Id="rId69" Type="http://schemas.openxmlformats.org/officeDocument/2006/relationships/ctrlProp" Target="../ctrlProps/ctrlProp50.xml"/><Relationship Id="rId77" Type="http://schemas.openxmlformats.org/officeDocument/2006/relationships/ctrlProp" Target="../ctrlProps/ctrlProp58.xml"/><Relationship Id="rId8" Type="http://schemas.openxmlformats.org/officeDocument/2006/relationships/printerSettings" Target="../printerSettings/printerSettings143.bin"/><Relationship Id="rId51" Type="http://schemas.openxmlformats.org/officeDocument/2006/relationships/ctrlProp" Target="../ctrlProps/ctrlProp32.xml"/><Relationship Id="rId72" Type="http://schemas.openxmlformats.org/officeDocument/2006/relationships/ctrlProp" Target="../ctrlProps/ctrlProp53.xml"/><Relationship Id="rId80" Type="http://schemas.openxmlformats.org/officeDocument/2006/relationships/ctrlProp" Target="../ctrlProps/ctrlProp61.xml"/><Relationship Id="rId85" Type="http://schemas.openxmlformats.org/officeDocument/2006/relationships/ctrlProp" Target="../ctrlProps/ctrlProp66.xml"/><Relationship Id="rId3" Type="http://schemas.openxmlformats.org/officeDocument/2006/relationships/printerSettings" Target="../printerSettings/printerSettings138.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ctrlProp" Target="../ctrlProps/ctrlProp6.xml"/><Relationship Id="rId33" Type="http://schemas.openxmlformats.org/officeDocument/2006/relationships/ctrlProp" Target="../ctrlProps/ctrlProp14.xml"/><Relationship Id="rId38" Type="http://schemas.openxmlformats.org/officeDocument/2006/relationships/ctrlProp" Target="../ctrlProps/ctrlProp19.xml"/><Relationship Id="rId46" Type="http://schemas.openxmlformats.org/officeDocument/2006/relationships/ctrlProp" Target="../ctrlProps/ctrlProp27.xml"/><Relationship Id="rId59" Type="http://schemas.openxmlformats.org/officeDocument/2006/relationships/ctrlProp" Target="../ctrlProps/ctrlProp40.xml"/><Relationship Id="rId67" Type="http://schemas.openxmlformats.org/officeDocument/2006/relationships/ctrlProp" Target="../ctrlProps/ctrlProp48.xml"/><Relationship Id="rId20" Type="http://schemas.openxmlformats.org/officeDocument/2006/relationships/ctrlProp" Target="../ctrlProps/ctrlProp1.xml"/><Relationship Id="rId41" Type="http://schemas.openxmlformats.org/officeDocument/2006/relationships/ctrlProp" Target="../ctrlProps/ctrlProp22.xml"/><Relationship Id="rId54" Type="http://schemas.openxmlformats.org/officeDocument/2006/relationships/ctrlProp" Target="../ctrlProps/ctrlProp35.xml"/><Relationship Id="rId62" Type="http://schemas.openxmlformats.org/officeDocument/2006/relationships/ctrlProp" Target="../ctrlProps/ctrlProp43.xml"/><Relationship Id="rId70" Type="http://schemas.openxmlformats.org/officeDocument/2006/relationships/ctrlProp" Target="../ctrlProps/ctrlProp51.xml"/><Relationship Id="rId75" Type="http://schemas.openxmlformats.org/officeDocument/2006/relationships/ctrlProp" Target="../ctrlProps/ctrlProp56.xml"/><Relationship Id="rId83" Type="http://schemas.openxmlformats.org/officeDocument/2006/relationships/ctrlProp" Target="../ctrlProps/ctrlProp64.xml"/><Relationship Id="rId88" Type="http://schemas.openxmlformats.org/officeDocument/2006/relationships/ctrlProp" Target="../ctrlProps/ctrlProp69.xml"/><Relationship Id="rId91" Type="http://schemas.openxmlformats.org/officeDocument/2006/relationships/ctrlProp" Target="../ctrlProps/ctrlProp72.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printerSettings" Target="../printerSettings/printerSettings150.bin"/><Relationship Id="rId23" Type="http://schemas.openxmlformats.org/officeDocument/2006/relationships/ctrlProp" Target="../ctrlProps/ctrlProp4.xml"/><Relationship Id="rId28" Type="http://schemas.openxmlformats.org/officeDocument/2006/relationships/ctrlProp" Target="../ctrlProps/ctrlProp9.xml"/><Relationship Id="rId36" Type="http://schemas.openxmlformats.org/officeDocument/2006/relationships/ctrlProp" Target="../ctrlProps/ctrlProp17.xml"/><Relationship Id="rId49" Type="http://schemas.openxmlformats.org/officeDocument/2006/relationships/ctrlProp" Target="../ctrlProps/ctrlProp30.xml"/><Relationship Id="rId57" Type="http://schemas.openxmlformats.org/officeDocument/2006/relationships/ctrlProp" Target="../ctrlProps/ctrlProp38.xml"/><Relationship Id="rId10" Type="http://schemas.openxmlformats.org/officeDocument/2006/relationships/printerSettings" Target="../printerSettings/printerSettings145.bin"/><Relationship Id="rId31" Type="http://schemas.openxmlformats.org/officeDocument/2006/relationships/ctrlProp" Target="../ctrlProps/ctrlProp12.xml"/><Relationship Id="rId44" Type="http://schemas.openxmlformats.org/officeDocument/2006/relationships/ctrlProp" Target="../ctrlProps/ctrlProp25.xml"/><Relationship Id="rId52" Type="http://schemas.openxmlformats.org/officeDocument/2006/relationships/ctrlProp" Target="../ctrlProps/ctrlProp33.xml"/><Relationship Id="rId60" Type="http://schemas.openxmlformats.org/officeDocument/2006/relationships/ctrlProp" Target="../ctrlProps/ctrlProp41.xml"/><Relationship Id="rId65" Type="http://schemas.openxmlformats.org/officeDocument/2006/relationships/ctrlProp" Target="../ctrlProps/ctrlProp46.xml"/><Relationship Id="rId73" Type="http://schemas.openxmlformats.org/officeDocument/2006/relationships/ctrlProp" Target="../ctrlProps/ctrlProp54.xml"/><Relationship Id="rId78" Type="http://schemas.openxmlformats.org/officeDocument/2006/relationships/ctrlProp" Target="../ctrlProps/ctrlProp59.xml"/><Relationship Id="rId81" Type="http://schemas.openxmlformats.org/officeDocument/2006/relationships/ctrlProp" Target="../ctrlProps/ctrlProp62.xml"/><Relationship Id="rId86" Type="http://schemas.openxmlformats.org/officeDocument/2006/relationships/ctrlProp" Target="../ctrlProps/ctrlProp67.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3" Type="http://schemas.openxmlformats.org/officeDocument/2006/relationships/printerSettings" Target="../printerSettings/printerSettings148.bin"/><Relationship Id="rId18" Type="http://schemas.openxmlformats.org/officeDocument/2006/relationships/drawing" Target="../drawings/drawing4.xml"/><Relationship Id="rId39" Type="http://schemas.openxmlformats.org/officeDocument/2006/relationships/ctrlProp" Target="../ctrlProps/ctrlProp20.xml"/><Relationship Id="rId34" Type="http://schemas.openxmlformats.org/officeDocument/2006/relationships/ctrlProp" Target="../ctrlProps/ctrlProp15.xml"/><Relationship Id="rId50" Type="http://schemas.openxmlformats.org/officeDocument/2006/relationships/ctrlProp" Target="../ctrlProps/ctrlProp31.xml"/><Relationship Id="rId55" Type="http://schemas.openxmlformats.org/officeDocument/2006/relationships/ctrlProp" Target="../ctrlProps/ctrlProp36.xml"/><Relationship Id="rId76" Type="http://schemas.openxmlformats.org/officeDocument/2006/relationships/ctrlProp" Target="../ctrlProps/ctrlProp57.xml"/><Relationship Id="rId7" Type="http://schemas.openxmlformats.org/officeDocument/2006/relationships/printerSettings" Target="../printerSettings/printerSettings142.bin"/><Relationship Id="rId71" Type="http://schemas.openxmlformats.org/officeDocument/2006/relationships/ctrlProp" Target="../ctrlProps/ctrlProp52.xml"/><Relationship Id="rId2" Type="http://schemas.openxmlformats.org/officeDocument/2006/relationships/printerSettings" Target="../printerSettings/printerSettings137.bin"/><Relationship Id="rId29" Type="http://schemas.openxmlformats.org/officeDocument/2006/relationships/ctrlProp" Target="../ctrlProps/ctrlProp10.xml"/><Relationship Id="rId24" Type="http://schemas.openxmlformats.org/officeDocument/2006/relationships/ctrlProp" Target="../ctrlProps/ctrlProp5.xml"/><Relationship Id="rId40" Type="http://schemas.openxmlformats.org/officeDocument/2006/relationships/ctrlProp" Target="../ctrlProps/ctrlProp21.xml"/><Relationship Id="rId45" Type="http://schemas.openxmlformats.org/officeDocument/2006/relationships/ctrlProp" Target="../ctrlProps/ctrlProp26.xml"/><Relationship Id="rId66" Type="http://schemas.openxmlformats.org/officeDocument/2006/relationships/ctrlProp" Target="../ctrlProps/ctrlProp47.xml"/><Relationship Id="rId87" Type="http://schemas.openxmlformats.org/officeDocument/2006/relationships/ctrlProp" Target="../ctrlProps/ctrlProp68.xml"/><Relationship Id="rId61" Type="http://schemas.openxmlformats.org/officeDocument/2006/relationships/ctrlProp" Target="../ctrlProps/ctrlProp42.xml"/><Relationship Id="rId82" Type="http://schemas.openxmlformats.org/officeDocument/2006/relationships/ctrlProp" Target="../ctrlProps/ctrlProp63.xml"/><Relationship Id="rId19"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5.bin"/><Relationship Id="rId18" Type="http://schemas.openxmlformats.org/officeDocument/2006/relationships/printerSettings" Target="../printerSettings/printerSettings170.bin"/><Relationship Id="rId26" Type="http://schemas.openxmlformats.org/officeDocument/2006/relationships/printerSettings" Target="../printerSettings/printerSettings178.bin"/><Relationship Id="rId39" Type="http://schemas.openxmlformats.org/officeDocument/2006/relationships/printerSettings" Target="../printerSettings/printerSettings191.bin"/><Relationship Id="rId21" Type="http://schemas.openxmlformats.org/officeDocument/2006/relationships/printerSettings" Target="../printerSettings/printerSettings173.bin"/><Relationship Id="rId34" Type="http://schemas.openxmlformats.org/officeDocument/2006/relationships/printerSettings" Target="../printerSettings/printerSettings186.bin"/><Relationship Id="rId7" Type="http://schemas.openxmlformats.org/officeDocument/2006/relationships/printerSettings" Target="../printerSettings/printerSettings159.bin"/><Relationship Id="rId12" Type="http://schemas.openxmlformats.org/officeDocument/2006/relationships/printerSettings" Target="../printerSettings/printerSettings164.bin"/><Relationship Id="rId17" Type="http://schemas.openxmlformats.org/officeDocument/2006/relationships/printerSettings" Target="../printerSettings/printerSettings169.bin"/><Relationship Id="rId25" Type="http://schemas.openxmlformats.org/officeDocument/2006/relationships/printerSettings" Target="../printerSettings/printerSettings177.bin"/><Relationship Id="rId33" Type="http://schemas.openxmlformats.org/officeDocument/2006/relationships/printerSettings" Target="../printerSettings/printerSettings185.bin"/><Relationship Id="rId38" Type="http://schemas.openxmlformats.org/officeDocument/2006/relationships/printerSettings" Target="../printerSettings/printerSettings190.bin"/><Relationship Id="rId2" Type="http://schemas.openxmlformats.org/officeDocument/2006/relationships/printerSettings" Target="../printerSettings/printerSettings154.bin"/><Relationship Id="rId16" Type="http://schemas.openxmlformats.org/officeDocument/2006/relationships/printerSettings" Target="../printerSettings/printerSettings168.bin"/><Relationship Id="rId20" Type="http://schemas.openxmlformats.org/officeDocument/2006/relationships/printerSettings" Target="../printerSettings/printerSettings172.bin"/><Relationship Id="rId29" Type="http://schemas.openxmlformats.org/officeDocument/2006/relationships/printerSettings" Target="../printerSettings/printerSettings181.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printerSettings" Target="../printerSettings/printerSettings163.bin"/><Relationship Id="rId24" Type="http://schemas.openxmlformats.org/officeDocument/2006/relationships/printerSettings" Target="../printerSettings/printerSettings176.bin"/><Relationship Id="rId32" Type="http://schemas.openxmlformats.org/officeDocument/2006/relationships/printerSettings" Target="../printerSettings/printerSettings184.bin"/><Relationship Id="rId37" Type="http://schemas.openxmlformats.org/officeDocument/2006/relationships/printerSettings" Target="../printerSettings/printerSettings189.bin"/><Relationship Id="rId40" Type="http://schemas.openxmlformats.org/officeDocument/2006/relationships/drawing" Target="../drawings/drawing5.xml"/><Relationship Id="rId5" Type="http://schemas.openxmlformats.org/officeDocument/2006/relationships/printerSettings" Target="../printerSettings/printerSettings157.bin"/><Relationship Id="rId15" Type="http://schemas.openxmlformats.org/officeDocument/2006/relationships/printerSettings" Target="../printerSettings/printerSettings167.bin"/><Relationship Id="rId23" Type="http://schemas.openxmlformats.org/officeDocument/2006/relationships/printerSettings" Target="../printerSettings/printerSettings175.bin"/><Relationship Id="rId28" Type="http://schemas.openxmlformats.org/officeDocument/2006/relationships/printerSettings" Target="../printerSettings/printerSettings180.bin"/><Relationship Id="rId36" Type="http://schemas.openxmlformats.org/officeDocument/2006/relationships/printerSettings" Target="../printerSettings/printerSettings188.bin"/><Relationship Id="rId10" Type="http://schemas.openxmlformats.org/officeDocument/2006/relationships/printerSettings" Target="../printerSettings/printerSettings162.bin"/><Relationship Id="rId19" Type="http://schemas.openxmlformats.org/officeDocument/2006/relationships/printerSettings" Target="../printerSettings/printerSettings171.bin"/><Relationship Id="rId31" Type="http://schemas.openxmlformats.org/officeDocument/2006/relationships/printerSettings" Target="../printerSettings/printerSettings183.bin"/><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 Id="rId14" Type="http://schemas.openxmlformats.org/officeDocument/2006/relationships/printerSettings" Target="../printerSettings/printerSettings166.bin"/><Relationship Id="rId22" Type="http://schemas.openxmlformats.org/officeDocument/2006/relationships/printerSettings" Target="../printerSettings/printerSettings174.bin"/><Relationship Id="rId27" Type="http://schemas.openxmlformats.org/officeDocument/2006/relationships/printerSettings" Target="../printerSettings/printerSettings179.bin"/><Relationship Id="rId30" Type="http://schemas.openxmlformats.org/officeDocument/2006/relationships/printerSettings" Target="../printerSettings/printerSettings182.bin"/><Relationship Id="rId35" Type="http://schemas.openxmlformats.org/officeDocument/2006/relationships/printerSettings" Target="../printerSettings/printerSettings187.bin"/><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04.bin"/><Relationship Id="rId18" Type="http://schemas.openxmlformats.org/officeDocument/2006/relationships/ctrlProp" Target="../ctrlProps/ctrlProp74.xml"/><Relationship Id="rId26" Type="http://schemas.openxmlformats.org/officeDocument/2006/relationships/ctrlProp" Target="../ctrlProps/ctrlProp82.xml"/><Relationship Id="rId21" Type="http://schemas.openxmlformats.org/officeDocument/2006/relationships/ctrlProp" Target="../ctrlProps/ctrlProp77.xml"/><Relationship Id="rId34" Type="http://schemas.openxmlformats.org/officeDocument/2006/relationships/ctrlProp" Target="../ctrlProps/ctrlProp90.xml"/><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2" Type="http://schemas.openxmlformats.org/officeDocument/2006/relationships/printerSettings" Target="../printerSettings/printerSettings193.bin"/><Relationship Id="rId16" Type="http://schemas.openxmlformats.org/officeDocument/2006/relationships/vmlDrawing" Target="../drawings/vmlDrawing2.vml"/><Relationship Id="rId20" Type="http://schemas.openxmlformats.org/officeDocument/2006/relationships/ctrlProp" Target="../ctrlProps/ctrlProp76.xml"/><Relationship Id="rId29" Type="http://schemas.openxmlformats.org/officeDocument/2006/relationships/ctrlProp" Target="../ctrlProps/ctrlProp85.xml"/><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5" Type="http://schemas.openxmlformats.org/officeDocument/2006/relationships/printerSettings" Target="../printerSettings/printerSettings196.bin"/><Relationship Id="rId15" Type="http://schemas.openxmlformats.org/officeDocument/2006/relationships/drawing" Target="../drawings/drawing6.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10" Type="http://schemas.openxmlformats.org/officeDocument/2006/relationships/printerSettings" Target="../printerSettings/printerSettings201.bin"/><Relationship Id="rId19" Type="http://schemas.openxmlformats.org/officeDocument/2006/relationships/ctrlProp" Target="../ctrlProps/ctrlProp75.xml"/><Relationship Id="rId31" Type="http://schemas.openxmlformats.org/officeDocument/2006/relationships/ctrlProp" Target="../ctrlProps/ctrlProp87.xml"/><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8" Type="http://schemas.openxmlformats.org/officeDocument/2006/relationships/printerSettings" Target="../printerSettings/printerSettings199.bin"/><Relationship Id="rId3" Type="http://schemas.openxmlformats.org/officeDocument/2006/relationships/printerSettings" Target="../printerSettings/printerSettings194.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26" Type="http://schemas.openxmlformats.org/officeDocument/2006/relationships/printerSettings" Target="../printerSettings/printerSettings231.bin"/><Relationship Id="rId39" Type="http://schemas.openxmlformats.org/officeDocument/2006/relationships/printerSettings" Target="../printerSettings/printerSettings244.bin"/><Relationship Id="rId21" Type="http://schemas.openxmlformats.org/officeDocument/2006/relationships/printerSettings" Target="../printerSettings/printerSettings226.bin"/><Relationship Id="rId34" Type="http://schemas.openxmlformats.org/officeDocument/2006/relationships/printerSettings" Target="../printerSettings/printerSettings239.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printerSettings" Target="../printerSettings/printerSettings230.bin"/><Relationship Id="rId33" Type="http://schemas.openxmlformats.org/officeDocument/2006/relationships/printerSettings" Target="../printerSettings/printerSettings238.bin"/><Relationship Id="rId38" Type="http://schemas.openxmlformats.org/officeDocument/2006/relationships/printerSettings" Target="../printerSettings/printerSettings243.bin"/><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29" Type="http://schemas.openxmlformats.org/officeDocument/2006/relationships/printerSettings" Target="../printerSettings/printerSettings234.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32" Type="http://schemas.openxmlformats.org/officeDocument/2006/relationships/printerSettings" Target="../printerSettings/printerSettings237.bin"/><Relationship Id="rId37" Type="http://schemas.openxmlformats.org/officeDocument/2006/relationships/printerSettings" Target="../printerSettings/printerSettings242.bin"/><Relationship Id="rId40" Type="http://schemas.openxmlformats.org/officeDocument/2006/relationships/drawing" Target="../drawings/drawing7.xml"/><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28" Type="http://schemas.openxmlformats.org/officeDocument/2006/relationships/printerSettings" Target="../printerSettings/printerSettings233.bin"/><Relationship Id="rId36" Type="http://schemas.openxmlformats.org/officeDocument/2006/relationships/printerSettings" Target="../printerSettings/printerSettings241.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31" Type="http://schemas.openxmlformats.org/officeDocument/2006/relationships/printerSettings" Target="../printerSettings/printerSettings236.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 Id="rId27" Type="http://schemas.openxmlformats.org/officeDocument/2006/relationships/printerSettings" Target="../printerSettings/printerSettings232.bin"/><Relationship Id="rId30" Type="http://schemas.openxmlformats.org/officeDocument/2006/relationships/printerSettings" Target="../printerSettings/printerSettings235.bin"/><Relationship Id="rId35" Type="http://schemas.openxmlformats.org/officeDocument/2006/relationships/printerSettings" Target="../printerSettings/printerSettings240.bin"/><Relationship Id="rId8" Type="http://schemas.openxmlformats.org/officeDocument/2006/relationships/printerSettings" Target="../printerSettings/printerSettings213.bin"/><Relationship Id="rId3" Type="http://schemas.openxmlformats.org/officeDocument/2006/relationships/printerSettings" Target="../printerSettings/printerSettings20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printerSettings" Target="../printerSettings/printerSettings270.bin"/><Relationship Id="rId39" Type="http://schemas.openxmlformats.org/officeDocument/2006/relationships/printerSettings" Target="../printerSettings/printerSettings283.bin"/><Relationship Id="rId21" Type="http://schemas.openxmlformats.org/officeDocument/2006/relationships/printerSettings" Target="../printerSettings/printerSettings265.bin"/><Relationship Id="rId34" Type="http://schemas.openxmlformats.org/officeDocument/2006/relationships/printerSettings" Target="../printerSettings/printerSettings278.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33" Type="http://schemas.openxmlformats.org/officeDocument/2006/relationships/printerSettings" Target="../printerSettings/printerSettings277.bin"/><Relationship Id="rId38" Type="http://schemas.openxmlformats.org/officeDocument/2006/relationships/printerSettings" Target="../printerSettings/printerSettings282.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printerSettings" Target="../printerSettings/printerSettings273.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32" Type="http://schemas.openxmlformats.org/officeDocument/2006/relationships/printerSettings" Target="../printerSettings/printerSettings276.bin"/><Relationship Id="rId37" Type="http://schemas.openxmlformats.org/officeDocument/2006/relationships/printerSettings" Target="../printerSettings/printerSettings281.bin"/><Relationship Id="rId40" Type="http://schemas.openxmlformats.org/officeDocument/2006/relationships/drawing" Target="../drawings/drawing8.xml"/><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28" Type="http://schemas.openxmlformats.org/officeDocument/2006/relationships/printerSettings" Target="../printerSettings/printerSettings272.bin"/><Relationship Id="rId36" Type="http://schemas.openxmlformats.org/officeDocument/2006/relationships/printerSettings" Target="../printerSettings/printerSettings280.bin"/><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printerSettings" Target="../printerSettings/printerSettings275.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 Id="rId27" Type="http://schemas.openxmlformats.org/officeDocument/2006/relationships/printerSettings" Target="../printerSettings/printerSettings271.bin"/><Relationship Id="rId30" Type="http://schemas.openxmlformats.org/officeDocument/2006/relationships/printerSettings" Target="../printerSettings/printerSettings274.bin"/><Relationship Id="rId35" Type="http://schemas.openxmlformats.org/officeDocument/2006/relationships/printerSettings" Target="../printerSettings/printerSettings279.bin"/><Relationship Id="rId8" Type="http://schemas.openxmlformats.org/officeDocument/2006/relationships/printerSettings" Target="../printerSettings/printerSettings252.bin"/><Relationship Id="rId3" Type="http://schemas.openxmlformats.org/officeDocument/2006/relationships/printerSettings" Target="../printerSettings/printerSettings2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5" sqref="B5"/>
    </sheetView>
  </sheetViews>
  <sheetFormatPr defaultColWidth="9.109375" defaultRowHeight="15.6"/>
  <cols>
    <col min="1" max="1" width="27.5546875" style="62" customWidth="1"/>
    <col min="2" max="2" width="14.88671875" style="62" customWidth="1"/>
    <col min="3" max="6" width="9.109375" style="62"/>
    <col min="7" max="7" width="11.5546875" style="62" customWidth="1"/>
    <col min="8" max="8" width="43.109375" style="62" customWidth="1"/>
    <col min="9" max="16384" width="9.109375" style="25"/>
  </cols>
  <sheetData>
    <row r="1" spans="1:8" ht="80.25" customHeight="1">
      <c r="A1" s="109" t="s">
        <v>295</v>
      </c>
      <c r="B1" s="796" t="s">
        <v>1060</v>
      </c>
      <c r="C1" s="797"/>
      <c r="D1" s="797"/>
      <c r="E1" s="797"/>
      <c r="F1" s="797"/>
      <c r="G1" s="797"/>
      <c r="H1" s="797"/>
    </row>
    <row r="2" spans="1:8" ht="30.75" customHeight="1">
      <c r="A2" s="109" t="s">
        <v>165</v>
      </c>
      <c r="B2" s="34" t="s">
        <v>1061</v>
      </c>
    </row>
    <row r="3" spans="1:8" ht="41.25" customHeight="1">
      <c r="A3" s="109" t="s">
        <v>294</v>
      </c>
      <c r="B3" s="796" t="s">
        <v>1059</v>
      </c>
      <c r="C3" s="796"/>
      <c r="D3" s="796"/>
      <c r="E3" s="796"/>
      <c r="F3" s="796"/>
      <c r="G3" s="796"/>
      <c r="H3" s="34"/>
    </row>
    <row r="4" spans="1:8">
      <c r="B4" s="798"/>
      <c r="C4" s="798"/>
    </row>
    <row r="5" spans="1:8">
      <c r="A5" s="109" t="s">
        <v>111</v>
      </c>
      <c r="B5" s="148">
        <v>4</v>
      </c>
      <c r="C5" s="114" t="s">
        <v>112</v>
      </c>
      <c r="D5" s="34"/>
    </row>
    <row r="6" spans="1:8">
      <c r="B6" s="148"/>
      <c r="C6" s="511"/>
      <c r="D6" s="34"/>
    </row>
    <row r="7" spans="1:8">
      <c r="A7" s="138"/>
    </row>
    <row r="9" spans="1:8">
      <c r="B9" s="344"/>
    </row>
  </sheetData>
  <sheetProtection formatColumns="0" formatRows="0" selectLockedCells="1"/>
  <customSheetViews>
    <customSheetView guid="{28F8E3EE-9674-48D3-AA88-E28CD7FD8EC7}" scale="115" state="hidden" showRuler="0">
      <selection activeCell="B3" sqref="B3:G3"/>
      <pageMargins left="0.75" right="0.75" top="1" bottom="1" header="0.5" footer="0.5"/>
      <pageSetup orientation="portrait" r:id="rId1"/>
      <headerFooter alignWithMargins="0"/>
    </customSheetView>
    <customSheetView guid="{869B0F9C-77A4-468D-A350-EA35CAE357D9}" scale="115" state="hidden" showRuler="0">
      <selection activeCell="B1" sqref="B1:H1"/>
      <pageMargins left="0.75" right="0.75" top="1" bottom="1" header="0.5" footer="0.5"/>
      <pageSetup orientation="portrait" r:id="rId2"/>
      <headerFooter alignWithMargins="0"/>
    </customSheetView>
    <customSheetView guid="{B9DDBA10-9BB0-4D91-9619-C113F75B2489}" state="hidden" showRuler="0">
      <selection activeCell="E13" sqref="E13"/>
      <pageMargins left="0.75" right="0.75" top="1" bottom="1" header="0.5" footer="0.5"/>
      <pageSetup orientation="portrait" r:id="rId3"/>
      <headerFooter alignWithMargins="0"/>
    </customSheetView>
    <customSheetView guid="{5D67CA2D-8BB3-4F00-894F-4872C1BBE88F}" scale="115" state="hidden" showRuler="0">
      <selection activeCell="F11" sqref="F11"/>
      <pageMargins left="0.75" right="0.75" top="1" bottom="1" header="0.5" footer="0.5"/>
      <pageSetup orientation="portrait" r:id="rId4"/>
      <headerFooter alignWithMargins="0"/>
    </customSheetView>
    <customSheetView guid="{F0C5A243-1ADF-42BF-85A0-B6506A13618B}" scale="115" state="hidden" showRuler="0">
      <selection activeCell="D8" sqref="D8"/>
      <pageMargins left="0.75" right="0.75" top="1" bottom="1" header="0.5" footer="0.5"/>
      <pageSetup orientation="portrait" r:id="rId5"/>
      <headerFooter alignWithMargins="0"/>
    </customSheetView>
    <customSheetView guid="{067EF7EF-2552-42C0-8B2F-9338A16B73EB}" scale="115" state="hidden" showRuler="0">
      <selection activeCell="E9" sqref="E9"/>
      <pageMargins left="0.75" right="0.75" top="1" bottom="1" header="0.5" footer="0.5"/>
      <pageSetup orientation="portrait" r:id="rId6"/>
      <headerFooter alignWithMargins="0"/>
    </customSheetView>
    <customSheetView guid="{F8DC905B-04E9-41D7-B695-0DB8D092215B}" scale="115" state="hidden" showRuler="0">
      <selection activeCell="E9" sqref="E9"/>
      <pageMargins left="0.75" right="0.75" top="1" bottom="1" header="0.5" footer="0.5"/>
      <pageSetup orientation="portrait" r:id="rId7"/>
      <headerFooter alignWithMargins="0"/>
    </customSheetView>
    <customSheetView guid="{3836A67F-51F8-4B52-B51D-937DC398CD1F}" scale="115" showRuler="0">
      <selection activeCell="A22" sqref="A22:E22"/>
      <pageMargins left="0.75" right="0.75" top="1" bottom="1" header="0.5" footer="0.5"/>
      <pageSetup orientation="portrait" r:id="rId8"/>
      <headerFooter alignWithMargins="0"/>
    </customSheetView>
    <customSheetView guid="{A8583C01-5E6A-4469-ADCA-440E12AA8084}" state="hidden" showRuler="0">
      <selection activeCell="A32" sqref="A32"/>
      <pageMargins left="0.75" right="0.75" top="1" bottom="1" header="0.5" footer="0.5"/>
      <pageSetup orientation="portrait" r:id="rId9"/>
      <headerFooter alignWithMargins="0"/>
    </customSheetView>
    <customSheetView guid="{05855B4F-D61E-4C97-B759-B2F96767F6F8}" state="hidden" showRuler="0">
      <selection activeCell="B1" sqref="B1:H1"/>
      <pageMargins left="0.75" right="0.75" top="1" bottom="1" header="0.5" footer="0.5"/>
      <pageSetup orientation="portrait" r:id="rId10"/>
      <headerFooter alignWithMargins="0"/>
    </customSheetView>
    <customSheetView guid="{82E8A0F5-0020-4355-95CF-28601763A783}" state="hidden" showRuler="0">
      <selection activeCell="B3" sqref="B3:H3"/>
      <pageMargins left="0.75" right="0.75" top="1" bottom="1" header="0.5" footer="0.5"/>
      <pageSetup orientation="portrait" r:id="rId11"/>
      <headerFooter alignWithMargins="0"/>
    </customSheetView>
    <customSheetView guid="{340562B9-6CEE-4962-8D7D-CA1C6778F52C}" showRuler="0">
      <selection activeCell="E9" sqref="E9"/>
      <pageMargins left="0.75" right="0.75" top="1" bottom="1" header="0.5" footer="0.5"/>
      <pageSetup orientation="portrait" r:id="rId12"/>
      <headerFooter alignWithMargins="0"/>
    </customSheetView>
    <customSheetView guid="{38BECF6E-1A53-4F98-87B9-44F2C5F77E08}" state="hidden" showRuler="0">
      <selection activeCell="K10" sqref="K10"/>
      <pageMargins left="0.75" right="0.75" top="1" bottom="1" header="0.5" footer="0.5"/>
      <pageSetup orientation="portrait" r:id="rId13"/>
      <headerFooter alignWithMargins="0"/>
    </customSheetView>
    <customSheetView guid="{8E3ED18F-7B8F-4A1C-969D-A70DC3B696C3}" state="hidden" showRuler="0">
      <selection activeCell="E8" sqref="E8"/>
      <pageMargins left="0.75" right="0.75" top="1" bottom="1" header="0.5" footer="0.5"/>
      <pageSetup orientation="portrait" r:id="rId14"/>
      <headerFooter alignWithMargins="0"/>
    </customSheetView>
    <customSheetView guid="{477F7E43-D393-45BA-B99B-D838E4629B5D}" state="hidden" showRuler="0">
      <selection activeCell="E8" sqref="E8"/>
      <pageMargins left="0.75" right="0.75" top="1" bottom="1" header="0.5" footer="0.5"/>
      <pageSetup orientation="portrait" r:id="rId15"/>
      <headerFooter alignWithMargins="0"/>
    </customSheetView>
    <customSheetView guid="{240327DD-375F-45D4-BA52-89AFD79FE6A1}" state="hidden" showRuler="0">
      <selection activeCell="B6" sqref="B6"/>
      <pageMargins left="0.75" right="0.75" top="1" bottom="1" header="0.5" footer="0.5"/>
      <pageSetup orientation="portrait" r:id="rId16"/>
      <headerFooter alignWithMargins="0"/>
    </customSheetView>
    <customSheetView guid="{DC28ED1E-3E35-4094-9C2B-5C0A1C1D459C}" state="hidden" showRuler="0">
      <selection activeCell="B1" sqref="B1:H1"/>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43BCBF1E-CDCF-4541-8D79-87EDCECBC1FD}" state="hidden" showRuler="0">
      <selection activeCell="D10" sqref="D10"/>
      <pageMargins left="0.75" right="0.75" top="1" bottom="1" header="0.5" footer="0.5"/>
      <pageSetup orientation="portrait" r:id="rId19"/>
      <headerFooter alignWithMargins="0"/>
    </customSheetView>
    <customSheetView guid="{ECEBABD0-566A-41C4-AA9A-38EA30EFEDA8}" state="hidden" showRuler="0">
      <pageMargins left="0.75" right="0.75" top="1" bottom="1" header="0.5" footer="0.5"/>
      <pageSetup orientation="portrait" r:id="rId20"/>
      <headerFooter alignWithMargins="0"/>
    </customSheetView>
    <customSheetView guid="{A3F641DF-CF1D-48E3-AFDC-E52726A449CB}" state="hidden" showRuler="0">
      <pageMargins left="0.75" right="0.75" top="1" bottom="1" header="0.5" footer="0.5"/>
      <pageSetup orientation="portrait" r:id="rId21"/>
      <headerFooter alignWithMargins="0"/>
    </customSheetView>
    <customSheetView guid="{8E7B022F-1113-4BA2-B2BA-8EDBE02A2557}" state="hidden" showRuler="0">
      <pageMargins left="0.75" right="0.75" top="1" bottom="1" header="0.5" footer="0.5"/>
      <pageSetup orientation="portrait" r:id="rId22"/>
      <headerFooter alignWithMargins="0"/>
    </customSheetView>
    <customSheetView guid="{CD4CA1A8-824A-452F-BDBA-32A47C1B3013}" state="hidden" showRuler="0">
      <selection activeCell="B10" sqref="B10"/>
      <pageMargins left="0.75" right="0.75" top="1" bottom="1" header="0.5" footer="0.5"/>
      <pageSetup orientation="portrait" r:id="rId23"/>
      <headerFooter alignWithMargins="0"/>
    </customSheetView>
    <customSheetView guid="{494F6778-23FE-4AAC-B37D-6C7543FC13B9}" state="hidden" showRuler="0">
      <selection activeCell="F6" sqref="F6"/>
      <pageMargins left="0.75" right="0.75" top="1" bottom="1" header="0.5" footer="0.5"/>
      <pageSetup orientation="portrait" r:id="rId24"/>
      <headerFooter alignWithMargins="0"/>
    </customSheetView>
    <customSheetView guid="{F9FE2C60-2849-4C32-B532-2B1A89FFA9CD}" state="hidden" showRuler="0">
      <selection activeCell="F8" sqref="F8"/>
      <pageMargins left="0.75" right="0.75" top="1" bottom="1" header="0.5" footer="0.5"/>
      <pageSetup orientation="portrait" r:id="rId25"/>
      <headerFooter alignWithMargins="0"/>
    </customSheetView>
    <customSheetView guid="{FE4EC9C4-31B9-4D40-8323-5B16C3BC840F}" state="hidden" showRuler="0">
      <selection activeCell="H11" sqref="H11"/>
      <pageMargins left="0.75" right="0.75" top="1" bottom="1" header="0.5" footer="0.5"/>
      <pageSetup orientation="portrait" r:id="rId26"/>
      <headerFooter alignWithMargins="0"/>
    </customSheetView>
    <customSheetView guid="{C5EDD9E3-0801-4479-8600-A80B0FCFDF0B}" state="hidden" showRuler="0">
      <selection activeCell="C9" sqref="C9"/>
      <pageMargins left="0.75" right="0.75" top="1" bottom="1" header="0.5" footer="0.5"/>
      <pageSetup orientation="portrait" r:id="rId27"/>
      <headerFooter alignWithMargins="0"/>
    </customSheetView>
    <customSheetView guid="{15A19D23-A9FD-4FC1-B7B0-F2D16BDFC729}" state="hidden" showRuler="0">
      <selection activeCell="E8" sqref="E8"/>
      <pageMargins left="0.75" right="0.75" top="1" bottom="1" header="0.5" footer="0.5"/>
      <pageSetup orientation="portrait" r:id="rId28"/>
      <headerFooter alignWithMargins="0"/>
    </customSheetView>
    <customSheetView guid="{97C0FC0E-800C-45C9-895E-E91A3F1ADBA4}" state="hidden" showRuler="0">
      <selection activeCell="D8" sqref="D8"/>
      <pageMargins left="0.75" right="0.75" top="1" bottom="1" header="0.5" footer="0.5"/>
      <pageSetup orientation="portrait" r:id="rId29"/>
      <headerFooter alignWithMargins="0"/>
    </customSheetView>
    <customSheetView guid="{CB7992C9-ABA5-4C7D-8C49-1E1D8E8875C7}" state="hidden" showRuler="0">
      <selection activeCell="D9" sqref="D9"/>
      <pageMargins left="0.75" right="0.75" top="1" bottom="1" header="0.5" footer="0.5"/>
      <pageSetup orientation="portrait" r:id="rId30"/>
      <headerFooter alignWithMargins="0"/>
    </customSheetView>
    <customSheetView guid="{E51D3662-FFCE-4FD6-A590-7DDC9E38C41F}" state="hidden" showRuler="0">
      <selection activeCell="E14" sqref="E14"/>
      <pageMargins left="0.75" right="0.75" top="1" bottom="1" header="0.5" footer="0.5"/>
      <pageSetup orientation="portrait" r:id="rId31"/>
      <headerFooter alignWithMargins="0"/>
    </customSheetView>
    <customSheetView guid="{2CF6F19D-227C-4840-A9E1-6C944B0145DB}" state="hidden" showRuler="0">
      <selection activeCell="H16" sqref="H16"/>
      <pageMargins left="0.75" right="0.75" top="1" bottom="1" header="0.5" footer="0.5"/>
      <pageSetup orientation="portrait" r:id="rId32"/>
      <headerFooter alignWithMargins="0"/>
    </customSheetView>
    <customSheetView guid="{CDF7C778-C53B-45C7-952D-968F867FB204}" scale="115" state="hidden" showRuler="0">
      <selection activeCell="B9" sqref="B9"/>
      <pageMargins left="0.75" right="0.75" top="1" bottom="1" header="0.5" footer="0.5"/>
      <pageSetup orientation="portrait" r:id="rId33"/>
      <headerFooter alignWithMargins="0"/>
    </customSheetView>
    <customSheetView guid="{27CB7082-4FAB-46F1-8968-11E3E4A629B2}" scale="115" state="hidden" showRuler="0">
      <selection activeCell="F11" sqref="F11"/>
      <pageMargins left="0.75" right="0.75" top="1" bottom="1" header="0.5" footer="0.5"/>
      <pageSetup orientation="portrait" r:id="rId34"/>
      <headerFooter alignWithMargins="0"/>
    </customSheetView>
    <customSheetView guid="{273BBCBD-8F12-4445-A7CA-FDA7C67AE3D5}" state="hidden" showRuler="0">
      <selection activeCell="D9" sqref="D9"/>
      <pageMargins left="0.75" right="0.75" top="1" bottom="1" header="0.5" footer="0.5"/>
      <pageSetup orientation="portrait" r:id="rId35"/>
      <headerFooter alignWithMargins="0"/>
    </customSheetView>
    <customSheetView guid="{5476C51C-4037-4B28-A818-10D7CDF0C66A}" state="hidden" showRuler="0">
      <selection activeCell="G11" sqref="G11"/>
      <pageMargins left="0.75" right="0.75" top="1" bottom="1" header="0.5" footer="0.5"/>
      <pageSetup orientation="portrait" r:id="rId36"/>
      <headerFooter alignWithMargins="0"/>
    </customSheetView>
    <customSheetView guid="{696D4A13-5E44-4B16-B107-EB70ABB06CBE}" state="hidden" showRuler="0">
      <selection activeCell="H15" sqref="H15"/>
      <pageMargins left="0.75" right="0.75" top="1" bottom="1" header="0.5" footer="0.5"/>
      <pageSetup orientation="portrait" r:id="rId37"/>
      <headerFooter alignWithMargins="0"/>
    </customSheetView>
    <customSheetView guid="{3B560446-5E90-427C-82DA-4C4E21FC4875}" scale="115" state="hidden" showRuler="0">
      <selection activeCell="B3" sqref="B3:G3"/>
      <pageMargins left="0.75" right="0.75" top="1" bottom="1" header="0.5" footer="0.5"/>
      <pageSetup orientation="portrait" r:id="rId38"/>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8" zoomScale="115" zoomScaleSheetLayoutView="115" workbookViewId="0">
      <selection activeCell="B16" sqref="B16:E16"/>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50.5546875" style="29" customWidth="1"/>
    <col min="6" max="8" width="9.109375" style="24"/>
    <col min="9" max="16384" width="9.109375" style="25"/>
  </cols>
  <sheetData>
    <row r="1" spans="1:9" s="533" customFormat="1" ht="19.5" customHeight="1">
      <c r="A1" s="1138" t="str">
        <f>'Attach 3(JV)'!A1</f>
        <v>Specification No. :CC/T/W-CIVIL/DOM/A00/23/11748</v>
      </c>
      <c r="B1" s="1138"/>
      <c r="C1" s="1138"/>
      <c r="D1" s="1138"/>
      <c r="E1" s="548" t="str">
        <f>"Attachment-4(B) "&amp; 'Attach 3(JV)'!AT1</f>
        <v xml:space="preserve">Attachment-4(B) </v>
      </c>
      <c r="F1" s="532"/>
      <c r="G1" s="532"/>
      <c r="H1" s="532"/>
    </row>
    <row r="3" spans="1:9" ht="83.25" customHeight="1">
      <c r="A3" s="811" t="str">
        <f>'Attach 3(JV)'!A3</f>
        <v>Package-II: Ground Improvement using Vibro Stone Column at KPS-3 Substation associated with Establishment of Khavda Pooling Station-3 (KPS-3) in Khavda RE Park</v>
      </c>
      <c r="B3" s="812"/>
      <c r="C3" s="812"/>
      <c r="D3" s="812"/>
      <c r="E3" s="812"/>
      <c r="F3" s="26"/>
      <c r="G3" s="27"/>
      <c r="H3" s="26"/>
    </row>
    <row r="4" spans="1:9" ht="20.100000000000001" customHeight="1">
      <c r="A4" s="28"/>
      <c r="H4" s="30"/>
      <c r="I4" s="11"/>
    </row>
    <row r="5" spans="1:9" ht="20.100000000000001" customHeight="1">
      <c r="A5" s="837" t="s">
        <v>342</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334</v>
      </c>
      <c r="B9" s="840">
        <f>'Attach 3(JV)'!B9</f>
        <v>0</v>
      </c>
      <c r="C9" s="840"/>
      <c r="D9" s="840"/>
      <c r="E9" s="12" t="str">
        <f>'Attach 3(JV)'!E9</f>
        <v>Power Grid Corporation of India Ltd.,</v>
      </c>
      <c r="H9" s="30"/>
      <c r="I9" s="11"/>
    </row>
    <row r="10" spans="1:9" ht="20.100000000000001" customHeight="1">
      <c r="A10" s="13" t="s">
        <v>336</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row>
    <row r="12" spans="1:9" ht="20.100000000000001" customHeight="1">
      <c r="A12" s="32"/>
      <c r="B12" s="840">
        <f>'Attach 3(JV)'!B12</f>
        <v>0</v>
      </c>
      <c r="C12" s="840"/>
      <c r="D12" s="840"/>
      <c r="E12" s="12"/>
    </row>
    <row r="13" spans="1:9" ht="20.100000000000001" customHeight="1">
      <c r="A13" s="29" t="s">
        <v>329</v>
      </c>
    </row>
    <row r="14" spans="1:9" ht="20.100000000000001" customHeight="1">
      <c r="A14" s="32"/>
    </row>
    <row r="15" spans="1:9" ht="87.75" customHeight="1">
      <c r="A15" s="1139" t="s">
        <v>352</v>
      </c>
      <c r="B15" s="1139"/>
      <c r="C15" s="1139"/>
      <c r="D15" s="1139"/>
      <c r="E15" s="1139"/>
    </row>
    <row r="16" spans="1:9" ht="30" customHeight="1">
      <c r="A16" s="80" t="s">
        <v>345</v>
      </c>
      <c r="B16" s="1141"/>
      <c r="C16" s="1141"/>
      <c r="D16" s="1141"/>
      <c r="E16" s="1141"/>
    </row>
    <row r="17" spans="1:5" ht="30" customHeight="1">
      <c r="A17" s="80" t="s">
        <v>346</v>
      </c>
      <c r="B17" s="1141"/>
      <c r="C17" s="1141"/>
      <c r="D17" s="1141"/>
      <c r="E17" s="1141"/>
    </row>
    <row r="18" spans="1:5" ht="30" customHeight="1">
      <c r="A18" s="80" t="s">
        <v>347</v>
      </c>
      <c r="B18" s="1141"/>
      <c r="C18" s="1141"/>
      <c r="D18" s="1141"/>
      <c r="E18" s="1141"/>
    </row>
    <row r="19" spans="1:5" ht="30" customHeight="1">
      <c r="A19" s="42" t="s">
        <v>348</v>
      </c>
      <c r="B19" s="1141"/>
      <c r="C19" s="1141"/>
      <c r="D19" s="1141"/>
      <c r="E19" s="1141"/>
    </row>
    <row r="20" spans="1:5" ht="30" customHeight="1">
      <c r="A20" s="42" t="s">
        <v>72</v>
      </c>
      <c r="B20" s="1141"/>
      <c r="C20" s="1141"/>
      <c r="D20" s="1141"/>
      <c r="E20" s="1141"/>
    </row>
    <row r="21" spans="1:5" ht="30" customHeight="1">
      <c r="A21" s="42" t="s">
        <v>74</v>
      </c>
      <c r="B21" s="1141"/>
      <c r="C21" s="1141"/>
      <c r="D21" s="1141"/>
      <c r="E21" s="1141"/>
    </row>
    <row r="22" spans="1:5" ht="16.5" customHeight="1">
      <c r="A22" s="104"/>
    </row>
    <row r="23" spans="1:5" ht="27.9" customHeight="1">
      <c r="D23" s="37"/>
    </row>
    <row r="24" spans="1:5" ht="27.9" customHeight="1">
      <c r="A24" s="36" t="s">
        <v>6</v>
      </c>
      <c r="B24" s="63" t="str">
        <f>'Attach 3(JV)'!B24</f>
        <v>--</v>
      </c>
      <c r="D24" s="37" t="s">
        <v>4</v>
      </c>
      <c r="E24" s="212" t="str">
        <f>'Attach 3(JV)'!E24</f>
        <v/>
      </c>
    </row>
    <row r="25" spans="1:5" ht="27.9" customHeight="1">
      <c r="A25" s="36" t="s">
        <v>7</v>
      </c>
      <c r="B25" s="212" t="str">
        <f>'Attach 3(JV)'!B25</f>
        <v/>
      </c>
      <c r="D25" s="37" t="s">
        <v>5</v>
      </c>
      <c r="E25" s="212" t="str">
        <f>'Attach 3(JV)'!E25</f>
        <v/>
      </c>
    </row>
    <row r="26" spans="1:5" ht="27.9"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zY+RUeRWT5tEMemh+VuAxhjIvNv5Lljb2UIwhbLOJ1LUAnZZqaAGYeldyRiBL7sCEnDaGCHdliEcMpQzT/VtmA==" saltValue="8B915E0cq3G0IxNXofUEcw==" spinCount="100000" sheet="1" formatColumns="0" formatRows="0" selectLockedCells="1"/>
  <customSheetViews>
    <customSheetView guid="{28F8E3EE-9674-48D3-AA88-E28CD7FD8EC7}" scale="115"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7"/>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3B560446-5E90-427C-82DA-4C4E21FC4875}"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9"/>
  <headerFooter alignWithMargins="0">
    <oddFooter>&amp;R&amp;"Book Antiqua,Bold"&amp;8 Page &amp;P of &amp;N</oddFooter>
  </headerFooter>
  <drawing r:id="rId4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4" zoomScale="110" zoomScaleSheetLayoutView="110" workbookViewId="0">
      <selection activeCell="A79" sqref="A79"/>
    </sheetView>
  </sheetViews>
  <sheetFormatPr defaultColWidth="9.109375" defaultRowHeight="14.4"/>
  <cols>
    <col min="1" max="1" width="12.109375" style="29" customWidth="1"/>
    <col min="2" max="2" width="30.6640625" style="29" customWidth="1"/>
    <col min="3" max="3" width="20.44140625" style="29" customWidth="1"/>
    <col min="4" max="4" width="24.33203125" style="29" customWidth="1"/>
    <col min="5" max="5" width="35.109375" style="29" customWidth="1"/>
    <col min="6" max="7" width="9.109375" style="24"/>
    <col min="8" max="8" width="0" style="24" hidden="1" customWidth="1"/>
    <col min="9" max="16384" width="9.109375" style="25"/>
  </cols>
  <sheetData>
    <row r="1" spans="1:9" s="533" customFormat="1" ht="13.2">
      <c r="A1" s="1138" t="str">
        <f>'Attach 3(JV)'!A1</f>
        <v>Specification No. :CC/T/W-CIVIL/DOM/A00/23/11748</v>
      </c>
      <c r="B1" s="1138"/>
      <c r="C1" s="1138"/>
      <c r="D1" s="1148" t="str">
        <f>"Attachment-5 " &amp; 'Attach 3(JV)'!AT1</f>
        <v xml:space="preserve">Attachment-5 </v>
      </c>
      <c r="E1" s="1148"/>
      <c r="F1" s="532"/>
      <c r="G1" s="532"/>
      <c r="H1" s="532"/>
    </row>
    <row r="2" spans="1:9" ht="8.1" customHeight="1"/>
    <row r="3" spans="1:9" ht="79.5" customHeight="1">
      <c r="A3" s="811" t="str">
        <f>'Attach 3(JV)'!A3</f>
        <v>Package-II: Ground Improvement using Vibro Stone Column at KPS-3 Substation associated with Establishment of Khavda Pooling Station-3 (KPS-3) in Khavda RE Park</v>
      </c>
      <c r="B3" s="812"/>
      <c r="C3" s="812"/>
      <c r="D3" s="812"/>
      <c r="E3" s="812"/>
      <c r="F3" s="26"/>
      <c r="G3" s="27"/>
      <c r="H3" s="26"/>
    </row>
    <row r="4" spans="1:9" ht="42" hidden="1" customHeight="1">
      <c r="A4" s="28"/>
      <c r="H4" s="30"/>
      <c r="I4" s="11"/>
    </row>
    <row r="5" spans="1:9" ht="20.100000000000001" customHeight="1">
      <c r="A5" s="837" t="s">
        <v>353</v>
      </c>
      <c r="B5" s="837"/>
      <c r="C5" s="837"/>
      <c r="D5" s="837"/>
      <c r="E5" s="837"/>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43" t="str">
        <f>'Attach 3(JV)'!A8</f>
        <v/>
      </c>
      <c r="B8" s="843"/>
      <c r="C8" s="843"/>
      <c r="D8" s="12" t="str">
        <f>'Attach 3(JV)'!E8</f>
        <v>Contract Services</v>
      </c>
      <c r="H8" s="30"/>
      <c r="I8" s="11"/>
    </row>
    <row r="9" spans="1:9" ht="20.100000000000001" customHeight="1">
      <c r="A9" s="13" t="s">
        <v>334</v>
      </c>
      <c r="B9" s="840">
        <f>'Attach 3(JV)'!B9</f>
        <v>0</v>
      </c>
      <c r="C9" s="840"/>
      <c r="D9" s="12" t="str">
        <f>'Attach 3(JV)'!E9</f>
        <v>Power Grid Corporation of India Ltd.,</v>
      </c>
      <c r="H9" s="30"/>
      <c r="I9" s="11"/>
    </row>
    <row r="10" spans="1:9" ht="20.100000000000001" customHeight="1">
      <c r="A10" s="13" t="s">
        <v>336</v>
      </c>
      <c r="B10" s="840">
        <f>'Attach 3(JV)'!B10</f>
        <v>0</v>
      </c>
      <c r="C10" s="840"/>
      <c r="D10" s="12" t="str">
        <f>'Attach 3(JV)'!E10</f>
        <v>"Saudamini", Plot No. 2, Sector 29</v>
      </c>
      <c r="H10" s="30"/>
      <c r="I10" s="11"/>
    </row>
    <row r="11" spans="1:9" ht="20.100000000000001" customHeight="1">
      <c r="B11" s="840">
        <f>'Attach 3(JV)'!B11</f>
        <v>0</v>
      </c>
      <c r="C11" s="840"/>
      <c r="D11" s="12" t="str">
        <f>'Attach 3(JV)'!E11</f>
        <v>Gurgaon (Haryana) - 122001</v>
      </c>
    </row>
    <row r="12" spans="1:9" ht="17.25" customHeight="1">
      <c r="A12" s="32"/>
      <c r="B12" s="840">
        <f>'Attach 3(JV)'!B12</f>
        <v>0</v>
      </c>
      <c r="C12" s="840"/>
      <c r="D12" s="12"/>
    </row>
    <row r="13" spans="1:9" ht="20.100000000000001" customHeight="1">
      <c r="A13" s="29" t="s">
        <v>329</v>
      </c>
    </row>
    <row r="14" spans="1:9" ht="45.75" customHeight="1">
      <c r="A14" s="1056" t="s">
        <v>354</v>
      </c>
      <c r="B14" s="1056"/>
      <c r="C14" s="1056"/>
      <c r="D14" s="1056"/>
      <c r="E14" s="1056"/>
      <c r="F14" s="34"/>
      <c r="G14" s="34"/>
      <c r="H14" s="34"/>
    </row>
    <row r="15" spans="1:9" ht="32.1" customHeight="1">
      <c r="A15" s="1143" t="s">
        <v>332</v>
      </c>
      <c r="B15" s="1143" t="s">
        <v>351</v>
      </c>
      <c r="C15" s="1143" t="s">
        <v>355</v>
      </c>
      <c r="D15" s="1145" t="s">
        <v>952</v>
      </c>
      <c r="E15" s="1146"/>
      <c r="F15" s="34"/>
      <c r="G15" s="34"/>
      <c r="H15" s="34"/>
    </row>
    <row r="16" spans="1:9" ht="19.5" customHeight="1">
      <c r="A16" s="1144"/>
      <c r="B16" s="1144"/>
      <c r="C16" s="1144"/>
      <c r="D16" s="46" t="s">
        <v>357</v>
      </c>
      <c r="E16" s="46" t="s">
        <v>358</v>
      </c>
      <c r="F16" s="34"/>
      <c r="G16" s="34"/>
      <c r="H16" s="34"/>
    </row>
    <row r="17" spans="1:8" ht="21.9" customHeight="1">
      <c r="A17" s="100">
        <v>1</v>
      </c>
      <c r="B17" s="225"/>
      <c r="C17" s="225"/>
      <c r="D17" s="225"/>
      <c r="E17" s="225"/>
      <c r="F17" s="34"/>
      <c r="G17" s="34"/>
      <c r="H17" s="34"/>
    </row>
    <row r="18" spans="1:8" ht="21.9" customHeight="1">
      <c r="A18" s="101">
        <v>2</v>
      </c>
      <c r="B18" s="225"/>
      <c r="C18" s="225"/>
      <c r="D18" s="225"/>
      <c r="E18" s="225"/>
      <c r="F18" s="34"/>
      <c r="G18" s="34"/>
      <c r="H18" s="34"/>
    </row>
    <row r="19" spans="1:8" ht="21.9" customHeight="1">
      <c r="A19" s="101">
        <v>3</v>
      </c>
      <c r="B19" s="225"/>
      <c r="C19" s="225"/>
      <c r="D19" s="225"/>
      <c r="E19" s="225"/>
      <c r="F19" s="34"/>
      <c r="G19" s="34"/>
      <c r="H19" s="34"/>
    </row>
    <row r="20" spans="1:8" ht="21.9" customHeight="1">
      <c r="A20" s="101">
        <v>4</v>
      </c>
      <c r="B20" s="225"/>
      <c r="C20" s="225"/>
      <c r="D20" s="225"/>
      <c r="E20" s="225"/>
      <c r="F20" s="157"/>
      <c r="G20" s="157"/>
      <c r="H20" s="159" t="b">
        <v>0</v>
      </c>
    </row>
    <row r="21" spans="1:8" ht="21.9" customHeight="1">
      <c r="A21" s="102">
        <v>5</v>
      </c>
      <c r="B21" s="225"/>
      <c r="C21" s="225"/>
      <c r="D21" s="225"/>
      <c r="E21" s="225"/>
      <c r="F21" s="157"/>
      <c r="G21" s="157"/>
      <c r="H21" s="158"/>
    </row>
    <row r="22" spans="1:8" ht="18" customHeight="1">
      <c r="A22" s="155"/>
      <c r="B22" s="156"/>
      <c r="C22" s="156"/>
      <c r="D22" s="156"/>
      <c r="E22" s="156"/>
      <c r="F22" s="150"/>
      <c r="G22" s="150"/>
      <c r="H22" s="151"/>
    </row>
    <row r="23" spans="1:8" ht="9" customHeight="1">
      <c r="A23" s="83"/>
      <c r="B23" s="281"/>
      <c r="C23" s="281"/>
      <c r="D23" s="281"/>
      <c r="E23" s="281"/>
      <c r="F23" s="150"/>
      <c r="G23" s="150"/>
      <c r="H23" s="151"/>
    </row>
    <row r="24" spans="1:8" ht="38.25" customHeight="1">
      <c r="A24" s="1149" t="s">
        <v>491</v>
      </c>
      <c r="B24" s="1150"/>
      <c r="C24" s="1150"/>
      <c r="D24" s="1150"/>
      <c r="E24" s="1150"/>
      <c r="F24" s="150"/>
      <c r="G24" s="150"/>
      <c r="H24" s="151"/>
    </row>
    <row r="25" spans="1:8" ht="120.75" customHeight="1">
      <c r="A25" s="1147" t="s">
        <v>951</v>
      </c>
      <c r="B25" s="1147"/>
      <c r="C25" s="1147"/>
      <c r="D25" s="1147"/>
      <c r="E25" s="1147"/>
      <c r="F25" s="150"/>
      <c r="G25" s="150"/>
      <c r="H25" s="151"/>
    </row>
    <row r="26" spans="1:8" ht="32.1" customHeight="1">
      <c r="A26" s="1143" t="s">
        <v>332</v>
      </c>
      <c r="B26" s="1143" t="s">
        <v>351</v>
      </c>
      <c r="C26" s="1143" t="s">
        <v>91</v>
      </c>
      <c r="D26" s="1145" t="s">
        <v>952</v>
      </c>
      <c r="E26" s="1146"/>
      <c r="F26" s="34"/>
      <c r="G26" s="34"/>
      <c r="H26" s="34"/>
    </row>
    <row r="27" spans="1:8" ht="22.5" customHeight="1">
      <c r="A27" s="1144"/>
      <c r="B27" s="1144"/>
      <c r="C27" s="1144"/>
      <c r="D27" s="46" t="s">
        <v>93</v>
      </c>
      <c r="E27" s="46" t="s">
        <v>94</v>
      </c>
      <c r="F27" s="34"/>
      <c r="G27" s="34"/>
      <c r="H27" s="34"/>
    </row>
    <row r="28" spans="1:8" ht="21.9" customHeight="1">
      <c r="A28" s="149">
        <v>1</v>
      </c>
      <c r="B28" s="224"/>
      <c r="C28" s="224"/>
      <c r="D28" s="224"/>
      <c r="E28" s="224"/>
      <c r="F28" s="34"/>
      <c r="G28" s="34"/>
      <c r="H28" s="34"/>
    </row>
    <row r="29" spans="1:8" ht="21.9" customHeight="1">
      <c r="A29" s="149">
        <v>2</v>
      </c>
      <c r="B29" s="224"/>
      <c r="C29" s="224"/>
      <c r="D29" s="224"/>
      <c r="E29" s="224"/>
    </row>
    <row r="30" spans="1:8" ht="21.9" customHeight="1">
      <c r="A30" s="102">
        <v>3</v>
      </c>
      <c r="B30" s="224"/>
      <c r="C30" s="224"/>
      <c r="D30" s="224"/>
      <c r="E30" s="224"/>
    </row>
    <row r="31" spans="1:8" ht="3.75" customHeight="1">
      <c r="A31" s="131"/>
      <c r="B31" s="131"/>
      <c r="C31" s="131"/>
      <c r="D31" s="131"/>
      <c r="E31" s="131"/>
      <c r="F31" s="34"/>
      <c r="G31" s="34"/>
      <c r="H31" s="34"/>
    </row>
    <row r="32" spans="1:8" ht="11.25" customHeight="1">
      <c r="C32" s="37"/>
      <c r="F32" s="34"/>
      <c r="G32" s="34"/>
      <c r="H32" s="34"/>
    </row>
    <row r="33" spans="1:5" ht="15.9" customHeight="1">
      <c r="A33" s="36" t="s">
        <v>6</v>
      </c>
      <c r="B33" s="63" t="str">
        <f>'Attach 3(JV)'!B24</f>
        <v>--</v>
      </c>
      <c r="D33" s="37" t="s">
        <v>4</v>
      </c>
      <c r="E33" s="212" t="str">
        <f>'Attach 3(JV)'!E24</f>
        <v/>
      </c>
    </row>
    <row r="34" spans="1:5" ht="15.9" customHeight="1">
      <c r="A34" s="36" t="s">
        <v>7</v>
      </c>
      <c r="B34" s="212" t="str">
        <f>'Attach 3(JV)'!B25</f>
        <v/>
      </c>
      <c r="D34" s="37" t="s">
        <v>5</v>
      </c>
      <c r="E34" s="212" t="str">
        <f>'Attach 3(JV)'!E25</f>
        <v/>
      </c>
    </row>
    <row r="35" spans="1:5" ht="15.9" customHeight="1">
      <c r="A35" s="25"/>
      <c r="B35" s="25"/>
      <c r="C35" s="37"/>
      <c r="D35" s="25"/>
      <c r="E35" s="25"/>
    </row>
    <row r="36" spans="1:5" ht="20.100000000000001" customHeight="1">
      <c r="A36" s="21" t="str">
        <f>A1</f>
        <v>Specification No. :CC/T/W-CIVIL/DOM/A00/23/11748</v>
      </c>
      <c r="B36" s="22"/>
      <c r="C36" s="22"/>
      <c r="D36" s="22"/>
      <c r="E36" s="41" t="str">
        <f>"Annexure I to " &amp;D1</f>
        <v xml:space="preserve">Annexure I to Attachment-5 </v>
      </c>
    </row>
    <row r="37" spans="1:5" ht="18" customHeight="1">
      <c r="A37" s="38"/>
    </row>
    <row r="38" spans="1:5" ht="18" customHeight="1">
      <c r="A38" s="1142" t="s">
        <v>353</v>
      </c>
      <c r="B38" s="1142"/>
      <c r="C38" s="1142"/>
      <c r="D38" s="1142"/>
      <c r="E38" s="1142"/>
    </row>
    <row r="39" spans="1:5" ht="18" customHeight="1"/>
    <row r="40" spans="1:5" ht="42" customHeight="1">
      <c r="A40" s="1153" t="s">
        <v>332</v>
      </c>
      <c r="B40" s="1155" t="s">
        <v>351</v>
      </c>
      <c r="C40" s="1155" t="s">
        <v>355</v>
      </c>
      <c r="D40" s="1145" t="s">
        <v>952</v>
      </c>
      <c r="E40" s="1146"/>
    </row>
    <row r="41" spans="1:5" ht="23.25" customHeight="1">
      <c r="A41" s="1154"/>
      <c r="B41" s="1156"/>
      <c r="C41" s="1156"/>
      <c r="D41" s="46" t="s">
        <v>357</v>
      </c>
      <c r="E41" s="46" t="s">
        <v>358</v>
      </c>
    </row>
    <row r="42" spans="1:5" ht="18" customHeight="1">
      <c r="A42" s="132"/>
      <c r="B42" s="132"/>
      <c r="C42" s="132"/>
      <c r="D42" s="132"/>
      <c r="E42" s="132"/>
    </row>
    <row r="43" spans="1:5" ht="18" customHeight="1">
      <c r="A43" s="132"/>
      <c r="B43" s="132"/>
      <c r="C43" s="132"/>
      <c r="D43" s="132"/>
      <c r="E43" s="132"/>
    </row>
    <row r="44" spans="1:5" ht="18" customHeight="1">
      <c r="A44" s="132"/>
      <c r="B44" s="132"/>
      <c r="C44" s="132"/>
      <c r="D44" s="132"/>
      <c r="E44" s="132"/>
    </row>
    <row r="45" spans="1:5" ht="18" customHeight="1">
      <c r="A45" s="132"/>
      <c r="B45" s="132"/>
      <c r="C45" s="132"/>
      <c r="D45" s="132"/>
      <c r="E45" s="132"/>
    </row>
    <row r="46" spans="1:5" ht="18" customHeight="1">
      <c r="A46" s="132"/>
      <c r="B46" s="132"/>
      <c r="C46" s="132"/>
      <c r="D46" s="132"/>
      <c r="E46" s="132"/>
    </row>
    <row r="47" spans="1:5" ht="18" customHeight="1">
      <c r="A47" s="132"/>
      <c r="B47" s="132"/>
      <c r="C47" s="132"/>
      <c r="D47" s="132"/>
      <c r="E47" s="132"/>
    </row>
    <row r="48" spans="1:5" ht="18" customHeight="1">
      <c r="A48" s="132"/>
      <c r="B48" s="132"/>
      <c r="C48" s="132"/>
      <c r="D48" s="132"/>
      <c r="E48" s="132"/>
    </row>
    <row r="49" spans="1:5" ht="18" customHeight="1">
      <c r="A49" s="132"/>
      <c r="B49" s="132"/>
      <c r="C49" s="132"/>
      <c r="D49" s="132"/>
      <c r="E49" s="132"/>
    </row>
    <row r="50" spans="1:5" ht="18" customHeight="1">
      <c r="A50" s="132"/>
      <c r="B50" s="132"/>
      <c r="C50" s="132"/>
      <c r="D50" s="132"/>
      <c r="E50" s="132"/>
    </row>
    <row r="51" spans="1:5" ht="18" customHeight="1">
      <c r="A51" s="132"/>
      <c r="B51" s="132"/>
      <c r="C51" s="132"/>
      <c r="D51" s="132"/>
      <c r="E51" s="132"/>
    </row>
    <row r="52" spans="1:5" ht="18" customHeight="1">
      <c r="A52" s="132"/>
      <c r="B52" s="132"/>
      <c r="C52" s="132"/>
      <c r="D52" s="132"/>
      <c r="E52" s="132"/>
    </row>
    <row r="53" spans="1:5" ht="18" customHeight="1">
      <c r="A53" s="132"/>
      <c r="B53" s="132"/>
      <c r="C53" s="132"/>
      <c r="D53" s="132"/>
      <c r="E53" s="132"/>
    </row>
    <row r="54" spans="1:5" ht="18" customHeight="1">
      <c r="A54" s="132"/>
      <c r="B54" s="132"/>
      <c r="C54" s="132"/>
      <c r="D54" s="132"/>
      <c r="E54" s="132"/>
    </row>
    <row r="55" spans="1:5" ht="18" customHeight="1">
      <c r="A55" s="132"/>
      <c r="B55" s="132"/>
      <c r="C55" s="132"/>
      <c r="D55" s="132"/>
      <c r="E55" s="132"/>
    </row>
    <row r="56" spans="1:5" ht="18" customHeight="1">
      <c r="A56" s="132"/>
      <c r="B56" s="132"/>
      <c r="C56" s="132"/>
      <c r="D56" s="132"/>
      <c r="E56" s="132"/>
    </row>
    <row r="57" spans="1:5" ht="18" customHeight="1">
      <c r="A57" s="132"/>
      <c r="B57" s="132"/>
      <c r="C57" s="132"/>
      <c r="D57" s="132"/>
      <c r="E57" s="132"/>
    </row>
    <row r="58" spans="1:5" ht="18" customHeight="1">
      <c r="A58" s="132"/>
      <c r="B58" s="132"/>
      <c r="C58" s="132"/>
      <c r="D58" s="132"/>
      <c r="E58" s="132"/>
    </row>
    <row r="59" spans="1:5" ht="18" customHeight="1">
      <c r="A59" s="132"/>
      <c r="B59" s="132"/>
      <c r="C59" s="132"/>
      <c r="D59" s="132"/>
      <c r="E59" s="132"/>
    </row>
    <row r="60" spans="1:5" ht="18" customHeight="1">
      <c r="A60" s="132"/>
      <c r="B60" s="132"/>
      <c r="C60" s="132"/>
      <c r="D60" s="132"/>
      <c r="E60" s="132"/>
    </row>
    <row r="61" spans="1:5" ht="18" customHeight="1">
      <c r="A61" s="132"/>
      <c r="B61" s="132"/>
      <c r="C61" s="132"/>
      <c r="D61" s="132"/>
      <c r="E61" s="132"/>
    </row>
    <row r="62" spans="1:5" ht="18" customHeight="1">
      <c r="A62" s="132"/>
      <c r="B62" s="132"/>
      <c r="C62" s="132"/>
      <c r="D62" s="132"/>
      <c r="E62" s="132"/>
    </row>
    <row r="63" spans="1:5" ht="18" customHeight="1">
      <c r="A63" s="132"/>
      <c r="B63" s="132"/>
      <c r="C63" s="132"/>
      <c r="D63" s="132"/>
      <c r="E63" s="132"/>
    </row>
    <row r="64" spans="1:5" ht="18" customHeight="1">
      <c r="A64" s="132"/>
      <c r="B64" s="132"/>
      <c r="C64" s="132"/>
      <c r="D64" s="132"/>
      <c r="E64" s="132"/>
    </row>
    <row r="65" spans="1:5" ht="18" customHeight="1">
      <c r="A65" s="132"/>
      <c r="B65" s="132"/>
      <c r="C65" s="132"/>
      <c r="D65" s="132"/>
      <c r="E65" s="132"/>
    </row>
    <row r="66" spans="1:5" ht="18" customHeight="1">
      <c r="A66" s="132"/>
      <c r="B66" s="132"/>
      <c r="C66" s="132"/>
      <c r="D66" s="132"/>
      <c r="E66" s="132"/>
    </row>
    <row r="67" spans="1:5" ht="18" customHeight="1">
      <c r="A67" s="133"/>
      <c r="B67" s="133"/>
      <c r="C67" s="133"/>
      <c r="D67" s="133"/>
      <c r="E67" s="133"/>
    </row>
    <row r="68" spans="1:5" ht="18" customHeight="1"/>
    <row r="69" spans="1:5" ht="24" customHeight="1">
      <c r="C69" s="37"/>
    </row>
    <row r="70" spans="1:5" ht="24" customHeight="1">
      <c r="A70" s="36" t="s">
        <v>6</v>
      </c>
      <c r="B70" s="63" t="str">
        <f>B33</f>
        <v>--</v>
      </c>
      <c r="C70" s="37" t="s">
        <v>4</v>
      </c>
      <c r="D70" s="212" t="str">
        <f>E33</f>
        <v/>
      </c>
    </row>
    <row r="71" spans="1:5" ht="24" customHeight="1">
      <c r="A71" s="36" t="s">
        <v>7</v>
      </c>
      <c r="B71" s="217" t="str">
        <f>B34</f>
        <v/>
      </c>
      <c r="C71" s="37" t="s">
        <v>5</v>
      </c>
      <c r="D71" s="212" t="str">
        <f>E34</f>
        <v/>
      </c>
    </row>
    <row r="72" spans="1:5" ht="24" customHeight="1">
      <c r="A72" s="36"/>
      <c r="B72" s="63"/>
      <c r="C72" s="37"/>
      <c r="D72" s="39"/>
    </row>
    <row r="73" spans="1:5" ht="20.100000000000001" customHeight="1">
      <c r="A73" s="21" t="str">
        <f>A1</f>
        <v>Specification No. :CC/T/W-CIVIL/DOM/A00/23/11748</v>
      </c>
      <c r="B73" s="22"/>
      <c r="C73" s="22"/>
      <c r="D73" s="22"/>
      <c r="E73" s="41" t="str">
        <f>E36</f>
        <v xml:space="preserve">Annexure I to Attachment-5 </v>
      </c>
    </row>
    <row r="74" spans="1:5" ht="18" customHeight="1">
      <c r="A74" s="38"/>
    </row>
    <row r="75" spans="1:5" ht="18" customHeight="1">
      <c r="A75" s="1142" t="s">
        <v>353</v>
      </c>
      <c r="B75" s="1142"/>
      <c r="C75" s="1142"/>
      <c r="D75" s="1142"/>
      <c r="E75" s="1142"/>
    </row>
    <row r="76" spans="1:5" ht="18" customHeight="1"/>
    <row r="77" spans="1:5" ht="37.5" customHeight="1">
      <c r="A77" s="1153" t="s">
        <v>332</v>
      </c>
      <c r="B77" s="1155" t="s">
        <v>351</v>
      </c>
      <c r="C77" s="1155" t="s">
        <v>356</v>
      </c>
      <c r="D77" s="1151" t="s">
        <v>952</v>
      </c>
      <c r="E77" s="1152"/>
    </row>
    <row r="78" spans="1:5" ht="24" customHeight="1">
      <c r="A78" s="1154"/>
      <c r="B78" s="1157"/>
      <c r="C78" s="1157"/>
      <c r="D78" s="47" t="s">
        <v>357</v>
      </c>
      <c r="E78" s="47" t="s">
        <v>358</v>
      </c>
    </row>
    <row r="79" spans="1:5" ht="18" customHeight="1">
      <c r="A79" s="132"/>
      <c r="B79" s="132"/>
      <c r="C79" s="132"/>
      <c r="D79" s="132"/>
      <c r="E79" s="132"/>
    </row>
    <row r="80" spans="1:5" ht="18" customHeight="1">
      <c r="A80" s="132"/>
      <c r="B80" s="132"/>
      <c r="C80" s="132"/>
      <c r="D80" s="132"/>
      <c r="E80" s="132"/>
    </row>
    <row r="81" spans="1:5" ht="18" customHeight="1">
      <c r="A81" s="132"/>
      <c r="B81" s="132"/>
      <c r="C81" s="132"/>
      <c r="D81" s="132"/>
      <c r="E81" s="132"/>
    </row>
    <row r="82" spans="1:5" ht="18" customHeight="1">
      <c r="A82" s="132"/>
      <c r="B82" s="132"/>
      <c r="C82" s="132"/>
      <c r="D82" s="132"/>
      <c r="E82" s="132"/>
    </row>
    <row r="83" spans="1:5" ht="18" customHeight="1">
      <c r="A83" s="132"/>
      <c r="B83" s="132"/>
      <c r="C83" s="132"/>
      <c r="D83" s="132"/>
      <c r="E83" s="132"/>
    </row>
    <row r="84" spans="1:5" ht="18" customHeight="1">
      <c r="A84" s="132"/>
      <c r="B84" s="132"/>
      <c r="C84" s="132"/>
      <c r="D84" s="132"/>
      <c r="E84" s="132"/>
    </row>
    <row r="85" spans="1:5" ht="18" customHeight="1">
      <c r="A85" s="132"/>
      <c r="B85" s="132"/>
      <c r="C85" s="132"/>
      <c r="D85" s="132"/>
      <c r="E85" s="132"/>
    </row>
    <row r="86" spans="1:5" ht="18" customHeight="1">
      <c r="A86" s="132"/>
      <c r="B86" s="132"/>
      <c r="C86" s="132"/>
      <c r="D86" s="132"/>
      <c r="E86" s="132"/>
    </row>
    <row r="87" spans="1:5" ht="18" customHeight="1">
      <c r="A87" s="132"/>
      <c r="B87" s="132"/>
      <c r="C87" s="132"/>
      <c r="D87" s="132"/>
      <c r="E87" s="132"/>
    </row>
    <row r="88" spans="1:5" ht="18" customHeight="1">
      <c r="A88" s="132"/>
      <c r="B88" s="132"/>
      <c r="C88" s="132"/>
      <c r="D88" s="132"/>
      <c r="E88" s="132"/>
    </row>
    <row r="89" spans="1:5" ht="18" customHeight="1">
      <c r="A89" s="132"/>
      <c r="B89" s="132"/>
      <c r="C89" s="132"/>
      <c r="D89" s="132"/>
      <c r="E89" s="132"/>
    </row>
    <row r="90" spans="1:5" ht="18" customHeight="1">
      <c r="A90" s="132"/>
      <c r="B90" s="132"/>
      <c r="C90" s="132"/>
      <c r="D90" s="132"/>
      <c r="E90" s="132"/>
    </row>
    <row r="91" spans="1:5" ht="18" customHeight="1">
      <c r="A91" s="132"/>
      <c r="B91" s="132"/>
      <c r="C91" s="132"/>
      <c r="D91" s="132"/>
      <c r="E91" s="132"/>
    </row>
    <row r="92" spans="1:5" ht="18" customHeight="1">
      <c r="A92" s="132"/>
      <c r="B92" s="132"/>
      <c r="C92" s="132"/>
      <c r="D92" s="132"/>
      <c r="E92" s="132"/>
    </row>
    <row r="93" spans="1:5" ht="18" customHeight="1">
      <c r="A93" s="132"/>
      <c r="B93" s="132"/>
      <c r="C93" s="132"/>
      <c r="D93" s="132"/>
      <c r="E93" s="132"/>
    </row>
    <row r="94" spans="1:5" ht="18" customHeight="1">
      <c r="A94" s="132"/>
      <c r="B94" s="132"/>
      <c r="C94" s="132"/>
      <c r="D94" s="132"/>
      <c r="E94" s="132"/>
    </row>
    <row r="95" spans="1:5" ht="18" customHeight="1">
      <c r="A95" s="132"/>
      <c r="B95" s="132"/>
      <c r="C95" s="132"/>
      <c r="D95" s="132"/>
      <c r="E95" s="132"/>
    </row>
    <row r="96" spans="1:5" ht="18" customHeight="1">
      <c r="A96" s="132"/>
      <c r="B96" s="132"/>
      <c r="C96" s="132"/>
      <c r="D96" s="132"/>
      <c r="E96" s="132"/>
    </row>
    <row r="97" spans="1:5" ht="18" customHeight="1">
      <c r="A97" s="132"/>
      <c r="B97" s="132"/>
      <c r="C97" s="132"/>
      <c r="D97" s="132"/>
      <c r="E97" s="132"/>
    </row>
    <row r="98" spans="1:5" ht="18" customHeight="1">
      <c r="A98" s="132"/>
      <c r="B98" s="132"/>
      <c r="C98" s="132"/>
      <c r="D98" s="132"/>
      <c r="E98" s="132"/>
    </row>
    <row r="99" spans="1:5" ht="18" customHeight="1">
      <c r="A99" s="132"/>
      <c r="B99" s="132"/>
      <c r="C99" s="132"/>
      <c r="D99" s="132"/>
      <c r="E99" s="132"/>
    </row>
    <row r="100" spans="1:5" ht="18" customHeight="1">
      <c r="A100" s="132"/>
      <c r="B100" s="132"/>
      <c r="C100" s="132"/>
      <c r="D100" s="132"/>
      <c r="E100" s="132"/>
    </row>
    <row r="101" spans="1:5" ht="18" customHeight="1">
      <c r="A101" s="132"/>
      <c r="B101" s="132"/>
      <c r="C101" s="132"/>
      <c r="D101" s="132"/>
      <c r="E101" s="132"/>
    </row>
    <row r="102" spans="1:5" ht="18" customHeight="1">
      <c r="A102" s="132"/>
      <c r="B102" s="132"/>
      <c r="C102" s="132"/>
      <c r="D102" s="132"/>
      <c r="E102" s="132"/>
    </row>
    <row r="103" spans="1:5" ht="18" customHeight="1">
      <c r="A103" s="132"/>
      <c r="B103" s="132"/>
      <c r="C103" s="132"/>
      <c r="D103" s="132"/>
      <c r="E103" s="132"/>
    </row>
    <row r="104" spans="1:5" ht="18" customHeight="1">
      <c r="A104" s="133"/>
      <c r="B104" s="133"/>
      <c r="C104" s="133"/>
      <c r="D104" s="133"/>
      <c r="E104" s="133"/>
    </row>
    <row r="105" spans="1:5" ht="18" customHeight="1"/>
    <row r="106" spans="1:5" ht="24" customHeight="1">
      <c r="C106" s="37"/>
    </row>
    <row r="107" spans="1:5" ht="24" customHeight="1">
      <c r="A107" s="36" t="s">
        <v>6</v>
      </c>
      <c r="B107" s="63" t="str">
        <f>B70</f>
        <v>--</v>
      </c>
      <c r="C107" s="37" t="s">
        <v>4</v>
      </c>
      <c r="D107" s="212" t="str">
        <f>D70</f>
        <v/>
      </c>
    </row>
    <row r="108" spans="1:5" ht="24" customHeight="1">
      <c r="A108" s="36" t="s">
        <v>7</v>
      </c>
      <c r="B108" s="217" t="str">
        <f>B71</f>
        <v/>
      </c>
      <c r="C108" s="37" t="s">
        <v>5</v>
      </c>
      <c r="D108" s="212" t="str">
        <f>D71</f>
        <v/>
      </c>
    </row>
    <row r="109" spans="1:5" ht="24" customHeight="1">
      <c r="A109" s="25"/>
      <c r="B109" s="25"/>
      <c r="C109" s="37"/>
      <c r="D109" s="25"/>
      <c r="E109" s="25"/>
    </row>
    <row r="110" spans="1:5" ht="33" customHeight="1">
      <c r="D110" s="37"/>
    </row>
  </sheetData>
  <sheetProtection algorithmName="SHA-512" hashValue="yVZTaFqnbaE6prGo8rnNQws2YumWUHgvQNjSSCIG7TXioiENVzzF7+vWejFHb8yGg5BqDxBCOmSQeHTkbXYrYw==" saltValue="Y6A8+9QT9o4pKTGZupuK/w==" spinCount="100000" sheet="1" formatColumns="0" formatRows="0" selectLockedCells="1"/>
  <customSheetViews>
    <customSheetView guid="{28F8E3EE-9674-48D3-AA88-E28CD7FD8EC7}" scale="110" showPageBreaks="1" showGridLines="0" fitToPage="1" printArea="1" hiddenRows="1" hiddenColumns="1" view="pageBreakPreview" topLeftCell="A3">
      <selection activeCell="A79" sqref="A79"/>
      <rowBreaks count="1" manualBreakCount="1">
        <brk id="72" max="4" man="1"/>
      </rowBreaks>
      <pageMargins left="0.75" right="0.46" top="0.4" bottom="0.47" header="0.26" footer="0.28999999999999998"/>
      <pageSetup scale="32" orientation="portrait" r:id="rId1"/>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3B560446-5E90-427C-82DA-4C4E21FC4875}" scale="110" showPageBreaks="1" showGridLines="0" fitToPage="1" printArea="1" hiddenRows="1" hiddenColumns="1" view="pageBreakPreview" topLeftCell="A3">
      <selection activeCell="A79" sqref="A79"/>
      <rowBreaks count="1" manualBreakCount="1">
        <brk id="72" max="4" man="1"/>
      </rowBreaks>
      <pageMargins left="0.75" right="0.46" top="0.4" bottom="0.47" header="0.26" footer="0.28999999999999998"/>
      <pageSetup scale="32" orientation="portrait" r:id="rId38"/>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A42:C77 D42:E109 C67:E67 C79:E104 A79:C109">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33" orientation="portrait" r:id="rId39"/>
  <headerFooter alignWithMargins="0">
    <oddFooter>&amp;R&amp;"Book Antiqua,Bold"&amp;8 Page &amp;P of &amp;N</oddFooter>
  </headerFooter>
  <rowBreaks count="1" manualBreakCount="1">
    <brk id="72" max="4" man="1"/>
  </rowBreaks>
  <drawing r:id="rId40"/>
  <legacyDrawing r:id="rId41"/>
  <mc:AlternateContent xmlns:mc="http://schemas.openxmlformats.org/markup-compatibility/2006">
    <mc:Choice Requires="x14">
      <controls>
        <mc:AlternateContent xmlns:mc="http://schemas.openxmlformats.org/markup-compatibility/2006">
          <mc:Choice Requires="x14">
            <control shapeId="9235" r:id="rId42"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3" zoomScale="115" zoomScaleNormal="100" zoomScaleSheetLayoutView="115" workbookViewId="0">
      <selection activeCell="C44" sqref="C44"/>
    </sheetView>
  </sheetViews>
  <sheetFormatPr defaultColWidth="9.109375" defaultRowHeight="15.6"/>
  <cols>
    <col min="1" max="1" width="12.109375" style="293" customWidth="1"/>
    <col min="2" max="2" width="28.5546875" style="293" customWidth="1"/>
    <col min="3" max="3" width="36.6640625" style="293" customWidth="1"/>
    <col min="4" max="4" width="15" style="293" customWidth="1"/>
    <col min="5" max="5" width="26" style="293" customWidth="1"/>
    <col min="6" max="7" width="9.109375" style="293"/>
    <col min="8" max="8" width="10.44140625" style="293" hidden="1" customWidth="1"/>
    <col min="9" max="16384" width="9.109375" style="294"/>
  </cols>
  <sheetData>
    <row r="1" spans="1:9" s="338" customFormat="1" ht="24.75" customHeight="1">
      <c r="A1" s="551" t="str">
        <f>'Attach 3(JV)'!A1</f>
        <v>Specification No. :CC/T/W-CIVIL/DOM/A00/23/11748</v>
      </c>
      <c r="B1" s="552"/>
      <c r="C1" s="552"/>
      <c r="D1" s="552"/>
      <c r="E1" s="553" t="s">
        <v>515</v>
      </c>
      <c r="F1" s="554"/>
      <c r="G1" s="554"/>
      <c r="H1" s="554"/>
    </row>
    <row r="2" spans="1:9" ht="8.1" customHeight="1"/>
    <row r="3" spans="1:9" ht="79.5" customHeight="1">
      <c r="A3" s="811" t="str">
        <f>'Attach 3(JV)'!A3</f>
        <v>Package-II: Ground Improvement using Vibro Stone Column at KPS-3 Substation associated with Establishment of Khavda Pooling Station-3 (KPS-3) in Khavda RE Park</v>
      </c>
      <c r="B3" s="812"/>
      <c r="C3" s="812"/>
      <c r="D3" s="812"/>
      <c r="E3" s="812"/>
      <c r="F3" s="295"/>
      <c r="G3" s="295"/>
      <c r="H3" s="295"/>
    </row>
    <row r="4" spans="1:9" ht="8.1" customHeight="1">
      <c r="A4" s="296"/>
      <c r="H4" s="297"/>
      <c r="I4" s="298"/>
    </row>
    <row r="5" spans="1:9" ht="27.75" customHeight="1">
      <c r="A5" s="1158" t="s">
        <v>516</v>
      </c>
      <c r="B5" s="1158"/>
      <c r="C5" s="1158"/>
      <c r="D5" s="1158"/>
      <c r="E5" s="1158"/>
      <c r="F5" s="299"/>
      <c r="H5" s="297"/>
      <c r="I5" s="298"/>
    </row>
    <row r="6" spans="1:9" ht="8.1" customHeight="1">
      <c r="A6" s="300"/>
      <c r="H6" s="297"/>
      <c r="I6" s="298"/>
    </row>
    <row r="7" spans="1:9" ht="20.100000000000001" customHeight="1">
      <c r="A7" s="299"/>
      <c r="B7" s="300"/>
      <c r="C7" s="300"/>
      <c r="H7" s="297"/>
      <c r="I7" s="298"/>
    </row>
    <row r="8" spans="1:9" ht="26.25" customHeight="1">
      <c r="A8" s="1159" t="str">
        <f>'[19]Attach 3(QR)'!A8:D8</f>
        <v>Bidder's Name and Address:</v>
      </c>
      <c r="B8" s="1159"/>
      <c r="C8" s="1159"/>
      <c r="D8" s="301" t="str">
        <f>'[19]Attach 3(JV)'!E7</f>
        <v>To:</v>
      </c>
      <c r="H8" s="297"/>
      <c r="I8" s="298"/>
    </row>
    <row r="9" spans="1:9" ht="23.25" customHeight="1">
      <c r="A9" s="847" t="str">
        <f>'Attach 3(JV)'!A8</f>
        <v/>
      </c>
      <c r="B9" s="847"/>
      <c r="C9" s="394"/>
      <c r="D9" s="302" t="str">
        <f>'[19]Attach 3(JV)'!E8</f>
        <v>Contract Services</v>
      </c>
      <c r="H9" s="297"/>
      <c r="I9" s="298"/>
    </row>
    <row r="10" spans="1:9" ht="26.25" customHeight="1">
      <c r="A10" s="303" t="s">
        <v>334</v>
      </c>
      <c r="B10" s="1160">
        <f>'Attach 3(JV)'!B9</f>
        <v>0</v>
      </c>
      <c r="C10" s="1160"/>
      <c r="D10" s="302" t="str">
        <f>'[19]Attach 3(JV)'!E9</f>
        <v>Power Grid Corporation of India Ltd.,</v>
      </c>
      <c r="F10" s="304"/>
      <c r="H10" s="297"/>
      <c r="I10" s="298"/>
    </row>
    <row r="11" spans="1:9">
      <c r="A11" s="303" t="s">
        <v>336</v>
      </c>
      <c r="B11" s="1161">
        <f>'Attach 3(JV)'!B10</f>
        <v>0</v>
      </c>
      <c r="C11" s="1161"/>
      <c r="D11" s="302" t="str">
        <f>'[19]Attach 3(JV)'!E10</f>
        <v>"Saudamini", Plot No. 2, Sector 29</v>
      </c>
      <c r="H11" s="297"/>
      <c r="I11" s="298"/>
    </row>
    <row r="12" spans="1:9">
      <c r="B12" s="1161">
        <f>'Attach 3(JV)'!B11</f>
        <v>0</v>
      </c>
      <c r="C12" s="1161"/>
      <c r="D12" s="302" t="str">
        <f>'[19]Attach 3(JV)'!E11</f>
        <v>Gurgaon (Haryana) - 122001</v>
      </c>
    </row>
    <row r="13" spans="1:9" ht="21" customHeight="1">
      <c r="A13" s="300"/>
      <c r="B13" s="1161">
        <f>'Attach 3(JV)'!B12</f>
        <v>0</v>
      </c>
      <c r="C13" s="1161"/>
      <c r="D13" s="302"/>
    </row>
    <row r="14" spans="1:9" ht="20.100000000000001" customHeight="1">
      <c r="A14" s="293" t="s">
        <v>329</v>
      </c>
    </row>
    <row r="15" spans="1:9" ht="63" customHeight="1">
      <c r="A15" s="305">
        <v>1</v>
      </c>
      <c r="B15" s="1108" t="s">
        <v>517</v>
      </c>
      <c r="C15" s="1108"/>
      <c r="D15" s="1108"/>
      <c r="E15" s="1108"/>
    </row>
    <row r="16" spans="1:9" ht="32.1" customHeight="1">
      <c r="A16" s="1162" t="s">
        <v>332</v>
      </c>
      <c r="B16" s="1162" t="s">
        <v>351</v>
      </c>
      <c r="C16" s="1162" t="s">
        <v>355</v>
      </c>
      <c r="D16" s="1164" t="s">
        <v>518</v>
      </c>
      <c r="E16" s="1165"/>
    </row>
    <row r="17" spans="1:8" ht="41.25" customHeight="1">
      <c r="A17" s="1163"/>
      <c r="B17" s="1163"/>
      <c r="C17" s="1163"/>
      <c r="D17" s="306" t="s">
        <v>357</v>
      </c>
      <c r="E17" s="306" t="s">
        <v>519</v>
      </c>
    </row>
    <row r="18" spans="1:8" ht="21.75" customHeight="1">
      <c r="A18" s="307">
        <v>1</v>
      </c>
      <c r="B18" s="308"/>
      <c r="C18" s="308"/>
      <c r="D18" s="308"/>
      <c r="E18" s="308"/>
    </row>
    <row r="19" spans="1:8" ht="21.9" customHeight="1">
      <c r="A19" s="309">
        <v>2</v>
      </c>
      <c r="B19" s="310"/>
      <c r="C19" s="310"/>
      <c r="D19" s="310"/>
      <c r="E19" s="310"/>
    </row>
    <row r="20" spans="1:8" ht="21.9" customHeight="1">
      <c r="A20" s="309">
        <v>3</v>
      </c>
      <c r="B20" s="310"/>
      <c r="C20" s="310"/>
      <c r="D20" s="310"/>
      <c r="E20" s="310"/>
    </row>
    <row r="21" spans="1:8" ht="21.9" customHeight="1">
      <c r="A21" s="309">
        <v>4</v>
      </c>
      <c r="B21" s="310"/>
      <c r="C21" s="310"/>
      <c r="D21" s="310"/>
      <c r="E21" s="310"/>
      <c r="F21" s="311"/>
      <c r="G21" s="311"/>
      <c r="H21" s="293" t="b">
        <v>0</v>
      </c>
    </row>
    <row r="22" spans="1:8" ht="24.75" customHeight="1">
      <c r="A22" s="312">
        <v>5</v>
      </c>
      <c r="B22" s="313"/>
      <c r="C22" s="313"/>
      <c r="D22" s="313"/>
      <c r="E22" s="313"/>
      <c r="F22" s="311"/>
      <c r="G22" s="311"/>
      <c r="H22" s="311"/>
    </row>
    <row r="23" spans="1:8" ht="107.25" customHeight="1">
      <c r="A23" s="314">
        <v>2</v>
      </c>
      <c r="B23" s="1166" t="s">
        <v>820</v>
      </c>
      <c r="C23" s="1166"/>
      <c r="D23" s="1166"/>
      <c r="E23" s="1166"/>
      <c r="F23" s="311"/>
      <c r="G23" s="311"/>
      <c r="H23" s="311"/>
    </row>
    <row r="24" spans="1:8" ht="18" customHeight="1">
      <c r="A24" s="315"/>
      <c r="B24" s="316"/>
      <c r="C24" s="316"/>
      <c r="D24" s="316"/>
      <c r="E24" s="316"/>
      <c r="F24" s="317"/>
      <c r="G24" s="317"/>
      <c r="H24" s="318"/>
    </row>
    <row r="25" spans="1:8" ht="54.75" hidden="1" customHeight="1">
      <c r="A25" s="1167" t="s">
        <v>75</v>
      </c>
      <c r="B25" s="1167"/>
      <c r="C25" s="1167"/>
      <c r="D25" s="1167"/>
      <c r="E25" s="1167"/>
      <c r="F25" s="317"/>
      <c r="G25" s="317"/>
      <c r="H25" s="318"/>
    </row>
    <row r="26" spans="1:8" ht="32.1" hidden="1" customHeight="1">
      <c r="A26" s="1168" t="s">
        <v>332</v>
      </c>
      <c r="B26" s="1168" t="s">
        <v>351</v>
      </c>
      <c r="C26" s="1168" t="s">
        <v>91</v>
      </c>
      <c r="D26" s="880" t="s">
        <v>92</v>
      </c>
      <c r="E26" s="882"/>
    </row>
    <row r="27" spans="1:8" ht="22.5" hidden="1" customHeight="1">
      <c r="A27" s="1169"/>
      <c r="B27" s="1169"/>
      <c r="C27" s="1169"/>
      <c r="D27" s="319" t="s">
        <v>93</v>
      </c>
      <c r="E27" s="319" t="s">
        <v>94</v>
      </c>
    </row>
    <row r="28" spans="1:8" ht="21.9" hidden="1" customHeight="1">
      <c r="A28" s="320">
        <v>1</v>
      </c>
      <c r="B28" s="321"/>
      <c r="C28" s="321"/>
      <c r="D28" s="321"/>
      <c r="E28" s="321"/>
    </row>
    <row r="29" spans="1:8" ht="21.9" hidden="1" customHeight="1">
      <c r="A29" s="320">
        <v>2</v>
      </c>
      <c r="B29" s="321"/>
      <c r="C29" s="321"/>
      <c r="D29" s="321"/>
      <c r="E29" s="321"/>
    </row>
    <row r="30" spans="1:8" ht="37.5" hidden="1" customHeight="1">
      <c r="A30" s="320">
        <v>3</v>
      </c>
      <c r="B30" s="321"/>
      <c r="C30" s="321"/>
      <c r="D30" s="321"/>
      <c r="E30" s="321"/>
    </row>
    <row r="31" spans="1:8" ht="15.9" customHeight="1"/>
    <row r="32" spans="1:8" ht="15.9" customHeight="1">
      <c r="C32" s="322"/>
    </row>
    <row r="33" spans="1:9" ht="15.9" customHeight="1">
      <c r="A33" s="323" t="s">
        <v>6</v>
      </c>
      <c r="B33" s="336" t="str">
        <f>'Attach 3(JV)'!B24</f>
        <v>--</v>
      </c>
      <c r="C33" s="322" t="s">
        <v>4</v>
      </c>
      <c r="D33" s="1170" t="str">
        <f>'Attach 3(JV)'!E24</f>
        <v/>
      </c>
      <c r="E33" s="1170"/>
    </row>
    <row r="34" spans="1:9" ht="15.9" customHeight="1">
      <c r="A34" s="323" t="s">
        <v>7</v>
      </c>
      <c r="B34" s="337" t="str">
        <f>'Attach 3(JV)'!B25</f>
        <v/>
      </c>
      <c r="C34" s="322" t="s">
        <v>5</v>
      </c>
      <c r="D34" s="1170" t="str">
        <f>'Attach 3(JV)'!E25</f>
        <v/>
      </c>
      <c r="E34" s="1170"/>
    </row>
    <row r="35" spans="1:9" s="293" customFormat="1" ht="15.75" customHeight="1">
      <c r="A35" s="294"/>
      <c r="B35" s="294"/>
      <c r="C35" s="322"/>
      <c r="D35" s="294"/>
      <c r="E35" s="294"/>
      <c r="I35" s="294"/>
    </row>
    <row r="36" spans="1:9" s="293" customFormat="1" ht="19.5" customHeight="1">
      <c r="A36" s="327" t="str">
        <f>A1</f>
        <v>Specification No. :CC/T/W-CIVIL/DOM/A00/23/11748</v>
      </c>
      <c r="B36" s="328"/>
      <c r="C36" s="328"/>
      <c r="D36" s="328"/>
      <c r="E36" s="329" t="str">
        <f>E1</f>
        <v>Attachment-5A</v>
      </c>
      <c r="I36" s="294"/>
    </row>
    <row r="37" spans="1:9" s="293" customFormat="1" ht="18" customHeight="1">
      <c r="A37" s="325"/>
      <c r="I37" s="294"/>
    </row>
    <row r="38" spans="1:9" s="293" customFormat="1" ht="30" customHeight="1">
      <c r="A38" s="1171" t="s">
        <v>353</v>
      </c>
      <c r="B38" s="1171"/>
      <c r="C38" s="1171"/>
      <c r="D38" s="1171"/>
      <c r="E38" s="1171"/>
      <c r="I38" s="294"/>
    </row>
    <row r="39" spans="1:9" s="293" customFormat="1" ht="18" customHeight="1">
      <c r="I39" s="294"/>
    </row>
    <row r="40" spans="1:9" s="293" customFormat="1" ht="36" customHeight="1">
      <c r="A40" s="1172" t="s">
        <v>332</v>
      </c>
      <c r="B40" s="855" t="s">
        <v>351</v>
      </c>
      <c r="C40" s="1168" t="s">
        <v>355</v>
      </c>
      <c r="D40" s="1173" t="s">
        <v>518</v>
      </c>
      <c r="E40" s="1174"/>
      <c r="I40" s="294"/>
    </row>
    <row r="41" spans="1:9" s="293" customFormat="1" ht="36" customHeight="1">
      <c r="A41" s="867"/>
      <c r="B41" s="1169"/>
      <c r="C41" s="1169"/>
      <c r="D41" s="319" t="s">
        <v>357</v>
      </c>
      <c r="E41" s="319" t="s">
        <v>520</v>
      </c>
      <c r="I41" s="294"/>
    </row>
    <row r="42" spans="1:9" s="293" customFormat="1" ht="18" customHeight="1">
      <c r="A42" s="330"/>
      <c r="B42" s="331"/>
      <c r="C42" s="330"/>
      <c r="D42" s="330"/>
      <c r="E42" s="330"/>
      <c r="I42" s="294"/>
    </row>
    <row r="43" spans="1:9" s="293" customFormat="1" ht="18" customHeight="1">
      <c r="A43" s="332"/>
      <c r="B43" s="333"/>
      <c r="C43" s="332"/>
      <c r="D43" s="332"/>
      <c r="E43" s="332"/>
      <c r="I43" s="294"/>
    </row>
    <row r="44" spans="1:9" s="293" customFormat="1" ht="18" customHeight="1">
      <c r="A44" s="332"/>
      <c r="B44" s="333"/>
      <c r="C44" s="332"/>
      <c r="D44" s="332"/>
      <c r="E44" s="332"/>
      <c r="I44" s="294"/>
    </row>
    <row r="45" spans="1:9" s="293" customFormat="1" ht="18" customHeight="1">
      <c r="A45" s="332"/>
      <c r="B45" s="333"/>
      <c r="C45" s="332"/>
      <c r="D45" s="332"/>
      <c r="E45" s="332"/>
      <c r="I45" s="294"/>
    </row>
    <row r="46" spans="1:9" s="293" customFormat="1" ht="18" customHeight="1">
      <c r="A46" s="332"/>
      <c r="B46" s="333"/>
      <c r="C46" s="332"/>
      <c r="D46" s="332"/>
      <c r="E46" s="332"/>
      <c r="I46" s="294"/>
    </row>
    <row r="47" spans="1:9" s="293" customFormat="1" ht="18" customHeight="1">
      <c r="A47" s="332"/>
      <c r="B47" s="333"/>
      <c r="C47" s="332"/>
      <c r="D47" s="332"/>
      <c r="E47" s="332"/>
      <c r="I47" s="294"/>
    </row>
    <row r="48" spans="1:9" s="293" customFormat="1" ht="18" customHeight="1">
      <c r="A48" s="332"/>
      <c r="B48" s="333"/>
      <c r="C48" s="332"/>
      <c r="D48" s="332"/>
      <c r="E48" s="332"/>
      <c r="I48" s="294"/>
    </row>
    <row r="49" spans="1:9" s="293" customFormat="1" ht="18" customHeight="1">
      <c r="A49" s="332"/>
      <c r="B49" s="333"/>
      <c r="C49" s="332"/>
      <c r="D49" s="332"/>
      <c r="E49" s="332"/>
      <c r="I49" s="294"/>
    </row>
    <row r="50" spans="1:9" s="293" customFormat="1" ht="18" customHeight="1">
      <c r="A50" s="332"/>
      <c r="B50" s="333"/>
      <c r="C50" s="332"/>
      <c r="D50" s="332"/>
      <c r="E50" s="332"/>
      <c r="I50" s="294"/>
    </row>
    <row r="51" spans="1:9" s="293" customFormat="1" ht="18" customHeight="1">
      <c r="A51" s="332"/>
      <c r="B51" s="333"/>
      <c r="C51" s="332"/>
      <c r="D51" s="332"/>
      <c r="E51" s="332"/>
      <c r="I51" s="294"/>
    </row>
    <row r="52" spans="1:9" s="293" customFormat="1" ht="18" customHeight="1">
      <c r="A52" s="332"/>
      <c r="B52" s="333"/>
      <c r="C52" s="332"/>
      <c r="D52" s="332"/>
      <c r="E52" s="332"/>
      <c r="I52" s="294"/>
    </row>
    <row r="53" spans="1:9" s="293" customFormat="1" ht="18" customHeight="1">
      <c r="A53" s="332"/>
      <c r="B53" s="333"/>
      <c r="C53" s="332"/>
      <c r="D53" s="332"/>
      <c r="E53" s="332"/>
      <c r="I53" s="294"/>
    </row>
    <row r="54" spans="1:9" s="293" customFormat="1" ht="18" customHeight="1">
      <c r="A54" s="332"/>
      <c r="B54" s="333"/>
      <c r="C54" s="332"/>
      <c r="D54" s="332"/>
      <c r="E54" s="332"/>
      <c r="I54" s="294"/>
    </row>
    <row r="55" spans="1:9" s="293" customFormat="1" ht="18" customHeight="1">
      <c r="A55" s="332"/>
      <c r="B55" s="333"/>
      <c r="C55" s="332"/>
      <c r="D55" s="332"/>
      <c r="E55" s="332"/>
      <c r="I55" s="294"/>
    </row>
    <row r="56" spans="1:9" s="293" customFormat="1" ht="18" customHeight="1">
      <c r="A56" s="332"/>
      <c r="B56" s="333"/>
      <c r="C56" s="332"/>
      <c r="D56" s="332"/>
      <c r="E56" s="332"/>
      <c r="I56" s="294"/>
    </row>
    <row r="57" spans="1:9" s="293" customFormat="1" ht="18" customHeight="1">
      <c r="A57" s="332"/>
      <c r="B57" s="333"/>
      <c r="C57" s="332"/>
      <c r="D57" s="332"/>
      <c r="E57" s="332"/>
      <c r="I57" s="294"/>
    </row>
    <row r="58" spans="1:9" s="293" customFormat="1" ht="18" customHeight="1">
      <c r="A58" s="332"/>
      <c r="B58" s="333"/>
      <c r="C58" s="332"/>
      <c r="D58" s="332"/>
      <c r="E58" s="332"/>
      <c r="I58" s="294"/>
    </row>
    <row r="59" spans="1:9" s="293" customFormat="1" ht="18" customHeight="1">
      <c r="A59" s="332"/>
      <c r="B59" s="333"/>
      <c r="C59" s="332"/>
      <c r="D59" s="332"/>
      <c r="E59" s="332"/>
      <c r="I59" s="294"/>
    </row>
    <row r="60" spans="1:9" s="293" customFormat="1" ht="18" customHeight="1">
      <c r="A60" s="332"/>
      <c r="B60" s="333"/>
      <c r="C60" s="332"/>
      <c r="D60" s="332"/>
      <c r="E60" s="332"/>
      <c r="I60" s="294"/>
    </row>
    <row r="61" spans="1:9" s="293" customFormat="1" ht="18" customHeight="1">
      <c r="A61" s="332"/>
      <c r="B61" s="333"/>
      <c r="C61" s="332"/>
      <c r="D61" s="332"/>
      <c r="E61" s="332"/>
      <c r="I61" s="294"/>
    </row>
    <row r="62" spans="1:9" s="293" customFormat="1" ht="18" customHeight="1">
      <c r="A62" s="332"/>
      <c r="B62" s="333"/>
      <c r="C62" s="332"/>
      <c r="D62" s="332"/>
      <c r="E62" s="332"/>
      <c r="I62" s="294"/>
    </row>
    <row r="63" spans="1:9" s="293" customFormat="1" ht="18" customHeight="1">
      <c r="A63" s="332"/>
      <c r="B63" s="333"/>
      <c r="C63" s="332"/>
      <c r="D63" s="332"/>
      <c r="E63" s="332"/>
      <c r="I63" s="294"/>
    </row>
    <row r="64" spans="1:9" s="293" customFormat="1" ht="18" customHeight="1">
      <c r="A64" s="332"/>
      <c r="B64" s="333"/>
      <c r="C64" s="332"/>
      <c r="D64" s="332"/>
      <c r="E64" s="332"/>
      <c r="I64" s="294"/>
    </row>
    <row r="65" spans="1:9" s="293" customFormat="1" ht="18" customHeight="1">
      <c r="A65" s="332"/>
      <c r="B65" s="333"/>
      <c r="C65" s="332"/>
      <c r="D65" s="332"/>
      <c r="E65" s="332"/>
      <c r="I65" s="294"/>
    </row>
    <row r="66" spans="1:9" s="293" customFormat="1" ht="18" customHeight="1">
      <c r="A66" s="332"/>
      <c r="B66" s="333"/>
      <c r="C66" s="332"/>
      <c r="D66" s="332"/>
      <c r="E66" s="332"/>
      <c r="I66" s="294"/>
    </row>
    <row r="67" spans="1:9" s="293" customFormat="1" ht="18" customHeight="1">
      <c r="A67" s="332"/>
      <c r="B67" s="333"/>
      <c r="C67" s="332"/>
      <c r="D67" s="332"/>
      <c r="E67" s="332"/>
      <c r="I67" s="294"/>
    </row>
    <row r="68" spans="1:9" s="293" customFormat="1" ht="18" customHeight="1">
      <c r="A68" s="334"/>
      <c r="B68" s="335"/>
      <c r="C68" s="334"/>
      <c r="D68" s="334"/>
      <c r="E68" s="334"/>
      <c r="I68" s="294"/>
    </row>
    <row r="69" spans="1:9" s="293" customFormat="1" ht="18" customHeight="1">
      <c r="I69" s="294"/>
    </row>
    <row r="70" spans="1:9" s="293" customFormat="1" ht="24" customHeight="1">
      <c r="C70" s="322"/>
      <c r="I70" s="294"/>
    </row>
    <row r="71" spans="1:9" s="293" customFormat="1" ht="24" customHeight="1">
      <c r="A71" s="323" t="s">
        <v>6</v>
      </c>
      <c r="B71" s="324" t="str">
        <f>B33</f>
        <v>--</v>
      </c>
      <c r="C71" s="322" t="s">
        <v>4</v>
      </c>
      <c r="D71" s="326" t="str">
        <f>D33</f>
        <v/>
      </c>
      <c r="I71" s="294"/>
    </row>
    <row r="72" spans="1:9" s="293" customFormat="1" ht="24" customHeight="1">
      <c r="A72" s="323" t="s">
        <v>7</v>
      </c>
      <c r="B72" s="324" t="str">
        <f>B34</f>
        <v/>
      </c>
      <c r="C72" s="322" t="s">
        <v>5</v>
      </c>
      <c r="D72" s="326" t="str">
        <f>D34</f>
        <v/>
      </c>
      <c r="I72" s="294"/>
    </row>
    <row r="73" spans="1:9" s="293" customFormat="1" ht="24" customHeight="1">
      <c r="A73" s="323"/>
      <c r="B73" s="336"/>
      <c r="C73" s="322"/>
      <c r="D73" s="337"/>
      <c r="I73" s="294"/>
    </row>
    <row r="74" spans="1:9" s="293" customFormat="1" ht="33" customHeight="1">
      <c r="D74" s="322"/>
      <c r="I74" s="294"/>
    </row>
  </sheetData>
  <sheetProtection algorithmName="SHA-512" hashValue="8m18kFvp4HuIr7bhlHRU+vK3eevMzfs757afZEFjZ1Sy//qh1tdBzOVAvJrEEE6Og03iYGuELK1uGmPwUB4J8w==" saltValue="851QQEIni9vn3DDUlxyrBw==" spinCount="100000" sheet="1" formatColumns="0" formatRows="0" selectLockedCells="1"/>
  <customSheetViews>
    <customSheetView guid="{28F8E3EE-9674-48D3-AA88-E28CD7FD8EC7}" scale="115" showPageBreaks="1" fitToPage="1" printArea="1" hiddenRows="1" hiddenColumns="1" view="pageBreakPreview" topLeftCell="A16">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3B560446-5E90-427C-82DA-4C4E21FC4875}" scale="115" showPageBreaks="1" fitToPage="1" printArea="1" hiddenRows="1" hiddenColumns="1" view="pageBreakPreview" topLeftCell="A16">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3" priority="3" stopIfTrue="1">
      <formula>$H$21=FALSE</formula>
    </cfRule>
  </conditionalFormatting>
  <conditionalFormatting sqref="A40:E41">
    <cfRule type="expression" dxfId="22" priority="4" stopIfTrue="1">
      <formula>$H$21=FALSE</formula>
    </cfRule>
  </conditionalFormatting>
  <conditionalFormatting sqref="A74:E74">
    <cfRule type="expression" dxfId="21" priority="2" stopIfTrue="1">
      <formula>$H$21="No"</formula>
    </cfRule>
  </conditionalFormatting>
  <conditionalFormatting sqref="F40:IV41">
    <cfRule type="expression" dxfId="20" priority="1" stopIfTrue="1">
      <formula>$H$21=FALSE</formula>
    </cfRule>
  </conditionalFormatting>
  <pageMargins left="0.75" right="0.46" top="0.4" bottom="0.47" header="0.26" footer="0.28999999999999998"/>
  <pageSetup scale="87" fitToHeight="0" orientation="portrait" r:id="rId18"/>
  <headerFooter alignWithMargins="0">
    <oddFooter xml:space="preserve">&amp;R&amp;"Book Antiqua,Bold"&amp;8 Page &amp;P </oddFooter>
  </headerFooter>
  <rowBreaks count="1" manualBreakCount="1">
    <brk id="35" max="4" man="1"/>
  </rowBreaks>
  <drawing r:id="rId19"/>
  <legacyDrawing r:id="rId20"/>
  <mc:AlternateContent xmlns:mc="http://schemas.openxmlformats.org/markup-compatibility/2006">
    <mc:Choice Requires="x14">
      <controls>
        <mc:AlternateContent xmlns:mc="http://schemas.openxmlformats.org/markup-compatibility/2006">
          <mc:Choice Requires="x14">
            <control shapeId="74753" r:id="rId21"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2" zoomScale="110" zoomScaleSheetLayoutView="110" workbookViewId="0">
      <selection activeCell="C37" sqref="C37:D37"/>
    </sheetView>
  </sheetViews>
  <sheetFormatPr defaultColWidth="9.109375" defaultRowHeight="14.4"/>
  <cols>
    <col min="1" max="1" width="12.109375" style="29" customWidth="1"/>
    <col min="2" max="2" width="20.5546875" style="29" customWidth="1"/>
    <col min="3" max="3" width="11.44140625" style="29" customWidth="1"/>
    <col min="4" max="4" width="19.44140625" style="29" customWidth="1"/>
    <col min="5" max="5" width="49.44140625" style="29" customWidth="1"/>
    <col min="6" max="7" width="9.109375" style="24"/>
    <col min="8" max="8" width="0" style="24" hidden="1" customWidth="1"/>
    <col min="9" max="16384" width="9.109375" style="25"/>
  </cols>
  <sheetData>
    <row r="1" spans="1:26" s="533" customFormat="1" ht="16.5" customHeight="1">
      <c r="A1" s="1138" t="str">
        <f>'Attach 3(JV)'!A1</f>
        <v>Specification No. :CC/T/W-CIVIL/DOM/A00/23/11748</v>
      </c>
      <c r="B1" s="1138"/>
      <c r="C1" s="1138"/>
      <c r="D1" s="1138"/>
      <c r="E1" s="548" t="str">
        <f>"Attachment-6 " &amp; 'Attach 3(JV)'!AT1</f>
        <v xml:space="preserve">Attachment-6 </v>
      </c>
      <c r="F1" s="532"/>
      <c r="G1" s="532"/>
      <c r="H1" s="532"/>
      <c r="Z1" s="555"/>
    </row>
    <row r="2" spans="1:26" ht="3.75" customHeight="1">
      <c r="Z2" s="116"/>
    </row>
    <row r="3" spans="1:26" ht="77.25" customHeight="1">
      <c r="A3" s="811" t="str">
        <f>'Attach 3(JV)'!A3</f>
        <v>Package-II: Ground Improvement using Vibro Stone Column at KPS-3 Substation associated with Establishment of Khavda Pooling Station-3 (KPS-3) in Khavda RE Park</v>
      </c>
      <c r="B3" s="812"/>
      <c r="C3" s="812"/>
      <c r="D3" s="812"/>
      <c r="E3" s="812"/>
      <c r="F3" s="26"/>
      <c r="G3" s="27"/>
      <c r="H3" s="26"/>
    </row>
    <row r="4" spans="1:26" ht="6.75" customHeight="1">
      <c r="A4" s="28"/>
      <c r="H4" s="30"/>
      <c r="I4" s="11"/>
    </row>
    <row r="5" spans="1:26" ht="20.100000000000001" customHeight="1">
      <c r="A5" s="837" t="s">
        <v>44</v>
      </c>
      <c r="B5" s="837"/>
      <c r="C5" s="837"/>
      <c r="D5" s="837"/>
      <c r="E5" s="837"/>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43" t="str">
        <f>'Attach 3(JV)'!A8</f>
        <v/>
      </c>
      <c r="B8" s="843"/>
      <c r="C8" s="843"/>
      <c r="D8" s="843"/>
      <c r="E8" s="12" t="str">
        <f>'Attach 3(JV)'!E8</f>
        <v>Contract Services</v>
      </c>
      <c r="H8" s="30"/>
      <c r="I8" s="11"/>
    </row>
    <row r="9" spans="1:26" ht="20.100000000000001" customHeight="1">
      <c r="A9" s="13" t="s">
        <v>334</v>
      </c>
      <c r="B9" s="840">
        <f>'Attach 3(JV)'!B9</f>
        <v>0</v>
      </c>
      <c r="C9" s="840"/>
      <c r="D9" s="840"/>
      <c r="E9" s="12" t="str">
        <f>'Attach 3(JV)'!E9</f>
        <v>Power Grid Corporation of India Ltd.,</v>
      </c>
      <c r="H9" s="30"/>
      <c r="I9" s="11"/>
    </row>
    <row r="10" spans="1:26" ht="20.100000000000001" customHeight="1">
      <c r="A10" s="13" t="s">
        <v>336</v>
      </c>
      <c r="B10" s="840">
        <f>'Attach 3(JV)'!B10</f>
        <v>0</v>
      </c>
      <c r="C10" s="840"/>
      <c r="D10" s="840"/>
      <c r="E10" s="12" t="str">
        <f>'Attach 3(JV)'!E10</f>
        <v>"Saudamini", Plot No. 2, Sector 29</v>
      </c>
      <c r="H10" s="30"/>
      <c r="I10" s="11"/>
    </row>
    <row r="11" spans="1:26" ht="20.100000000000001" customHeight="1">
      <c r="B11" s="840">
        <f>'Attach 3(JV)'!B11</f>
        <v>0</v>
      </c>
      <c r="C11" s="840"/>
      <c r="D11" s="840"/>
      <c r="E11" s="12" t="str">
        <f>'Attach 3(JV)'!E11</f>
        <v>Gurgaon (Haryana) - 122001</v>
      </c>
    </row>
    <row r="12" spans="1:26" ht="17.25" customHeight="1">
      <c r="A12" s="32"/>
      <c r="B12" s="840">
        <f>'Attach 3(JV)'!B12</f>
        <v>0</v>
      </c>
      <c r="C12" s="840"/>
      <c r="D12" s="840"/>
      <c r="E12" s="12"/>
    </row>
    <row r="13" spans="1:26" ht="21" customHeight="1">
      <c r="A13" s="29" t="s">
        <v>329</v>
      </c>
      <c r="B13" s="84"/>
      <c r="C13" s="84"/>
      <c r="D13" s="84"/>
    </row>
    <row r="14" spans="1:26" ht="45" customHeight="1">
      <c r="A14" s="1056" t="s">
        <v>45</v>
      </c>
      <c r="B14" s="1056"/>
      <c r="C14" s="1056"/>
      <c r="D14" s="1056"/>
      <c r="E14" s="1056"/>
      <c r="F14" s="34"/>
      <c r="G14" s="34"/>
      <c r="H14" s="34"/>
    </row>
    <row r="15" spans="1:26" ht="12" customHeight="1">
      <c r="A15" s="32"/>
      <c r="B15" s="32"/>
      <c r="C15" s="32"/>
      <c r="D15" s="32"/>
      <c r="E15" s="32"/>
      <c r="F15" s="34"/>
      <c r="G15" s="34"/>
      <c r="H15" s="34"/>
    </row>
    <row r="16" spans="1:26" ht="42" customHeight="1">
      <c r="A16" s="46" t="s">
        <v>332</v>
      </c>
      <c r="B16" s="46" t="s">
        <v>46</v>
      </c>
      <c r="C16" s="1177" t="s">
        <v>47</v>
      </c>
      <c r="D16" s="1177"/>
      <c r="E16" s="46" t="s">
        <v>48</v>
      </c>
      <c r="F16" s="34"/>
      <c r="G16" s="34"/>
      <c r="H16" s="34"/>
    </row>
    <row r="17" spans="1:8" ht="21" customHeight="1">
      <c r="A17" s="223"/>
      <c r="B17" s="223"/>
      <c r="C17" s="1175"/>
      <c r="D17" s="1176"/>
      <c r="E17" s="223"/>
      <c r="F17" s="34"/>
      <c r="G17" s="34"/>
      <c r="H17" s="34"/>
    </row>
    <row r="18" spans="1:8" ht="21" customHeight="1">
      <c r="A18" s="223"/>
      <c r="B18" s="223"/>
      <c r="C18" s="1175"/>
      <c r="D18" s="1176"/>
      <c r="E18" s="223"/>
      <c r="F18" s="34"/>
      <c r="G18" s="34"/>
      <c r="H18" s="34"/>
    </row>
    <row r="19" spans="1:8" ht="21" customHeight="1">
      <c r="A19" s="223"/>
      <c r="B19" s="223"/>
      <c r="C19" s="1178"/>
      <c r="D19" s="1178"/>
      <c r="E19" s="223"/>
      <c r="F19" s="34"/>
      <c r="G19" s="34"/>
      <c r="H19" s="34"/>
    </row>
    <row r="20" spans="1:8" ht="21" customHeight="1">
      <c r="A20" s="223"/>
      <c r="B20" s="223"/>
      <c r="C20" s="1178"/>
      <c r="D20" s="1178"/>
      <c r="E20" s="223"/>
      <c r="F20" s="160"/>
      <c r="G20" s="160"/>
      <c r="H20" s="158" t="b">
        <v>0</v>
      </c>
    </row>
    <row r="21" spans="1:8" ht="21" customHeight="1">
      <c r="A21" s="223"/>
      <c r="B21" s="223"/>
      <c r="C21" s="1178"/>
      <c r="D21" s="1178"/>
      <c r="E21" s="223"/>
      <c r="F21" s="160"/>
      <c r="G21" s="160"/>
      <c r="H21" s="157"/>
    </row>
    <row r="22" spans="1:8" ht="16.5" customHeight="1">
      <c r="D22" s="32"/>
      <c r="E22" s="32"/>
      <c r="F22" s="34"/>
      <c r="G22" s="34"/>
      <c r="H22" s="34"/>
    </row>
    <row r="23" spans="1:8" s="24" customFormat="1" ht="51.75" customHeight="1">
      <c r="A23" s="1139" t="s">
        <v>49</v>
      </c>
      <c r="B23" s="1139"/>
      <c r="C23" s="1139"/>
      <c r="D23" s="1139"/>
      <c r="E23" s="1139"/>
      <c r="F23" s="34"/>
      <c r="G23" s="34"/>
      <c r="H23" s="34"/>
    </row>
    <row r="24" spans="1:8" s="24" customFormat="1" ht="96.75" customHeight="1">
      <c r="A24" s="1139" t="s">
        <v>50</v>
      </c>
      <c r="B24" s="1139"/>
      <c r="C24" s="1139"/>
      <c r="D24" s="1139"/>
      <c r="E24" s="1139"/>
      <c r="F24" s="34"/>
      <c r="G24" s="34"/>
      <c r="H24" s="34"/>
    </row>
    <row r="25" spans="1:8" s="24" customFormat="1" ht="24" customHeight="1">
      <c r="A25" s="152"/>
      <c r="B25" s="152"/>
      <c r="C25" s="152"/>
      <c r="D25" s="37"/>
      <c r="E25" s="152"/>
      <c r="F25" s="34"/>
      <c r="G25" s="34"/>
      <c r="H25" s="34"/>
    </row>
    <row r="26" spans="1:8" ht="24" customHeight="1">
      <c r="A26" s="36" t="s">
        <v>6</v>
      </c>
      <c r="B26" s="63" t="str">
        <f>'Attach 3(JV)'!B24</f>
        <v>--</v>
      </c>
      <c r="C26" s="40"/>
      <c r="D26" s="37" t="s">
        <v>4</v>
      </c>
      <c r="E26" s="212" t="str">
        <f>'Attach 3(JV)'!E24</f>
        <v/>
      </c>
    </row>
    <row r="27" spans="1:8" ht="24" customHeight="1">
      <c r="A27" s="36" t="s">
        <v>7</v>
      </c>
      <c r="B27" s="212" t="str">
        <f>'Attach 3(JV)'!B25</f>
        <v/>
      </c>
      <c r="C27" s="40"/>
      <c r="D27" s="37" t="s">
        <v>5</v>
      </c>
      <c r="E27" s="212" t="str">
        <f>'Attach 3(JV)'!E25</f>
        <v/>
      </c>
    </row>
    <row r="28" spans="1:8" ht="24" customHeight="1">
      <c r="D28" s="37"/>
    </row>
    <row r="29" spans="1:8" ht="24" customHeight="1">
      <c r="D29" s="37"/>
    </row>
    <row r="30" spans="1:8" s="50" customFormat="1" ht="32.25" customHeight="1">
      <c r="A30" s="33" t="str">
        <f>A1</f>
        <v>Specification No. :CC/T/W-CIVIL/DOM/A00/23/11748</v>
      </c>
      <c r="B30" s="33"/>
      <c r="C30" s="33"/>
      <c r="D30" s="33"/>
      <c r="E30" s="52" t="str">
        <f>"Annexure I to" &amp; E1</f>
        <v xml:space="preserve">Annexure I toAttachment-6 </v>
      </c>
      <c r="F30" s="49"/>
      <c r="G30" s="49"/>
      <c r="H30" s="49"/>
    </row>
    <row r="31" spans="1:8" ht="15.75" customHeight="1">
      <c r="A31" s="1180"/>
      <c r="B31" s="1180"/>
      <c r="C31" s="1180"/>
      <c r="D31" s="1180"/>
      <c r="E31" s="1180"/>
    </row>
    <row r="32" spans="1:8" ht="20.100000000000001" customHeight="1">
      <c r="A32" s="1179" t="str">
        <f>A5</f>
        <v>(Alternative, Deviations and Exceptions to the Provisions)</v>
      </c>
      <c r="B32" s="1179"/>
      <c r="C32" s="1179"/>
      <c r="D32" s="1179"/>
      <c r="E32" s="1179"/>
    </row>
    <row r="33" spans="1:5" ht="20.100000000000001" customHeight="1">
      <c r="A33" s="1179" t="s">
        <v>167</v>
      </c>
      <c r="B33" s="1179"/>
      <c r="C33" s="1179"/>
      <c r="D33" s="1179"/>
      <c r="E33" s="1179"/>
    </row>
    <row r="34" spans="1:5" ht="20.100000000000001" customHeight="1"/>
    <row r="35" spans="1:5" ht="42" customHeight="1">
      <c r="A35" s="46" t="s">
        <v>332</v>
      </c>
      <c r="B35" s="46" t="s">
        <v>46</v>
      </c>
      <c r="C35" s="1177" t="s">
        <v>47</v>
      </c>
      <c r="D35" s="1177"/>
      <c r="E35" s="46" t="s">
        <v>48</v>
      </c>
    </row>
    <row r="36" spans="1:5" ht="39.9" customHeight="1">
      <c r="A36" s="223"/>
      <c r="B36" s="223"/>
      <c r="C36" s="1175"/>
      <c r="D36" s="1176"/>
      <c r="E36" s="223"/>
    </row>
    <row r="37" spans="1:5" ht="39.9" customHeight="1">
      <c r="A37" s="223"/>
      <c r="B37" s="223"/>
      <c r="C37" s="1175"/>
      <c r="D37" s="1176"/>
      <c r="E37" s="223"/>
    </row>
    <row r="38" spans="1:5" ht="39.9" customHeight="1">
      <c r="A38" s="223"/>
      <c r="B38" s="223"/>
      <c r="C38" s="1175"/>
      <c r="D38" s="1176"/>
      <c r="E38" s="223"/>
    </row>
    <row r="39" spans="1:5" ht="39.9" customHeight="1">
      <c r="A39" s="223"/>
      <c r="B39" s="223"/>
      <c r="C39" s="1175"/>
      <c r="D39" s="1176"/>
      <c r="E39" s="223"/>
    </row>
    <row r="40" spans="1:5" ht="39.9" customHeight="1">
      <c r="A40" s="223"/>
      <c r="B40" s="223"/>
      <c r="C40" s="1175"/>
      <c r="D40" s="1176"/>
      <c r="E40" s="223"/>
    </row>
    <row r="41" spans="1:5" ht="39.9" customHeight="1">
      <c r="A41" s="223"/>
      <c r="B41" s="223"/>
      <c r="C41" s="1175"/>
      <c r="D41" s="1176"/>
      <c r="E41" s="223"/>
    </row>
    <row r="42" spans="1:5" ht="39.9" customHeight="1">
      <c r="A42" s="223"/>
      <c r="B42" s="223"/>
      <c r="C42" s="1175"/>
      <c r="D42" s="1176"/>
      <c r="E42" s="223"/>
    </row>
    <row r="43" spans="1:5" ht="39.9" customHeight="1">
      <c r="A43" s="223"/>
      <c r="B43" s="223"/>
      <c r="C43" s="1175"/>
      <c r="D43" s="1176"/>
      <c r="E43" s="223"/>
    </row>
    <row r="44" spans="1:5" ht="39.9" customHeight="1">
      <c r="A44" s="223"/>
      <c r="B44" s="223"/>
      <c r="C44" s="1175"/>
      <c r="D44" s="1176"/>
      <c r="E44" s="223"/>
    </row>
    <row r="45" spans="1:5" ht="39.9" customHeight="1">
      <c r="A45" s="223"/>
      <c r="B45" s="223"/>
      <c r="C45" s="1175"/>
      <c r="D45" s="1176"/>
      <c r="E45" s="223"/>
    </row>
    <row r="46" spans="1:5" ht="20.100000000000001" customHeight="1"/>
    <row r="47" spans="1:5" ht="25.5" customHeight="1"/>
    <row r="48" spans="1:5" ht="25.5" customHeight="1">
      <c r="A48" s="25"/>
      <c r="B48" s="25"/>
      <c r="C48" s="25"/>
      <c r="D48" s="37"/>
      <c r="E48" s="25"/>
    </row>
    <row r="49" spans="1:5" ht="25.5" customHeight="1">
      <c r="A49" s="36" t="s">
        <v>6</v>
      </c>
      <c r="B49" s="63" t="str">
        <f>B26</f>
        <v>--</v>
      </c>
      <c r="C49" s="40"/>
      <c r="D49" s="37" t="s">
        <v>4</v>
      </c>
      <c r="E49" s="212" t="str">
        <f>E26</f>
        <v/>
      </c>
    </row>
    <row r="50" spans="1:5" ht="25.5" customHeight="1">
      <c r="A50" s="36" t="s">
        <v>7</v>
      </c>
      <c r="B50" s="217" t="str">
        <f>B27</f>
        <v/>
      </c>
      <c r="C50" s="40"/>
      <c r="D50" s="37" t="s">
        <v>5</v>
      </c>
      <c r="E50" s="212" t="str">
        <f>E27</f>
        <v/>
      </c>
    </row>
    <row r="51" spans="1:5" ht="25.5" customHeight="1">
      <c r="D51" s="37"/>
    </row>
  </sheetData>
  <sheetProtection algorithmName="SHA-512" hashValue="b9jCBLk0iKzrSVBfisixrAWuvCbUe8Z7Ps0d8obctYdHsvCjsdYpvy2SpvsRXK6GhE5Se4baeprL4TSI/N0m5A==" saltValue="5RaETTXvkks/rRMtgOghoA==" spinCount="100000" sheet="1" formatColumns="0" formatRows="0" selectLockedCells="1"/>
  <customSheetViews>
    <customSheetView guid="{28F8E3EE-9674-48D3-AA88-E28CD7FD8EC7}" scale="110" showPageBreaks="1" showGridLines="0" fitToPage="1" printArea="1" hiddenColumns="1" view="pageBreakPreview">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869B0F9C-77A4-468D-A350-EA35CAE357D9}" scale="110" showPageBreaks="1" showGridLines="0" fitToPage="1" printArea="1" hiddenColumns="1" view="pageBreakPreview">
      <selection activeCell="C37" sqref="C37:D3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3B560446-5E90-427C-82DA-4C4E21FC4875}"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9" priority="1" stopIfTrue="1">
      <formula>$H$20=FALSE</formula>
    </cfRule>
  </conditionalFormatting>
  <conditionalFormatting sqref="A31:E51">
    <cfRule type="expression" dxfId="18" priority="3" stopIfTrue="1">
      <formula>$H$20=FALSE</formula>
    </cfRule>
  </conditionalFormatting>
  <conditionalFormatting sqref="A52:E52">
    <cfRule type="expression" dxfId="17" priority="2" stopIfTrue="1">
      <formula>$H$20="No"</formula>
    </cfRule>
  </conditionalFormatting>
  <pageMargins left="0.75" right="0.63" top="0.57999999999999996" bottom="0.4" header="0.34" footer="0.2"/>
  <pageSetup scale="89" fitToHeight="0" orientation="portrait" r:id="rId39"/>
  <headerFooter alignWithMargins="0">
    <oddFooter>&amp;R&amp;"Book Antiqua,Bold"&amp;8 Page &amp;P of &amp;N</oddFooter>
  </headerFooter>
  <drawing r:id="rId40"/>
  <legacyDrawing r:id="rId41"/>
  <mc:AlternateContent xmlns:mc="http://schemas.openxmlformats.org/markup-compatibility/2006">
    <mc:Choice Requires="x14">
      <controls>
        <mc:AlternateContent xmlns:mc="http://schemas.openxmlformats.org/markup-compatibility/2006">
          <mc:Choice Requires="x14">
            <control shapeId="10254" r:id="rId42"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3" zoomScale="130" zoomScaleSheetLayoutView="130" workbookViewId="0">
      <selection activeCell="D18" sqref="D18"/>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9.44140625" style="29" customWidth="1"/>
    <col min="6" max="8" width="9.109375" style="24"/>
    <col min="9" max="16384" width="9.109375" style="25"/>
  </cols>
  <sheetData>
    <row r="1" spans="1:9" s="533" customFormat="1" ht="15.75" customHeight="1">
      <c r="A1" s="1138" t="str">
        <f>'Attach 3(JV)'!A1</f>
        <v>Specification No. :CC/T/W-CIVIL/DOM/A00/23/11748</v>
      </c>
      <c r="B1" s="1138"/>
      <c r="C1" s="1138"/>
      <c r="D1" s="1138"/>
      <c r="E1" s="531" t="str">
        <f>"Attachment-7 " &amp; 'Attach 3(JV)'!AT1</f>
        <v xml:space="preserve">Attachment-7 </v>
      </c>
      <c r="F1" s="532"/>
      <c r="G1" s="532"/>
      <c r="H1" s="532"/>
    </row>
    <row r="2" spans="1:9">
      <c r="E2" s="196"/>
    </row>
    <row r="3" spans="1:9" ht="66.75" customHeight="1">
      <c r="A3" s="811" t="str">
        <f>'Attach 3(JV)'!A3</f>
        <v>Package-II: Ground Improvement using Vibro Stone Column at KPS-3 Substation associated with Establishment of Khavda Pooling Station-3 (KPS-3) in Khavda RE Park</v>
      </c>
      <c r="B3" s="812"/>
      <c r="C3" s="812"/>
      <c r="D3" s="812"/>
      <c r="E3" s="812"/>
      <c r="F3" s="26"/>
      <c r="G3" s="27"/>
      <c r="H3" s="26"/>
    </row>
    <row r="4" spans="1:9" ht="20.100000000000001" customHeight="1">
      <c r="A4" s="28"/>
      <c r="H4" s="30"/>
      <c r="I4" s="11"/>
    </row>
    <row r="5" spans="1:9" ht="20.100000000000001" customHeight="1">
      <c r="A5" s="837" t="s">
        <v>170</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08" t="str">
        <f>'Attach 3(JV)'!E8</f>
        <v>Contract Services</v>
      </c>
      <c r="H8" s="30"/>
      <c r="I8" s="11"/>
    </row>
    <row r="9" spans="1:9" ht="20.100000000000001" customHeight="1">
      <c r="A9" s="13" t="s">
        <v>334</v>
      </c>
      <c r="B9" s="840">
        <f>'Attach 3(JV)'!B9</f>
        <v>0</v>
      </c>
      <c r="C9" s="840"/>
      <c r="D9" s="840"/>
      <c r="E9" s="108" t="str">
        <f>'Attach 3(JV)'!E9</f>
        <v>Power Grid Corporation of India Ltd.,</v>
      </c>
      <c r="H9" s="30"/>
      <c r="I9" s="11"/>
    </row>
    <row r="10" spans="1:9" ht="20.100000000000001" customHeight="1">
      <c r="A10" s="13" t="s">
        <v>336</v>
      </c>
      <c r="B10" s="840">
        <f>'Attach 3(JV)'!B10</f>
        <v>0</v>
      </c>
      <c r="C10" s="840"/>
      <c r="D10" s="840"/>
      <c r="E10" s="108" t="str">
        <f>'Attach 3(JV)'!E10</f>
        <v>"Saudamini", Plot No. 2, Sector 29</v>
      </c>
      <c r="H10" s="30"/>
      <c r="I10" s="11"/>
    </row>
    <row r="11" spans="1:9" ht="20.100000000000001" customHeight="1">
      <c r="B11" s="840">
        <f>'Attach 3(JV)'!B11</f>
        <v>0</v>
      </c>
      <c r="C11" s="840"/>
      <c r="D11" s="840"/>
      <c r="E11" s="108" t="str">
        <f>'Attach 3(JV)'!E11</f>
        <v>Gurgaon (Haryana) - 122001</v>
      </c>
    </row>
    <row r="12" spans="1:9" ht="20.100000000000001" customHeight="1">
      <c r="A12" s="32"/>
      <c r="B12" s="840">
        <f>'Attach 3(JV)'!B12</f>
        <v>0</v>
      </c>
      <c r="C12" s="840"/>
      <c r="D12" s="840"/>
      <c r="E12" s="15"/>
    </row>
    <row r="13" spans="1:9" ht="20.100000000000001" customHeight="1"/>
    <row r="14" spans="1:9" ht="20.100000000000001" customHeight="1">
      <c r="A14" s="32"/>
    </row>
    <row r="15" spans="1:9" ht="27.75" customHeight="1">
      <c r="A15" s="1179" t="s">
        <v>171</v>
      </c>
      <c r="B15" s="1179"/>
      <c r="C15" s="1179"/>
      <c r="D15" s="1179"/>
      <c r="E15" s="1179"/>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v>
      </c>
      <c r="B22" s="63" t="str">
        <f>'Attach 3(JV)'!B24</f>
        <v>--</v>
      </c>
      <c r="C22" s="33"/>
      <c r="D22" s="37" t="s">
        <v>4</v>
      </c>
      <c r="E22" s="212" t="str">
        <f>'Attach 3(JV)'!E24</f>
        <v/>
      </c>
    </row>
    <row r="23" spans="1:5" ht="33" customHeight="1">
      <c r="A23" s="36" t="s">
        <v>7</v>
      </c>
      <c r="B23" s="212" t="str">
        <f>'Attach 3(JV)'!B25</f>
        <v/>
      </c>
      <c r="C23" s="33"/>
      <c r="D23" s="37" t="s">
        <v>5</v>
      </c>
      <c r="E23" s="212"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FChQAJFMCYNQTP/ebyt/dQ/j02ZbIpB/FeF8Ds/C0FDqYaTs8+5zBbsIK5Cv2QgXHp/eKhzVWt3Gk5MDBvcP/Q==" saltValue="GxsNA6BunGKjytYLFt1yDA==" spinCount="100000" sheet="1" formatColumns="0" formatRows="0" selectLockedCells="1"/>
  <customSheetViews>
    <customSheetView guid="{28F8E3EE-9674-48D3-AA88-E28CD7FD8EC7}"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 guid="{3B560446-5E90-427C-82DA-4C4E21FC4875}"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8"/>
  <headerFooter alignWithMargins="0">
    <oddFooter>&amp;R&amp;"Book Antiqua,Bold"&amp;8 Page &amp;P of &amp;N</oddFooter>
  </headerFooter>
  <drawing r:id="rId3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35" zoomScaleSheetLayoutView="100" workbookViewId="0">
      <selection activeCell="E44" sqref="E44:F44"/>
    </sheetView>
  </sheetViews>
  <sheetFormatPr defaultColWidth="9.109375" defaultRowHeight="14.4"/>
  <cols>
    <col min="1" max="1" width="12.109375" style="29" customWidth="1"/>
    <col min="2" max="2" width="20.5546875" style="29" customWidth="1"/>
    <col min="3" max="3" width="11.44140625" style="29" customWidth="1"/>
    <col min="4" max="4" width="40.88671875" style="29" customWidth="1"/>
    <col min="5" max="5" width="33.44140625" style="24" customWidth="1"/>
    <col min="6" max="6" width="24.44140625" style="24" customWidth="1"/>
    <col min="7" max="16384" width="9.109375" style="25"/>
  </cols>
  <sheetData>
    <row r="1" spans="1:6" s="78" customFormat="1" ht="21.75" customHeight="1">
      <c r="A1" s="1135" t="str">
        <f>'Attach 3(JV)'!A1</f>
        <v>Specification No. :CC/T/W-CIVIL/DOM/A00/23/11748</v>
      </c>
      <c r="B1" s="1135"/>
      <c r="C1" s="1135"/>
      <c r="D1" s="1135"/>
      <c r="E1" s="526"/>
      <c r="F1" s="526"/>
    </row>
    <row r="2" spans="1:6" ht="15" customHeight="1"/>
    <row r="3" spans="1:6" ht="66" customHeight="1">
      <c r="A3" s="1206" t="str">
        <f>'Attach 3(JV)'!A3</f>
        <v>Package-II: Ground Improvement using Vibro Stone Column at KPS-3 Substation associated with Establishment of Khavda Pooling Station-3 (KPS-3) in Khavda RE Park</v>
      </c>
      <c r="B3" s="1207"/>
      <c r="C3" s="1207"/>
      <c r="D3" s="1207"/>
      <c r="E3" s="1207"/>
      <c r="F3" s="1207"/>
    </row>
    <row r="4" spans="1:6" ht="15" customHeight="1">
      <c r="A4" s="28"/>
      <c r="F4" s="30"/>
    </row>
    <row r="5" spans="1:6" ht="20.100000000000001" customHeight="1">
      <c r="A5" s="837" t="s">
        <v>359</v>
      </c>
      <c r="B5" s="837"/>
      <c r="C5" s="837"/>
      <c r="D5" s="837"/>
      <c r="E5" s="837"/>
      <c r="F5" s="837"/>
    </row>
    <row r="6" spans="1:6" ht="12.75" customHeight="1">
      <c r="A6" s="32"/>
      <c r="F6" s="30"/>
    </row>
    <row r="7" spans="1:6" ht="20.100000000000001" customHeight="1">
      <c r="A7" s="33" t="str">
        <f>'Attach 3(JV)'!A7</f>
        <v>Bidder’s Name and Address  :</v>
      </c>
      <c r="E7" s="29" t="s">
        <v>333</v>
      </c>
      <c r="F7" s="30"/>
    </row>
    <row r="8" spans="1:6" ht="36" customHeight="1">
      <c r="A8" s="843" t="str">
        <f>'Attach 3(JV)'!A8</f>
        <v/>
      </c>
      <c r="B8" s="843"/>
      <c r="C8" s="843"/>
      <c r="D8" s="843"/>
      <c r="E8" s="29" t="s">
        <v>335</v>
      </c>
      <c r="F8" s="30"/>
    </row>
    <row r="9" spans="1:6" ht="20.100000000000001" customHeight="1">
      <c r="A9" s="13" t="s">
        <v>334</v>
      </c>
      <c r="B9" s="840">
        <f>'Attach 3(JV)'!B9</f>
        <v>0</v>
      </c>
      <c r="C9" s="840"/>
      <c r="D9" s="840"/>
      <c r="E9" s="29" t="s">
        <v>337</v>
      </c>
      <c r="F9" s="30"/>
    </row>
    <row r="10" spans="1:6" ht="20.100000000000001" customHeight="1">
      <c r="A10" s="13" t="s">
        <v>336</v>
      </c>
      <c r="B10" s="840">
        <f>'Attach 3(JV)'!B10</f>
        <v>0</v>
      </c>
      <c r="C10" s="840"/>
      <c r="D10" s="840"/>
      <c r="E10" s="29" t="s">
        <v>166</v>
      </c>
      <c r="F10" s="30"/>
    </row>
    <row r="11" spans="1:6" ht="20.100000000000001" customHeight="1">
      <c r="B11" s="840">
        <f>'Attach 3(JV)'!B11</f>
        <v>0</v>
      </c>
      <c r="C11" s="840"/>
      <c r="D11" s="840"/>
      <c r="E11" s="29" t="s">
        <v>338</v>
      </c>
    </row>
    <row r="12" spans="1:6" ht="20.100000000000001" customHeight="1">
      <c r="A12" s="32"/>
      <c r="B12" s="840">
        <f>'Attach 3(JV)'!B12</f>
        <v>0</v>
      </c>
      <c r="C12" s="840"/>
      <c r="D12" s="840"/>
    </row>
    <row r="13" spans="1:6" ht="13.5" customHeight="1">
      <c r="A13" s="32"/>
      <c r="B13" s="103"/>
      <c r="C13" s="103"/>
      <c r="D13" s="103"/>
    </row>
    <row r="14" spans="1:6" ht="20.100000000000001" customHeight="1">
      <c r="A14" s="29" t="s">
        <v>329</v>
      </c>
    </row>
    <row r="15" spans="1:6" ht="15" customHeight="1">
      <c r="A15" s="32"/>
    </row>
    <row r="16" spans="1:6" ht="99.75" customHeight="1">
      <c r="A16" s="1000"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Package-II: Ground Improvement using Vibro Stone Column at KPS-3 Substation associated with Establishment of Khavda Pooling Station-3 (KPS-3) in Khavda RE Park for the period commencing from the effective date of Contract to us :</v>
      </c>
      <c r="B16" s="1000"/>
      <c r="C16" s="1000"/>
      <c r="D16" s="1000"/>
      <c r="E16" s="1000"/>
      <c r="F16" s="1000"/>
    </row>
    <row r="17" spans="1:6" ht="14.25" customHeight="1">
      <c r="A17" s="32"/>
      <c r="B17" s="32"/>
      <c r="C17" s="32"/>
      <c r="D17" s="32"/>
      <c r="E17" s="34"/>
      <c r="F17" s="34"/>
    </row>
    <row r="18" spans="1:6" ht="24.75" customHeight="1">
      <c r="A18" s="1196" t="s">
        <v>332</v>
      </c>
      <c r="B18" s="1201" t="s">
        <v>371</v>
      </c>
      <c r="C18" s="1202"/>
      <c r="D18" s="1203"/>
      <c r="E18" s="1208" t="str">
        <f>A3</f>
        <v>Package-II: Ground Improvement using Vibro Stone Column at KPS-3 Substation associated with Establishment of Khavda Pooling Station-3 (KPS-3) in Khavda RE Park</v>
      </c>
      <c r="F18" s="1209"/>
    </row>
    <row r="19" spans="1:6" ht="104.25" customHeight="1">
      <c r="A19" s="1197"/>
      <c r="B19" s="1204"/>
      <c r="C19" s="1205"/>
      <c r="D19" s="1205"/>
      <c r="E19" s="1210"/>
      <c r="F19" s="1211"/>
    </row>
    <row r="20" spans="1:6" ht="20.100000000000001" customHeight="1">
      <c r="A20" s="1190">
        <v>1</v>
      </c>
      <c r="B20" s="1191" t="s">
        <v>360</v>
      </c>
      <c r="C20" s="1191"/>
      <c r="D20" s="1192"/>
      <c r="E20" s="1193"/>
      <c r="F20" s="1194"/>
    </row>
    <row r="21" spans="1:6" ht="20.100000000000001" customHeight="1">
      <c r="A21" s="1190"/>
      <c r="B21" s="1185" t="s">
        <v>361</v>
      </c>
      <c r="C21" s="1185"/>
      <c r="D21" s="1186"/>
      <c r="E21" s="1183"/>
      <c r="F21" s="1184"/>
    </row>
    <row r="22" spans="1:6" ht="20.100000000000001" customHeight="1">
      <c r="A22" s="1190"/>
      <c r="B22" s="1187" t="s">
        <v>362</v>
      </c>
      <c r="C22" s="1187"/>
      <c r="D22" s="1188"/>
      <c r="E22" s="1183"/>
      <c r="F22" s="1184"/>
    </row>
    <row r="23" spans="1:6" ht="20.100000000000001" customHeight="1">
      <c r="A23" s="1190">
        <v>2</v>
      </c>
      <c r="B23" s="1191" t="s">
        <v>363</v>
      </c>
      <c r="C23" s="1191"/>
      <c r="D23" s="1192"/>
      <c r="E23" s="1193"/>
      <c r="F23" s="1194"/>
    </row>
    <row r="24" spans="1:6" ht="20.100000000000001" customHeight="1">
      <c r="A24" s="1190"/>
      <c r="B24" s="1185" t="s">
        <v>361</v>
      </c>
      <c r="C24" s="1185"/>
      <c r="D24" s="1186"/>
      <c r="E24" s="1183"/>
      <c r="F24" s="1184"/>
    </row>
    <row r="25" spans="1:6" ht="20.100000000000001" customHeight="1">
      <c r="A25" s="1190"/>
      <c r="B25" s="1187" t="s">
        <v>362</v>
      </c>
      <c r="C25" s="1187"/>
      <c r="D25" s="1188"/>
      <c r="E25" s="1183"/>
      <c r="F25" s="1184"/>
    </row>
    <row r="26" spans="1:6" ht="20.100000000000001" hidden="1" customHeight="1">
      <c r="A26" s="1190">
        <v>3</v>
      </c>
      <c r="B26" s="1191" t="s">
        <v>364</v>
      </c>
      <c r="C26" s="1191"/>
      <c r="D26" s="1192"/>
      <c r="E26" s="676"/>
      <c r="F26" s="676"/>
    </row>
    <row r="27" spans="1:6" ht="20.100000000000001" hidden="1" customHeight="1">
      <c r="A27" s="1190"/>
      <c r="B27" s="1185" t="s">
        <v>361</v>
      </c>
      <c r="C27" s="1185"/>
      <c r="D27" s="1186"/>
      <c r="E27" s="677"/>
      <c r="F27" s="677"/>
    </row>
    <row r="28" spans="1:6" ht="20.100000000000001" hidden="1" customHeight="1">
      <c r="A28" s="1190"/>
      <c r="B28" s="1187" t="s">
        <v>362</v>
      </c>
      <c r="C28" s="1187"/>
      <c r="D28" s="1188"/>
      <c r="E28" s="677"/>
      <c r="F28" s="677"/>
    </row>
    <row r="29" spans="1:6" ht="20.100000000000001" customHeight="1">
      <c r="A29" s="1190">
        <v>3</v>
      </c>
      <c r="B29" s="1191" t="s">
        <v>365</v>
      </c>
      <c r="C29" s="1191"/>
      <c r="D29" s="1192"/>
      <c r="E29" s="1193"/>
      <c r="F29" s="1194"/>
    </row>
    <row r="30" spans="1:6" ht="20.100000000000001" customHeight="1">
      <c r="A30" s="1190"/>
      <c r="B30" s="1185" t="s">
        <v>361</v>
      </c>
      <c r="C30" s="1185"/>
      <c r="D30" s="1186"/>
      <c r="E30" s="1183"/>
      <c r="F30" s="1184"/>
    </row>
    <row r="31" spans="1:6" ht="20.100000000000001" customHeight="1">
      <c r="A31" s="1190"/>
      <c r="B31" s="1187" t="s">
        <v>362</v>
      </c>
      <c r="C31" s="1187"/>
      <c r="D31" s="1188"/>
      <c r="E31" s="1183"/>
      <c r="F31" s="1184"/>
    </row>
    <row r="32" spans="1:6" ht="20.100000000000001" customHeight="1">
      <c r="A32" s="1190">
        <v>4</v>
      </c>
      <c r="B32" s="1191" t="s">
        <v>366</v>
      </c>
      <c r="C32" s="1191"/>
      <c r="D32" s="1192"/>
      <c r="E32" s="1193"/>
      <c r="F32" s="1194"/>
    </row>
    <row r="33" spans="1:8" ht="20.100000000000001" customHeight="1">
      <c r="A33" s="1190"/>
      <c r="B33" s="1185" t="s">
        <v>361</v>
      </c>
      <c r="C33" s="1185"/>
      <c r="D33" s="1186"/>
      <c r="E33" s="1183"/>
      <c r="F33" s="1184"/>
    </row>
    <row r="34" spans="1:8" ht="20.100000000000001" customHeight="1">
      <c r="A34" s="1190"/>
      <c r="B34" s="1187" t="s">
        <v>362</v>
      </c>
      <c r="C34" s="1187"/>
      <c r="D34" s="1188"/>
      <c r="E34" s="1183"/>
      <c r="F34" s="1184"/>
    </row>
    <row r="35" spans="1:8" ht="20.100000000000001" customHeight="1">
      <c r="A35" s="43">
        <v>5</v>
      </c>
      <c r="B35" s="1198" t="s">
        <v>367</v>
      </c>
      <c r="C35" s="1198"/>
      <c r="D35" s="1199"/>
      <c r="E35" s="1183"/>
      <c r="F35" s="1184"/>
    </row>
    <row r="36" spans="1:8" ht="20.100000000000001" customHeight="1">
      <c r="A36" s="1190">
        <v>6</v>
      </c>
      <c r="B36" s="1191" t="s">
        <v>368</v>
      </c>
      <c r="C36" s="1191"/>
      <c r="D36" s="1192"/>
      <c r="E36" s="1193"/>
      <c r="F36" s="1194"/>
    </row>
    <row r="37" spans="1:8" ht="20.100000000000001" customHeight="1">
      <c r="A37" s="1190"/>
      <c r="B37" s="1185" t="s">
        <v>361</v>
      </c>
      <c r="C37" s="1185"/>
      <c r="D37" s="1186"/>
      <c r="E37" s="1183"/>
      <c r="F37" s="1184"/>
    </row>
    <row r="38" spans="1:8" ht="20.100000000000001" customHeight="1">
      <c r="A38" s="1190"/>
      <c r="B38" s="1187" t="s">
        <v>362</v>
      </c>
      <c r="C38" s="1187"/>
      <c r="D38" s="1188"/>
      <c r="E38" s="1183"/>
      <c r="F38" s="1184"/>
    </row>
    <row r="39" spans="1:8" ht="20.100000000000001" customHeight="1">
      <c r="A39" s="1190">
        <v>7</v>
      </c>
      <c r="B39" s="1191" t="s">
        <v>369</v>
      </c>
      <c r="C39" s="1191"/>
      <c r="D39" s="1192"/>
      <c r="E39" s="1193"/>
      <c r="F39" s="1194"/>
    </row>
    <row r="40" spans="1:8" ht="20.100000000000001" customHeight="1">
      <c r="A40" s="1190"/>
      <c r="B40" s="1185" t="s">
        <v>361</v>
      </c>
      <c r="C40" s="1185"/>
      <c r="D40" s="1186"/>
      <c r="E40" s="1183"/>
      <c r="F40" s="1184"/>
    </row>
    <row r="41" spans="1:8" ht="20.100000000000001" customHeight="1">
      <c r="A41" s="1190"/>
      <c r="B41" s="1187" t="s">
        <v>362</v>
      </c>
      <c r="C41" s="1187"/>
      <c r="D41" s="1188"/>
      <c r="E41" s="1183"/>
      <c r="F41" s="1184"/>
    </row>
    <row r="42" spans="1:8" ht="20.100000000000001" customHeight="1">
      <c r="A42" s="1190">
        <v>8</v>
      </c>
      <c r="B42" s="1200" t="s">
        <v>370</v>
      </c>
      <c r="C42" s="1191"/>
      <c r="D42" s="1192"/>
      <c r="E42" s="1193"/>
      <c r="F42" s="1194"/>
    </row>
    <row r="43" spans="1:8" ht="20.100000000000001" customHeight="1">
      <c r="A43" s="1190"/>
      <c r="B43" s="1189" t="s">
        <v>361</v>
      </c>
      <c r="C43" s="1185"/>
      <c r="D43" s="1186"/>
      <c r="E43" s="1183"/>
      <c r="F43" s="1184"/>
    </row>
    <row r="44" spans="1:8" ht="20.100000000000001" customHeight="1">
      <c r="A44" s="1190"/>
      <c r="B44" s="1189" t="s">
        <v>362</v>
      </c>
      <c r="C44" s="1185"/>
      <c r="D44" s="1186"/>
      <c r="E44" s="1183"/>
      <c r="F44" s="1184"/>
    </row>
    <row r="45" spans="1:8" s="700" customFormat="1" ht="18" customHeight="1">
      <c r="A45" s="1181" t="str">
        <f>IF(OR(E44&gt;4),"You are exceeding the completion schedule specified in the bidding documents.","")</f>
        <v/>
      </c>
      <c r="B45" s="1182"/>
      <c r="C45" s="1182"/>
      <c r="D45" s="1182"/>
      <c r="E45" s="1182"/>
      <c r="F45" s="1182"/>
      <c r="G45" s="699"/>
      <c r="H45" s="699"/>
    </row>
    <row r="46" spans="1:8" ht="18" customHeight="1">
      <c r="A46" s="396"/>
      <c r="B46" s="396"/>
      <c r="C46" s="396"/>
      <c r="D46" s="396"/>
    </row>
    <row r="47" spans="1:8" ht="29.25" customHeight="1">
      <c r="A47" s="36" t="s">
        <v>6</v>
      </c>
      <c r="B47" s="63" t="str">
        <f>'Attach 3(JV)'!B24</f>
        <v>--</v>
      </c>
      <c r="D47" s="37"/>
      <c r="E47" s="37" t="s">
        <v>4</v>
      </c>
      <c r="F47" s="39" t="str">
        <f>'Attach 3(JV)'!E24</f>
        <v/>
      </c>
    </row>
    <row r="48" spans="1:8" ht="22.5" customHeight="1">
      <c r="A48" s="36" t="s">
        <v>7</v>
      </c>
      <c r="B48" s="212" t="str">
        <f>'Attach 3(JV)'!B25</f>
        <v/>
      </c>
      <c r="D48" s="37"/>
      <c r="E48" s="37" t="s">
        <v>5</v>
      </c>
      <c r="F48" s="39" t="str">
        <f>'Attach 3(JV)'!E25</f>
        <v/>
      </c>
    </row>
    <row r="49" spans="1:4" ht="8.25" customHeight="1">
      <c r="D49" s="37"/>
    </row>
    <row r="50" spans="1:4" ht="12" customHeight="1">
      <c r="A50" s="38"/>
    </row>
    <row r="51" spans="1:4" ht="61.5" customHeight="1">
      <c r="A51" s="45" t="s">
        <v>374</v>
      </c>
      <c r="B51" s="1195" t="s">
        <v>373</v>
      </c>
      <c r="C51" s="1195"/>
      <c r="D51" s="1195"/>
    </row>
    <row r="52" spans="1:4" ht="20.100000000000001" customHeight="1"/>
  </sheetData>
  <sheetProtection algorithmName="SHA-512" hashValue="Vu+2evEJyxr/uyg9XP/zNfEFUxYtG5dCMDQtlnT/NCVZY0nxiw8UeSSXH478w2PFj1bKa2udW+Eh/nl3wX+hGQ==" saltValue="qe74mjHtmGPoTNQknhhdjg==" spinCount="100000" sheet="1" formatColumns="0" formatRows="0" selectLockedCells="1"/>
  <customSheetViews>
    <customSheetView guid="{28F8E3EE-9674-48D3-AA88-E28CD7FD8EC7}" showPageBreaks="1" showGridLines="0" fitToPage="1" printArea="1" hiddenRows="1" view="pageBreakPreview" topLeftCell="A13">
      <selection activeCell="E44" sqref="E44:F44"/>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869B0F9C-77A4-468D-A350-EA35CAE357D9}" showPageBreaks="1" showGridLines="0" fitToPage="1" printArea="1" hiddenRows="1" view="pageBreakPreview" topLeftCell="A4">
      <selection activeCell="E21" sqref="E21:F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4"/>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7"/>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 guid="{3B560446-5E90-427C-82DA-4C4E21FC4875}" showPageBreaks="1" showGridLines="0" fitToPage="1" printArea="1" hiddenRows="1" view="pageBreakPreview" topLeftCell="A13">
      <selection activeCell="E44" sqref="E44:F44"/>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s>
  <mergeCells count="69">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B18:D19"/>
    <mergeCell ref="A1:D1"/>
    <mergeCell ref="B9:D9"/>
    <mergeCell ref="A8:D8"/>
    <mergeCell ref="B12:D12"/>
    <mergeCell ref="B10:D10"/>
    <mergeCell ref="B11:D11"/>
    <mergeCell ref="E29:F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A45:F45"/>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s>
  <phoneticPr fontId="7" type="noConversion"/>
  <dataValidations count="1">
    <dataValidation type="decimal" allowBlank="1" showInputMessage="1" showErrorMessage="1" error="Enter period in numeric figure only !" sqref="E26:F26 E21 E23:E25 E29:E44" xr:uid="{00000000-0002-0000-0E00-000000000000}">
      <formula1>0</formula1>
      <formula2>100</formula2>
    </dataValidation>
  </dataValidations>
  <pageMargins left="0.45" right="0.38" top="0.57999999999999996" bottom="0.6" header="0.34" footer="0.35"/>
  <pageSetup scale="76" fitToHeight="0" orientation="portrait" r:id="rId39"/>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12" zoomScale="115" zoomScaleSheetLayoutView="115" workbookViewId="0">
      <selection activeCell="H14" sqref="H14"/>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39.5546875" style="1" customWidth="1"/>
    <col min="7" max="8" width="9.109375" style="1" customWidth="1"/>
  </cols>
  <sheetData>
    <row r="1" spans="1:10" s="530" customFormat="1" ht="22.5" customHeight="1">
      <c r="A1" s="1135" t="str">
        <f>'Attach 3(JV)'!A1</f>
        <v>Specification No. :CC/T/W-CIVIL/DOM/A00/23/11748</v>
      </c>
      <c r="B1" s="1135"/>
      <c r="C1" s="1135"/>
      <c r="D1" s="1135"/>
      <c r="E1" s="528"/>
      <c r="F1" s="527" t="str">
        <f>"Attachment-10 " &amp; 'Attach 3(JV)'!AT1</f>
        <v xml:space="preserve">Attachment-10 </v>
      </c>
      <c r="G1" s="529"/>
      <c r="H1" s="529"/>
    </row>
    <row r="3" spans="1:10" ht="77.25" customHeight="1">
      <c r="A3" s="1206" t="str">
        <f>'Attach 3(JV)'!A3</f>
        <v>Package-II: Ground Improvement using Vibro Stone Column at KPS-3 Substation associated with Establishment of Khavda Pooling Station-3 (KPS-3) in Khavda RE Park</v>
      </c>
      <c r="B3" s="1207"/>
      <c r="C3" s="1207"/>
      <c r="D3" s="1207"/>
      <c r="E3" s="1207"/>
      <c r="F3" s="1207"/>
      <c r="G3" s="9"/>
      <c r="H3" s="3"/>
    </row>
    <row r="4" spans="1:10" ht="20.100000000000001" customHeight="1">
      <c r="A4" s="5"/>
      <c r="H4" s="10"/>
      <c r="I4" s="11"/>
    </row>
    <row r="5" spans="1:10" ht="20.100000000000001" customHeight="1">
      <c r="A5" s="1214" t="s">
        <v>372</v>
      </c>
      <c r="B5" s="1214"/>
      <c r="C5" s="1214"/>
      <c r="D5" s="1214"/>
      <c r="E5" s="1214"/>
      <c r="F5" s="1214"/>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12" t="str">
        <f>'Attach 3(JV)'!A8</f>
        <v/>
      </c>
      <c r="B8" s="1212"/>
      <c r="C8" s="1212"/>
      <c r="D8" s="1212"/>
      <c r="E8" s="12" t="str">
        <f>'Attach 3(JV)'!E8</f>
        <v>Contract Services</v>
      </c>
      <c r="H8" s="10"/>
      <c r="I8" s="11"/>
    </row>
    <row r="9" spans="1:10" ht="20.100000000000001" customHeight="1">
      <c r="A9" s="13" t="s">
        <v>334</v>
      </c>
      <c r="B9" s="840">
        <f>'Attach 3(JV)'!B9</f>
        <v>0</v>
      </c>
      <c r="C9" s="840"/>
      <c r="D9" s="840"/>
      <c r="E9" s="12" t="str">
        <f>'Attach 3(JV)'!E9</f>
        <v>Power Grid Corporation of India Ltd.,</v>
      </c>
      <c r="H9" s="10"/>
      <c r="I9" s="11"/>
    </row>
    <row r="10" spans="1:10" ht="20.100000000000001" customHeight="1">
      <c r="A10" s="13" t="s">
        <v>336</v>
      </c>
      <c r="B10" s="840">
        <f>'Attach 3(JV)'!B10</f>
        <v>0</v>
      </c>
      <c r="C10" s="840"/>
      <c r="D10" s="840"/>
      <c r="E10" s="12" t="str">
        <f>'Attach 3(JV)'!E10</f>
        <v>"Saudamini", Plot No. 2, Sector 29</v>
      </c>
      <c r="H10" s="10"/>
      <c r="I10" s="298"/>
    </row>
    <row r="11" spans="1:10" ht="20.100000000000001" customHeight="1">
      <c r="B11" s="840">
        <f>'Attach 3(JV)'!B11</f>
        <v>0</v>
      </c>
      <c r="C11" s="840"/>
      <c r="D11" s="840"/>
      <c r="E11" s="12" t="str">
        <f>'Attach 3(JV)'!E11</f>
        <v>Gurgaon (Haryana) - 122001</v>
      </c>
    </row>
    <row r="12" spans="1:10" ht="20.100000000000001" customHeight="1">
      <c r="A12" s="6"/>
      <c r="B12" s="840">
        <f>'Attach 3(JV)'!B12</f>
        <v>0</v>
      </c>
      <c r="C12" s="840"/>
      <c r="D12" s="840"/>
      <c r="E12" s="12"/>
    </row>
    <row r="13" spans="1:10" ht="20.100000000000001" customHeight="1">
      <c r="A13" s="6"/>
    </row>
    <row r="14" spans="1:10" ht="97.5" customHeight="1">
      <c r="A14" s="1213" t="s">
        <v>954</v>
      </c>
      <c r="B14" s="1213"/>
      <c r="C14" s="1213"/>
      <c r="D14" s="1213"/>
      <c r="E14" s="1213"/>
      <c r="F14" s="1213"/>
      <c r="G14" s="2"/>
      <c r="H14" s="2"/>
      <c r="J14" s="540"/>
    </row>
    <row r="15" spans="1:10" ht="20.100000000000001" customHeight="1">
      <c r="A15" s="7"/>
    </row>
    <row r="16" spans="1:10" ht="20.100000000000001" customHeight="1">
      <c r="A16" s="19" t="s">
        <v>29</v>
      </c>
      <c r="B16" s="139" t="str">
        <f>'Attach 3(JV)'!B24</f>
        <v>--</v>
      </c>
      <c r="C16" s="18"/>
      <c r="E16" s="20" t="s">
        <v>4</v>
      </c>
      <c r="F16" s="218" t="str">
        <f>'Attach 3(JV)'!E24</f>
        <v/>
      </c>
    </row>
    <row r="17" spans="1:6" ht="20.100000000000001" customHeight="1">
      <c r="A17" s="19" t="s">
        <v>7</v>
      </c>
      <c r="B17" s="218" t="str">
        <f>'Attach 3(JV)'!B25</f>
        <v/>
      </c>
      <c r="C17" s="18"/>
      <c r="E17" s="20" t="s">
        <v>5</v>
      </c>
      <c r="F17" s="218"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uLwgdC8x1kOI6t+jby6X2zvVD+sxj8x0fxEMy/rki2vb1h7VmNif2hz9TX2BV2gKggcWwhrhgflVMHn5L0ggkw==" saltValue="Huf84BtyAEWQZ+0GnvUDAQ==" spinCount="100000" sheet="1" formatColumns="0" formatRows="0" selectLockedCells="1"/>
  <customSheetViews>
    <customSheetView guid="{28F8E3EE-9674-48D3-AA88-E28CD7FD8EC7}" scale="115" showPageBreaks="1" showGridLines="0" fitToPage="1" printArea="1" view="pageBreakPreview">
      <selection activeCell="H14" sqref="H14"/>
      <pageMargins left="0.75" right="0.63" top="0.57999999999999996" bottom="0.6" header="0.34" footer="0.35"/>
      <pageSetup scale="74" orientation="portrait" r:id="rId1"/>
      <headerFooter alignWithMargins="0">
        <oddFooter>&amp;R&amp;"Book Antiqua,Bold"&amp;8 Page &amp;P of &amp;N</oddFooter>
      </headerFooter>
    </customSheetView>
    <customSheetView guid="{869B0F9C-77A4-468D-A350-EA35CAE357D9}" scale="115" showPageBreaks="1" showGridLines="0" fitToPage="1" printArea="1" view="pageBreakPreview" topLeftCell="A10">
      <selection activeCell="H14" sqref="H14"/>
      <pageMargins left="0.75" right="0.63" top="0.57999999999999996" bottom="0.6" header="0.34" footer="0.35"/>
      <pageSetup scale="74" orientation="portrait" r:id="rId2"/>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H14" sqref="H14"/>
      <pageMargins left="0.75" right="0.63" top="0.57999999999999996" bottom="0.6" header="0.34" footer="0.35"/>
      <pageSetup scale="74" orientation="portrait" r:id="rId3"/>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7"/>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7"/>
      <headerFooter alignWithMargins="0">
        <oddFooter>&amp;R&amp;"Book Antiqua,Bold"&amp;8 Page &amp;P of &amp;N</oddFooter>
      </headerFooter>
    </customSheetView>
    <customSheetView guid="{3B560446-5E90-427C-82DA-4C4E21FC4875}" scale="115" showPageBreaks="1" showGridLines="0" fitToPage="1" printArea="1" view="pageBreakPreview">
      <selection activeCell="H14" sqref="H14"/>
      <pageMargins left="0.75" right="0.63" top="0.57999999999999996" bottom="0.6" header="0.34" footer="0.35"/>
      <pageSetup scale="74" orientation="portrait" r:id="rId38"/>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9"/>
  <headerFooter alignWithMargins="0">
    <oddFooter>&amp;R&amp;"Book Antiqua,Bold"&amp;8 Page &amp;P of &amp;N</oddFooter>
  </headerFooter>
  <drawing r:id="rId4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5" zoomScale="115" zoomScaleSheetLayoutView="115" workbookViewId="0">
      <selection activeCell="B18" sqref="B18:C18"/>
    </sheetView>
  </sheetViews>
  <sheetFormatPr defaultColWidth="9.109375" defaultRowHeight="14.4"/>
  <cols>
    <col min="1" max="1" width="12.109375" style="29" customWidth="1"/>
    <col min="2" max="2" width="30.6640625" style="29" customWidth="1"/>
    <col min="3" max="3" width="24.6640625" style="29" customWidth="1"/>
    <col min="4" max="4" width="31.33203125" style="29" customWidth="1"/>
    <col min="5" max="5" width="30.109375" style="29" customWidth="1"/>
    <col min="6" max="8" width="9.109375" style="24"/>
    <col min="9" max="16384" width="9.109375" style="25"/>
  </cols>
  <sheetData>
    <row r="1" spans="1:26" s="78" customFormat="1" ht="23.25" customHeight="1">
      <c r="A1" s="1135" t="str">
        <f>'Attach 3(JV)'!A1</f>
        <v>Specification No. :CC/T/W-CIVIL/DOM/A00/23/11748</v>
      </c>
      <c r="B1" s="1135"/>
      <c r="C1" s="1135"/>
      <c r="D1" s="1218" t="str">
        <f>"Attachment-11 " &amp; 'Attach 3(JV)'!AT1</f>
        <v xml:space="preserve">Attachment-11 </v>
      </c>
      <c r="E1" s="1218"/>
      <c r="F1" s="79"/>
      <c r="G1" s="79"/>
      <c r="H1" s="79"/>
    </row>
    <row r="2" spans="1:26" ht="13.5" customHeight="1">
      <c r="Z2" s="116">
        <f>'Attach 3(JV)'!Z2</f>
        <v>0</v>
      </c>
    </row>
    <row r="3" spans="1:26" ht="75.75" customHeight="1">
      <c r="A3" s="1206" t="str">
        <f>'Attach 3(QR)'!A3</f>
        <v>Package-II: Ground Improvement using Vibro Stone Column at KPS-3 Substation associated with Establishment of Khavda Pooling Station-3 (KPS-3) in Khavda RE Park</v>
      </c>
      <c r="B3" s="1207"/>
      <c r="C3" s="1207"/>
      <c r="D3" s="1207"/>
      <c r="E3" s="1207"/>
      <c r="F3" s="26"/>
      <c r="G3" s="27"/>
      <c r="H3" s="26"/>
    </row>
    <row r="4" spans="1:26" ht="19.5" customHeight="1">
      <c r="A4" s="28"/>
      <c r="H4" s="30"/>
      <c r="I4" s="11"/>
    </row>
    <row r="5" spans="1:26" ht="21.75" customHeight="1">
      <c r="A5" s="837" t="s">
        <v>375</v>
      </c>
      <c r="B5" s="837"/>
      <c r="C5" s="837"/>
      <c r="D5" s="837"/>
      <c r="E5" s="837"/>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3" t="str">
        <f>'Attach 3(JV)'!A8</f>
        <v/>
      </c>
      <c r="B8" s="843"/>
      <c r="C8" s="843"/>
      <c r="D8" s="12" t="str">
        <f>'Attach 3(JV)'!E8</f>
        <v>Contract Services</v>
      </c>
      <c r="H8" s="30"/>
      <c r="I8" s="11"/>
    </row>
    <row r="9" spans="1:26" ht="19.5" customHeight="1">
      <c r="A9" s="13" t="s">
        <v>334</v>
      </c>
      <c r="B9" s="840">
        <f>'Attach 3(JV)'!B9</f>
        <v>0</v>
      </c>
      <c r="C9" s="840"/>
      <c r="D9" s="12" t="str">
        <f>'Attach 3(JV)'!E9</f>
        <v>Power Grid Corporation of India Ltd.,</v>
      </c>
      <c r="H9" s="30"/>
      <c r="I9" s="11"/>
    </row>
    <row r="10" spans="1:26" ht="19.5" customHeight="1">
      <c r="A10" s="13" t="s">
        <v>336</v>
      </c>
      <c r="B10" s="840">
        <f>'Attach 3(JV)'!B10</f>
        <v>0</v>
      </c>
      <c r="C10" s="840"/>
      <c r="D10" s="12" t="str">
        <f>'Attach 3(JV)'!E10</f>
        <v>"Saudamini", Plot No. 2, Sector 29</v>
      </c>
      <c r="H10" s="30"/>
      <c r="I10" s="11"/>
    </row>
    <row r="11" spans="1:26" ht="19.5" customHeight="1">
      <c r="B11" s="840">
        <f>'Attach 3(JV)'!B11</f>
        <v>0</v>
      </c>
      <c r="C11" s="840"/>
      <c r="D11" s="12" t="str">
        <f>'Attach 3(JV)'!E11</f>
        <v>Gurgaon (Haryana) - 122001</v>
      </c>
    </row>
    <row r="12" spans="1:26" ht="19.5" customHeight="1">
      <c r="A12" s="32"/>
      <c r="B12" s="840">
        <f>'Attach 3(JV)'!B12</f>
        <v>0</v>
      </c>
      <c r="C12" s="840"/>
      <c r="D12" s="12"/>
    </row>
    <row r="13" spans="1:26" ht="19.5" customHeight="1">
      <c r="A13" s="29" t="s">
        <v>329</v>
      </c>
    </row>
    <row r="14" spans="1:26" ht="9.9" customHeight="1">
      <c r="A14" s="32"/>
    </row>
    <row r="15" spans="1:26" ht="184.5" customHeight="1">
      <c r="A15" s="1215" t="s">
        <v>498</v>
      </c>
      <c r="B15" s="1056"/>
      <c r="C15" s="1056"/>
      <c r="D15" s="1056"/>
      <c r="E15" s="1056"/>
      <c r="F15" s="34"/>
      <c r="G15" s="34"/>
      <c r="H15" s="34"/>
    </row>
    <row r="16" spans="1:26" ht="19.5" customHeight="1">
      <c r="A16" s="32"/>
      <c r="B16" s="32"/>
      <c r="C16" s="32"/>
      <c r="D16" s="32"/>
      <c r="E16" s="32"/>
      <c r="F16" s="34"/>
      <c r="G16" s="34"/>
      <c r="H16" s="34"/>
    </row>
    <row r="17" spans="1:8" s="24" customFormat="1" ht="72" customHeight="1">
      <c r="A17" s="46" t="s">
        <v>332</v>
      </c>
      <c r="B17" s="1177" t="s">
        <v>101</v>
      </c>
      <c r="C17" s="1177"/>
      <c r="D17" s="46" t="s">
        <v>102</v>
      </c>
      <c r="E17" s="46" t="s">
        <v>499</v>
      </c>
      <c r="G17" s="34"/>
      <c r="H17" s="34"/>
    </row>
    <row r="18" spans="1:8" ht="26.1" customHeight="1">
      <c r="A18" s="82">
        <v>1</v>
      </c>
      <c r="B18" s="1219"/>
      <c r="C18" s="1219"/>
      <c r="D18" s="222"/>
      <c r="E18" s="222"/>
      <c r="F18" s="34"/>
      <c r="G18" s="34"/>
      <c r="H18" s="34"/>
    </row>
    <row r="19" spans="1:8" ht="26.1" customHeight="1">
      <c r="A19" s="82">
        <v>2</v>
      </c>
      <c r="B19" s="1219"/>
      <c r="C19" s="1219"/>
      <c r="D19" s="222"/>
      <c r="E19" s="222"/>
      <c r="F19" s="34"/>
      <c r="G19" s="34"/>
      <c r="H19" s="34"/>
    </row>
    <row r="20" spans="1:8" ht="26.1" customHeight="1">
      <c r="A20" s="82">
        <v>3</v>
      </c>
      <c r="B20" s="1219"/>
      <c r="C20" s="1219"/>
      <c r="D20" s="222"/>
      <c r="E20" s="222"/>
      <c r="F20" s="34"/>
      <c r="G20" s="34"/>
      <c r="H20" s="34"/>
    </row>
    <row r="21" spans="1:8" ht="26.1" customHeight="1">
      <c r="A21" s="82">
        <v>4</v>
      </c>
      <c r="B21" s="1219"/>
      <c r="C21" s="1219"/>
      <c r="D21" s="222"/>
      <c r="E21" s="222"/>
      <c r="F21" s="34"/>
      <c r="G21" s="34"/>
      <c r="H21" s="34"/>
    </row>
    <row r="22" spans="1:8" ht="26.1" customHeight="1">
      <c r="A22" s="82">
        <v>5</v>
      </c>
      <c r="B22" s="1219"/>
      <c r="C22" s="1219"/>
      <c r="D22" s="222"/>
      <c r="E22" s="222"/>
      <c r="F22" s="34"/>
      <c r="G22" s="34"/>
      <c r="H22" s="34"/>
    </row>
    <row r="23" spans="1:8" ht="26.1" customHeight="1">
      <c r="A23" s="82">
        <v>6</v>
      </c>
      <c r="B23" s="1219"/>
      <c r="C23" s="1219"/>
      <c r="D23" s="222"/>
      <c r="E23" s="222"/>
      <c r="F23" s="34"/>
      <c r="G23" s="34"/>
      <c r="H23" s="34"/>
    </row>
    <row r="24" spans="1:8" ht="26.1" customHeight="1">
      <c r="A24" s="32"/>
      <c r="B24" s="32"/>
      <c r="C24" s="32"/>
      <c r="D24" s="32"/>
      <c r="E24" s="32"/>
      <c r="F24" s="34"/>
      <c r="G24" s="34"/>
      <c r="H24" s="34"/>
    </row>
    <row r="25" spans="1:8" ht="84.75" customHeight="1">
      <c r="A25" s="1215" t="s">
        <v>500</v>
      </c>
      <c r="B25" s="1056"/>
      <c r="C25" s="1056"/>
      <c r="D25" s="1056"/>
      <c r="E25" s="1056"/>
    </row>
    <row r="26" spans="1:8" ht="149.25" customHeight="1">
      <c r="A26" s="1215" t="s">
        <v>501</v>
      </c>
      <c r="B26" s="1056"/>
      <c r="C26" s="1056"/>
      <c r="D26" s="1056"/>
      <c r="E26" s="1056"/>
    </row>
    <row r="27" spans="1:8" ht="26.1" customHeight="1">
      <c r="A27" s="36" t="s">
        <v>6</v>
      </c>
      <c r="B27" s="63" t="str">
        <f>'Attach 3(JV)'!B24</f>
        <v>--</v>
      </c>
      <c r="D27" s="37" t="s">
        <v>4</v>
      </c>
      <c r="E27" s="212" t="str">
        <f>'Attach 3(JV)'!E24</f>
        <v/>
      </c>
    </row>
    <row r="28" spans="1:8" ht="26.1" customHeight="1">
      <c r="A28" s="36" t="s">
        <v>7</v>
      </c>
      <c r="B28" s="212" t="str">
        <f>'Attach 3(JV)'!B25</f>
        <v/>
      </c>
      <c r="D28" s="37" t="s">
        <v>5</v>
      </c>
      <c r="E28" s="212" t="str">
        <f>'Attach 3(JV)'!E25</f>
        <v/>
      </c>
    </row>
    <row r="29" spans="1:8" ht="230.25" customHeight="1">
      <c r="A29" s="838" t="s">
        <v>502</v>
      </c>
      <c r="B29" s="838"/>
      <c r="C29" s="838"/>
      <c r="D29" s="838"/>
      <c r="E29" s="838"/>
    </row>
    <row r="30" spans="1:8" ht="20.100000000000001" customHeight="1">
      <c r="A30" s="21" t="str">
        <f>A1</f>
        <v>Specification No. :CC/T/W-CIVIL/DOM/A00/23/11748</v>
      </c>
      <c r="B30" s="22"/>
      <c r="C30" s="22"/>
      <c r="D30" s="22"/>
      <c r="E30" s="23" t="str">
        <f>D1</f>
        <v xml:space="preserve">Attachment-11 </v>
      </c>
    </row>
    <row r="31" spans="1:8" ht="19.5" customHeight="1"/>
    <row r="32" spans="1:8" ht="48" customHeight="1">
      <c r="A32" s="1217" t="str">
        <f>A3</f>
        <v>Package-II: Ground Improvement using Vibro Stone Column at KPS-3 Substation associated with Establishment of Khavda Pooling Station-3 (KPS-3) in Khavda RE Park</v>
      </c>
      <c r="B32" s="1217"/>
      <c r="C32" s="1217"/>
      <c r="D32" s="1217"/>
      <c r="E32" s="1217"/>
    </row>
    <row r="33" spans="1:5" ht="19.5" customHeight="1">
      <c r="A33" s="28"/>
    </row>
    <row r="34" spans="1:5" ht="19.5" customHeight="1">
      <c r="A34" s="1179" t="s">
        <v>375</v>
      </c>
      <c r="B34" s="1179"/>
      <c r="C34" s="1179"/>
      <c r="D34" s="1179"/>
      <c r="E34" s="1179"/>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334</v>
      </c>
      <c r="B38" s="840" t="str">
        <f>'Attach 3(JV)'!B17:D17</f>
        <v>Ram Lal</v>
      </c>
      <c r="C38" s="840"/>
      <c r="D38" s="12" t="str">
        <f>D9</f>
        <v>Power Grid Corporation of India Ltd.,</v>
      </c>
    </row>
    <row r="39" spans="1:5" ht="19.5" customHeight="1">
      <c r="A39" s="13" t="s">
        <v>336</v>
      </c>
      <c r="B39" s="840" t="str">
        <f>'Attach 3(JV)'!B18:D18</f>
        <v>G5</v>
      </c>
      <c r="C39" s="840"/>
      <c r="D39" s="12" t="str">
        <f>D10</f>
        <v>"Saudamini", Plot No. 2, Sector 29</v>
      </c>
    </row>
    <row r="40" spans="1:5" ht="19.5" customHeight="1">
      <c r="B40" s="840" t="str">
        <f>'Attach 3(JV)'!B19:D19</f>
        <v>Gurgaon</v>
      </c>
      <c r="C40" s="840"/>
      <c r="D40" s="12" t="str">
        <f>D11</f>
        <v>Gurgaon (Haryana) - 122001</v>
      </c>
    </row>
    <row r="41" spans="1:5" ht="19.5" customHeight="1">
      <c r="A41" s="32"/>
      <c r="B41" s="840" t="str">
        <f>'Attach 3(JV)'!B20:D20</f>
        <v/>
      </c>
      <c r="C41" s="840"/>
      <c r="D41" s="12"/>
    </row>
    <row r="42" spans="1:5" ht="19.5" customHeight="1">
      <c r="A42" s="29" t="s">
        <v>329</v>
      </c>
    </row>
    <row r="43" spans="1:5" ht="19.5" customHeight="1">
      <c r="A43" s="32"/>
    </row>
    <row r="44" spans="1:5" ht="33.75" customHeight="1">
      <c r="A44" s="1056" t="s">
        <v>376</v>
      </c>
      <c r="B44" s="1056"/>
      <c r="C44" s="1056"/>
      <c r="D44" s="1056"/>
      <c r="E44" s="1056"/>
    </row>
    <row r="45" spans="1:5" ht="19.5" customHeight="1">
      <c r="A45" s="32"/>
      <c r="B45" s="32"/>
      <c r="C45" s="32"/>
      <c r="D45" s="32"/>
      <c r="E45" s="32"/>
    </row>
    <row r="46" spans="1:5" ht="72" customHeight="1">
      <c r="A46" s="46" t="s">
        <v>332</v>
      </c>
      <c r="B46" s="1177" t="s">
        <v>101</v>
      </c>
      <c r="C46" s="1177"/>
      <c r="D46" s="46" t="s">
        <v>102</v>
      </c>
      <c r="E46" s="46" t="s">
        <v>103</v>
      </c>
    </row>
    <row r="47" spans="1:5" ht="25.5" customHeight="1">
      <c r="A47" s="82">
        <v>1</v>
      </c>
      <c r="B47" s="1216"/>
      <c r="C47" s="1216"/>
      <c r="D47" s="226"/>
      <c r="E47" s="226"/>
    </row>
    <row r="48" spans="1:5" ht="25.5" customHeight="1">
      <c r="A48" s="82">
        <v>2</v>
      </c>
      <c r="B48" s="1216"/>
      <c r="C48" s="1216"/>
      <c r="D48" s="226"/>
      <c r="E48" s="226"/>
    </row>
    <row r="49" spans="1:5" ht="25.5" customHeight="1">
      <c r="A49" s="82">
        <v>3</v>
      </c>
      <c r="B49" s="1216"/>
      <c r="C49" s="1216"/>
      <c r="D49" s="226"/>
      <c r="E49" s="226"/>
    </row>
    <row r="50" spans="1:5" ht="25.5" customHeight="1">
      <c r="A50" s="82">
        <v>4</v>
      </c>
      <c r="B50" s="1216"/>
      <c r="C50" s="1216"/>
      <c r="D50" s="226"/>
      <c r="E50" s="226"/>
    </row>
    <row r="51" spans="1:5" ht="25.5" customHeight="1">
      <c r="A51" s="82">
        <v>5</v>
      </c>
      <c r="B51" s="1216"/>
      <c r="C51" s="1216"/>
      <c r="D51" s="226"/>
      <c r="E51" s="226"/>
    </row>
    <row r="52" spans="1:5" ht="25.5" customHeight="1">
      <c r="A52" s="82">
        <v>6</v>
      </c>
      <c r="B52" s="1216"/>
      <c r="C52" s="1216"/>
      <c r="D52" s="226"/>
      <c r="E52" s="226"/>
    </row>
    <row r="53" spans="1:5" ht="27.9" customHeight="1">
      <c r="A53" s="32"/>
      <c r="B53" s="32"/>
      <c r="C53" s="32"/>
      <c r="D53" s="32"/>
      <c r="E53" s="32"/>
    </row>
    <row r="54" spans="1:5" ht="27.9" customHeight="1">
      <c r="A54" s="154"/>
      <c r="B54" s="154"/>
      <c r="C54" s="154"/>
      <c r="D54" s="154"/>
      <c r="E54" s="154"/>
    </row>
    <row r="55" spans="1:5" ht="27.9" customHeight="1">
      <c r="A55" s="154" t="s">
        <v>6</v>
      </c>
      <c r="B55" s="63" t="str">
        <f>B27</f>
        <v>--</v>
      </c>
      <c r="C55" s="154" t="s">
        <v>4</v>
      </c>
      <c r="D55" s="154" t="str">
        <f>E27</f>
        <v/>
      </c>
      <c r="E55" s="154"/>
    </row>
    <row r="56" spans="1:5" ht="27.9" customHeight="1">
      <c r="A56" s="154" t="s">
        <v>7</v>
      </c>
      <c r="B56" s="154" t="str">
        <f>B28</f>
        <v/>
      </c>
      <c r="C56" s="154" t="s">
        <v>5</v>
      </c>
      <c r="D56" s="154" t="str">
        <f>E28</f>
        <v/>
      </c>
      <c r="E56" s="154"/>
    </row>
    <row r="57" spans="1:5" ht="27.9" customHeight="1">
      <c r="A57" s="154"/>
      <c r="B57" s="154"/>
      <c r="C57" s="154"/>
      <c r="D57" s="154"/>
      <c r="E57" s="154"/>
    </row>
    <row r="58" spans="1:5" ht="19.5" customHeight="1">
      <c r="A58" s="21" t="str">
        <f>A30</f>
        <v>Specification No. :CC/T/W-CIVIL/DOM/A00/23/11748</v>
      </c>
      <c r="B58" s="22"/>
      <c r="C58" s="22"/>
      <c r="D58" s="22"/>
      <c r="E58" s="23" t="str">
        <f>E30</f>
        <v xml:space="preserve">Attachment-11 </v>
      </c>
    </row>
    <row r="59" spans="1:5" ht="19.5" customHeight="1"/>
    <row r="60" spans="1:5" ht="48" customHeight="1">
      <c r="A60" s="1217" t="str">
        <f>A32</f>
        <v>Package-II: Ground Improvement using Vibro Stone Column at KPS-3 Substation associated with Establishment of Khavda Pooling Station-3 (KPS-3) in Khavda RE Park</v>
      </c>
      <c r="B60" s="1217"/>
      <c r="C60" s="1217"/>
      <c r="D60" s="1217"/>
      <c r="E60" s="1217"/>
    </row>
    <row r="61" spans="1:5" ht="19.5" customHeight="1">
      <c r="A61" s="28"/>
    </row>
    <row r="62" spans="1:5" ht="19.5" customHeight="1">
      <c r="A62" s="1179" t="s">
        <v>375</v>
      </c>
      <c r="B62" s="1179"/>
      <c r="C62" s="1179"/>
      <c r="D62" s="1179"/>
      <c r="E62" s="1179"/>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334</v>
      </c>
      <c r="B66" s="840" t="str">
        <f>'Attach 3(JV)'!E17</f>
        <v/>
      </c>
      <c r="C66" s="840"/>
      <c r="D66" s="12" t="str">
        <f>D9</f>
        <v>Power Grid Corporation of India Ltd.,</v>
      </c>
    </row>
    <row r="67" spans="1:5" ht="19.5" customHeight="1">
      <c r="A67" s="13" t="s">
        <v>336</v>
      </c>
      <c r="B67" s="840" t="str">
        <f>'Attach 3(JV)'!E18</f>
        <v/>
      </c>
      <c r="C67" s="840"/>
      <c r="D67" s="12" t="str">
        <f>D10</f>
        <v>"Saudamini", Plot No. 2, Sector 29</v>
      </c>
    </row>
    <row r="68" spans="1:5" ht="19.5" customHeight="1">
      <c r="B68" s="840" t="str">
        <f>'Attach 3(JV)'!E19</f>
        <v/>
      </c>
      <c r="C68" s="840"/>
      <c r="D68" s="12" t="str">
        <f>D11</f>
        <v>Gurgaon (Haryana) - 122001</v>
      </c>
    </row>
    <row r="69" spans="1:5" ht="19.5" customHeight="1">
      <c r="A69" s="32"/>
      <c r="B69" s="840" t="str">
        <f>'Attach 3(JV)'!E20</f>
        <v/>
      </c>
      <c r="C69" s="840"/>
      <c r="D69" s="12"/>
    </row>
    <row r="70" spans="1:5" ht="19.5" customHeight="1">
      <c r="A70" s="29" t="s">
        <v>329</v>
      </c>
    </row>
    <row r="71" spans="1:5" ht="19.5" customHeight="1">
      <c r="A71" s="32"/>
    </row>
    <row r="72" spans="1:5" ht="33.75" customHeight="1">
      <c r="A72" s="1056" t="s">
        <v>376</v>
      </c>
      <c r="B72" s="1056"/>
      <c r="C72" s="1056"/>
      <c r="D72" s="1056"/>
      <c r="E72" s="1056"/>
    </row>
    <row r="73" spans="1:5" ht="19.5" customHeight="1">
      <c r="A73" s="32"/>
      <c r="B73" s="32"/>
      <c r="C73" s="32"/>
      <c r="D73" s="32"/>
      <c r="E73" s="32"/>
    </row>
    <row r="74" spans="1:5" ht="72" customHeight="1">
      <c r="A74" s="46" t="s">
        <v>332</v>
      </c>
      <c r="B74" s="1177" t="s">
        <v>101</v>
      </c>
      <c r="C74" s="1177"/>
      <c r="D74" s="46" t="s">
        <v>102</v>
      </c>
      <c r="E74" s="46" t="s">
        <v>103</v>
      </c>
    </row>
    <row r="75" spans="1:5" ht="25.5" customHeight="1">
      <c r="A75" s="82">
        <v>1</v>
      </c>
      <c r="B75" s="1216"/>
      <c r="C75" s="1216"/>
      <c r="D75" s="226"/>
      <c r="E75" s="226"/>
    </row>
    <row r="76" spans="1:5" ht="25.5" customHeight="1">
      <c r="A76" s="82">
        <v>2</v>
      </c>
      <c r="B76" s="1216"/>
      <c r="C76" s="1216"/>
      <c r="D76" s="226"/>
      <c r="E76" s="226"/>
    </row>
    <row r="77" spans="1:5" ht="25.5" customHeight="1">
      <c r="A77" s="82">
        <v>3</v>
      </c>
      <c r="B77" s="1216"/>
      <c r="C77" s="1216"/>
      <c r="D77" s="226"/>
      <c r="E77" s="226"/>
    </row>
    <row r="78" spans="1:5" ht="25.5" customHeight="1">
      <c r="A78" s="82">
        <v>4</v>
      </c>
      <c r="B78" s="1216"/>
      <c r="C78" s="1216"/>
      <c r="D78" s="226"/>
      <c r="E78" s="226"/>
    </row>
    <row r="79" spans="1:5" ht="25.5" customHeight="1">
      <c r="A79" s="82">
        <v>5</v>
      </c>
      <c r="B79" s="1216"/>
      <c r="C79" s="1216"/>
      <c r="D79" s="226"/>
      <c r="E79" s="226"/>
    </row>
    <row r="80" spans="1:5" ht="25.5" customHeight="1">
      <c r="A80" s="82">
        <v>6</v>
      </c>
      <c r="B80" s="1216"/>
      <c r="C80" s="1216"/>
      <c r="D80" s="226"/>
      <c r="E80" s="226"/>
    </row>
    <row r="81" spans="1:5" ht="19.5" customHeight="1">
      <c r="A81" s="32"/>
      <c r="B81" s="32"/>
      <c r="C81" s="32"/>
      <c r="D81" s="32"/>
      <c r="E81" s="32"/>
    </row>
    <row r="82" spans="1:5" ht="24.75" customHeight="1">
      <c r="A82" s="154"/>
      <c r="B82" s="154"/>
      <c r="C82" s="154"/>
      <c r="D82" s="154"/>
      <c r="E82" s="154"/>
    </row>
    <row r="83" spans="1:5" ht="24.75" customHeight="1">
      <c r="A83" s="154" t="s">
        <v>6</v>
      </c>
      <c r="B83" s="63" t="str">
        <f>B55</f>
        <v>--</v>
      </c>
      <c r="C83" s="154" t="s">
        <v>4</v>
      </c>
      <c r="D83" s="154" t="str">
        <f>D55</f>
        <v/>
      </c>
      <c r="E83" s="154"/>
    </row>
    <row r="84" spans="1:5" ht="24.75" customHeight="1">
      <c r="A84" s="154" t="s">
        <v>7</v>
      </c>
      <c r="B84" s="154" t="str">
        <f>B56</f>
        <v/>
      </c>
      <c r="C84" s="154" t="s">
        <v>5</v>
      </c>
      <c r="D84" s="154" t="str">
        <f>D56</f>
        <v/>
      </c>
      <c r="E84" s="154"/>
    </row>
    <row r="85" spans="1:5" ht="24.75" customHeight="1">
      <c r="A85" s="154"/>
      <c r="B85" s="154"/>
      <c r="C85" s="154"/>
      <c r="D85" s="154"/>
      <c r="E85" s="154"/>
    </row>
    <row r="86" spans="1:5" ht="37.5" customHeight="1">
      <c r="A86" s="59"/>
      <c r="B86" s="59"/>
      <c r="C86" s="59"/>
      <c r="D86" s="59"/>
      <c r="E86" s="59"/>
    </row>
  </sheetData>
  <sheetProtection algorithmName="SHA-512" hashValue="Zwl47Ak7y4xrTJR3us3r15pClkriCVcruqKtf8wPqZMXHoTL4NZ2M1+cpBB8ZQZ4VJZoLjnb9mUSOV/dE2WKyQ==" saltValue="7fMVVfP4R818RMpRPdHFSw==" spinCount="100000" sheet="1" formatColumns="0" formatRows="0" selectLockedCells="1"/>
  <customSheetViews>
    <customSheetView guid="{28F8E3EE-9674-48D3-AA88-E28CD7FD8EC7}" scale="115" showPageBreaks="1" showGridLines="0" fitToPage="1" printArea="1" view="pageBreakPreview" topLeftCell="A7">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869B0F9C-77A4-468D-A350-EA35CAE357D9}" scale="115" showPageBreaks="1" showGridLines="0" fitToPage="1" printArea="1" view="pageBreakPreview" topLeftCell="A10">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B9DDBA10-9BB0-4D91-9619-C113F75B2489}" scale="115" showPageBreaks="1" showGridLines="0" fitToPage="1" printArea="1" view="pageBreakPreview" topLeftCell="A10">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7"/>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3B560446-5E90-427C-82DA-4C4E21FC4875}" scale="115" showPageBreaks="1" showGridLines="0" fitToPage="1" printArea="1" view="pageBreakPreview" topLeftCell="A7">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6" priority="2" stopIfTrue="1">
      <formula>$Z$2&lt;2</formula>
    </cfRule>
  </conditionalFormatting>
  <conditionalFormatting sqref="B30:B54 A30:A57 C30:E57 B56:B57 B82 A82:A86 C82:E86 B84:B86">
    <cfRule type="expression" dxfId="15" priority="1" stopIfTrue="1">
      <formula>$Z$2&lt;1</formula>
    </cfRule>
  </conditionalFormatting>
  <pageMargins left="0.75" right="0.63" top="0.57999999999999996" bottom="0.6" header="0.34" footer="0.35"/>
  <pageSetup scale="78" fitToHeight="0" orientation="portrait" r:id="rId39"/>
  <headerFooter alignWithMargins="0">
    <oddFooter>&amp;R&amp;"Book Antiqua,Bold"&amp;8 Page &amp;P of &amp;N</oddFooter>
  </headerFooter>
  <drawing r:id="rId4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C51C5-9798-4E2E-ABCF-B09DDF1DEA1D}">
  <dimension ref="A1:J113"/>
  <sheetViews>
    <sheetView showGridLines="0" showZeros="0" view="pageBreakPreview" topLeftCell="A6" zoomScale="110" zoomScaleNormal="80" zoomScaleSheetLayoutView="110" workbookViewId="0">
      <selection activeCell="K12" sqref="K12"/>
    </sheetView>
  </sheetViews>
  <sheetFormatPr defaultColWidth="9.109375" defaultRowHeight="14.4"/>
  <cols>
    <col min="1" max="1" width="18.109375" style="728" customWidth="1"/>
    <col min="2" max="2" width="26.5546875" style="728" customWidth="1"/>
    <col min="3" max="3" width="35.109375" style="728" customWidth="1"/>
    <col min="4" max="4" width="33.5546875" style="728" customWidth="1"/>
    <col min="5" max="5" width="20" style="728" customWidth="1"/>
    <col min="6" max="6" width="14.6640625" style="728" hidden="1" customWidth="1"/>
    <col min="7" max="8" width="0" style="727" hidden="1" customWidth="1"/>
    <col min="9" max="16384" width="9.109375" style="727"/>
  </cols>
  <sheetData>
    <row r="1" spans="1:7" ht="20.25" customHeight="1">
      <c r="A1" s="768" t="str">
        <f>Cover!B3</f>
        <v>Specification No.: CC/T/W-CIVIL/DOM/A00/23/11748</v>
      </c>
      <c r="B1" s="767"/>
      <c r="C1" s="767"/>
      <c r="D1" s="767"/>
      <c r="E1" s="766" t="s">
        <v>526</v>
      </c>
    </row>
    <row r="3" spans="1:7" ht="70.2" customHeight="1">
      <c r="A3" s="1220" t="str">
        <f>Cover!B2</f>
        <v>Package-II: Ground Improvement using Vibro Stone Column at KPS-3 Substation associated with Establishment of Khavda Pooling Station-3 (KPS-3) in Khavda RE Park</v>
      </c>
      <c r="B3" s="1221"/>
      <c r="C3" s="1221"/>
      <c r="D3" s="1221"/>
      <c r="E3" s="1221"/>
      <c r="F3" s="765"/>
    </row>
    <row r="4" spans="1:7" ht="9.6" hidden="1" customHeight="1">
      <c r="A4" s="764"/>
      <c r="F4" s="30"/>
      <c r="G4" s="11"/>
    </row>
    <row r="5" spans="1:7" ht="20.100000000000001" customHeight="1">
      <c r="A5" s="1222" t="s">
        <v>377</v>
      </c>
      <c r="B5" s="1222"/>
      <c r="C5" s="1222"/>
      <c r="D5" s="1222"/>
      <c r="E5" s="1222"/>
      <c r="F5" s="30"/>
      <c r="G5" s="11"/>
    </row>
    <row r="6" spans="1:7" ht="20.100000000000001" customHeight="1">
      <c r="A6" s="763"/>
      <c r="F6" s="30"/>
      <c r="G6" s="11"/>
    </row>
    <row r="7" spans="1:7" ht="20.100000000000001" customHeight="1">
      <c r="A7" s="731" t="str">
        <f>'[20]Attach 3 (JV)'!A5</f>
        <v>Bidder’s Name and Address (Sole Bidder) :</v>
      </c>
      <c r="D7" s="382" t="str">
        <f>'[20]Attach 3 (JV)'!F5</f>
        <v>To:</v>
      </c>
      <c r="F7" s="30"/>
      <c r="G7" s="11"/>
    </row>
    <row r="8" spans="1:7" ht="36" customHeight="1">
      <c r="A8" s="1223">
        <f>'[21]Attach 3(JV)'!A8:D8</f>
        <v>0</v>
      </c>
      <c r="B8" s="1223"/>
      <c r="C8" s="1223"/>
      <c r="D8" s="383" t="str">
        <f>'[20]Attach 3 (JV)'!F6</f>
        <v>Contract Services</v>
      </c>
      <c r="F8" s="30"/>
      <c r="G8" s="11"/>
    </row>
    <row r="9" spans="1:7">
      <c r="A9" s="13" t="s">
        <v>334</v>
      </c>
      <c r="B9" s="839"/>
      <c r="C9" s="839"/>
      <c r="D9" s="383" t="str">
        <f>'[20]Attach 3 (JV)'!F7</f>
        <v>Power Grid Corporation of India Ltd.,</v>
      </c>
      <c r="F9" s="30"/>
      <c r="G9" s="11"/>
    </row>
    <row r="10" spans="1:7">
      <c r="A10" s="13" t="s">
        <v>336</v>
      </c>
      <c r="B10" s="840"/>
      <c r="C10" s="840"/>
      <c r="D10" s="383" t="str">
        <f>'[20]Attach 3 (JV)'!F8</f>
        <v>"Saudamini", Plot No.-2</v>
      </c>
      <c r="F10" s="30"/>
      <c r="G10" s="11"/>
    </row>
    <row r="11" spans="1:7">
      <c r="B11" s="840"/>
      <c r="C11" s="840"/>
      <c r="D11" s="383" t="str">
        <f>'[20]Attach 3 (JV)'!F9</f>
        <v xml:space="preserve">Sector-29, </v>
      </c>
    </row>
    <row r="12" spans="1:7">
      <c r="A12" s="763"/>
      <c r="B12" s="840"/>
      <c r="C12" s="840"/>
      <c r="D12" s="384" t="str">
        <f>'[20]Attach 3 (JV)'!F10</f>
        <v>Gurgaon (Haryana) - 122001</v>
      </c>
    </row>
    <row r="13" spans="1:7" ht="9.9" customHeight="1">
      <c r="A13" s="763"/>
      <c r="B13" s="103"/>
      <c r="C13" s="103"/>
    </row>
    <row r="14" spans="1:7" ht="20.100000000000001" customHeight="1"/>
    <row r="15" spans="1:7" ht="45.75" customHeight="1">
      <c r="A15" s="1224" t="s">
        <v>1016</v>
      </c>
      <c r="B15" s="1224"/>
      <c r="C15" s="1224"/>
      <c r="D15" s="1224"/>
      <c r="E15" s="1224"/>
    </row>
    <row r="16" spans="1:7" ht="75" hidden="1" customHeight="1">
      <c r="A16" s="758" t="s">
        <v>332</v>
      </c>
      <c r="B16" s="758" t="s">
        <v>527</v>
      </c>
      <c r="C16" s="758" t="s">
        <v>378</v>
      </c>
      <c r="D16" s="758" t="s">
        <v>379</v>
      </c>
      <c r="E16" s="758" t="s">
        <v>528</v>
      </c>
    </row>
    <row r="17" spans="1:6" ht="13.5" hidden="1" customHeight="1">
      <c r="A17" s="762">
        <v>1</v>
      </c>
      <c r="B17" s="762">
        <v>2</v>
      </c>
      <c r="C17" s="762">
        <v>3</v>
      </c>
      <c r="D17" s="762">
        <v>4</v>
      </c>
      <c r="E17" s="762">
        <v>5</v>
      </c>
    </row>
    <row r="18" spans="1:6" ht="32.25" hidden="1" customHeight="1">
      <c r="A18" s="728" t="s">
        <v>529</v>
      </c>
    </row>
    <row r="19" spans="1:6" s="741" customFormat="1" ht="32.25" hidden="1" customHeight="1">
      <c r="A19" s="1231" t="s">
        <v>1015</v>
      </c>
      <c r="B19" s="1232"/>
      <c r="C19" s="1232"/>
      <c r="D19" s="1233"/>
      <c r="E19" s="761"/>
      <c r="F19" s="742"/>
    </row>
    <row r="20" spans="1:6" s="746" customFormat="1" ht="20.100000000000001" hidden="1" customHeight="1">
      <c r="A20" s="756" t="s">
        <v>504</v>
      </c>
      <c r="B20" s="760" t="s">
        <v>1014</v>
      </c>
      <c r="C20" s="756"/>
      <c r="D20" s="759"/>
      <c r="E20" s="759"/>
      <c r="F20" s="747"/>
    </row>
    <row r="21" spans="1:6" ht="20.100000000000001" hidden="1" customHeight="1">
      <c r="A21" s="745" t="s">
        <v>404</v>
      </c>
      <c r="B21" s="745" t="s">
        <v>978</v>
      </c>
      <c r="C21" s="737"/>
      <c r="D21" s="750"/>
      <c r="E21" s="750"/>
    </row>
    <row r="22" spans="1:6" ht="20.100000000000001" hidden="1" customHeight="1">
      <c r="A22" s="737" t="s">
        <v>380</v>
      </c>
      <c r="B22" s="737" t="s">
        <v>1003</v>
      </c>
      <c r="C22" s="734"/>
      <c r="D22" s="750" t="s">
        <v>983</v>
      </c>
      <c r="E22" s="754"/>
    </row>
    <row r="23" spans="1:6" ht="20.100000000000001" hidden="1" customHeight="1">
      <c r="A23" s="737" t="s">
        <v>381</v>
      </c>
      <c r="B23" s="737" t="s">
        <v>1002</v>
      </c>
      <c r="C23" s="734"/>
      <c r="D23" s="750" t="s">
        <v>983</v>
      </c>
      <c r="E23" s="754"/>
    </row>
    <row r="24" spans="1:6" ht="20.100000000000001" hidden="1" customHeight="1">
      <c r="A24" s="737" t="s">
        <v>530</v>
      </c>
      <c r="B24" s="737" t="s">
        <v>1001</v>
      </c>
      <c r="C24" s="734"/>
      <c r="D24" s="750" t="s">
        <v>983</v>
      </c>
      <c r="E24" s="754"/>
    </row>
    <row r="25" spans="1:6" ht="20.100000000000001" hidden="1" customHeight="1">
      <c r="A25" s="737" t="s">
        <v>531</v>
      </c>
      <c r="B25" s="737" t="s">
        <v>1000</v>
      </c>
      <c r="C25" s="734"/>
      <c r="D25" s="750" t="s">
        <v>983</v>
      </c>
      <c r="E25" s="754"/>
    </row>
    <row r="26" spans="1:6" ht="129.6" hidden="1">
      <c r="A26" s="737" t="s">
        <v>406</v>
      </c>
      <c r="B26" s="737" t="s">
        <v>964</v>
      </c>
      <c r="C26" s="734"/>
      <c r="D26" s="737" t="s">
        <v>971</v>
      </c>
      <c r="E26" s="754"/>
    </row>
    <row r="27" spans="1:6" ht="30.75" hidden="1" customHeight="1">
      <c r="A27" s="1228" t="s">
        <v>999</v>
      </c>
      <c r="B27" s="1229"/>
      <c r="C27" s="1229"/>
      <c r="D27" s="1229"/>
      <c r="E27" s="1230"/>
    </row>
    <row r="28" spans="1:6" s="746" customFormat="1" ht="20.100000000000001" hidden="1" customHeight="1">
      <c r="A28" s="756" t="s">
        <v>970</v>
      </c>
      <c r="B28" s="760" t="s">
        <v>1013</v>
      </c>
      <c r="C28" s="756"/>
      <c r="D28" s="759"/>
      <c r="E28" s="759"/>
      <c r="F28" s="747"/>
    </row>
    <row r="29" spans="1:6" ht="20.100000000000001" hidden="1" customHeight="1">
      <c r="A29" s="745" t="s">
        <v>404</v>
      </c>
      <c r="B29" s="745" t="s">
        <v>978</v>
      </c>
      <c r="C29" s="737"/>
      <c r="D29" s="750"/>
      <c r="E29" s="750"/>
    </row>
    <row r="30" spans="1:6" ht="20.100000000000001" hidden="1" customHeight="1">
      <c r="A30" s="737" t="s">
        <v>380</v>
      </c>
      <c r="B30" s="737" t="s">
        <v>1003</v>
      </c>
      <c r="C30" s="734"/>
      <c r="D30" s="750" t="s">
        <v>983</v>
      </c>
      <c r="E30" s="754"/>
    </row>
    <row r="31" spans="1:6" ht="20.100000000000001" hidden="1" customHeight="1">
      <c r="A31" s="737" t="s">
        <v>381</v>
      </c>
      <c r="B31" s="737" t="s">
        <v>1002</v>
      </c>
      <c r="C31" s="734"/>
      <c r="D31" s="750" t="s">
        <v>983</v>
      </c>
      <c r="E31" s="754"/>
    </row>
    <row r="32" spans="1:6" ht="20.100000000000001" hidden="1" customHeight="1">
      <c r="A32" s="737" t="s">
        <v>530</v>
      </c>
      <c r="B32" s="737" t="s">
        <v>1001</v>
      </c>
      <c r="C32" s="734"/>
      <c r="D32" s="750" t="s">
        <v>983</v>
      </c>
      <c r="E32" s="754"/>
    </row>
    <row r="33" spans="1:6" ht="20.100000000000001" hidden="1" customHeight="1">
      <c r="A33" s="737" t="s">
        <v>531</v>
      </c>
      <c r="B33" s="737" t="s">
        <v>1000</v>
      </c>
      <c r="C33" s="734"/>
      <c r="D33" s="750" t="s">
        <v>983</v>
      </c>
      <c r="E33" s="754"/>
    </row>
    <row r="34" spans="1:6" ht="144" hidden="1">
      <c r="A34" s="737" t="s">
        <v>406</v>
      </c>
      <c r="B34" s="737" t="s">
        <v>964</v>
      </c>
      <c r="C34" s="734"/>
      <c r="D34" s="737" t="s">
        <v>981</v>
      </c>
      <c r="E34" s="754"/>
    </row>
    <row r="35" spans="1:6" ht="39" hidden="1" customHeight="1">
      <c r="A35" s="1228" t="s">
        <v>999</v>
      </c>
      <c r="B35" s="1229"/>
      <c r="C35" s="1229"/>
      <c r="D35" s="1229"/>
      <c r="E35" s="1230"/>
    </row>
    <row r="36" spans="1:6" s="746" customFormat="1" ht="20.100000000000001" hidden="1" customHeight="1">
      <c r="A36" s="753" t="s">
        <v>382</v>
      </c>
      <c r="B36" s="1225" t="s">
        <v>1012</v>
      </c>
      <c r="C36" s="1226"/>
      <c r="D36" s="1226"/>
      <c r="E36" s="1227"/>
      <c r="F36" s="747"/>
    </row>
    <row r="37" spans="1:6" ht="20.100000000000001" hidden="1" customHeight="1">
      <c r="A37" s="745" t="s">
        <v>404</v>
      </c>
      <c r="B37" s="745" t="s">
        <v>978</v>
      </c>
      <c r="C37" s="737"/>
      <c r="D37" s="750"/>
      <c r="E37" s="750"/>
    </row>
    <row r="38" spans="1:6" ht="20.100000000000001" hidden="1" customHeight="1">
      <c r="A38" s="737" t="s">
        <v>380</v>
      </c>
      <c r="B38" s="737" t="s">
        <v>1003</v>
      </c>
      <c r="C38" s="734"/>
      <c r="D38" s="750" t="s">
        <v>983</v>
      </c>
      <c r="E38" s="754"/>
    </row>
    <row r="39" spans="1:6" ht="20.100000000000001" hidden="1" customHeight="1">
      <c r="A39" s="737" t="s">
        <v>381</v>
      </c>
      <c r="B39" s="737" t="s">
        <v>1002</v>
      </c>
      <c r="C39" s="734"/>
      <c r="D39" s="750" t="s">
        <v>983</v>
      </c>
      <c r="E39" s="754"/>
    </row>
    <row r="40" spans="1:6" ht="20.100000000000001" hidden="1" customHeight="1">
      <c r="A40" s="737" t="s">
        <v>530</v>
      </c>
      <c r="B40" s="737" t="s">
        <v>1001</v>
      </c>
      <c r="C40" s="734"/>
      <c r="D40" s="750" t="s">
        <v>983</v>
      </c>
      <c r="E40" s="754"/>
    </row>
    <row r="41" spans="1:6" ht="20.100000000000001" hidden="1" customHeight="1">
      <c r="A41" s="737" t="s">
        <v>531</v>
      </c>
      <c r="B41" s="737" t="s">
        <v>1000</v>
      </c>
      <c r="C41" s="734"/>
      <c r="D41" s="750" t="s">
        <v>983</v>
      </c>
      <c r="E41" s="754"/>
    </row>
    <row r="42" spans="1:6" ht="129.6" hidden="1">
      <c r="A42" s="737" t="s">
        <v>406</v>
      </c>
      <c r="B42" s="737" t="s">
        <v>964</v>
      </c>
      <c r="C42" s="734"/>
      <c r="D42" s="737" t="s">
        <v>971</v>
      </c>
      <c r="E42" s="754"/>
    </row>
    <row r="43" spans="1:6" ht="39" hidden="1" customHeight="1">
      <c r="A43" s="1228" t="s">
        <v>1011</v>
      </c>
      <c r="B43" s="1229"/>
      <c r="C43" s="1229"/>
      <c r="D43" s="1229"/>
      <c r="E43" s="1230"/>
    </row>
    <row r="44" spans="1:6" s="746" customFormat="1" ht="20.100000000000001" hidden="1" customHeight="1">
      <c r="A44" s="753" t="s">
        <v>970</v>
      </c>
      <c r="B44" s="1225" t="s">
        <v>1010</v>
      </c>
      <c r="C44" s="1226"/>
      <c r="D44" s="1226"/>
      <c r="E44" s="1227"/>
      <c r="F44" s="747"/>
    </row>
    <row r="45" spans="1:6" ht="40.950000000000003" hidden="1" customHeight="1">
      <c r="A45" s="745" t="s">
        <v>1009</v>
      </c>
      <c r="B45" s="745" t="s">
        <v>527</v>
      </c>
      <c r="C45" s="745" t="s">
        <v>1008</v>
      </c>
      <c r="D45" s="758" t="s">
        <v>379</v>
      </c>
      <c r="E45" s="757" t="s">
        <v>528</v>
      </c>
    </row>
    <row r="46" spans="1:6" ht="20.100000000000001" hidden="1" customHeight="1">
      <c r="A46" s="755">
        <v>1</v>
      </c>
      <c r="B46" s="755">
        <v>2</v>
      </c>
      <c r="C46" s="755">
        <v>3</v>
      </c>
      <c r="D46" s="755">
        <v>4</v>
      </c>
      <c r="E46" s="755">
        <v>5</v>
      </c>
    </row>
    <row r="47" spans="1:6" ht="20.100000000000001" hidden="1" customHeight="1">
      <c r="A47" s="755">
        <v>1</v>
      </c>
      <c r="B47" s="734"/>
      <c r="C47" s="752">
        <v>0.85</v>
      </c>
      <c r="D47" s="754"/>
      <c r="E47" s="754"/>
    </row>
    <row r="48" spans="1:6" ht="20.100000000000001" hidden="1" customHeight="1">
      <c r="A48" s="755"/>
      <c r="B48" s="755"/>
      <c r="C48" s="755"/>
      <c r="D48" s="755"/>
      <c r="E48" s="755"/>
    </row>
    <row r="49" spans="1:6" s="746" customFormat="1" ht="20.100000000000001" hidden="1" customHeight="1">
      <c r="A49" s="753" t="s">
        <v>967</v>
      </c>
      <c r="B49" s="1225" t="s">
        <v>1007</v>
      </c>
      <c r="C49" s="1226"/>
      <c r="D49" s="1226"/>
      <c r="E49" s="1227"/>
      <c r="F49" s="747"/>
    </row>
    <row r="50" spans="1:6" ht="20.100000000000001" hidden="1" customHeight="1">
      <c r="A50" s="745" t="s">
        <v>404</v>
      </c>
      <c r="B50" s="745" t="s">
        <v>978</v>
      </c>
      <c r="C50" s="737"/>
      <c r="D50" s="750"/>
      <c r="E50" s="750"/>
    </row>
    <row r="51" spans="1:6" ht="20.100000000000001" hidden="1" customHeight="1">
      <c r="A51" s="737" t="s">
        <v>380</v>
      </c>
      <c r="B51" s="737" t="s">
        <v>1003</v>
      </c>
      <c r="C51" s="734"/>
      <c r="D51" s="750" t="s">
        <v>983</v>
      </c>
      <c r="E51" s="754"/>
    </row>
    <row r="52" spans="1:6" ht="20.100000000000001" hidden="1" customHeight="1">
      <c r="A52" s="737" t="s">
        <v>381</v>
      </c>
      <c r="B52" s="737" t="s">
        <v>1002</v>
      </c>
      <c r="C52" s="734"/>
      <c r="D52" s="750" t="s">
        <v>983</v>
      </c>
      <c r="E52" s="754"/>
    </row>
    <row r="53" spans="1:6" ht="20.100000000000001" hidden="1" customHeight="1">
      <c r="A53" s="737" t="s">
        <v>530</v>
      </c>
      <c r="B53" s="737" t="s">
        <v>1001</v>
      </c>
      <c r="C53" s="734"/>
      <c r="D53" s="750" t="s">
        <v>983</v>
      </c>
      <c r="E53" s="754"/>
    </row>
    <row r="54" spans="1:6" ht="20.100000000000001" hidden="1" customHeight="1">
      <c r="A54" s="737" t="s">
        <v>531</v>
      </c>
      <c r="B54" s="737" t="s">
        <v>1000</v>
      </c>
      <c r="C54" s="734"/>
      <c r="D54" s="750" t="s">
        <v>983</v>
      </c>
      <c r="E54" s="754"/>
    </row>
    <row r="55" spans="1:6" ht="129.6" hidden="1">
      <c r="A55" s="737" t="s">
        <v>406</v>
      </c>
      <c r="B55" s="737" t="s">
        <v>964</v>
      </c>
      <c r="C55" s="734"/>
      <c r="D55" s="737" t="s">
        <v>971</v>
      </c>
      <c r="E55" s="754"/>
    </row>
    <row r="56" spans="1:6" ht="36" hidden="1" customHeight="1">
      <c r="A56" s="1228" t="s">
        <v>999</v>
      </c>
      <c r="B56" s="1229"/>
      <c r="C56" s="1229"/>
      <c r="D56" s="1229"/>
      <c r="E56" s="1230"/>
    </row>
    <row r="57" spans="1:6" s="746" customFormat="1" ht="20.100000000000001" hidden="1" customHeight="1">
      <c r="A57" s="756" t="s">
        <v>1005</v>
      </c>
      <c r="B57" s="1225" t="s">
        <v>1006</v>
      </c>
      <c r="C57" s="1226"/>
      <c r="D57" s="1226"/>
      <c r="E57" s="1227"/>
      <c r="F57" s="747"/>
    </row>
    <row r="58" spans="1:6" ht="20.100000000000001" hidden="1" customHeight="1">
      <c r="A58" s="745" t="s">
        <v>404</v>
      </c>
      <c r="B58" s="745" t="s">
        <v>978</v>
      </c>
      <c r="C58" s="737"/>
      <c r="D58" s="750"/>
      <c r="E58" s="750"/>
    </row>
    <row r="59" spans="1:6" ht="20.100000000000001" hidden="1" customHeight="1">
      <c r="A59" s="737" t="s">
        <v>380</v>
      </c>
      <c r="B59" s="737" t="s">
        <v>1003</v>
      </c>
      <c r="C59" s="734"/>
      <c r="D59" s="750" t="s">
        <v>983</v>
      </c>
      <c r="E59" s="754"/>
    </row>
    <row r="60" spans="1:6" ht="20.100000000000001" hidden="1" customHeight="1">
      <c r="A60" s="737" t="s">
        <v>381</v>
      </c>
      <c r="B60" s="737" t="s">
        <v>1002</v>
      </c>
      <c r="C60" s="734"/>
      <c r="D60" s="750" t="s">
        <v>983</v>
      </c>
      <c r="E60" s="754"/>
    </row>
    <row r="61" spans="1:6" ht="20.100000000000001" hidden="1" customHeight="1">
      <c r="A61" s="737" t="s">
        <v>530</v>
      </c>
      <c r="B61" s="737" t="s">
        <v>1001</v>
      </c>
      <c r="C61" s="734"/>
      <c r="D61" s="750" t="s">
        <v>983</v>
      </c>
      <c r="E61" s="754"/>
    </row>
    <row r="62" spans="1:6" ht="20.100000000000001" hidden="1" customHeight="1">
      <c r="A62" s="737" t="s">
        <v>531</v>
      </c>
      <c r="B62" s="737" t="s">
        <v>1000</v>
      </c>
      <c r="C62" s="734"/>
      <c r="D62" s="750" t="s">
        <v>983</v>
      </c>
      <c r="E62" s="754"/>
    </row>
    <row r="63" spans="1:6" ht="129.6" hidden="1">
      <c r="A63" s="737" t="s">
        <v>406</v>
      </c>
      <c r="B63" s="737" t="s">
        <v>964</v>
      </c>
      <c r="C63" s="734"/>
      <c r="D63" s="737" t="s">
        <v>971</v>
      </c>
      <c r="E63" s="754"/>
    </row>
    <row r="64" spans="1:6" ht="39" hidden="1" customHeight="1">
      <c r="A64" s="1228" t="s">
        <v>999</v>
      </c>
      <c r="B64" s="1229"/>
      <c r="C64" s="1229"/>
      <c r="D64" s="1229"/>
      <c r="E64" s="1230"/>
    </row>
    <row r="65" spans="1:6" s="746" customFormat="1" ht="20.100000000000001" hidden="1" customHeight="1">
      <c r="A65" s="753" t="s">
        <v>1005</v>
      </c>
      <c r="B65" s="1225" t="s">
        <v>1004</v>
      </c>
      <c r="C65" s="1226"/>
      <c r="D65" s="1226"/>
      <c r="E65" s="1227"/>
      <c r="F65" s="747"/>
    </row>
    <row r="66" spans="1:6" ht="20.100000000000001" hidden="1" customHeight="1">
      <c r="A66" s="745" t="s">
        <v>404</v>
      </c>
      <c r="B66" s="745" t="s">
        <v>978</v>
      </c>
      <c r="C66" s="737"/>
      <c r="D66" s="750"/>
      <c r="E66" s="750"/>
    </row>
    <row r="67" spans="1:6" ht="20.100000000000001" hidden="1" customHeight="1">
      <c r="A67" s="737" t="s">
        <v>380</v>
      </c>
      <c r="B67" s="737" t="s">
        <v>1003</v>
      </c>
      <c r="C67" s="734"/>
      <c r="D67" s="750" t="s">
        <v>983</v>
      </c>
      <c r="E67" s="754"/>
    </row>
    <row r="68" spans="1:6" ht="20.100000000000001" hidden="1" customHeight="1">
      <c r="A68" s="737" t="s">
        <v>381</v>
      </c>
      <c r="B68" s="737" t="s">
        <v>1002</v>
      </c>
      <c r="C68" s="734"/>
      <c r="D68" s="750" t="s">
        <v>983</v>
      </c>
      <c r="E68" s="754"/>
    </row>
    <row r="69" spans="1:6" ht="20.100000000000001" hidden="1" customHeight="1">
      <c r="A69" s="737" t="s">
        <v>530</v>
      </c>
      <c r="B69" s="737" t="s">
        <v>1001</v>
      </c>
      <c r="C69" s="734"/>
      <c r="D69" s="750" t="s">
        <v>983</v>
      </c>
      <c r="E69" s="754"/>
    </row>
    <row r="70" spans="1:6" ht="20.100000000000001" hidden="1" customHeight="1">
      <c r="A70" s="737" t="s">
        <v>531</v>
      </c>
      <c r="B70" s="737" t="s">
        <v>1000</v>
      </c>
      <c r="C70" s="734"/>
      <c r="D70" s="750" t="s">
        <v>983</v>
      </c>
      <c r="E70" s="754"/>
    </row>
    <row r="71" spans="1:6" ht="111" hidden="1" customHeight="1">
      <c r="A71" s="737" t="s">
        <v>406</v>
      </c>
      <c r="B71" s="737" t="s">
        <v>964</v>
      </c>
      <c r="C71" s="734"/>
      <c r="D71" s="737" t="s">
        <v>981</v>
      </c>
      <c r="E71" s="754"/>
    </row>
    <row r="72" spans="1:6" ht="35.25" hidden="1" customHeight="1">
      <c r="A72" s="1228" t="s">
        <v>999</v>
      </c>
      <c r="B72" s="1229"/>
      <c r="C72" s="1229"/>
      <c r="D72" s="1229"/>
      <c r="E72" s="1230"/>
    </row>
    <row r="73" spans="1:6" ht="20.100000000000001" hidden="1" customHeight="1">
      <c r="A73" s="1240"/>
      <c r="B73" s="1241"/>
      <c r="C73" s="1241"/>
      <c r="D73" s="1241"/>
      <c r="E73" s="1242"/>
    </row>
    <row r="74" spans="1:6" s="746" customFormat="1" ht="20.100000000000001" hidden="1" customHeight="1">
      <c r="A74" s="753" t="s">
        <v>998</v>
      </c>
      <c r="B74" s="1225" t="s">
        <v>997</v>
      </c>
      <c r="C74" s="1226"/>
      <c r="D74" s="1226"/>
      <c r="E74" s="1227"/>
      <c r="F74" s="747"/>
    </row>
    <row r="75" spans="1:6" ht="20.100000000000001" hidden="1" customHeight="1">
      <c r="A75" s="745" t="s">
        <v>404</v>
      </c>
      <c r="B75" s="745" t="s">
        <v>996</v>
      </c>
      <c r="C75" s="755">
        <v>0.15</v>
      </c>
      <c r="D75" s="750"/>
      <c r="E75" s="750"/>
    </row>
    <row r="76" spans="1:6" ht="20.100000000000001" hidden="1" customHeight="1">
      <c r="A76" s="737" t="s">
        <v>406</v>
      </c>
      <c r="B76" s="737" t="s">
        <v>995</v>
      </c>
      <c r="C76" s="734"/>
      <c r="D76" s="750" t="s">
        <v>983</v>
      </c>
      <c r="E76" s="754"/>
    </row>
    <row r="77" spans="1:6" ht="20.100000000000001" hidden="1" customHeight="1">
      <c r="A77" s="737"/>
      <c r="B77" s="737" t="s">
        <v>994</v>
      </c>
      <c r="C77" s="734"/>
      <c r="D77" s="750" t="s">
        <v>983</v>
      </c>
      <c r="E77" s="754"/>
    </row>
    <row r="78" spans="1:6" ht="20.100000000000001" hidden="1" customHeight="1">
      <c r="A78" s="737"/>
      <c r="B78" s="737" t="s">
        <v>993</v>
      </c>
      <c r="C78" s="734"/>
      <c r="D78" s="750" t="s">
        <v>983</v>
      </c>
      <c r="E78" s="754"/>
    </row>
    <row r="79" spans="1:6" hidden="1">
      <c r="A79" s="737" t="s">
        <v>407</v>
      </c>
      <c r="B79" s="1249" t="s">
        <v>992</v>
      </c>
      <c r="C79" s="1250"/>
      <c r="D79" s="1250"/>
      <c r="E79" s="1251"/>
    </row>
    <row r="80" spans="1:6" ht="20.100000000000001" hidden="1" customHeight="1">
      <c r="A80" s="737"/>
      <c r="B80" s="737" t="s">
        <v>380</v>
      </c>
      <c r="C80" s="734"/>
      <c r="D80" s="734"/>
      <c r="E80" s="734"/>
    </row>
    <row r="81" spans="1:10" ht="20.100000000000001" hidden="1" customHeight="1">
      <c r="A81" s="737"/>
      <c r="B81" s="737" t="s">
        <v>381</v>
      </c>
      <c r="C81" s="734"/>
      <c r="D81" s="734"/>
      <c r="E81" s="734"/>
    </row>
    <row r="82" spans="1:10" ht="20.100000000000001" hidden="1" customHeight="1">
      <c r="A82" s="737"/>
      <c r="B82" s="737" t="s">
        <v>530</v>
      </c>
      <c r="C82" s="734"/>
      <c r="D82" s="734"/>
      <c r="E82" s="734"/>
    </row>
    <row r="83" spans="1:10" ht="20.100000000000001" hidden="1" customHeight="1">
      <c r="A83" s="737"/>
      <c r="B83" s="737" t="s">
        <v>531</v>
      </c>
      <c r="C83" s="734"/>
      <c r="D83" s="734"/>
      <c r="E83" s="734"/>
    </row>
    <row r="84" spans="1:10" ht="20.100000000000001" hidden="1" customHeight="1">
      <c r="A84" s="737"/>
      <c r="B84" s="737" t="s">
        <v>991</v>
      </c>
      <c r="C84" s="734"/>
      <c r="D84" s="734"/>
      <c r="E84" s="734"/>
    </row>
    <row r="85" spans="1:10" s="746" customFormat="1" ht="20.100000000000001" hidden="1" customHeight="1">
      <c r="A85" s="753" t="s">
        <v>990</v>
      </c>
      <c r="B85" s="1225" t="s">
        <v>989</v>
      </c>
      <c r="C85" s="1226"/>
      <c r="D85" s="1226"/>
      <c r="E85" s="1227"/>
      <c r="F85" s="747"/>
    </row>
    <row r="86" spans="1:10" ht="36.75" hidden="1" customHeight="1">
      <c r="A86" s="745" t="s">
        <v>380</v>
      </c>
      <c r="B86" s="1243" t="s">
        <v>988</v>
      </c>
      <c r="C86" s="1244"/>
      <c r="D86" s="1244"/>
      <c r="E86" s="1245"/>
    </row>
    <row r="87" spans="1:10" ht="20.100000000000001" hidden="1" customHeight="1">
      <c r="A87" s="737" t="s">
        <v>404</v>
      </c>
      <c r="B87" s="737" t="s">
        <v>987</v>
      </c>
      <c r="C87" s="737"/>
      <c r="D87" s="737"/>
      <c r="E87" s="750"/>
    </row>
    <row r="88" spans="1:10" ht="72" hidden="1">
      <c r="A88" s="737" t="s">
        <v>380</v>
      </c>
      <c r="B88" s="737" t="s">
        <v>986</v>
      </c>
      <c r="C88" s="752">
        <v>0.57999999999999996</v>
      </c>
      <c r="D88" s="737" t="s">
        <v>985</v>
      </c>
      <c r="E88" s="734"/>
    </row>
    <row r="89" spans="1:10" ht="20.100000000000001" hidden="1" customHeight="1">
      <c r="A89" s="737" t="s">
        <v>381</v>
      </c>
      <c r="B89" s="737" t="s">
        <v>984</v>
      </c>
      <c r="C89" s="752">
        <v>0.16</v>
      </c>
      <c r="D89" s="750" t="s">
        <v>983</v>
      </c>
      <c r="E89" s="734"/>
    </row>
    <row r="90" spans="1:10" ht="144" hidden="1">
      <c r="A90" s="737" t="s">
        <v>406</v>
      </c>
      <c r="B90" s="737" t="s">
        <v>982</v>
      </c>
      <c r="C90" s="752">
        <v>0.11</v>
      </c>
      <c r="D90" s="737" t="s">
        <v>981</v>
      </c>
      <c r="E90" s="734"/>
    </row>
    <row r="91" spans="1:10" ht="20.100000000000001" hidden="1" customHeight="1">
      <c r="A91" s="737"/>
      <c r="B91" s="737"/>
      <c r="C91" s="737"/>
      <c r="D91" s="751"/>
      <c r="E91" s="750"/>
    </row>
    <row r="92" spans="1:10" s="746" customFormat="1" ht="33" hidden="1" customHeight="1">
      <c r="A92" s="749" t="s">
        <v>980</v>
      </c>
      <c r="B92" s="1246" t="s">
        <v>979</v>
      </c>
      <c r="C92" s="1246"/>
      <c r="D92" s="1246"/>
      <c r="E92" s="1246"/>
      <c r="F92" s="747"/>
    </row>
    <row r="93" spans="1:10" s="746" customFormat="1" ht="21.75" hidden="1" customHeight="1">
      <c r="A93" s="745" t="s">
        <v>404</v>
      </c>
      <c r="B93" s="745" t="s">
        <v>978</v>
      </c>
      <c r="C93" s="748"/>
      <c r="D93" s="748"/>
      <c r="E93" s="748"/>
      <c r="F93" s="747"/>
      <c r="J93" s="727" t="s">
        <v>977</v>
      </c>
    </row>
    <row r="94" spans="1:10" ht="47.25" hidden="1" customHeight="1">
      <c r="A94" s="737" t="s">
        <v>380</v>
      </c>
      <c r="B94" s="734" t="s">
        <v>976</v>
      </c>
      <c r="C94" s="734"/>
      <c r="D94" s="734"/>
      <c r="E94" s="734"/>
      <c r="J94" s="727" t="s">
        <v>976</v>
      </c>
    </row>
    <row r="95" spans="1:10" ht="115.2" hidden="1">
      <c r="A95" s="745" t="s">
        <v>406</v>
      </c>
      <c r="B95" s="745" t="s">
        <v>964</v>
      </c>
      <c r="C95" s="744">
        <f>0.85-C94</f>
        <v>0.85</v>
      </c>
      <c r="D95" s="735" t="s">
        <v>933</v>
      </c>
      <c r="E95" s="734"/>
    </row>
    <row r="96" spans="1:10" ht="37.5" hidden="1" customHeight="1">
      <c r="A96" s="1247" t="s">
        <v>975</v>
      </c>
      <c r="B96" s="1247"/>
      <c r="C96" s="1247"/>
      <c r="D96" s="1247"/>
      <c r="E96" s="1248"/>
    </row>
    <row r="97" spans="1:7" s="741" customFormat="1" ht="20.100000000000001" hidden="1" customHeight="1">
      <c r="A97" s="743" t="s">
        <v>974</v>
      </c>
      <c r="B97" s="1231" t="s">
        <v>973</v>
      </c>
      <c r="C97" s="1232"/>
      <c r="D97" s="1232"/>
      <c r="E97" s="1233"/>
      <c r="F97" s="742"/>
    </row>
    <row r="98" spans="1:7" s="738" customFormat="1" ht="30" hidden="1" customHeight="1">
      <c r="A98" s="740" t="s">
        <v>382</v>
      </c>
      <c r="B98" s="1237" t="s">
        <v>972</v>
      </c>
      <c r="C98" s="1238"/>
      <c r="D98" s="1238"/>
      <c r="E98" s="1239"/>
      <c r="F98" s="739"/>
    </row>
    <row r="99" spans="1:7" ht="129.6" hidden="1">
      <c r="A99" s="737" t="s">
        <v>380</v>
      </c>
      <c r="B99" s="737" t="s">
        <v>964</v>
      </c>
      <c r="C99" s="736">
        <v>0.8</v>
      </c>
      <c r="D99" s="737" t="s">
        <v>971</v>
      </c>
      <c r="E99" s="734"/>
    </row>
    <row r="100" spans="1:7" s="738" customFormat="1" ht="20.100000000000001" hidden="1" customHeight="1">
      <c r="A100" s="740" t="s">
        <v>970</v>
      </c>
      <c r="B100" s="1237" t="s">
        <v>969</v>
      </c>
      <c r="C100" s="1238"/>
      <c r="D100" s="1238"/>
      <c r="E100" s="1239"/>
      <c r="F100" s="739"/>
    </row>
    <row r="101" spans="1:7" ht="136.5" hidden="1" customHeight="1">
      <c r="A101" s="737" t="s">
        <v>380</v>
      </c>
      <c r="B101" s="737" t="s">
        <v>966</v>
      </c>
      <c r="C101" s="736">
        <v>0.1</v>
      </c>
      <c r="D101" s="735" t="s">
        <v>965</v>
      </c>
      <c r="E101" s="734"/>
    </row>
    <row r="102" spans="1:7" ht="115.2" hidden="1">
      <c r="A102" s="737" t="s">
        <v>381</v>
      </c>
      <c r="B102" s="737" t="s">
        <v>964</v>
      </c>
      <c r="C102" s="736">
        <v>0.05</v>
      </c>
      <c r="D102" s="737" t="s">
        <v>933</v>
      </c>
      <c r="E102" s="734"/>
    </row>
    <row r="103" spans="1:7" ht="100.8" hidden="1">
      <c r="A103" s="737" t="s">
        <v>530</v>
      </c>
      <c r="B103" s="737" t="s">
        <v>968</v>
      </c>
      <c r="C103" s="736">
        <v>0.65</v>
      </c>
      <c r="D103" s="735" t="s">
        <v>935</v>
      </c>
      <c r="E103" s="734"/>
    </row>
    <row r="104" spans="1:7" s="738" customFormat="1" ht="20.100000000000001" hidden="1" customHeight="1">
      <c r="A104" s="740" t="s">
        <v>967</v>
      </c>
      <c r="B104" s="1237" t="s">
        <v>937</v>
      </c>
      <c r="C104" s="1238"/>
      <c r="D104" s="1238"/>
      <c r="E104" s="1239"/>
      <c r="F104" s="739"/>
    </row>
    <row r="105" spans="1:7" ht="135.75" hidden="1" customHeight="1">
      <c r="A105" s="737" t="s">
        <v>380</v>
      </c>
      <c r="B105" s="737" t="s">
        <v>966</v>
      </c>
      <c r="C105" s="736">
        <v>0.2</v>
      </c>
      <c r="D105" s="735" t="s">
        <v>965</v>
      </c>
      <c r="E105" s="734"/>
    </row>
    <row r="106" spans="1:7" ht="115.2" hidden="1">
      <c r="A106" s="737" t="s">
        <v>381</v>
      </c>
      <c r="B106" s="737" t="s">
        <v>964</v>
      </c>
      <c r="C106" s="736">
        <v>0.1</v>
      </c>
      <c r="D106" s="735" t="s">
        <v>933</v>
      </c>
      <c r="E106" s="734"/>
    </row>
    <row r="107" spans="1:7" ht="162.75" hidden="1" customHeight="1">
      <c r="A107" s="737" t="s">
        <v>530</v>
      </c>
      <c r="B107" s="737" t="s">
        <v>963</v>
      </c>
      <c r="C107" s="736">
        <v>0.3</v>
      </c>
      <c r="D107" s="735" t="s">
        <v>962</v>
      </c>
      <c r="E107" s="734"/>
    </row>
    <row r="108" spans="1:7" ht="144.75" hidden="1" customHeight="1">
      <c r="A108" s="737" t="s">
        <v>531</v>
      </c>
      <c r="B108" s="737" t="s">
        <v>961</v>
      </c>
      <c r="C108" s="736">
        <v>0.2</v>
      </c>
      <c r="D108" s="735" t="s">
        <v>960</v>
      </c>
      <c r="E108" s="734"/>
    </row>
    <row r="109" spans="1:7" s="610" customFormat="1" ht="225" hidden="1" customHeight="1">
      <c r="A109" s="1234" t="s">
        <v>543</v>
      </c>
      <c r="B109" s="1235"/>
      <c r="C109" s="1235"/>
      <c r="D109" s="1235"/>
      <c r="E109" s="1236"/>
      <c r="F109" s="616"/>
    </row>
    <row r="110" spans="1:7" ht="20.100000000000001" customHeight="1">
      <c r="A110" s="733"/>
      <c r="B110" s="733"/>
      <c r="C110" s="733"/>
    </row>
    <row r="111" spans="1:7" s="728" customFormat="1">
      <c r="A111" s="731" t="s">
        <v>6</v>
      </c>
      <c r="B111" s="732"/>
      <c r="D111" s="731" t="s">
        <v>4</v>
      </c>
      <c r="E111" s="731">
        <f>'[21]Name of Bidder'!C29</f>
        <v>0</v>
      </c>
      <c r="G111" s="727"/>
    </row>
    <row r="112" spans="1:7" s="728" customFormat="1">
      <c r="A112" s="731" t="s">
        <v>7</v>
      </c>
      <c r="B112" s="731">
        <f>'[21]Name of Bidder'!C33</f>
        <v>0</v>
      </c>
      <c r="D112" s="731" t="s">
        <v>143</v>
      </c>
      <c r="E112" s="729"/>
      <c r="G112" s="727"/>
    </row>
    <row r="113" spans="1:7" s="728" customFormat="1">
      <c r="A113" s="729"/>
      <c r="B113" s="729"/>
      <c r="C113" s="731"/>
      <c r="D113" s="730"/>
      <c r="E113" s="729"/>
      <c r="G113" s="727"/>
    </row>
  </sheetData>
  <sheetProtection algorithmName="SHA-512" hashValue="JkffJqddwy18mtP2tdpzHroLtdJ7nZxi8HXXPettRf79b0FTfzC3jKaLoPAkgehEOpnV0l0Haaa16hBOYzJZlA==" saltValue="bxjxi6UD3915zJbSLsIiZA==" spinCount="100000" sheet="1" formatColumns="0" formatRows="0" selectLockedCells="1"/>
  <customSheetViews>
    <customSheetView guid="{28F8E3EE-9674-48D3-AA88-E28CD7FD8EC7}" scale="130" showPageBreaks="1" showGridLines="0" zeroValues="0" printArea="1" hiddenRows="1" hiddenColumns="1" view="pageBreakPreview">
      <selection activeCell="K12" sqref="K12"/>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3B560446-5E90-427C-82DA-4C4E21FC4875}" scale="130" showPageBreaks="1" showGridLines="0" zeroValues="0" printArea="1" hiddenRows="1" hiddenColumns="1" view="pageBreakPreview">
      <selection activeCell="K12" sqref="K12"/>
      <pageMargins left="0.59" right="0.31" top="0.47" bottom="0.48" header="0.28000000000000003" footer="0.23"/>
      <pageSetup paperSize="9" scale="70" orientation="portrait" r:id="rId2"/>
      <headerFooter alignWithMargins="0">
        <oddFooter>&amp;R&amp;"Book Antiqua,Bold"&amp;8 Page &amp;P of &amp;N</oddFooter>
      </headerFooter>
    </customSheetView>
  </customSheetViews>
  <mergeCells count="32">
    <mergeCell ref="A72:E72"/>
    <mergeCell ref="A27:E27"/>
    <mergeCell ref="A64:E64"/>
    <mergeCell ref="B65:E65"/>
    <mergeCell ref="A109:E109"/>
    <mergeCell ref="B98:E98"/>
    <mergeCell ref="B100:E100"/>
    <mergeCell ref="B104:E104"/>
    <mergeCell ref="B97:E97"/>
    <mergeCell ref="A73:E73"/>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44:E44"/>
    <mergeCell ref="B11:C11"/>
    <mergeCell ref="A3:E3"/>
    <mergeCell ref="A5:E5"/>
    <mergeCell ref="A8:C8"/>
    <mergeCell ref="B9:C9"/>
    <mergeCell ref="B10:C10"/>
  </mergeCells>
  <dataValidations count="2">
    <dataValidation type="list" allowBlank="1" showInputMessage="1" showErrorMessage="1" prompt="Copper(a) /Aluminium(a)" sqref="B94" xr:uid="{00000000-0002-0000-0F00-000001000000}">
      <formula1>$J$93:$J$94</formula1>
    </dataValidation>
    <dataValidation type="list" allowBlank="1" showInputMessage="1" showErrorMessage="1" sqref="C94" xr:uid="{00000000-0002-0000-0F00-000000000000}">
      <formula1>"0.65,0.66,0.67,0.68,0.69,0.70,0.71,0.72,0.73"</formula1>
    </dataValidation>
  </dataValidations>
  <pageMargins left="0.59" right="0.31" top="0.47" bottom="0.48" header="0.28000000000000003" footer="0.23"/>
  <pageSetup paperSize="9" scale="70" orientation="portrait" r:id="rId3"/>
  <headerFooter alignWithMargins="0">
    <oddFooter>&amp;R&amp;"Book Antiqua,Bold"&amp;8 Page &amp;P of &amp;N</oddFooter>
  </headerFooter>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2"/>
  <sheetViews>
    <sheetView showGridLines="0" showZeros="0" view="pageBreakPreview" topLeftCell="A38" zoomScale="115" zoomScaleNormal="100" zoomScaleSheetLayoutView="115" workbookViewId="0">
      <selection activeCell="C22" sqref="C22"/>
    </sheetView>
  </sheetViews>
  <sheetFormatPr defaultColWidth="9.109375" defaultRowHeight="14.4"/>
  <cols>
    <col min="1" max="1" width="15.33203125" style="251" customWidth="1"/>
    <col min="2" max="2" width="26.5546875" style="251" customWidth="1"/>
    <col min="3" max="3" width="35.109375" style="251" customWidth="1"/>
    <col min="4" max="4" width="33.5546875" style="251" customWidth="1"/>
    <col min="5" max="5" width="34.33203125" style="251" customWidth="1"/>
    <col min="6" max="6" width="16.109375" style="251" customWidth="1"/>
    <col min="7" max="7" width="21.44140625" style="380" customWidth="1"/>
    <col min="8" max="8" width="13.5546875" style="380" customWidth="1"/>
    <col min="9" max="16384" width="9.109375" style="380"/>
  </cols>
  <sheetData>
    <row r="1" spans="1:7" s="250" customFormat="1" ht="20.25" customHeight="1">
      <c r="A1" s="534" t="str">
        <f>'Attach 3(JV)'!A1</f>
        <v>Specification No. :CC/T/W-CIVIL/DOM/A00/23/11748</v>
      </c>
      <c r="B1" s="535"/>
      <c r="C1" s="535"/>
      <c r="D1" s="535"/>
      <c r="E1" s="536" t="s">
        <v>526</v>
      </c>
      <c r="F1" s="249"/>
    </row>
    <row r="3" spans="1:7" ht="69" customHeight="1">
      <c r="A3" s="1206" t="str">
        <f>'Attach 3(JV)'!A3</f>
        <v>Package-II: Ground Improvement using Vibro Stone Column at KPS-3 Substation associated with Establishment of Khavda Pooling Station-3 (KPS-3) in Khavda RE Park</v>
      </c>
      <c r="B3" s="1207"/>
      <c r="C3" s="1207"/>
      <c r="D3" s="1207"/>
      <c r="E3" s="1207"/>
      <c r="F3" s="381"/>
    </row>
    <row r="4" spans="1:7" ht="1.5" hidden="1" customHeight="1">
      <c r="A4" s="255"/>
      <c r="F4" s="30"/>
      <c r="G4" s="11"/>
    </row>
    <row r="5" spans="1:7" ht="20.100000000000001" customHeight="1">
      <c r="A5" s="1252" t="s">
        <v>377</v>
      </c>
      <c r="B5" s="1252"/>
      <c r="C5" s="1252"/>
      <c r="D5" s="1252"/>
      <c r="E5" s="1252"/>
      <c r="F5" s="30"/>
      <c r="G5" s="11"/>
    </row>
    <row r="6" spans="1:7" ht="20.100000000000001" customHeight="1">
      <c r="A6" s="257"/>
      <c r="F6" s="30"/>
      <c r="G6" s="11"/>
    </row>
    <row r="7" spans="1:7" ht="20.100000000000001" customHeight="1">
      <c r="A7" s="273" t="str">
        <f>'[22]Attach 3 (JV)'!A5</f>
        <v>Bidder’s Name and Address (Sole Bidder) :</v>
      </c>
      <c r="D7" s="382" t="str">
        <f>'[22]Attach 3 (JV)'!F5</f>
        <v>To:</v>
      </c>
      <c r="F7" s="30"/>
      <c r="G7" s="11"/>
    </row>
    <row r="8" spans="1:7" ht="36" customHeight="1">
      <c r="A8" s="1253" t="str">
        <f>'Attach 3(JV)'!A8</f>
        <v/>
      </c>
      <c r="B8" s="1253"/>
      <c r="C8" s="1253"/>
      <c r="D8" s="383" t="str">
        <f>'[22]Attach 3 (JV)'!F6</f>
        <v>Contract Services</v>
      </c>
      <c r="F8" s="30"/>
      <c r="G8" s="11"/>
    </row>
    <row r="9" spans="1:7">
      <c r="A9" s="13" t="s">
        <v>334</v>
      </c>
      <c r="B9" s="839">
        <f>'Attach 3(JV)'!B9</f>
        <v>0</v>
      </c>
      <c r="C9" s="839"/>
      <c r="D9" s="383" t="str">
        <f>'[22]Attach 3 (JV)'!F7</f>
        <v>Power Grid Corporation of India Ltd.,</v>
      </c>
      <c r="F9" s="30"/>
      <c r="G9" s="11"/>
    </row>
    <row r="10" spans="1:7">
      <c r="A10" s="13" t="s">
        <v>336</v>
      </c>
      <c r="B10" s="840">
        <f>'Attach 3(JV)'!B10</f>
        <v>0</v>
      </c>
      <c r="C10" s="840"/>
      <c r="D10" s="383" t="str">
        <f>'[22]Attach 3 (JV)'!F8</f>
        <v>"Saudamini", Plot No.-2</v>
      </c>
      <c r="F10" s="30"/>
      <c r="G10" s="11"/>
    </row>
    <row r="11" spans="1:7">
      <c r="B11" s="840">
        <f>'Attach 3(JV)'!B11</f>
        <v>0</v>
      </c>
      <c r="C11" s="840"/>
      <c r="D11" s="383" t="str">
        <f>'[22]Attach 3 (JV)'!F9</f>
        <v xml:space="preserve">Sector-29, </v>
      </c>
    </row>
    <row r="12" spans="1:7">
      <c r="A12" s="257"/>
      <c r="B12" s="840">
        <f>'Attach 3(JV)'!B12</f>
        <v>0</v>
      </c>
      <c r="C12" s="840"/>
      <c r="D12" s="384" t="str">
        <f>'[22]Attach 3 (JV)'!F10</f>
        <v>Gurgaon (Haryana) - 122001</v>
      </c>
    </row>
    <row r="13" spans="1:7" ht="9.9" customHeight="1">
      <c r="A13" s="257"/>
      <c r="B13" s="103"/>
      <c r="C13" s="103"/>
    </row>
    <row r="14" spans="1:7" ht="20.100000000000001" customHeight="1">
      <c r="A14" s="251" t="s">
        <v>329</v>
      </c>
    </row>
    <row r="15" spans="1:7" ht="45.75" customHeight="1">
      <c r="A15" s="1254" t="s">
        <v>953</v>
      </c>
      <c r="B15" s="1254"/>
      <c r="C15" s="1254"/>
      <c r="D15" s="1254"/>
      <c r="E15" s="1254"/>
    </row>
    <row r="16" spans="1:7" ht="80.25" customHeight="1">
      <c r="A16" s="379" t="s">
        <v>332</v>
      </c>
      <c r="B16" s="379" t="s">
        <v>527</v>
      </c>
      <c r="C16" s="379" t="s">
        <v>378</v>
      </c>
      <c r="D16" s="379" t="s">
        <v>379</v>
      </c>
      <c r="E16" s="379" t="s">
        <v>528</v>
      </c>
    </row>
    <row r="17" spans="1:7" ht="13.5" customHeight="1">
      <c r="A17" s="387">
        <v>1</v>
      </c>
      <c r="B17" s="387">
        <v>2</v>
      </c>
      <c r="C17" s="387">
        <v>3</v>
      </c>
      <c r="D17" s="387">
        <v>4</v>
      </c>
      <c r="E17" s="387">
        <v>5</v>
      </c>
    </row>
    <row r="18" spans="1:7" ht="32.25" customHeight="1">
      <c r="A18" s="251" t="s">
        <v>529</v>
      </c>
    </row>
    <row r="19" spans="1:7" customFormat="1" ht="27" customHeight="1">
      <c r="A19" s="710" t="s">
        <v>618</v>
      </c>
      <c r="B19" s="1255" t="s">
        <v>944</v>
      </c>
      <c r="C19" s="1256"/>
      <c r="D19" s="1256"/>
      <c r="E19" s="1257"/>
      <c r="F19" s="1"/>
    </row>
    <row r="20" spans="1:7" customFormat="1" ht="59.25" customHeight="1">
      <c r="A20" s="711">
        <v>1</v>
      </c>
      <c r="B20" s="1258" t="s">
        <v>924</v>
      </c>
      <c r="C20" s="1259"/>
      <c r="D20" s="1259"/>
      <c r="E20" s="1260"/>
      <c r="F20" s="1"/>
    </row>
    <row r="21" spans="1:7" customFormat="1" ht="179.25" customHeight="1">
      <c r="A21" s="46" t="s">
        <v>380</v>
      </c>
      <c r="B21" s="712" t="s">
        <v>925</v>
      </c>
      <c r="C21" s="539"/>
      <c r="D21" s="713" t="s">
        <v>926</v>
      </c>
      <c r="E21" s="714"/>
      <c r="F21" s="1"/>
    </row>
    <row r="22" spans="1:7" customFormat="1" ht="137.4" customHeight="1">
      <c r="A22" s="48" t="s">
        <v>381</v>
      </c>
      <c r="B22" s="715" t="s">
        <v>927</v>
      </c>
      <c r="C22" s="539"/>
      <c r="D22" s="713" t="s">
        <v>928</v>
      </c>
      <c r="E22" s="716"/>
      <c r="F22" s="1"/>
    </row>
    <row r="23" spans="1:7" customFormat="1" ht="86.4" customHeight="1">
      <c r="A23" s="1261" t="s">
        <v>929</v>
      </c>
      <c r="B23" s="1262"/>
      <c r="C23" s="1262"/>
      <c r="D23" s="1262"/>
      <c r="E23" s="1263"/>
      <c r="F23" s="1"/>
    </row>
    <row r="24" spans="1:7" customFormat="1" ht="21">
      <c r="A24" s="717"/>
      <c r="B24" s="718"/>
      <c r="C24" s="718"/>
      <c r="D24" s="718"/>
      <c r="E24" s="719"/>
      <c r="F24" s="1"/>
    </row>
    <row r="25" spans="1:7" customFormat="1" ht="27.75" customHeight="1">
      <c r="A25" s="720">
        <v>2</v>
      </c>
      <c r="B25" s="1258" t="s">
        <v>930</v>
      </c>
      <c r="C25" s="1259"/>
      <c r="D25" s="1259"/>
      <c r="E25" s="1260"/>
      <c r="F25" s="1"/>
    </row>
    <row r="26" spans="1:7" customFormat="1" ht="173.25" customHeight="1">
      <c r="A26" s="46" t="s">
        <v>380</v>
      </c>
      <c r="B26" s="385" t="s">
        <v>931</v>
      </c>
      <c r="C26" s="539"/>
      <c r="D26" s="262" t="s">
        <v>926</v>
      </c>
      <c r="E26" s="714"/>
      <c r="F26" s="1"/>
      <c r="G26" s="721"/>
    </row>
    <row r="27" spans="1:7" customFormat="1" ht="154.94999999999999" customHeight="1">
      <c r="A27" s="46" t="s">
        <v>381</v>
      </c>
      <c r="B27" s="385" t="s">
        <v>932</v>
      </c>
      <c r="C27" s="539"/>
      <c r="D27" s="385" t="s">
        <v>933</v>
      </c>
      <c r="E27" s="716"/>
      <c r="F27" s="1"/>
    </row>
    <row r="28" spans="1:7" customFormat="1" ht="156" customHeight="1">
      <c r="A28" s="48" t="s">
        <v>530</v>
      </c>
      <c r="B28" s="385" t="s">
        <v>934</v>
      </c>
      <c r="C28" s="539"/>
      <c r="D28" s="262" t="s">
        <v>935</v>
      </c>
      <c r="E28" s="716"/>
      <c r="F28" s="1"/>
    </row>
    <row r="29" spans="1:7" customFormat="1" ht="111" customHeight="1">
      <c r="A29" s="1261" t="s">
        <v>936</v>
      </c>
      <c r="B29" s="1262"/>
      <c r="C29" s="1262"/>
      <c r="D29" s="1262"/>
      <c r="E29" s="1263"/>
      <c r="F29" s="1"/>
    </row>
    <row r="30" spans="1:7" customFormat="1" ht="13.5" customHeight="1">
      <c r="A30" s="1264"/>
      <c r="B30" s="1265"/>
      <c r="C30" s="1265"/>
      <c r="D30" s="1265"/>
      <c r="E30" s="1266"/>
      <c r="F30" s="1"/>
    </row>
    <row r="31" spans="1:7" customFormat="1">
      <c r="A31" s="720">
        <v>3</v>
      </c>
      <c r="B31" s="1267" t="s">
        <v>937</v>
      </c>
      <c r="C31" s="1268"/>
      <c r="D31" s="1268"/>
      <c r="E31" s="1269"/>
      <c r="F31" s="1"/>
    </row>
    <row r="32" spans="1:7" customFormat="1" ht="132" customHeight="1">
      <c r="A32" s="46" t="s">
        <v>380</v>
      </c>
      <c r="B32" s="385" t="s">
        <v>931</v>
      </c>
      <c r="C32" s="539"/>
      <c r="D32" s="262" t="s">
        <v>938</v>
      </c>
      <c r="E32" s="714"/>
      <c r="F32" s="1"/>
    </row>
    <row r="33" spans="1:7" customFormat="1" ht="126.6" customHeight="1">
      <c r="A33" s="46" t="s">
        <v>381</v>
      </c>
      <c r="B33" s="385" t="s">
        <v>932</v>
      </c>
      <c r="C33" s="539"/>
      <c r="D33" s="262" t="s">
        <v>933</v>
      </c>
      <c r="E33" s="716"/>
      <c r="F33" s="1"/>
    </row>
    <row r="34" spans="1:7" customFormat="1" ht="164.4" customHeight="1">
      <c r="A34" s="48" t="s">
        <v>530</v>
      </c>
      <c r="B34" s="385" t="s">
        <v>939</v>
      </c>
      <c r="C34" s="539"/>
      <c r="D34" s="262" t="s">
        <v>940</v>
      </c>
      <c r="E34" s="714"/>
      <c r="F34" s="1"/>
    </row>
    <row r="35" spans="1:7" customFormat="1" ht="146.4" customHeight="1">
      <c r="A35" s="48" t="s">
        <v>531</v>
      </c>
      <c r="B35" s="385" t="s">
        <v>941</v>
      </c>
      <c r="C35" s="539"/>
      <c r="D35" s="262" t="s">
        <v>942</v>
      </c>
      <c r="E35" s="716"/>
      <c r="F35" s="1"/>
    </row>
    <row r="36" spans="1:7" customFormat="1" ht="126.6" customHeight="1">
      <c r="A36" s="1261" t="s">
        <v>943</v>
      </c>
      <c r="B36" s="1262"/>
      <c r="C36" s="1262"/>
      <c r="D36" s="1262"/>
      <c r="E36" s="1263"/>
      <c r="F36" s="1"/>
    </row>
    <row r="37" spans="1:7" customFormat="1" ht="15.75" customHeight="1">
      <c r="A37" s="4"/>
      <c r="B37" s="4"/>
      <c r="C37" s="4"/>
      <c r="D37" s="4"/>
      <c r="E37" s="4"/>
      <c r="F37" s="1"/>
    </row>
    <row r="38" spans="1:7" s="388" customFormat="1" ht="205.5" customHeight="1">
      <c r="A38" s="1049" t="s">
        <v>543</v>
      </c>
      <c r="B38" s="1050"/>
      <c r="C38" s="1050"/>
      <c r="D38" s="1050"/>
      <c r="E38" s="1051"/>
      <c r="F38" s="29"/>
    </row>
    <row r="39" spans="1:7" ht="20.100000000000001" customHeight="1">
      <c r="A39" s="389"/>
      <c r="B39" s="389"/>
      <c r="C39" s="389"/>
    </row>
    <row r="40" spans="1:7" s="251" customFormat="1">
      <c r="A40" s="273" t="s">
        <v>6</v>
      </c>
      <c r="B40" s="386" t="str">
        <f>'Attach 3(JV)'!B24</f>
        <v>--</v>
      </c>
      <c r="D40" s="273" t="s">
        <v>4</v>
      </c>
      <c r="E40" s="273" t="str">
        <f>'Attach 3(JV)'!E24</f>
        <v/>
      </c>
      <c r="G40" s="380"/>
    </row>
    <row r="41" spans="1:7" s="251" customFormat="1">
      <c r="A41" s="273" t="s">
        <v>7</v>
      </c>
      <c r="B41" s="273" t="str">
        <f>'Attach 3(JV)'!B25</f>
        <v/>
      </c>
      <c r="D41" s="273" t="s">
        <v>143</v>
      </c>
      <c r="E41" s="258" t="str">
        <f>'Attach 3(JV)'!E25</f>
        <v/>
      </c>
      <c r="G41" s="380"/>
    </row>
    <row r="42" spans="1:7" s="251" customFormat="1">
      <c r="A42" s="258"/>
      <c r="B42" s="258"/>
      <c r="C42" s="273"/>
      <c r="D42" s="272"/>
      <c r="E42" s="258"/>
      <c r="G42" s="380"/>
    </row>
  </sheetData>
  <sheetProtection formatColumns="0" formatRows="0" selectLockedCells="1"/>
  <customSheetViews>
    <customSheetView guid="{28F8E3EE-9674-48D3-AA88-E28CD7FD8EC7}" scale="115" showPageBreaks="1" showGridLines="0" zeroValues="0" fitToPage="1" printArea="1" hiddenRows="1" state="hidden" view="pageBreakPreview" topLeftCell="A38">
      <selection activeCell="C22" sqref="C22"/>
      <pageMargins left="0.7" right="0.25" top="0.47" bottom="0.48" header="0.28000000000000003" footer="0.23"/>
      <pageSetup scale="74" fitToHeight="0" orientation="portrait" r:id="rId1"/>
      <headerFooter alignWithMargins="0">
        <oddFooter>&amp;R&amp;"Book Antiqua,Bold"&amp;8 Page &amp;P of &amp;N</oddFooter>
      </headerFooter>
    </customSheetView>
    <customSheetView guid="{869B0F9C-77A4-468D-A350-EA35CAE357D9}" scale="115" showPageBreaks="1" showGridLines="0" zeroValues="0" fitToPage="1" printArea="1" hiddenRows="1" view="pageBreakPreview" topLeftCell="A30">
      <selection activeCell="C22" sqref="C22"/>
      <pageMargins left="0.7" right="0.25" top="0.47" bottom="0.48" header="0.28000000000000003" footer="0.23"/>
      <pageSetup scale="74" fitToHeight="0" orientation="portrait" r:id="rId2"/>
      <headerFooter alignWithMargins="0">
        <oddFooter>&amp;R&amp;"Book Antiqua,Bold"&amp;8 Page &amp;P of &amp;N</oddFooter>
      </headerFooter>
    </customSheetView>
    <customSheetView guid="{B9DDBA10-9BB0-4D91-9619-C113F75B2489}" scale="115" showPageBreaks="1" showGridLines="0" zeroValues="0" fitToPage="1" printArea="1" hiddenRows="1" view="pageBreakPreview" topLeftCell="A11">
      <selection activeCell="C21" sqref="C21"/>
      <pageMargins left="0.7" right="0.25" top="0.47" bottom="0.48" header="0.28000000000000003" footer="0.23"/>
      <pageSetup scale="74" fitToHeight="0" orientation="portrait" r:id="rId3"/>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3B560446-5E90-427C-82DA-4C4E21FC4875}" scale="115" showPageBreaks="1" showGridLines="0" zeroValues="0" fitToPage="1" printArea="1" hiddenRows="1" state="hidden" view="pageBreakPreview" topLeftCell="A38">
      <selection activeCell="C22" sqref="C22"/>
      <pageMargins left="0.7" right="0.25" top="0.47" bottom="0.48" header="0.28000000000000003" footer="0.23"/>
      <pageSetup scale="74" fitToHeight="0" orientation="portrait" r:id="rId17"/>
      <headerFooter alignWithMargins="0">
        <oddFooter>&amp;R&amp;"Book Antiqua,Bold"&amp;8 Page &amp;P of &amp;N</oddFooter>
      </headerFooter>
    </customSheetView>
  </customSheetViews>
  <mergeCells count="17">
    <mergeCell ref="A36:E36"/>
    <mergeCell ref="A38:E38"/>
    <mergeCell ref="A23:E23"/>
    <mergeCell ref="B25:E25"/>
    <mergeCell ref="A29:E29"/>
    <mergeCell ref="A30:E30"/>
    <mergeCell ref="B31:E31"/>
    <mergeCell ref="B11:C11"/>
    <mergeCell ref="B12:C12"/>
    <mergeCell ref="A15:E15"/>
    <mergeCell ref="B19:E19"/>
    <mergeCell ref="B20:E20"/>
    <mergeCell ref="A3:E3"/>
    <mergeCell ref="A5:E5"/>
    <mergeCell ref="A8:C8"/>
    <mergeCell ref="B9:C9"/>
    <mergeCell ref="B10:C10"/>
  </mergeCells>
  <conditionalFormatting sqref="C29">
    <cfRule type="expression" dxfId="14" priority="1" stopIfTrue="1">
      <formula>OR($C$27=0,$C$28=0)</formula>
    </cfRule>
  </conditionalFormatting>
  <dataValidations count="7">
    <dataValidation type="list" allowBlank="1" showInputMessage="1" showErrorMessage="1" sqref="C34" xr:uid="{CDF7C383-C4AE-4FF2-8A57-E3607E15D1AB}">
      <formula1>"0.25,0.26,0.27,0.28,0.29,0.30,0.31,0.32,0.33,0.34,0.35"</formula1>
    </dataValidation>
    <dataValidation type="list" allowBlank="1" showInputMessage="1" showErrorMessage="1" sqref="C32 C35" xr:uid="{773CE31A-BE72-4CCA-B769-C3307239228F}">
      <formula1>"0.18,0.19,0.20,0.21,0.22"</formula1>
    </dataValidation>
    <dataValidation type="list" allowBlank="1" showInputMessage="1" showErrorMessage="1" sqref="C28" xr:uid="{C8642BDF-8EB7-4EA0-874E-F0B07B80B226}">
      <formula1>"0.63,0.64,0.65,0.66,0.67"</formula1>
    </dataValidation>
    <dataValidation type="list" allowBlank="1" showInputMessage="1" showErrorMessage="1" sqref="C27" xr:uid="{D2DC442D-3E9B-4AFE-882B-BE3171877D5B}">
      <formula1>"0.04,0.05,0.06"</formula1>
    </dataValidation>
    <dataValidation type="list" allowBlank="1" showInputMessage="1" showErrorMessage="1" sqref="C26 C33" xr:uid="{AC4C1E83-1D1A-4E14-88C0-2C8694B83E23}">
      <formula1>"0.09,0.10,0.11"</formula1>
    </dataValidation>
    <dataValidation type="list" allowBlank="1" showInputMessage="1" showErrorMessage="1" sqref="C22" xr:uid="{2086EB77-4E95-46EB-904D-592927C54474}">
      <formula1>"0.56,0.57,0.58,0.59,0.60"</formula1>
    </dataValidation>
    <dataValidation type="list" allowBlank="1" showInputMessage="1" showErrorMessage="1" sqref="C21" xr:uid="{FA04DFEE-6554-49C7-A10A-6DBB3655026C}">
      <formula1>"0.20,0.21,0.22,0.23,0.24"</formula1>
    </dataValidation>
  </dataValidations>
  <pageMargins left="0.7" right="0.25" top="0.47" bottom="0.48" header="0.28000000000000003" footer="0.23"/>
  <pageSetup scale="74" fitToHeight="0" orientation="portrait" r:id="rId18"/>
  <headerFooter alignWithMargins="0">
    <oddFooter>&amp;R&amp;"Book Antiqua,Bold"&amp;8 Page &amp;P of &amp;N</oddFooter>
  </headerFooter>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tabSelected="1" view="pageBreakPreview" zoomScaleNormal="100" zoomScaleSheetLayoutView="100" workbookViewId="0">
      <selection activeCell="C13" sqref="C13:E13"/>
    </sheetView>
  </sheetViews>
  <sheetFormatPr defaultColWidth="9.109375" defaultRowHeight="13.8"/>
  <cols>
    <col min="1" max="1" width="9.88671875" style="92" customWidth="1"/>
    <col min="2" max="2" width="12.6640625" style="92" customWidth="1"/>
    <col min="3" max="3" width="44.109375" style="92" customWidth="1"/>
    <col min="4" max="4" width="60.5546875" style="92" customWidth="1"/>
    <col min="5" max="5" width="12.88671875" style="92" customWidth="1"/>
    <col min="6" max="6" width="9.88671875" style="90" customWidth="1"/>
    <col min="7" max="9" width="9.109375" style="90"/>
    <col min="10" max="16384" width="9.109375" style="87"/>
  </cols>
  <sheetData>
    <row r="1" spans="1:12" ht="18" customHeight="1">
      <c r="A1" s="799" t="s">
        <v>9</v>
      </c>
      <c r="B1" s="810" t="s">
        <v>118</v>
      </c>
      <c r="C1" s="810"/>
      <c r="D1" s="810"/>
      <c r="E1" s="810"/>
      <c r="F1" s="799" t="str">
        <f>": " &amp; Basic!B2 &amp; " :"</f>
        <v>: Package-II :</v>
      </c>
      <c r="G1" s="85"/>
      <c r="H1" s="85"/>
      <c r="I1" s="85"/>
      <c r="J1" s="86"/>
      <c r="L1" s="87" t="s">
        <v>458</v>
      </c>
    </row>
    <row r="2" spans="1:12" ht="55.5" customHeight="1">
      <c r="A2" s="800"/>
      <c r="B2" s="811" t="str">
        <f>Basic!B1</f>
        <v>Package-II: Ground Improvement using Vibro Stone Column at KPS-3 Substation associated with Establishment of Khavda Pooling Station-3 (KPS-3) in Khavda RE Park</v>
      </c>
      <c r="C2" s="812"/>
      <c r="D2" s="812"/>
      <c r="E2" s="813"/>
      <c r="F2" s="800"/>
      <c r="G2" s="85"/>
      <c r="H2" s="85"/>
      <c r="I2" s="85"/>
      <c r="J2" s="86"/>
    </row>
    <row r="3" spans="1:12" ht="21" customHeight="1">
      <c r="A3" s="800"/>
      <c r="B3" s="806" t="str">
        <f>"Specification No.: " &amp; Basic!B3</f>
        <v>Specification No.: CC/T/W-CIVIL/DOM/A00/23/11748</v>
      </c>
      <c r="C3" s="806"/>
      <c r="D3" s="806"/>
      <c r="E3" s="806"/>
      <c r="F3" s="800"/>
      <c r="G3" s="85"/>
      <c r="H3" s="85"/>
      <c r="I3" s="85"/>
      <c r="J3" s="86"/>
    </row>
    <row r="4" spans="1:12" s="97" customFormat="1" ht="18" customHeight="1">
      <c r="A4" s="800"/>
      <c r="B4" s="232">
        <v>1</v>
      </c>
      <c r="C4" s="803" t="s">
        <v>119</v>
      </c>
      <c r="D4" s="803"/>
      <c r="E4" s="803"/>
      <c r="F4" s="800"/>
      <c r="G4" s="95"/>
      <c r="H4" s="95"/>
      <c r="I4" s="94"/>
      <c r="J4" s="96"/>
    </row>
    <row r="5" spans="1:12" s="97" customFormat="1" ht="31.5" customHeight="1">
      <c r="A5" s="800"/>
      <c r="B5" s="233">
        <v>2</v>
      </c>
      <c r="C5" s="803" t="s">
        <v>495</v>
      </c>
      <c r="D5" s="803"/>
      <c r="E5" s="803"/>
      <c r="F5" s="800"/>
      <c r="G5" s="94"/>
      <c r="H5" s="94"/>
      <c r="I5" s="94"/>
      <c r="J5" s="96"/>
    </row>
    <row r="6" spans="1:12" s="97" customFormat="1" ht="23.25" customHeight="1">
      <c r="A6" s="800"/>
      <c r="B6" s="233">
        <v>3</v>
      </c>
      <c r="C6" s="805" t="s">
        <v>959</v>
      </c>
      <c r="D6" s="805"/>
      <c r="E6" s="805"/>
      <c r="F6" s="800"/>
      <c r="G6" s="94"/>
      <c r="H6" s="94"/>
      <c r="I6" s="94"/>
      <c r="J6" s="96"/>
    </row>
    <row r="7" spans="1:12" s="97" customFormat="1" ht="33" customHeight="1">
      <c r="A7" s="800"/>
      <c r="B7" s="233">
        <v>4</v>
      </c>
      <c r="C7" s="803" t="s">
        <v>150</v>
      </c>
      <c r="D7" s="803"/>
      <c r="E7" s="803"/>
      <c r="F7" s="800"/>
      <c r="G7" s="94"/>
      <c r="H7" s="94"/>
      <c r="I7" s="94"/>
      <c r="J7" s="96"/>
    </row>
    <row r="8" spans="1:12" s="97" customFormat="1" ht="37.5" customHeight="1">
      <c r="A8" s="800"/>
      <c r="B8" s="233">
        <v>5</v>
      </c>
      <c r="C8" s="803" t="s">
        <v>466</v>
      </c>
      <c r="D8" s="803"/>
      <c r="E8" s="803"/>
      <c r="F8" s="800"/>
      <c r="G8" s="94"/>
      <c r="H8" s="94"/>
      <c r="I8" s="94"/>
      <c r="J8" s="96"/>
    </row>
    <row r="9" spans="1:12" s="97" customFormat="1" ht="22.5" customHeight="1">
      <c r="A9" s="800"/>
      <c r="B9" s="234">
        <v>6</v>
      </c>
      <c r="C9" s="804" t="s">
        <v>457</v>
      </c>
      <c r="D9" s="804"/>
      <c r="E9" s="804"/>
      <c r="F9" s="800"/>
      <c r="G9" s="94"/>
      <c r="H9" s="94"/>
      <c r="I9" s="94"/>
      <c r="J9" s="96"/>
    </row>
    <row r="10" spans="1:12" s="97" customFormat="1" ht="29.25" customHeight="1">
      <c r="A10" s="800"/>
      <c r="B10" s="234">
        <v>7</v>
      </c>
      <c r="C10" s="804" t="s">
        <v>494</v>
      </c>
      <c r="D10" s="804"/>
      <c r="E10" s="804"/>
      <c r="F10" s="800"/>
      <c r="G10" s="94"/>
      <c r="H10" s="94"/>
      <c r="I10" s="94"/>
      <c r="J10" s="231"/>
    </row>
    <row r="11" spans="1:12" s="97" customFormat="1" ht="33" customHeight="1">
      <c r="A11" s="800"/>
      <c r="B11" s="512">
        <v>8</v>
      </c>
      <c r="C11" s="804" t="s">
        <v>678</v>
      </c>
      <c r="D11" s="804"/>
      <c r="E11" s="804"/>
      <c r="F11" s="800"/>
      <c r="G11" s="94"/>
      <c r="H11" s="94"/>
      <c r="I11" s="94"/>
      <c r="J11" s="231"/>
    </row>
    <row r="12" spans="1:12" s="97" customFormat="1" ht="35.25" customHeight="1">
      <c r="A12" s="800"/>
      <c r="B12" s="512">
        <v>9</v>
      </c>
      <c r="C12" s="805" t="s">
        <v>679</v>
      </c>
      <c r="D12" s="805"/>
      <c r="E12" s="809"/>
      <c r="F12" s="800"/>
      <c r="G12" s="94"/>
      <c r="H12" s="94"/>
      <c r="I12" s="94"/>
      <c r="J12" s="231"/>
    </row>
    <row r="13" spans="1:12" s="97" customFormat="1" ht="54" customHeight="1">
      <c r="A13" s="800"/>
      <c r="B13" s="512">
        <v>10</v>
      </c>
      <c r="C13" s="805" t="s">
        <v>680</v>
      </c>
      <c r="D13" s="805"/>
      <c r="E13" s="809"/>
      <c r="F13" s="800"/>
      <c r="G13" s="94"/>
      <c r="H13" s="94"/>
      <c r="I13" s="94"/>
      <c r="J13" s="231"/>
    </row>
    <row r="14" spans="1:12" s="97" customFormat="1" ht="25.5" customHeight="1">
      <c r="A14" s="800"/>
      <c r="B14" s="512">
        <v>11</v>
      </c>
      <c r="C14" s="805" t="s">
        <v>1026</v>
      </c>
      <c r="D14" s="805"/>
      <c r="E14" s="809"/>
      <c r="F14" s="800"/>
      <c r="G14" s="94"/>
      <c r="H14" s="94"/>
      <c r="I14" s="94"/>
      <c r="J14" s="231"/>
    </row>
    <row r="15" spans="1:12" s="97" customFormat="1" ht="21" customHeight="1">
      <c r="A15" s="800"/>
      <c r="B15" s="512">
        <v>12</v>
      </c>
      <c r="C15" s="805" t="s">
        <v>1027</v>
      </c>
      <c r="D15" s="805"/>
      <c r="E15" s="809"/>
      <c r="F15" s="800"/>
      <c r="G15" s="94"/>
      <c r="H15" s="94"/>
      <c r="I15" s="94"/>
      <c r="J15" s="231"/>
    </row>
    <row r="16" spans="1:12" s="97" customFormat="1" ht="33" customHeight="1">
      <c r="A16" s="800"/>
      <c r="B16" s="512">
        <v>13</v>
      </c>
      <c r="C16" s="805" t="s">
        <v>835</v>
      </c>
      <c r="D16" s="805"/>
      <c r="E16" s="809"/>
      <c r="F16" s="800"/>
      <c r="G16" s="94"/>
      <c r="H16" s="94"/>
      <c r="I16" s="94"/>
      <c r="J16" s="231"/>
    </row>
    <row r="17" spans="1:10" s="97" customFormat="1" ht="20.25" customHeight="1">
      <c r="A17" s="800"/>
      <c r="B17" s="512">
        <v>14</v>
      </c>
      <c r="C17" s="805" t="s">
        <v>836</v>
      </c>
      <c r="D17" s="805"/>
      <c r="E17" s="809"/>
      <c r="F17" s="800"/>
      <c r="G17" s="94"/>
      <c r="H17" s="94"/>
      <c r="I17" s="94"/>
      <c r="J17" s="231"/>
    </row>
    <row r="18" spans="1:10" s="97" customFormat="1" ht="20.25" customHeight="1">
      <c r="A18" s="800"/>
      <c r="B18" s="512">
        <v>15</v>
      </c>
      <c r="C18" s="805" t="s">
        <v>842</v>
      </c>
      <c r="D18" s="805"/>
      <c r="E18" s="809"/>
      <c r="F18" s="800"/>
      <c r="G18" s="94"/>
      <c r="H18" s="94"/>
      <c r="I18" s="94"/>
      <c r="J18" s="231"/>
    </row>
    <row r="19" spans="1:10" s="97" customFormat="1" ht="20.25" customHeight="1">
      <c r="A19" s="800"/>
      <c r="B19" s="512">
        <v>16</v>
      </c>
      <c r="C19" s="805" t="s">
        <v>843</v>
      </c>
      <c r="D19" s="805"/>
      <c r="E19" s="809"/>
      <c r="F19" s="800"/>
      <c r="G19" s="94"/>
      <c r="H19" s="94"/>
      <c r="I19" s="94"/>
      <c r="J19" s="231"/>
    </row>
    <row r="20" spans="1:10" s="97" customFormat="1" ht="20.25" customHeight="1">
      <c r="A20" s="800"/>
      <c r="B20" s="512"/>
      <c r="C20" s="805"/>
      <c r="D20" s="805"/>
      <c r="E20" s="809"/>
      <c r="F20" s="800"/>
      <c r="G20" s="94"/>
      <c r="H20" s="94"/>
      <c r="I20" s="94"/>
      <c r="J20" s="231"/>
    </row>
    <row r="21" spans="1:10" s="97" customFormat="1" ht="37.5" customHeight="1">
      <c r="A21" s="800"/>
      <c r="B21" s="235" t="s">
        <v>374</v>
      </c>
      <c r="C21" s="807" t="s">
        <v>837</v>
      </c>
      <c r="D21" s="807"/>
      <c r="E21" s="808"/>
      <c r="F21" s="800"/>
      <c r="G21" s="94"/>
      <c r="H21" s="94"/>
      <c r="I21" s="94"/>
      <c r="J21" s="96"/>
    </row>
    <row r="22" spans="1:10" ht="17.25" customHeight="1">
      <c r="A22" s="800"/>
      <c r="B22" s="236"/>
      <c r="C22" s="236"/>
      <c r="D22" s="236"/>
      <c r="E22" s="236"/>
      <c r="F22" s="800"/>
      <c r="G22" s="85"/>
      <c r="H22" s="85"/>
      <c r="I22" s="85"/>
      <c r="J22" s="86"/>
    </row>
    <row r="23" spans="1:10" ht="30" customHeight="1">
      <c r="A23" s="800"/>
      <c r="B23" s="802"/>
      <c r="C23" s="802"/>
      <c r="D23" s="802"/>
      <c r="E23" s="802"/>
      <c r="F23" s="800"/>
      <c r="G23" s="85"/>
      <c r="H23" s="85"/>
      <c r="I23" s="85"/>
      <c r="J23" s="86"/>
    </row>
    <row r="24" spans="1:10" ht="21.75" customHeight="1">
      <c r="A24" s="800"/>
      <c r="B24" s="89"/>
      <c r="C24" s="89"/>
      <c r="D24" s="89"/>
      <c r="E24" s="89"/>
      <c r="F24" s="800"/>
      <c r="G24" s="85"/>
      <c r="H24" s="85"/>
      <c r="I24" s="85"/>
      <c r="J24" s="86"/>
    </row>
    <row r="25" spans="1:10" ht="24" customHeight="1">
      <c r="A25" s="800"/>
      <c r="B25" s="814"/>
      <c r="C25" s="815"/>
      <c r="D25" s="815"/>
      <c r="E25" s="816"/>
      <c r="F25" s="800"/>
    </row>
    <row r="26" spans="1:10" ht="15.9" customHeight="1">
      <c r="A26" s="800"/>
      <c r="B26" s="817"/>
      <c r="C26" s="818"/>
      <c r="D26" s="818"/>
      <c r="E26" s="819"/>
      <c r="F26" s="800"/>
      <c r="G26" s="85"/>
      <c r="H26" s="85"/>
      <c r="I26" s="85"/>
      <c r="J26" s="86"/>
    </row>
    <row r="27" spans="1:10" ht="17.25" customHeight="1">
      <c r="A27" s="800"/>
      <c r="B27" s="817"/>
      <c r="C27" s="818"/>
      <c r="D27" s="818"/>
      <c r="E27" s="819"/>
      <c r="F27" s="800"/>
      <c r="G27" s="91"/>
      <c r="H27" s="91"/>
      <c r="I27" s="91"/>
      <c r="J27" s="91"/>
    </row>
    <row r="28" spans="1:10" ht="24" customHeight="1">
      <c r="A28" s="801"/>
      <c r="B28" s="820"/>
      <c r="C28" s="821"/>
      <c r="D28" s="821"/>
      <c r="E28" s="822"/>
      <c r="F28" s="801"/>
      <c r="G28" s="91"/>
      <c r="H28" s="91"/>
      <c r="I28" s="91"/>
      <c r="J28" s="91"/>
    </row>
    <row r="29" spans="1:10" ht="15.6">
      <c r="A29" s="88"/>
      <c r="B29" s="88"/>
      <c r="C29" s="88"/>
      <c r="D29" s="88"/>
      <c r="E29" s="88"/>
      <c r="F29" s="85"/>
      <c r="G29" s="85"/>
      <c r="H29" s="85"/>
      <c r="I29" s="85"/>
      <c r="J29" s="86"/>
    </row>
    <row r="30" spans="1:10" ht="15.6">
      <c r="A30" s="88"/>
      <c r="B30" s="88"/>
      <c r="C30" s="88"/>
      <c r="D30" s="88"/>
      <c r="E30" s="88"/>
      <c r="F30" s="85"/>
      <c r="G30" s="85"/>
      <c r="H30" s="85"/>
      <c r="I30" s="85"/>
      <c r="J30" s="86"/>
    </row>
  </sheetData>
  <sheetProtection algorithmName="SHA-512" hashValue="qHQnJJRlNoItHQTryOgXABlNDbR+fLSTy7G40ATwIf0cy7i8eHq1drs27meRNJVo/RoOqMTVfNkvLfYVf2YCCA==" saltValue="t1WqC+GmT8hXcjfqo9zPhw==" spinCount="100000" sheet="1" formatColumns="0" formatRows="0" selectLockedCells="1"/>
  <customSheetViews>
    <customSheetView guid="{28F8E3EE-9674-48D3-AA88-E28CD7FD8EC7}" showPageBreaks="1" showGridLines="0" printArea="1" view="pageBreakPreview">
      <selection activeCell="C19" sqref="C19:E1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869B0F9C-77A4-468D-A350-EA35CAE357D9}" showPageBreaks="1" showGridLines="0" printArea="1" view="pageBreakPreview" topLeftCell="A3">
      <selection activeCell="C19" sqref="C19:E19"/>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B9DDBA10-9BB0-4D91-9619-C113F75B2489}"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3B560446-5E90-427C-82DA-4C4E21FC4875}" showPageBreaks="1" showGridLines="0" printArea="1" view="pageBreakPreview">
      <selection activeCell="C19" sqref="C19:E19"/>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s>
  <mergeCells count="25">
    <mergeCell ref="A1:A28"/>
    <mergeCell ref="B1:E1"/>
    <mergeCell ref="B2:E2"/>
    <mergeCell ref="C11:E11"/>
    <mergeCell ref="C12:E12"/>
    <mergeCell ref="C13:E13"/>
    <mergeCell ref="C16:E16"/>
    <mergeCell ref="C15:E15"/>
    <mergeCell ref="C20:E20"/>
    <mergeCell ref="B25:E28"/>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39"/>
  <headerFooter alignWithMargins="0"/>
  <drawing r:id="rId4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12" zoomScaleSheetLayoutView="100" workbookViewId="0">
      <selection activeCell="C2" sqref="C2"/>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39.33203125" style="29" customWidth="1"/>
    <col min="6" max="8" width="9.109375" style="24"/>
    <col min="9" max="16384" width="9.109375" style="25"/>
  </cols>
  <sheetData>
    <row r="1" spans="1:9" s="78" customFormat="1" ht="13.8">
      <c r="A1" s="537" t="str">
        <f>'Attach 3(JV)'!A1</f>
        <v>Specification No. :CC/T/W-CIVIL/DOM/A00/23/11748</v>
      </c>
      <c r="B1" s="526"/>
      <c r="C1" s="526"/>
      <c r="D1" s="526"/>
      <c r="E1" s="538" t="str">
        <f>"Attachment-13 " &amp; 'Attach 3(JV)'!AT1</f>
        <v xml:space="preserve">Attachment-13 </v>
      </c>
      <c r="F1" s="79"/>
      <c r="G1" s="79"/>
      <c r="H1" s="79"/>
    </row>
    <row r="3" spans="1:9" ht="75" customHeight="1">
      <c r="A3" s="1206" t="str">
        <f>'Attach 3(JV)'!A3</f>
        <v>Package-II: Ground Improvement using Vibro Stone Column at KPS-3 Substation associated with Establishment of Khavda Pooling Station-3 (KPS-3) in Khavda RE Park</v>
      </c>
      <c r="B3" s="1207"/>
      <c r="C3" s="1207"/>
      <c r="D3" s="1207"/>
      <c r="E3" s="1207"/>
      <c r="F3" s="26"/>
      <c r="G3" s="27"/>
      <c r="H3" s="26"/>
    </row>
    <row r="4" spans="1:9" ht="20.100000000000001" customHeight="1">
      <c r="A4" s="28"/>
      <c r="H4" s="30"/>
      <c r="I4" s="11"/>
    </row>
    <row r="5" spans="1:9" ht="20.100000000000001" customHeight="1">
      <c r="A5" s="837" t="s">
        <v>0</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334</v>
      </c>
      <c r="B9" s="840">
        <f>'Attach 3(JV)'!B9</f>
        <v>0</v>
      </c>
      <c r="C9" s="840"/>
      <c r="D9" s="840"/>
      <c r="E9" s="12" t="str">
        <f>'Attach 3(JV)'!E9</f>
        <v>Power Grid Corporation of India Ltd.,</v>
      </c>
      <c r="H9" s="30"/>
      <c r="I9" s="11"/>
    </row>
    <row r="10" spans="1:9" ht="20.100000000000001" customHeight="1">
      <c r="A10" s="13" t="s">
        <v>336</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c r="G11" s="53" t="s">
        <v>458</v>
      </c>
    </row>
    <row r="12" spans="1:9" ht="20.100000000000001" customHeight="1">
      <c r="A12" s="32"/>
      <c r="B12" s="840">
        <f>'Attach 3(JV)'!B12</f>
        <v>0</v>
      </c>
      <c r="C12" s="840"/>
      <c r="D12" s="840"/>
      <c r="E12" s="12"/>
    </row>
    <row r="13" spans="1:9" ht="20.100000000000001" customHeight="1">
      <c r="A13" s="32"/>
      <c r="B13" s="103"/>
      <c r="C13" s="103"/>
      <c r="D13" s="103"/>
      <c r="E13" s="25"/>
    </row>
    <row r="14" spans="1:9" ht="20.100000000000001" customHeight="1">
      <c r="A14" s="29" t="s">
        <v>329</v>
      </c>
    </row>
    <row r="15" spans="1:9" ht="20.100000000000001" customHeight="1">
      <c r="A15" s="32"/>
    </row>
    <row r="16" spans="1:9" ht="45" customHeight="1">
      <c r="A16" s="1056" t="s">
        <v>1</v>
      </c>
      <c r="B16" s="1056"/>
      <c r="C16" s="1056"/>
      <c r="D16" s="1056"/>
      <c r="E16" s="1056"/>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2" t="str">
        <f>'Attach 3(JV)'!E24</f>
        <v/>
      </c>
    </row>
    <row r="25" spans="1:5" ht="33" customHeight="1">
      <c r="A25" s="36" t="s">
        <v>7</v>
      </c>
      <c r="B25" s="212" t="str">
        <f>'Attach 3(JV)'!B25</f>
        <v/>
      </c>
      <c r="C25" s="40"/>
      <c r="D25" s="37" t="s">
        <v>5</v>
      </c>
      <c r="E25" s="212"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cLQLDRGrq6FvzvBbLmLfGZJ1QnocWg7wLx8uF6rdse1CMPvust7LZJghOkxmLL64nSXQjDG2m+kzMeSztwBmtA==" saltValue="1joZlS/pw0ivctJA5Q9bDQ==" spinCount="100000" sheet="1" formatColumns="0" formatRows="0" selectLockedCells="1"/>
  <customSheetViews>
    <customSheetView guid="{28F8E3EE-9674-48D3-AA88-E28CD7FD8EC7}" scale="130" showPageBreaks="1" showGridLines="0" fitToPage="1" printArea="1" view="pageBreakPreview" topLeftCell="A7">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869B0F9C-77A4-468D-A350-EA35CAE357D9}" scale="130" showPageBreaks="1" showGridLines="0" fitToPage="1" printArea="1" view="pageBreakPreview" topLeftCell="A7">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3B560446-5E90-427C-82DA-4C4E21FC4875}" scale="130" showPageBreaks="1" showGridLines="0" fitToPage="1" printArea="1" view="pageBreakPreview" topLeftCell="A7">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9"/>
  <headerFooter alignWithMargins="0">
    <oddFooter>&amp;R&amp;"Book Antiqua,Bold"&amp;8 Page &amp;P of &amp;N</oddFooter>
  </headerFooter>
  <drawing r:id="rId4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1" zoomScale="115" zoomScaleSheetLayoutView="115" workbookViewId="0">
      <selection activeCell="J17" sqref="J17"/>
    </sheetView>
  </sheetViews>
  <sheetFormatPr defaultColWidth="9.109375" defaultRowHeight="14.4"/>
  <cols>
    <col min="1" max="1" width="12.109375" style="29" customWidth="1"/>
    <col min="2" max="2" width="20.5546875" style="29" customWidth="1"/>
    <col min="3" max="3" width="11.44140625" style="29" customWidth="1"/>
    <col min="4" max="4" width="32.5546875" style="29" customWidth="1"/>
    <col min="5" max="5" width="39.33203125" style="29" customWidth="1"/>
    <col min="6" max="8" width="9.109375" style="24"/>
    <col min="9" max="16384" width="9.109375" style="25"/>
  </cols>
  <sheetData>
    <row r="1" spans="1:9" s="78" customFormat="1" ht="13.8">
      <c r="A1" s="1135" t="str">
        <f>'Attach 3(JV)'!A1</f>
        <v>Specification No. :CC/T/W-CIVIL/DOM/A00/23/11748</v>
      </c>
      <c r="B1" s="1135"/>
      <c r="C1" s="1135"/>
      <c r="D1" s="1135"/>
      <c r="E1" s="525" t="str">
        <f>"Attachment-14 " &amp; 'Attach 3(JV)'!AT1</f>
        <v xml:space="preserve">Attachment-14 </v>
      </c>
      <c r="F1" s="79"/>
      <c r="G1" s="79"/>
      <c r="H1" s="79"/>
    </row>
    <row r="3" spans="1:9" ht="83.25" customHeight="1">
      <c r="A3" s="1206" t="str">
        <f>'Attach 3(JV)'!A3</f>
        <v>Package-II: Ground Improvement using Vibro Stone Column at KPS-3 Substation associated with Establishment of Khavda Pooling Station-3 (KPS-3) in Khavda RE Park</v>
      </c>
      <c r="B3" s="1207"/>
      <c r="C3" s="1207"/>
      <c r="D3" s="1207"/>
      <c r="E3" s="1207"/>
      <c r="F3" s="26"/>
      <c r="G3" s="27"/>
      <c r="H3" s="26"/>
    </row>
    <row r="4" spans="1:9" ht="20.100000000000001" customHeight="1">
      <c r="A4" s="28"/>
      <c r="H4" s="30"/>
      <c r="I4" s="11"/>
    </row>
    <row r="5" spans="1:9" ht="20.100000000000001" customHeight="1">
      <c r="A5" s="837" t="s">
        <v>398</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334</v>
      </c>
      <c r="B9" s="840">
        <f>'Attach 3(JV)'!B9</f>
        <v>0</v>
      </c>
      <c r="C9" s="840"/>
      <c r="D9" s="840"/>
      <c r="E9" s="12" t="str">
        <f>'Attach 3(JV)'!E9</f>
        <v>Power Grid Corporation of India Ltd.,</v>
      </c>
      <c r="H9" s="30"/>
      <c r="I9" s="11"/>
    </row>
    <row r="10" spans="1:9" ht="20.100000000000001" customHeight="1">
      <c r="A10" s="13" t="s">
        <v>336</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row>
    <row r="12" spans="1:9" ht="20.100000000000001" customHeight="1">
      <c r="A12" s="32"/>
      <c r="B12" s="840">
        <f>'Attach 3(JV)'!B12</f>
        <v>0</v>
      </c>
      <c r="C12" s="840"/>
      <c r="D12" s="840"/>
      <c r="E12" s="12"/>
    </row>
    <row r="13" spans="1:9" ht="20.100000000000001" customHeight="1">
      <c r="A13" s="32"/>
      <c r="B13" s="103"/>
      <c r="C13" s="103"/>
      <c r="D13" s="103"/>
      <c r="E13" s="25"/>
    </row>
    <row r="14" spans="1:9" ht="20.100000000000001" customHeight="1">
      <c r="A14" s="29" t="s">
        <v>329</v>
      </c>
    </row>
    <row r="15" spans="1:9" ht="20.100000000000001" customHeight="1">
      <c r="A15" s="32"/>
    </row>
    <row r="16" spans="1:9" ht="45" customHeight="1">
      <c r="A16" s="1270" t="s">
        <v>456</v>
      </c>
      <c r="B16" s="1270"/>
      <c r="C16" s="1270"/>
      <c r="D16" s="1270"/>
      <c r="E16" s="1270"/>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2" t="str">
        <f>'Attach 3(JV)'!E24</f>
        <v/>
      </c>
    </row>
    <row r="25" spans="1:5" ht="33" customHeight="1">
      <c r="A25" s="36" t="s">
        <v>7</v>
      </c>
      <c r="B25" s="212" t="str">
        <f>'Attach 3(JV)'!B25</f>
        <v/>
      </c>
      <c r="C25" s="40"/>
      <c r="D25" s="37" t="s">
        <v>5</v>
      </c>
      <c r="E25" s="212"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9XsCk3A6J6m6U/Fo2Jdyp2bclENDRzKacSI/OvAWiK+p0ICKZq/CI5gdAQigg3GdylzmA3vUDlQNXvrlMQQevA==" saltValue="lNz1CyBV+0clXCJJXUym2A==" spinCount="100000" sheet="1" formatColumns="0" formatRows="0" selectLockedCells="1"/>
  <customSheetViews>
    <customSheetView guid="{28F8E3EE-9674-48D3-AA88-E28CD7FD8EC7}" scale="130" showPageBreaks="1" showGridLines="0" fitToPage="1" printArea="1" view="pageBreakPreview" topLeftCell="A10">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3B560446-5E90-427C-82DA-4C4E21FC4875}" scale="130" showPageBreaks="1" showGridLines="0" fitToPage="1" printArea="1" view="pageBreakPreview" topLeftCell="A10">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4"/>
  <headerFooter alignWithMargins="0">
    <oddFooter>&amp;R&amp;"Book Antiqua,Bold"&amp;8 Page &amp;P of &amp;N</oddFooter>
  </headerFooter>
  <drawing r:id="rId3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195" zoomScale="115" zoomScaleNormal="100" zoomScaleSheetLayoutView="115" workbookViewId="0">
      <selection activeCell="B183" sqref="B183:I183"/>
    </sheetView>
  </sheetViews>
  <sheetFormatPr defaultColWidth="9.109375" defaultRowHeight="13.8"/>
  <cols>
    <col min="1" max="1" width="10" style="25" customWidth="1"/>
    <col min="2" max="2" width="10.6640625" style="25" customWidth="1"/>
    <col min="3" max="3" width="10.88671875" style="25" customWidth="1"/>
    <col min="4" max="4" width="16.88671875" style="25" customWidth="1"/>
    <col min="5" max="5" width="20" style="25" customWidth="1"/>
    <col min="6" max="8" width="10.6640625" style="25" customWidth="1"/>
    <col min="9" max="9" width="8.109375" style="25" customWidth="1"/>
    <col min="10" max="16384" width="9.109375" style="25"/>
  </cols>
  <sheetData>
    <row r="1" spans="1:9" s="240" customFormat="1" ht="32.1" customHeight="1">
      <c r="A1" s="1281" t="s">
        <v>468</v>
      </c>
      <c r="B1" s="1282"/>
      <c r="C1" s="1282"/>
      <c r="D1" s="1282"/>
      <c r="E1" s="1282"/>
      <c r="F1" s="1282"/>
      <c r="G1" s="1282"/>
      <c r="H1" s="1282"/>
      <c r="I1" s="1283"/>
    </row>
    <row r="2" spans="1:9" s="240" customFormat="1" ht="32.1" customHeight="1">
      <c r="A2" s="237" t="s">
        <v>469</v>
      </c>
      <c r="B2" s="1284" t="s">
        <v>470</v>
      </c>
      <c r="C2" s="1284"/>
      <c r="D2" s="1284"/>
      <c r="E2" s="1284"/>
      <c r="F2" s="1284"/>
      <c r="G2" s="1284"/>
      <c r="H2" s="1284"/>
      <c r="I2" s="1285"/>
    </row>
    <row r="3" spans="1:9" s="240" customFormat="1" ht="32.1" customHeight="1">
      <c r="A3" s="237" t="s">
        <v>471</v>
      </c>
      <c r="B3" s="1284" t="s">
        <v>472</v>
      </c>
      <c r="C3" s="1284"/>
      <c r="D3" s="1284"/>
      <c r="E3" s="1284"/>
      <c r="F3" s="1284"/>
      <c r="G3" s="1284"/>
      <c r="H3" s="1284"/>
      <c r="I3" s="1285"/>
    </row>
    <row r="4" spans="1:9" s="240" customFormat="1" ht="32.1" customHeight="1">
      <c r="A4" s="237" t="s">
        <v>473</v>
      </c>
      <c r="B4" s="1284" t="s">
        <v>474</v>
      </c>
      <c r="C4" s="1284"/>
      <c r="D4" s="1284"/>
      <c r="E4" s="1284"/>
      <c r="F4" s="1284"/>
      <c r="G4" s="1284"/>
      <c r="H4" s="1284"/>
      <c r="I4" s="1285"/>
    </row>
    <row r="5" spans="1:9" s="240" customFormat="1" ht="32.1" customHeight="1">
      <c r="A5" s="237" t="s">
        <v>475</v>
      </c>
      <c r="B5" s="1284" t="s">
        <v>476</v>
      </c>
      <c r="C5" s="1284"/>
      <c r="D5" s="1284"/>
      <c r="E5" s="1284"/>
      <c r="F5" s="1284"/>
      <c r="G5" s="1284"/>
      <c r="H5" s="1284"/>
      <c r="I5" s="1285"/>
    </row>
    <row r="6" spans="1:9" s="240" customFormat="1" ht="32.1" customHeight="1">
      <c r="A6" s="238" t="s">
        <v>477</v>
      </c>
      <c r="B6" s="1286" t="s">
        <v>532</v>
      </c>
      <c r="C6" s="1286"/>
      <c r="D6" s="1286"/>
      <c r="E6" s="1286"/>
      <c r="F6" s="1286"/>
      <c r="G6" s="1286"/>
      <c r="H6" s="1286"/>
      <c r="I6" s="1287"/>
    </row>
    <row r="7" spans="1:9" s="240" customFormat="1" ht="32.1" customHeight="1">
      <c r="A7" s="239"/>
      <c r="C7" s="239"/>
      <c r="D7" s="239"/>
      <c r="E7" s="239"/>
      <c r="F7" s="239"/>
      <c r="G7" s="239"/>
      <c r="H7" s="239"/>
      <c r="I7" s="239"/>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
      <c r="A31" s="1292" t="s">
        <v>387</v>
      </c>
      <c r="B31" s="1292"/>
      <c r="C31" s="1292"/>
      <c r="D31" s="1292"/>
      <c r="E31" s="1292"/>
      <c r="F31" s="1292"/>
      <c r="G31" s="1292"/>
      <c r="H31" s="1292"/>
      <c r="I31" s="1292"/>
      <c r="J31" s="60"/>
    </row>
    <row r="32" spans="1:10" ht="15.6">
      <c r="A32" s="1291" t="s">
        <v>388</v>
      </c>
      <c r="B32" s="1291"/>
      <c r="C32" s="1291"/>
      <c r="D32" s="1291"/>
      <c r="E32" s="1291"/>
      <c r="F32" s="1291"/>
      <c r="G32" s="1291"/>
      <c r="H32" s="1291"/>
      <c r="I32" s="1291"/>
      <c r="J32" s="60"/>
    </row>
    <row r="33" spans="1:10" ht="18">
      <c r="A33" s="1288" t="s">
        <v>389</v>
      </c>
      <c r="B33" s="1288"/>
      <c r="C33" s="1288"/>
      <c r="D33" s="1288"/>
      <c r="E33" s="1288"/>
      <c r="F33" s="1288"/>
      <c r="G33" s="1288"/>
      <c r="H33" s="1288"/>
      <c r="I33" s="1288"/>
      <c r="J33" s="60"/>
    </row>
    <row r="34" spans="1:10" ht="36" customHeight="1">
      <c r="A34" s="1293" t="s">
        <v>547</v>
      </c>
      <c r="B34" s="1293"/>
      <c r="C34" s="1293"/>
      <c r="D34" s="1293"/>
      <c r="E34" s="1293"/>
      <c r="F34" s="1293"/>
      <c r="G34" s="1293"/>
      <c r="H34" s="1293"/>
      <c r="I34" s="1293"/>
      <c r="J34" s="60"/>
    </row>
    <row r="35" spans="1:10" ht="18">
      <c r="A35" s="1288" t="s">
        <v>390</v>
      </c>
      <c r="B35" s="1288"/>
      <c r="C35" s="1288"/>
      <c r="D35" s="1288"/>
      <c r="E35" s="1288"/>
      <c r="F35" s="1288"/>
      <c r="G35" s="1288"/>
      <c r="H35" s="1288"/>
      <c r="I35" s="1288"/>
      <c r="J35" s="60"/>
    </row>
    <row r="36" spans="1:10" ht="15.6">
      <c r="A36" s="1291" t="s">
        <v>391</v>
      </c>
      <c r="B36" s="1291"/>
      <c r="C36" s="1291"/>
      <c r="D36" s="1291"/>
      <c r="E36" s="1291"/>
      <c r="F36" s="1291"/>
      <c r="G36" s="1291"/>
      <c r="H36" s="1291"/>
      <c r="I36" s="1291"/>
      <c r="J36" s="60"/>
    </row>
    <row r="37" spans="1:10" ht="15.6">
      <c r="A37" s="1291">
        <f>'Attach 3(JV)'!B9</f>
        <v>0</v>
      </c>
      <c r="B37" s="1291"/>
      <c r="C37" s="1291"/>
      <c r="D37" s="1291"/>
      <c r="E37" s="1291"/>
      <c r="F37" s="1291"/>
      <c r="G37" s="1291"/>
      <c r="H37" s="1291"/>
      <c r="I37" s="1291"/>
      <c r="J37" s="60"/>
    </row>
    <row r="38" spans="1:10" ht="58.5" customHeight="1">
      <c r="A38" s="1290" t="str">
        <f>" having its Registered Office at " &amp; 'Attach 3(JV)'!B10 &amp; " " &amp;'Attach 3(JV)'!B11 &amp; " " &amp;'Attach 3(JV)'!B12</f>
        <v xml:space="preserve"> having its Registered Office at 0 0 0</v>
      </c>
      <c r="B38" s="1290"/>
      <c r="C38" s="1290"/>
      <c r="D38" s="1290"/>
      <c r="E38" s="1290"/>
      <c r="F38" s="1290"/>
      <c r="G38" s="1290"/>
      <c r="H38" s="1290"/>
      <c r="I38" s="1290"/>
      <c r="J38" s="60"/>
    </row>
    <row r="39" spans="1:10" ht="15.6">
      <c r="A39" s="1291" t="str">
        <f>IF('Names of Bidder'!D6 = "Sole Bidder", " ", " and ")</f>
        <v xml:space="preserve"> </v>
      </c>
      <c r="B39" s="1291"/>
      <c r="C39" s="1291"/>
      <c r="D39" s="1291"/>
      <c r="E39" s="1291"/>
      <c r="F39" s="1291"/>
      <c r="G39" s="1291"/>
      <c r="H39" s="1291"/>
      <c r="I39" s="1291"/>
      <c r="J39" s="60"/>
    </row>
    <row r="40" spans="1:10" ht="17.25" customHeight="1">
      <c r="A40" s="1290" t="str">
        <f>IF('Names of Bidder'!D6= "Sole Bidder", "", IF('Names of Bidder'!D7=1,'Names of Bidder'!D23,IF('Names of Bidder'!D7="2 or More",'Names of Bidder'!D23&amp;" &amp; "&amp;'Names of Bidder'!D28,"")))</f>
        <v/>
      </c>
      <c r="B40" s="1290"/>
      <c r="C40" s="1290"/>
      <c r="D40" s="1290"/>
      <c r="E40" s="1290"/>
      <c r="F40" s="1290"/>
      <c r="G40" s="1290"/>
      <c r="H40" s="1290"/>
      <c r="I40" s="1290"/>
      <c r="J40" s="60"/>
    </row>
    <row r="41" spans="1:10" ht="39" customHeight="1">
      <c r="A41" s="129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90"/>
      <c r="C41" s="1290"/>
      <c r="D41" s="1290"/>
      <c r="E41" s="1290"/>
      <c r="F41" s="1290"/>
      <c r="G41" s="1290"/>
      <c r="H41" s="1290"/>
      <c r="I41" s="1290"/>
      <c r="J41" s="60"/>
    </row>
    <row r="42" spans="1:10" ht="15.6">
      <c r="A42" s="1291" t="s">
        <v>392</v>
      </c>
      <c r="B42" s="1291"/>
      <c r="C42" s="1291"/>
      <c r="D42" s="1291"/>
      <c r="E42" s="1291"/>
      <c r="F42" s="1291"/>
      <c r="G42" s="1291"/>
      <c r="H42" s="1291"/>
      <c r="I42" s="1291"/>
      <c r="J42" s="60"/>
    </row>
    <row r="43" spans="1:10" ht="18">
      <c r="A43" s="1288" t="s">
        <v>393</v>
      </c>
      <c r="B43" s="1288"/>
      <c r="C43" s="1288"/>
      <c r="D43" s="1288"/>
      <c r="E43" s="1288"/>
      <c r="F43" s="1288"/>
      <c r="G43" s="1288"/>
      <c r="H43" s="1288"/>
      <c r="I43" s="1288"/>
      <c r="J43" s="60"/>
    </row>
    <row r="44" spans="1:10" ht="18">
      <c r="A44" s="1288" t="s">
        <v>394</v>
      </c>
      <c r="B44" s="1288"/>
      <c r="C44" s="1288"/>
      <c r="D44" s="1288"/>
      <c r="E44" s="1288"/>
      <c r="F44" s="1288"/>
      <c r="G44" s="1288"/>
      <c r="H44" s="1288"/>
      <c r="I44" s="1288"/>
      <c r="J44" s="60"/>
    </row>
    <row r="45" spans="1:10" ht="102" customHeight="1">
      <c r="A45" s="1289" t="str">
        <f>"POWERGRID intends to award, under laid-down organisational procedures, contract(s) for " &amp; Basic!B1</f>
        <v>POWERGRID intends to award, under laid-down organisational procedures, contract(s) for Package-II: Ground Improvement using Vibro Stone Column at KPS-3 Substation associated with Establishment of Khavda Pooling Station-3 (KPS-3) in Khavda RE Park</v>
      </c>
      <c r="B45" s="1289"/>
      <c r="C45" s="1289"/>
      <c r="D45" s="1289"/>
      <c r="E45" s="1289"/>
      <c r="F45" s="1289"/>
      <c r="G45" s="1289"/>
      <c r="H45" s="1289"/>
      <c r="I45" s="1289"/>
      <c r="J45" s="60"/>
    </row>
    <row r="46" spans="1:10" ht="16.5" customHeight="1">
      <c r="A46" s="197"/>
      <c r="B46" s="199"/>
      <c r="C46" s="199"/>
      <c r="D46" s="199"/>
      <c r="E46" s="199"/>
      <c r="F46" s="197"/>
      <c r="G46" s="199"/>
      <c r="H46" s="199"/>
      <c r="I46" s="199"/>
      <c r="J46" s="60"/>
    </row>
    <row r="47" spans="1:10" ht="21" customHeight="1">
      <c r="A47" s="1137" t="s">
        <v>395</v>
      </c>
      <c r="B47" s="1137"/>
      <c r="C47" s="1137"/>
      <c r="D47" s="1137"/>
      <c r="E47" s="1275" t="s">
        <v>395</v>
      </c>
      <c r="F47" s="1275"/>
      <c r="G47" s="1275"/>
      <c r="H47" s="1275"/>
      <c r="I47" s="1275"/>
      <c r="J47" s="60"/>
    </row>
    <row r="48" spans="1:10" ht="32.25" customHeight="1">
      <c r="A48" s="1276" t="s">
        <v>478</v>
      </c>
      <c r="B48" s="1276"/>
      <c r="C48" s="1276"/>
      <c r="D48" s="1276"/>
      <c r="E48" s="1277" t="s">
        <v>397</v>
      </c>
      <c r="F48" s="1277"/>
      <c r="G48" s="1277"/>
      <c r="H48" s="1277"/>
      <c r="I48" s="1277"/>
      <c r="J48" s="60"/>
    </row>
    <row r="49" spans="1:10" ht="18.75" customHeight="1">
      <c r="A49" s="200" t="s">
        <v>398</v>
      </c>
      <c r="B49" s="200"/>
      <c r="C49" s="200"/>
      <c r="D49" s="200"/>
      <c r="E49" s="200"/>
      <c r="F49" s="200"/>
      <c r="G49" s="200"/>
      <c r="H49" s="200"/>
      <c r="I49" s="201" t="s">
        <v>399</v>
      </c>
      <c r="J49" s="60"/>
    </row>
    <row r="50" spans="1:10" ht="115.5" customHeight="1">
      <c r="A50" s="1271" t="str">
        <f>Basic!B1&amp;" and Specification Number " &amp;  Basic!B3 &amp; ". POWERGRID values full compliance with all relevant laws of the land, rules, regulations, economic use of resources, and of fairness/transparency in its relations with its Bidders/ Contractors."</f>
        <v>Package-II: Ground Improvement using Vibro Stone Column at KPS-3 Substation associated with Establishment of Khavda Pooling Station-3 (KPS-3) in Khavda RE Park and Specification Number CC/T/W-CIVIL/DOM/A00/23/11748. POWERGRID values full compliance with all relevant laws of the land, rules, regulations, economic use of resources, and of fairness/transparency in its relations with its Bidders/ Contractors.</v>
      </c>
      <c r="B50" s="1271"/>
      <c r="C50" s="1271"/>
      <c r="D50" s="1271"/>
      <c r="E50" s="1271"/>
      <c r="F50" s="1271"/>
      <c r="G50" s="1271"/>
      <c r="H50" s="1271"/>
      <c r="I50" s="1271"/>
    </row>
    <row r="51" spans="1:10" ht="8.1" customHeight="1">
      <c r="A51" s="202"/>
      <c r="B51" s="128"/>
      <c r="C51" s="128"/>
      <c r="D51" s="128"/>
      <c r="E51" s="128"/>
      <c r="F51" s="128"/>
      <c r="G51" s="128"/>
      <c r="H51" s="128"/>
      <c r="I51" s="128"/>
    </row>
    <row r="52" spans="1:10" ht="35.25" customHeight="1">
      <c r="A52" s="1271" t="s">
        <v>400</v>
      </c>
      <c r="B52" s="1271"/>
      <c r="C52" s="1271"/>
      <c r="D52" s="1271"/>
      <c r="E52" s="1271"/>
      <c r="F52" s="1271"/>
      <c r="G52" s="1271"/>
      <c r="H52" s="1271"/>
      <c r="I52" s="1271"/>
    </row>
    <row r="53" spans="1:10" ht="8.1" customHeight="1">
      <c r="A53" s="203"/>
      <c r="B53" s="128"/>
      <c r="C53" s="128"/>
      <c r="D53" s="128"/>
      <c r="E53" s="128"/>
      <c r="F53" s="128"/>
      <c r="G53" s="128"/>
      <c r="H53" s="128"/>
      <c r="I53" s="128"/>
    </row>
    <row r="54" spans="1:10" ht="15.6">
      <c r="A54" s="1294" t="s">
        <v>523</v>
      </c>
      <c r="B54" s="1294"/>
      <c r="C54" s="1294"/>
      <c r="D54" s="1294"/>
      <c r="E54" s="1294"/>
      <c r="F54" s="1294"/>
      <c r="G54" s="1294"/>
      <c r="H54" s="1294"/>
      <c r="I54" s="1294"/>
    </row>
    <row r="55" spans="1:10" ht="8.1" customHeight="1">
      <c r="A55" s="203"/>
      <c r="B55" s="128"/>
      <c r="C55" s="128"/>
      <c r="D55" s="128"/>
      <c r="E55" s="128"/>
      <c r="F55" s="128"/>
      <c r="G55" s="128"/>
      <c r="H55" s="128"/>
      <c r="I55" s="128"/>
    </row>
    <row r="56" spans="1:10" ht="15.6">
      <c r="A56" s="1280" t="s">
        <v>401</v>
      </c>
      <c r="B56" s="1280"/>
      <c r="C56" s="1280"/>
      <c r="D56" s="1280"/>
      <c r="E56" s="1280"/>
      <c r="F56" s="1280"/>
      <c r="G56" s="1280"/>
      <c r="H56" s="1280"/>
      <c r="I56" s="1280"/>
    </row>
    <row r="57" spans="1:10" ht="8.1" customHeight="1">
      <c r="A57" s="204"/>
      <c r="B57" s="128"/>
      <c r="C57" s="128"/>
      <c r="D57" s="128"/>
      <c r="E57" s="128"/>
      <c r="F57" s="128"/>
      <c r="G57" s="128"/>
      <c r="H57" s="128"/>
      <c r="I57" s="128"/>
    </row>
    <row r="58" spans="1:10" ht="37.5" customHeight="1">
      <c r="A58" s="205" t="s">
        <v>402</v>
      </c>
      <c r="B58" s="1137" t="s">
        <v>403</v>
      </c>
      <c r="C58" s="1137"/>
      <c r="D58" s="1137"/>
      <c r="E58" s="1137"/>
      <c r="F58" s="1137"/>
      <c r="G58" s="1137"/>
      <c r="H58" s="1137"/>
      <c r="I58" s="1137"/>
    </row>
    <row r="59" spans="1:10" ht="8.1" customHeight="1">
      <c r="A59" s="203"/>
      <c r="B59" s="128"/>
      <c r="C59" s="128"/>
      <c r="D59" s="128"/>
      <c r="E59" s="128"/>
      <c r="F59" s="128"/>
      <c r="G59" s="128"/>
      <c r="H59" s="128"/>
      <c r="I59" s="128"/>
    </row>
    <row r="60" spans="1:10" ht="67.5" customHeight="1">
      <c r="A60" s="128"/>
      <c r="B60" s="205" t="s">
        <v>404</v>
      </c>
      <c r="C60" s="1137" t="s">
        <v>405</v>
      </c>
      <c r="D60" s="1137"/>
      <c r="E60" s="1137"/>
      <c r="F60" s="1137"/>
      <c r="G60" s="1137"/>
      <c r="H60" s="1137"/>
      <c r="I60" s="1137"/>
    </row>
    <row r="61" spans="1:10" ht="8.1" customHeight="1">
      <c r="A61" s="128"/>
      <c r="B61" s="205"/>
      <c r="C61" s="197"/>
      <c r="D61" s="197"/>
      <c r="E61" s="197"/>
      <c r="F61" s="197"/>
      <c r="G61" s="197"/>
      <c r="H61" s="197"/>
      <c r="I61" s="197"/>
    </row>
    <row r="62" spans="1:10" ht="83.25" customHeight="1">
      <c r="A62" s="128"/>
      <c r="B62" s="205" t="s">
        <v>406</v>
      </c>
      <c r="C62" s="1137" t="s">
        <v>784</v>
      </c>
      <c r="D62" s="1137"/>
      <c r="E62" s="1137"/>
      <c r="F62" s="1137"/>
      <c r="G62" s="1137"/>
      <c r="H62" s="1137"/>
      <c r="I62" s="1137"/>
    </row>
    <row r="63" spans="1:10" ht="8.1" customHeight="1">
      <c r="A63" s="128"/>
      <c r="B63" s="205"/>
      <c r="C63" s="197"/>
      <c r="D63" s="197"/>
      <c r="E63" s="197"/>
      <c r="F63" s="197"/>
      <c r="G63" s="197"/>
      <c r="H63" s="197"/>
      <c r="I63" s="197"/>
    </row>
    <row r="64" spans="1:10" ht="50.25" customHeight="1">
      <c r="A64" s="128"/>
      <c r="B64" s="205" t="s">
        <v>407</v>
      </c>
      <c r="C64" s="1137" t="s">
        <v>785</v>
      </c>
      <c r="D64" s="1137"/>
      <c r="E64" s="1137"/>
      <c r="F64" s="1137"/>
      <c r="G64" s="1137"/>
      <c r="H64" s="1137"/>
      <c r="I64" s="1137"/>
    </row>
    <row r="65" spans="1:10" ht="8.1" customHeight="1">
      <c r="A65" s="128"/>
      <c r="B65" s="205"/>
      <c r="C65" s="197"/>
      <c r="D65" s="197"/>
      <c r="E65" s="197"/>
      <c r="F65" s="197"/>
      <c r="G65" s="197"/>
      <c r="H65" s="197"/>
      <c r="I65" s="197"/>
    </row>
    <row r="66" spans="1:10" ht="69" customHeight="1">
      <c r="A66" s="205" t="s">
        <v>408</v>
      </c>
      <c r="B66" s="1137" t="s">
        <v>786</v>
      </c>
      <c r="C66" s="1137"/>
      <c r="D66" s="1137"/>
      <c r="E66" s="1137"/>
      <c r="F66" s="1137"/>
      <c r="G66" s="1137"/>
      <c r="H66" s="1137"/>
      <c r="I66" s="1137"/>
    </row>
    <row r="67" spans="1:10" ht="8.1" customHeight="1">
      <c r="A67" s="128"/>
      <c r="B67" s="205"/>
      <c r="C67" s="197"/>
      <c r="D67" s="197"/>
      <c r="E67" s="197"/>
      <c r="F67" s="197"/>
      <c r="G67" s="197"/>
      <c r="H67" s="197"/>
      <c r="I67" s="197"/>
    </row>
    <row r="68" spans="1:10" ht="15.6">
      <c r="A68" s="1280" t="s">
        <v>409</v>
      </c>
      <c r="B68" s="1280"/>
      <c r="C68" s="1280"/>
      <c r="D68" s="1280"/>
      <c r="E68" s="1280"/>
      <c r="F68" s="1280"/>
      <c r="G68" s="1280"/>
      <c r="H68" s="1280"/>
      <c r="I68" s="1280"/>
    </row>
    <row r="69" spans="1:10" ht="8.1" customHeight="1">
      <c r="A69" s="128"/>
      <c r="B69" s="205"/>
      <c r="C69" s="197"/>
      <c r="D69" s="197"/>
      <c r="E69" s="197"/>
      <c r="F69" s="197"/>
      <c r="G69" s="197"/>
      <c r="H69" s="197"/>
      <c r="I69" s="197"/>
    </row>
    <row r="70" spans="1:10" ht="49.5" customHeight="1">
      <c r="A70" s="205" t="s">
        <v>402</v>
      </c>
      <c r="B70" s="1137" t="s">
        <v>787</v>
      </c>
      <c r="C70" s="1137"/>
      <c r="D70" s="1137"/>
      <c r="E70" s="1137"/>
      <c r="F70" s="1137"/>
      <c r="G70" s="1137"/>
      <c r="H70" s="1137"/>
      <c r="I70" s="1137"/>
    </row>
    <row r="71" spans="1:10" ht="24" customHeight="1">
      <c r="A71" s="197"/>
      <c r="B71" s="200"/>
      <c r="C71" s="200"/>
      <c r="D71" s="200"/>
      <c r="E71" s="200"/>
      <c r="F71" s="197"/>
      <c r="G71" s="200"/>
      <c r="H71" s="200"/>
      <c r="I71" s="200"/>
      <c r="J71" s="60"/>
    </row>
    <row r="72" spans="1:10" ht="21" customHeight="1">
      <c r="A72" s="1137" t="s">
        <v>395</v>
      </c>
      <c r="B72" s="1137"/>
      <c r="C72" s="1137"/>
      <c r="D72" s="1137"/>
      <c r="E72" s="1275" t="s">
        <v>395</v>
      </c>
      <c r="F72" s="1275"/>
      <c r="G72" s="1275"/>
      <c r="H72" s="1275"/>
      <c r="I72" s="1275"/>
      <c r="J72" s="60"/>
    </row>
    <row r="73" spans="1:10" ht="33" customHeight="1">
      <c r="A73" s="1276" t="s">
        <v>396</v>
      </c>
      <c r="B73" s="1276"/>
      <c r="C73" s="1276"/>
      <c r="D73" s="1276"/>
      <c r="E73" s="1277" t="s">
        <v>397</v>
      </c>
      <c r="F73" s="1277"/>
      <c r="G73" s="1277"/>
      <c r="H73" s="1277"/>
      <c r="I73" s="1277"/>
      <c r="J73" s="60"/>
    </row>
    <row r="74" spans="1:10" ht="15.6">
      <c r="A74" s="200" t="s">
        <v>398</v>
      </c>
      <c r="B74" s="200"/>
      <c r="C74" s="200"/>
      <c r="D74" s="200"/>
      <c r="E74" s="200"/>
      <c r="F74" s="200"/>
      <c r="G74" s="200"/>
      <c r="H74" s="200"/>
      <c r="I74" s="201" t="s">
        <v>410</v>
      </c>
      <c r="J74" s="60"/>
    </row>
    <row r="75" spans="1:10" ht="96.75" customHeight="1">
      <c r="A75" s="128"/>
      <c r="B75" s="205" t="s">
        <v>411</v>
      </c>
      <c r="C75" s="1137" t="s">
        <v>788</v>
      </c>
      <c r="D75" s="1137"/>
      <c r="E75" s="1137"/>
      <c r="F75" s="1137"/>
      <c r="G75" s="1137"/>
      <c r="H75" s="1137"/>
      <c r="I75" s="1137"/>
    </row>
    <row r="76" spans="1:10" ht="9.9" customHeight="1">
      <c r="A76" s="128"/>
      <c r="B76" s="104"/>
      <c r="C76" s="203"/>
      <c r="D76" s="203"/>
      <c r="E76" s="203"/>
      <c r="F76" s="203"/>
      <c r="G76" s="203"/>
      <c r="H76" s="203"/>
      <c r="I76" s="203"/>
    </row>
    <row r="77" spans="1:10" ht="99" customHeight="1">
      <c r="A77" s="128"/>
      <c r="B77" s="205" t="s">
        <v>406</v>
      </c>
      <c r="C77" s="1137" t="s">
        <v>789</v>
      </c>
      <c r="D77" s="1137"/>
      <c r="E77" s="1137"/>
      <c r="F77" s="1137"/>
      <c r="G77" s="1137"/>
      <c r="H77" s="1137"/>
      <c r="I77" s="1137"/>
    </row>
    <row r="78" spans="1:10" ht="9.9" customHeight="1">
      <c r="A78" s="128"/>
      <c r="B78" s="205"/>
      <c r="C78" s="206"/>
      <c r="D78" s="206"/>
      <c r="E78" s="206"/>
      <c r="F78" s="206"/>
      <c r="G78" s="206"/>
      <c r="H78" s="206"/>
      <c r="I78" s="206"/>
    </row>
    <row r="79" spans="1:10" ht="53.25" customHeight="1">
      <c r="A79" s="128"/>
      <c r="B79" s="205" t="s">
        <v>407</v>
      </c>
      <c r="C79" s="1137" t="s">
        <v>790</v>
      </c>
      <c r="D79" s="1137"/>
      <c r="E79" s="1137"/>
      <c r="F79" s="1137"/>
      <c r="G79" s="1137"/>
      <c r="H79" s="1137"/>
      <c r="I79" s="1137"/>
    </row>
    <row r="80" spans="1:10" ht="9.9" customHeight="1">
      <c r="A80" s="128"/>
      <c r="B80" s="205"/>
      <c r="C80" s="206"/>
      <c r="D80" s="206"/>
      <c r="E80" s="206"/>
      <c r="F80" s="206"/>
      <c r="G80" s="206"/>
      <c r="H80" s="206"/>
      <c r="I80" s="206"/>
    </row>
    <row r="81" spans="1:10" ht="9.9" customHeight="1">
      <c r="A81" s="128"/>
      <c r="B81" s="205"/>
      <c r="C81" s="206"/>
      <c r="D81" s="206"/>
      <c r="E81" s="206"/>
      <c r="F81" s="206"/>
      <c r="G81" s="206"/>
      <c r="H81" s="206"/>
      <c r="I81" s="206"/>
    </row>
    <row r="82" spans="1:10" ht="85.5" customHeight="1">
      <c r="A82" s="128"/>
      <c r="B82" s="205" t="s">
        <v>412</v>
      </c>
      <c r="C82" s="1137" t="s">
        <v>413</v>
      </c>
      <c r="D82" s="1137"/>
      <c r="E82" s="1137"/>
      <c r="F82" s="1137"/>
      <c r="G82" s="1137"/>
      <c r="H82" s="1137"/>
      <c r="I82" s="1137"/>
    </row>
    <row r="83" spans="1:10" ht="9.9" customHeight="1">
      <c r="A83" s="128"/>
      <c r="B83" s="205"/>
      <c r="C83" s="206"/>
      <c r="D83" s="206"/>
      <c r="E83" s="206"/>
      <c r="F83" s="206"/>
      <c r="G83" s="206"/>
      <c r="H83" s="206"/>
      <c r="I83" s="206"/>
    </row>
    <row r="84" spans="1:10" ht="66" customHeight="1">
      <c r="A84" s="128"/>
      <c r="B84" s="205" t="s">
        <v>414</v>
      </c>
      <c r="C84" s="1137" t="s">
        <v>791</v>
      </c>
      <c r="D84" s="1137"/>
      <c r="E84" s="1137"/>
      <c r="F84" s="1137"/>
      <c r="G84" s="1137"/>
      <c r="H84" s="1137"/>
      <c r="I84" s="1137"/>
    </row>
    <row r="85" spans="1:10" ht="9.9" customHeight="1">
      <c r="A85" s="128"/>
      <c r="B85" s="205"/>
      <c r="C85" s="206"/>
      <c r="D85" s="206"/>
      <c r="E85" s="206"/>
      <c r="F85" s="206"/>
      <c r="G85" s="206"/>
      <c r="H85" s="206"/>
      <c r="I85" s="206"/>
    </row>
    <row r="86" spans="1:10" ht="63.75" customHeight="1">
      <c r="A86" s="128"/>
      <c r="B86" s="205" t="s">
        <v>415</v>
      </c>
      <c r="C86" s="1137" t="s">
        <v>416</v>
      </c>
      <c r="D86" s="1137"/>
      <c r="E86" s="1137"/>
      <c r="F86" s="1137"/>
      <c r="G86" s="1137"/>
      <c r="H86" s="1137"/>
      <c r="I86" s="1137"/>
    </row>
    <row r="87" spans="1:10" ht="8.1" customHeight="1">
      <c r="A87" s="128"/>
      <c r="B87" s="206"/>
      <c r="C87" s="206"/>
      <c r="D87" s="206"/>
      <c r="E87" s="206"/>
      <c r="F87" s="206"/>
      <c r="G87" s="206"/>
      <c r="H87" s="206"/>
      <c r="I87" s="206"/>
    </row>
    <row r="88" spans="1:10" ht="51" customHeight="1">
      <c r="A88" s="128"/>
      <c r="B88" s="205" t="s">
        <v>811</v>
      </c>
      <c r="C88" s="1137" t="s">
        <v>792</v>
      </c>
      <c r="D88" s="1137"/>
      <c r="E88" s="1137"/>
      <c r="F88" s="1137"/>
      <c r="G88" s="1137"/>
      <c r="H88" s="1137"/>
      <c r="I88" s="1137"/>
    </row>
    <row r="89" spans="1:10" ht="8.1" customHeight="1">
      <c r="A89" s="128"/>
      <c r="B89" s="206"/>
      <c r="C89" s="206"/>
      <c r="D89" s="206"/>
      <c r="E89" s="206"/>
      <c r="F89" s="206"/>
      <c r="G89" s="206"/>
      <c r="H89" s="206"/>
      <c r="I89" s="206"/>
    </row>
    <row r="90" spans="1:10" ht="37.5" customHeight="1">
      <c r="A90" s="205" t="s">
        <v>408</v>
      </c>
      <c r="B90" s="1137" t="s">
        <v>417</v>
      </c>
      <c r="C90" s="1137"/>
      <c r="D90" s="1137"/>
      <c r="E90" s="1137"/>
      <c r="F90" s="1137"/>
      <c r="G90" s="1137"/>
      <c r="H90" s="1137"/>
      <c r="I90" s="1137"/>
    </row>
    <row r="91" spans="1:10" ht="39.75" customHeight="1">
      <c r="A91" s="197"/>
      <c r="B91" s="200"/>
      <c r="C91" s="200"/>
      <c r="D91" s="200"/>
      <c r="E91" s="200"/>
      <c r="F91" s="197"/>
      <c r="G91" s="200"/>
      <c r="H91" s="200"/>
      <c r="I91" s="200"/>
      <c r="J91" s="60"/>
    </row>
    <row r="92" spans="1:10" ht="21" customHeight="1">
      <c r="A92" s="1137" t="s">
        <v>395</v>
      </c>
      <c r="B92" s="1137"/>
      <c r="C92" s="1137"/>
      <c r="D92" s="1137"/>
      <c r="E92" s="1275" t="s">
        <v>395</v>
      </c>
      <c r="F92" s="1275"/>
      <c r="G92" s="1275"/>
      <c r="H92" s="1275"/>
      <c r="I92" s="1275"/>
      <c r="J92" s="60"/>
    </row>
    <row r="93" spans="1:10" ht="33" customHeight="1">
      <c r="A93" s="1276" t="s">
        <v>396</v>
      </c>
      <c r="B93" s="1276"/>
      <c r="C93" s="1276"/>
      <c r="D93" s="1276"/>
      <c r="E93" s="1277" t="s">
        <v>397</v>
      </c>
      <c r="F93" s="1277"/>
      <c r="G93" s="1277"/>
      <c r="H93" s="1277"/>
      <c r="I93" s="1277"/>
      <c r="J93" s="60"/>
    </row>
    <row r="94" spans="1:10" ht="15.6">
      <c r="A94" s="200" t="s">
        <v>398</v>
      </c>
      <c r="B94" s="200"/>
      <c r="C94" s="200"/>
      <c r="D94" s="200"/>
      <c r="E94" s="200"/>
      <c r="F94" s="200"/>
      <c r="G94" s="200"/>
      <c r="H94" s="200"/>
      <c r="I94" s="201" t="s">
        <v>418</v>
      </c>
      <c r="J94" s="60"/>
    </row>
    <row r="95" spans="1:10" ht="15.6">
      <c r="A95" s="200"/>
      <c r="B95" s="200"/>
      <c r="C95" s="200"/>
      <c r="D95" s="200"/>
      <c r="E95" s="200"/>
      <c r="F95" s="200"/>
      <c r="G95" s="200"/>
      <c r="H95" s="200"/>
      <c r="I95" s="201"/>
      <c r="J95" s="60"/>
    </row>
    <row r="96" spans="1:10" ht="15.6">
      <c r="A96" s="1280" t="s">
        <v>419</v>
      </c>
      <c r="B96" s="1280"/>
      <c r="C96" s="1280"/>
      <c r="D96" s="1280"/>
      <c r="E96" s="1280"/>
      <c r="F96" s="1280"/>
      <c r="G96" s="1280"/>
      <c r="H96" s="1280"/>
      <c r="I96" s="1280"/>
    </row>
    <row r="97" spans="1:9" ht="10.5" customHeight="1">
      <c r="A97" s="128"/>
      <c r="B97" s="206"/>
      <c r="C97" s="206"/>
      <c r="D97" s="206"/>
      <c r="E97" s="206"/>
      <c r="F97" s="206"/>
      <c r="G97" s="206"/>
      <c r="H97" s="206"/>
      <c r="I97" s="206"/>
    </row>
    <row r="98" spans="1:9" ht="80.25" customHeight="1">
      <c r="A98" s="205" t="s">
        <v>402</v>
      </c>
      <c r="B98" s="1137" t="s">
        <v>793</v>
      </c>
      <c r="C98" s="1137"/>
      <c r="D98" s="1137"/>
      <c r="E98" s="1137"/>
      <c r="F98" s="1137"/>
      <c r="G98" s="1137"/>
      <c r="H98" s="1137"/>
      <c r="I98" s="1137"/>
    </row>
    <row r="99" spans="1:9" ht="8.1" customHeight="1">
      <c r="A99" s="128"/>
      <c r="B99" s="206"/>
      <c r="C99" s="206"/>
      <c r="D99" s="206"/>
      <c r="E99" s="206"/>
      <c r="F99" s="206"/>
      <c r="G99" s="206"/>
      <c r="H99" s="206"/>
      <c r="I99" s="206"/>
    </row>
    <row r="100" spans="1:9" ht="141.75" customHeight="1">
      <c r="A100" s="205" t="s">
        <v>408</v>
      </c>
      <c r="B100" s="1137" t="s">
        <v>794</v>
      </c>
      <c r="C100" s="1137"/>
      <c r="D100" s="1137"/>
      <c r="E100" s="1137"/>
      <c r="F100" s="1137"/>
      <c r="G100" s="1137"/>
      <c r="H100" s="1137"/>
      <c r="I100" s="1137"/>
    </row>
    <row r="101" spans="1:9" ht="8.1" customHeight="1">
      <c r="A101" s="128"/>
      <c r="B101" s="206"/>
      <c r="C101" s="206"/>
      <c r="D101" s="206"/>
      <c r="E101" s="206"/>
      <c r="F101" s="206"/>
      <c r="G101" s="206"/>
      <c r="H101" s="206"/>
      <c r="I101" s="206"/>
    </row>
    <row r="102" spans="1:9" ht="51.75" customHeight="1">
      <c r="A102" s="205" t="s">
        <v>420</v>
      </c>
      <c r="B102" s="1137" t="s">
        <v>795</v>
      </c>
      <c r="C102" s="1137"/>
      <c r="D102" s="1137"/>
      <c r="E102" s="1137"/>
      <c r="F102" s="1137"/>
      <c r="G102" s="1137"/>
      <c r="H102" s="1137"/>
      <c r="I102" s="1137"/>
    </row>
    <row r="103" spans="1:9" ht="15" customHeight="1">
      <c r="A103" s="203"/>
      <c r="B103" s="128"/>
      <c r="C103" s="128"/>
      <c r="D103" s="128"/>
      <c r="E103" s="128"/>
      <c r="F103" s="128"/>
      <c r="G103" s="128"/>
      <c r="H103" s="128"/>
      <c r="I103" s="128"/>
    </row>
    <row r="104" spans="1:9" ht="15.6">
      <c r="A104" s="1280" t="s">
        <v>421</v>
      </c>
      <c r="B104" s="1280"/>
      <c r="C104" s="1280"/>
      <c r="D104" s="1280"/>
      <c r="E104" s="1280"/>
      <c r="F104" s="1280"/>
      <c r="G104" s="1280"/>
      <c r="H104" s="1280"/>
      <c r="I104" s="1280"/>
    </row>
    <row r="105" spans="1:9" ht="8.1" customHeight="1">
      <c r="A105" s="128"/>
      <c r="B105" s="206"/>
      <c r="C105" s="206"/>
      <c r="D105" s="206"/>
      <c r="E105" s="206"/>
      <c r="F105" s="206"/>
      <c r="G105" s="206"/>
      <c r="H105" s="206"/>
      <c r="I105" s="206"/>
    </row>
    <row r="106" spans="1:9" ht="42.75" customHeight="1">
      <c r="A106" s="205" t="s">
        <v>402</v>
      </c>
      <c r="B106" s="1271" t="s">
        <v>796</v>
      </c>
      <c r="C106" s="1271"/>
      <c r="D106" s="1271"/>
      <c r="E106" s="1271"/>
      <c r="F106" s="1271"/>
      <c r="G106" s="1271"/>
      <c r="H106" s="1271"/>
      <c r="I106" s="1271"/>
    </row>
    <row r="107" spans="1:9" ht="8.1" customHeight="1">
      <c r="A107" s="128"/>
      <c r="B107" s="206"/>
      <c r="C107" s="206"/>
      <c r="D107" s="206"/>
      <c r="E107" s="206"/>
      <c r="F107" s="206"/>
      <c r="G107" s="206"/>
      <c r="H107" s="206"/>
      <c r="I107" s="206"/>
    </row>
    <row r="108" spans="1:9" ht="70.5" customHeight="1">
      <c r="A108" s="205" t="s">
        <v>408</v>
      </c>
      <c r="B108" s="1271" t="s">
        <v>797</v>
      </c>
      <c r="C108" s="1271"/>
      <c r="D108" s="1271"/>
      <c r="E108" s="1271"/>
      <c r="F108" s="1271"/>
      <c r="G108" s="1271"/>
      <c r="H108" s="1271"/>
      <c r="I108" s="1271"/>
    </row>
    <row r="109" spans="1:9" ht="8.1" customHeight="1">
      <c r="A109" s="128"/>
      <c r="B109" s="206"/>
      <c r="C109" s="206"/>
      <c r="D109" s="206"/>
      <c r="E109" s="206"/>
      <c r="F109" s="206"/>
      <c r="G109" s="206"/>
      <c r="H109" s="206"/>
      <c r="I109" s="206"/>
    </row>
    <row r="110" spans="1:9" ht="15.6">
      <c r="A110" s="1280" t="s">
        <v>422</v>
      </c>
      <c r="B110" s="1280"/>
      <c r="C110" s="1280"/>
      <c r="D110" s="1280"/>
      <c r="E110" s="1280"/>
      <c r="F110" s="1280"/>
      <c r="G110" s="1280"/>
      <c r="H110" s="1280"/>
      <c r="I110" s="1280"/>
    </row>
    <row r="111" spans="1:9" ht="15" customHeight="1">
      <c r="A111" s="204"/>
      <c r="B111" s="128"/>
      <c r="C111" s="128"/>
      <c r="D111" s="128"/>
      <c r="E111" s="128"/>
      <c r="F111" s="128"/>
      <c r="G111" s="128"/>
      <c r="H111" s="128"/>
      <c r="I111" s="128"/>
    </row>
    <row r="112" spans="1:9" ht="58.5" customHeight="1">
      <c r="A112" s="205" t="s">
        <v>402</v>
      </c>
      <c r="B112" s="1271" t="s">
        <v>798</v>
      </c>
      <c r="C112" s="1271"/>
      <c r="D112" s="1271"/>
      <c r="E112" s="1271"/>
      <c r="F112" s="1271"/>
      <c r="G112" s="1271"/>
      <c r="H112" s="1271"/>
      <c r="I112" s="1271"/>
    </row>
    <row r="113" spans="1:10" ht="43.5" customHeight="1">
      <c r="A113" s="205"/>
      <c r="B113" s="198"/>
      <c r="C113" s="198"/>
      <c r="D113" s="198"/>
      <c r="E113" s="198"/>
      <c r="F113" s="198"/>
      <c r="G113" s="198"/>
      <c r="H113" s="198"/>
      <c r="I113" s="198"/>
    </row>
    <row r="114" spans="1:10" ht="26.25" customHeight="1">
      <c r="A114" s="128"/>
      <c r="B114" s="128"/>
      <c r="C114" s="128"/>
      <c r="D114" s="128"/>
      <c r="E114" s="128"/>
      <c r="F114" s="128"/>
      <c r="G114" s="128"/>
      <c r="H114" s="128"/>
      <c r="I114" s="128"/>
      <c r="J114" s="60"/>
    </row>
    <row r="115" spans="1:10" ht="21" customHeight="1">
      <c r="A115" s="1137" t="s">
        <v>395</v>
      </c>
      <c r="B115" s="1137"/>
      <c r="C115" s="1137"/>
      <c r="D115" s="1137"/>
      <c r="E115" s="1275" t="s">
        <v>395</v>
      </c>
      <c r="F115" s="1275"/>
      <c r="G115" s="1275"/>
      <c r="H115" s="1275"/>
      <c r="I115" s="1275"/>
      <c r="J115" s="60"/>
    </row>
    <row r="116" spans="1:10" ht="33" customHeight="1">
      <c r="A116" s="1276" t="s">
        <v>396</v>
      </c>
      <c r="B116" s="1276"/>
      <c r="C116" s="1276"/>
      <c r="D116" s="1276"/>
      <c r="E116" s="1277" t="s">
        <v>397</v>
      </c>
      <c r="F116" s="1277"/>
      <c r="G116" s="1277"/>
      <c r="H116" s="1277"/>
      <c r="I116" s="1277"/>
      <c r="J116" s="60"/>
    </row>
    <row r="117" spans="1:10" ht="15.6">
      <c r="A117" s="200" t="s">
        <v>398</v>
      </c>
      <c r="B117" s="200"/>
      <c r="C117" s="200"/>
      <c r="D117" s="200"/>
      <c r="E117" s="200"/>
      <c r="F117" s="200"/>
      <c r="G117" s="200"/>
      <c r="H117" s="200"/>
      <c r="I117" s="201" t="s">
        <v>423</v>
      </c>
      <c r="J117" s="60"/>
    </row>
    <row r="118" spans="1:10" ht="15.9" customHeight="1">
      <c r="A118" s="203"/>
      <c r="B118" s="128"/>
      <c r="C118" s="128"/>
      <c r="D118" s="128"/>
      <c r="E118" s="128"/>
      <c r="F118" s="128"/>
      <c r="G118" s="128"/>
      <c r="H118" s="128"/>
      <c r="I118" s="128"/>
    </row>
    <row r="119" spans="1:10" ht="50.25" customHeight="1">
      <c r="A119" s="205" t="s">
        <v>408</v>
      </c>
      <c r="B119" s="1271" t="s">
        <v>799</v>
      </c>
      <c r="C119" s="1271"/>
      <c r="D119" s="1271"/>
      <c r="E119" s="1271"/>
      <c r="F119" s="1271"/>
      <c r="G119" s="1271"/>
      <c r="H119" s="1271"/>
      <c r="I119" s="1271"/>
    </row>
    <row r="120" spans="1:10" ht="12" customHeight="1">
      <c r="A120" s="203"/>
      <c r="B120" s="128"/>
      <c r="C120" s="128"/>
      <c r="D120" s="128"/>
      <c r="E120" s="128"/>
      <c r="F120" s="128"/>
      <c r="G120" s="128"/>
      <c r="H120" s="128"/>
      <c r="I120" s="128"/>
    </row>
    <row r="121" spans="1:10" ht="15.6">
      <c r="A121" s="1280" t="s">
        <v>424</v>
      </c>
      <c r="B121" s="1280"/>
      <c r="C121" s="1280"/>
      <c r="D121" s="1280"/>
      <c r="E121" s="1280"/>
      <c r="F121" s="1280"/>
      <c r="G121" s="1280"/>
      <c r="H121" s="1280"/>
      <c r="I121" s="1280"/>
    </row>
    <row r="122" spans="1:10" ht="15.9" customHeight="1">
      <c r="A122" s="203"/>
      <c r="B122" s="128"/>
      <c r="C122" s="128"/>
      <c r="D122" s="128"/>
      <c r="E122" s="128"/>
      <c r="F122" s="128"/>
      <c r="G122" s="128"/>
      <c r="H122" s="128"/>
      <c r="I122" s="128"/>
    </row>
    <row r="123" spans="1:10" ht="31.5" customHeight="1">
      <c r="A123" s="205" t="s">
        <v>402</v>
      </c>
      <c r="B123" s="1271" t="s">
        <v>425</v>
      </c>
      <c r="C123" s="1271"/>
      <c r="D123" s="1271"/>
      <c r="E123" s="1271"/>
      <c r="F123" s="1271"/>
      <c r="G123" s="1271"/>
      <c r="H123" s="1271"/>
      <c r="I123" s="1271"/>
    </row>
    <row r="124" spans="1:10" ht="8.1" customHeight="1">
      <c r="A124" s="128"/>
      <c r="B124" s="206"/>
      <c r="C124" s="206"/>
      <c r="D124" s="206"/>
      <c r="E124" s="206"/>
      <c r="F124" s="206"/>
      <c r="G124" s="206"/>
      <c r="H124" s="206"/>
      <c r="I124" s="206"/>
    </row>
    <row r="125" spans="1:10" ht="39" customHeight="1">
      <c r="A125" s="205" t="s">
        <v>408</v>
      </c>
      <c r="B125" s="1271" t="s">
        <v>426</v>
      </c>
      <c r="C125" s="1271"/>
      <c r="D125" s="1271"/>
      <c r="E125" s="1271"/>
      <c r="F125" s="1271"/>
      <c r="G125" s="1271"/>
      <c r="H125" s="1271"/>
      <c r="I125" s="1271"/>
    </row>
    <row r="126" spans="1:10" ht="12" customHeight="1">
      <c r="A126" s="203"/>
      <c r="B126" s="128"/>
      <c r="C126" s="128"/>
      <c r="D126" s="128"/>
      <c r="E126" s="128"/>
      <c r="F126" s="128"/>
      <c r="G126" s="128"/>
      <c r="H126" s="128"/>
      <c r="I126" s="128"/>
    </row>
    <row r="127" spans="1:10" ht="15.6">
      <c r="A127" s="1280" t="s">
        <v>427</v>
      </c>
      <c r="B127" s="1280"/>
      <c r="C127" s="1280"/>
      <c r="D127" s="1280"/>
      <c r="E127" s="1280"/>
      <c r="F127" s="1280"/>
      <c r="G127" s="1280"/>
      <c r="H127" s="1280"/>
      <c r="I127" s="1280"/>
    </row>
    <row r="128" spans="1:10" ht="15.9" customHeight="1">
      <c r="A128" s="203"/>
      <c r="B128" s="128"/>
      <c r="C128" s="128"/>
      <c r="D128" s="128"/>
      <c r="E128" s="128"/>
      <c r="F128" s="128"/>
      <c r="G128" s="128"/>
      <c r="H128" s="128"/>
      <c r="I128" s="128"/>
    </row>
    <row r="129" spans="1:10" ht="75" customHeight="1">
      <c r="A129" s="1271" t="s">
        <v>800</v>
      </c>
      <c r="B129" s="1271"/>
      <c r="C129" s="1271"/>
      <c r="D129" s="1271"/>
      <c r="E129" s="1271"/>
      <c r="F129" s="1271"/>
      <c r="G129" s="1271"/>
      <c r="H129" s="1271"/>
      <c r="I129" s="1271"/>
    </row>
    <row r="130" spans="1:10" ht="12" customHeight="1">
      <c r="A130" s="203"/>
      <c r="B130" s="128"/>
      <c r="C130" s="128"/>
      <c r="D130" s="128"/>
      <c r="E130" s="128"/>
      <c r="F130" s="128"/>
      <c r="G130" s="128"/>
      <c r="H130" s="128"/>
      <c r="I130" s="128"/>
    </row>
    <row r="131" spans="1:10" ht="21.75" customHeight="1">
      <c r="A131" s="1280" t="s">
        <v>428</v>
      </c>
      <c r="B131" s="1280"/>
      <c r="C131" s="1280"/>
      <c r="D131" s="1280"/>
      <c r="E131" s="1280"/>
      <c r="F131" s="1280"/>
      <c r="G131" s="1280"/>
      <c r="H131" s="1280"/>
      <c r="I131" s="1280"/>
    </row>
    <row r="132" spans="1:10" ht="15.9" customHeight="1">
      <c r="A132" s="204"/>
      <c r="B132" s="128"/>
      <c r="C132" s="128"/>
      <c r="D132" s="128"/>
      <c r="E132" s="128"/>
      <c r="F132" s="128"/>
      <c r="G132" s="128"/>
      <c r="H132" s="128"/>
      <c r="I132" s="128"/>
    </row>
    <row r="133" spans="1:10" ht="57.75" customHeight="1">
      <c r="A133" s="205" t="s">
        <v>402</v>
      </c>
      <c r="B133" s="1271" t="s">
        <v>801</v>
      </c>
      <c r="C133" s="1271"/>
      <c r="D133" s="1271"/>
      <c r="E133" s="1271"/>
      <c r="F133" s="1271"/>
      <c r="G133" s="1271"/>
      <c r="H133" s="1271"/>
      <c r="I133" s="1271"/>
    </row>
    <row r="134" spans="1:10" ht="8.1" customHeight="1">
      <c r="A134" s="128"/>
      <c r="B134" s="206"/>
      <c r="C134" s="206"/>
      <c r="D134" s="206"/>
      <c r="E134" s="206"/>
      <c r="F134" s="206"/>
      <c r="G134" s="206"/>
      <c r="H134" s="206"/>
      <c r="I134" s="206"/>
    </row>
    <row r="135" spans="1:10" ht="114" customHeight="1">
      <c r="A135" s="205" t="s">
        <v>408</v>
      </c>
      <c r="B135" s="1271" t="s">
        <v>802</v>
      </c>
      <c r="C135" s="1271"/>
      <c r="D135" s="1271"/>
      <c r="E135" s="1271"/>
      <c r="F135" s="1271"/>
      <c r="G135" s="1271"/>
      <c r="H135" s="1271"/>
      <c r="I135" s="1271"/>
    </row>
    <row r="136" spans="1:10" ht="28.5" customHeight="1">
      <c r="A136" s="205"/>
      <c r="B136" s="198"/>
      <c r="C136" s="198"/>
      <c r="D136" s="198"/>
      <c r="E136" s="198"/>
      <c r="F136" s="198"/>
      <c r="G136" s="198"/>
      <c r="H136" s="198"/>
      <c r="I136" s="198"/>
    </row>
    <row r="137" spans="1:10" ht="24.9" customHeight="1">
      <c r="A137" s="205"/>
      <c r="B137" s="198"/>
      <c r="C137" s="198"/>
      <c r="D137" s="198"/>
      <c r="E137" s="198"/>
      <c r="F137" s="198"/>
      <c r="G137" s="198"/>
      <c r="H137" s="198"/>
      <c r="I137" s="198"/>
    </row>
    <row r="138" spans="1:10" ht="21" customHeight="1">
      <c r="A138" s="1137" t="s">
        <v>395</v>
      </c>
      <c r="B138" s="1137"/>
      <c r="C138" s="1137"/>
      <c r="D138" s="1137"/>
      <c r="E138" s="1275" t="s">
        <v>395</v>
      </c>
      <c r="F138" s="1275"/>
      <c r="G138" s="1275"/>
      <c r="H138" s="1275"/>
      <c r="I138" s="1275"/>
      <c r="J138" s="60"/>
    </row>
    <row r="139" spans="1:10" ht="33" customHeight="1">
      <c r="A139" s="1276" t="s">
        <v>396</v>
      </c>
      <c r="B139" s="1276"/>
      <c r="C139" s="1276"/>
      <c r="D139" s="1276"/>
      <c r="E139" s="1277" t="s">
        <v>397</v>
      </c>
      <c r="F139" s="1277"/>
      <c r="G139" s="1277"/>
      <c r="H139" s="1277"/>
      <c r="I139" s="1277"/>
      <c r="J139" s="60"/>
    </row>
    <row r="140" spans="1:10" ht="15.6">
      <c r="A140" s="200" t="s">
        <v>398</v>
      </c>
      <c r="B140" s="200"/>
      <c r="C140" s="200"/>
      <c r="D140" s="200"/>
      <c r="E140" s="200"/>
      <c r="F140" s="200"/>
      <c r="G140" s="200"/>
      <c r="H140" s="200"/>
      <c r="I140" s="201" t="s">
        <v>429</v>
      </c>
      <c r="J140" s="60"/>
    </row>
    <row r="141" spans="1:10" ht="15.6">
      <c r="A141" s="200"/>
      <c r="B141" s="200"/>
      <c r="C141" s="200"/>
      <c r="D141" s="200"/>
      <c r="E141" s="200"/>
      <c r="F141" s="200"/>
      <c r="G141" s="200"/>
      <c r="H141" s="200"/>
      <c r="I141" s="201"/>
      <c r="J141" s="60"/>
    </row>
    <row r="142" spans="1:10" ht="8.25" customHeight="1">
      <c r="A142" s="200"/>
      <c r="B142" s="200"/>
      <c r="C142" s="200"/>
      <c r="D142" s="200"/>
      <c r="E142" s="200"/>
      <c r="F142" s="200"/>
      <c r="G142" s="200"/>
      <c r="H142" s="200"/>
      <c r="I142" s="201"/>
      <c r="J142" s="60"/>
    </row>
    <row r="143" spans="1:10" ht="54" customHeight="1">
      <c r="A143" s="205" t="s">
        <v>420</v>
      </c>
      <c r="B143" s="1271" t="s">
        <v>812</v>
      </c>
      <c r="C143" s="1271"/>
      <c r="D143" s="1271"/>
      <c r="E143" s="1271"/>
      <c r="F143" s="1271"/>
      <c r="G143" s="1271"/>
      <c r="H143" s="1271"/>
      <c r="I143" s="1271"/>
    </row>
    <row r="144" spans="1:10" ht="12" customHeight="1">
      <c r="A144" s="205"/>
      <c r="B144" s="1271"/>
      <c r="C144" s="1271"/>
      <c r="D144" s="1271"/>
      <c r="E144" s="1271"/>
      <c r="F144" s="1271"/>
      <c r="G144" s="1271"/>
      <c r="H144" s="1271"/>
      <c r="I144" s="1271"/>
    </row>
    <row r="145" spans="1:10" ht="124.5" customHeight="1">
      <c r="A145" s="205" t="s">
        <v>430</v>
      </c>
      <c r="B145" s="1271" t="s">
        <v>803</v>
      </c>
      <c r="C145" s="1271"/>
      <c r="D145" s="1271"/>
      <c r="E145" s="1271"/>
      <c r="F145" s="1271"/>
      <c r="G145" s="1271"/>
      <c r="H145" s="1271"/>
      <c r="I145" s="1271"/>
    </row>
    <row r="146" spans="1:10" ht="12" customHeight="1">
      <c r="A146" s="205"/>
      <c r="B146" s="1271"/>
      <c r="C146" s="1271"/>
      <c r="D146" s="1271"/>
      <c r="E146" s="1271"/>
      <c r="F146" s="1271"/>
      <c r="G146" s="1271"/>
      <c r="H146" s="1271"/>
      <c r="I146" s="1271"/>
    </row>
    <row r="147" spans="1:10" ht="98.25" customHeight="1">
      <c r="A147" s="205" t="s">
        <v>431</v>
      </c>
      <c r="B147" s="1271" t="s">
        <v>804</v>
      </c>
      <c r="C147" s="1271"/>
      <c r="D147" s="1271"/>
      <c r="E147" s="1271"/>
      <c r="F147" s="1271"/>
      <c r="G147" s="1271"/>
      <c r="H147" s="1271"/>
      <c r="I147" s="1271"/>
    </row>
    <row r="148" spans="1:10" ht="12" customHeight="1">
      <c r="A148" s="205"/>
      <c r="B148" s="1271"/>
      <c r="C148" s="1271"/>
      <c r="D148" s="1271"/>
      <c r="E148" s="1271"/>
      <c r="F148" s="1271"/>
      <c r="G148" s="1271"/>
      <c r="H148" s="1271"/>
      <c r="I148" s="1271"/>
    </row>
    <row r="149" spans="1:10" ht="136.5" customHeight="1">
      <c r="A149" s="205" t="s">
        <v>432</v>
      </c>
      <c r="B149" s="1271" t="s">
        <v>805</v>
      </c>
      <c r="C149" s="1271"/>
      <c r="D149" s="1271"/>
      <c r="E149" s="1271"/>
      <c r="F149" s="1271"/>
      <c r="G149" s="1271"/>
      <c r="H149" s="1271"/>
      <c r="I149" s="1271"/>
    </row>
    <row r="150" spans="1:10" ht="12" customHeight="1">
      <c r="A150" s="205"/>
      <c r="B150" s="1271"/>
      <c r="C150" s="1271"/>
      <c r="D150" s="1271"/>
      <c r="E150" s="1271"/>
      <c r="F150" s="1271"/>
      <c r="G150" s="1271"/>
      <c r="H150" s="1271"/>
      <c r="I150" s="1271"/>
    </row>
    <row r="151" spans="1:10" ht="70.5" customHeight="1">
      <c r="A151" s="205" t="s">
        <v>433</v>
      </c>
      <c r="B151" s="1271" t="s">
        <v>434</v>
      </c>
      <c r="C151" s="1271"/>
      <c r="D151" s="1271"/>
      <c r="E151" s="1271"/>
      <c r="F151" s="1271"/>
      <c r="G151" s="1271"/>
      <c r="H151" s="1271"/>
      <c r="I151" s="1271"/>
    </row>
    <row r="152" spans="1:10" ht="12" customHeight="1">
      <c r="A152" s="205"/>
      <c r="B152" s="1271"/>
      <c r="C152" s="1271"/>
      <c r="D152" s="1271"/>
      <c r="E152" s="1271"/>
      <c r="F152" s="1271"/>
      <c r="G152" s="1271"/>
      <c r="H152" s="1271"/>
      <c r="I152" s="1271"/>
    </row>
    <row r="153" spans="1:10" ht="88.5" customHeight="1">
      <c r="A153" s="205" t="s">
        <v>435</v>
      </c>
      <c r="B153" s="1271" t="s">
        <v>806</v>
      </c>
      <c r="C153" s="1271"/>
      <c r="D153" s="1271"/>
      <c r="E153" s="1271"/>
      <c r="F153" s="1271"/>
      <c r="G153" s="1271"/>
      <c r="H153" s="1271"/>
      <c r="I153" s="1271"/>
    </row>
    <row r="154" spans="1:10" ht="51" customHeight="1">
      <c r="A154" s="205"/>
      <c r="B154" s="198"/>
      <c r="C154" s="198"/>
      <c r="D154" s="198"/>
      <c r="E154" s="198"/>
      <c r="F154" s="198"/>
      <c r="G154" s="198"/>
      <c r="H154" s="198"/>
      <c r="I154" s="198"/>
    </row>
    <row r="155" spans="1:10" ht="24.9" customHeight="1">
      <c r="A155" s="205"/>
      <c r="B155" s="198"/>
      <c r="C155" s="198"/>
      <c r="D155" s="198"/>
      <c r="E155" s="198"/>
      <c r="F155" s="198"/>
      <c r="G155" s="198"/>
      <c r="H155" s="198"/>
      <c r="I155" s="198"/>
    </row>
    <row r="156" spans="1:10" ht="21" customHeight="1">
      <c r="A156" s="1137" t="s">
        <v>395</v>
      </c>
      <c r="B156" s="1137"/>
      <c r="C156" s="1137"/>
      <c r="D156" s="1137"/>
      <c r="E156" s="1275" t="s">
        <v>395</v>
      </c>
      <c r="F156" s="1275"/>
      <c r="G156" s="1275"/>
      <c r="H156" s="1275"/>
      <c r="I156" s="1275"/>
      <c r="J156" s="60"/>
    </row>
    <row r="157" spans="1:10" ht="33" customHeight="1">
      <c r="A157" s="1276" t="s">
        <v>396</v>
      </c>
      <c r="B157" s="1276"/>
      <c r="C157" s="1276"/>
      <c r="D157" s="1276"/>
      <c r="E157" s="1277" t="s">
        <v>397</v>
      </c>
      <c r="F157" s="1277"/>
      <c r="G157" s="1277"/>
      <c r="H157" s="1277"/>
      <c r="I157" s="1277"/>
      <c r="J157" s="60"/>
    </row>
    <row r="158" spans="1:10" ht="15.6">
      <c r="A158" s="200" t="s">
        <v>398</v>
      </c>
      <c r="B158" s="200"/>
      <c r="C158" s="200"/>
      <c r="D158" s="200"/>
      <c r="E158" s="200"/>
      <c r="F158" s="200"/>
      <c r="G158" s="200"/>
      <c r="H158" s="200"/>
      <c r="I158" s="201" t="s">
        <v>436</v>
      </c>
      <c r="J158" s="60"/>
    </row>
    <row r="159" spans="1:10" ht="15.6">
      <c r="A159" s="200"/>
      <c r="B159" s="200"/>
      <c r="C159" s="200"/>
      <c r="D159" s="200"/>
      <c r="E159" s="200"/>
      <c r="F159" s="200"/>
      <c r="G159" s="200"/>
      <c r="H159" s="200"/>
      <c r="I159" s="201"/>
      <c r="J159" s="60"/>
    </row>
    <row r="160" spans="1:10" ht="58.5" customHeight="1">
      <c r="A160" s="205" t="s">
        <v>437</v>
      </c>
      <c r="B160" s="1271" t="s">
        <v>808</v>
      </c>
      <c r="C160" s="1271"/>
      <c r="D160" s="1271"/>
      <c r="E160" s="1271"/>
      <c r="F160" s="1271"/>
      <c r="G160" s="1271"/>
      <c r="H160" s="1271"/>
      <c r="I160" s="1271"/>
    </row>
    <row r="161" spans="1:9" ht="8.1" customHeight="1">
      <c r="A161" s="205"/>
      <c r="B161" s="128"/>
      <c r="C161" s="128"/>
      <c r="D161" s="128"/>
      <c r="E161" s="128"/>
      <c r="F161" s="128"/>
      <c r="G161" s="128"/>
      <c r="H161" s="128"/>
      <c r="I161" s="128"/>
    </row>
    <row r="162" spans="1:9" ht="16.5" customHeight="1">
      <c r="A162" s="205" t="s">
        <v>807</v>
      </c>
      <c r="B162" s="1271" t="s">
        <v>438</v>
      </c>
      <c r="C162" s="1271"/>
      <c r="D162" s="1271"/>
      <c r="E162" s="1271"/>
      <c r="F162" s="1271"/>
      <c r="G162" s="1271"/>
      <c r="H162" s="1271"/>
      <c r="I162" s="1271"/>
    </row>
    <row r="163" spans="1:9" ht="8.1" customHeight="1">
      <c r="A163" s="205"/>
      <c r="B163" s="128"/>
      <c r="C163" s="128"/>
      <c r="D163" s="128"/>
      <c r="E163" s="128"/>
      <c r="F163" s="128"/>
      <c r="G163" s="128"/>
      <c r="H163" s="128"/>
      <c r="I163" s="128"/>
    </row>
    <row r="164" spans="1:9" ht="8.1" customHeight="1">
      <c r="A164" s="205"/>
      <c r="B164" s="128"/>
      <c r="C164" s="128"/>
      <c r="D164" s="128"/>
      <c r="E164" s="128"/>
      <c r="F164" s="128"/>
      <c r="G164" s="128"/>
      <c r="H164" s="128"/>
      <c r="I164" s="128"/>
    </row>
    <row r="165" spans="1:9" ht="68.25" customHeight="1">
      <c r="A165" s="205" t="s">
        <v>439</v>
      </c>
      <c r="B165" s="1279" t="s">
        <v>440</v>
      </c>
      <c r="C165" s="1279"/>
      <c r="D165" s="1279"/>
      <c r="E165" s="1279"/>
      <c r="F165" s="1279"/>
      <c r="G165" s="1279"/>
      <c r="H165" s="1279"/>
      <c r="I165" s="1279"/>
    </row>
    <row r="166" spans="1:9" ht="8.1" customHeight="1">
      <c r="A166" s="203"/>
      <c r="B166" s="128"/>
      <c r="C166" s="128"/>
      <c r="D166" s="128"/>
      <c r="E166" s="128"/>
      <c r="F166" s="128"/>
      <c r="G166" s="128"/>
      <c r="H166" s="128"/>
      <c r="I166" s="128"/>
    </row>
    <row r="167" spans="1:9" ht="15.6">
      <c r="A167" s="1280" t="s">
        <v>441</v>
      </c>
      <c r="B167" s="1280"/>
      <c r="C167" s="1280"/>
      <c r="D167" s="1280"/>
      <c r="E167" s="1280"/>
      <c r="F167" s="1280"/>
      <c r="G167" s="1280"/>
      <c r="H167" s="1280"/>
      <c r="I167" s="1280"/>
    </row>
    <row r="168" spans="1:9" ht="8.1" customHeight="1">
      <c r="A168" s="203"/>
      <c r="B168" s="128"/>
      <c r="C168" s="128"/>
      <c r="D168" s="128"/>
      <c r="E168" s="128"/>
      <c r="F168" s="128"/>
      <c r="G168" s="128"/>
      <c r="H168" s="128"/>
      <c r="I168" s="128"/>
    </row>
    <row r="169" spans="1:9" ht="54.75" customHeight="1">
      <c r="A169" s="1271" t="s">
        <v>442</v>
      </c>
      <c r="B169" s="1271"/>
      <c r="C169" s="1271"/>
      <c r="D169" s="1271"/>
      <c r="E169" s="1271"/>
      <c r="F169" s="1271"/>
      <c r="G169" s="1271"/>
      <c r="H169" s="1271"/>
      <c r="I169" s="1271"/>
    </row>
    <row r="170" spans="1:9" ht="8.1" customHeight="1">
      <c r="A170" s="204"/>
      <c r="B170" s="128"/>
      <c r="C170" s="128"/>
      <c r="D170" s="128"/>
      <c r="E170" s="128"/>
      <c r="F170" s="128"/>
      <c r="G170" s="128"/>
      <c r="H170" s="128"/>
      <c r="I170" s="128"/>
    </row>
    <row r="171" spans="1:9" ht="15.6">
      <c r="A171" s="1280" t="s">
        <v>443</v>
      </c>
      <c r="B171" s="1280"/>
      <c r="C171" s="1280"/>
      <c r="D171" s="1280"/>
      <c r="E171" s="1280"/>
      <c r="F171" s="1280"/>
      <c r="G171" s="1280"/>
      <c r="H171" s="1280"/>
      <c r="I171" s="1280"/>
    </row>
    <row r="172" spans="1:9" ht="8.1" customHeight="1">
      <c r="A172" s="203"/>
      <c r="B172" s="128"/>
      <c r="C172" s="128"/>
      <c r="D172" s="128"/>
      <c r="E172" s="128"/>
      <c r="F172" s="128"/>
      <c r="G172" s="128"/>
      <c r="H172" s="128"/>
      <c r="I172" s="128"/>
    </row>
    <row r="173" spans="1:9" ht="63.75" customHeight="1">
      <c r="A173" s="205" t="s">
        <v>402</v>
      </c>
      <c r="B173" s="1271" t="s">
        <v>1021</v>
      </c>
      <c r="C173" s="1271"/>
      <c r="D173" s="1271"/>
      <c r="E173" s="1271"/>
      <c r="F173" s="1271"/>
      <c r="G173" s="1271"/>
      <c r="H173" s="1271"/>
      <c r="I173" s="1271"/>
    </row>
    <row r="174" spans="1:9" ht="8.1" customHeight="1">
      <c r="A174" s="104"/>
      <c r="B174" s="128"/>
      <c r="C174" s="128"/>
      <c r="D174" s="128"/>
      <c r="E174" s="128"/>
      <c r="F174" s="128"/>
      <c r="G174" s="128"/>
      <c r="H174" s="128"/>
      <c r="I174" s="128"/>
    </row>
    <row r="175" spans="1:9" ht="36" customHeight="1">
      <c r="A175" s="205" t="s">
        <v>408</v>
      </c>
      <c r="B175" s="1271" t="s">
        <v>809</v>
      </c>
      <c r="C175" s="1271"/>
      <c r="D175" s="1271"/>
      <c r="E175" s="1271"/>
      <c r="F175" s="1271"/>
      <c r="G175" s="1271"/>
      <c r="H175" s="1271"/>
      <c r="I175" s="1271"/>
    </row>
    <row r="176" spans="1:9" ht="8.1" customHeight="1">
      <c r="A176" s="104"/>
      <c r="B176" s="128"/>
      <c r="C176" s="128"/>
      <c r="D176" s="128"/>
      <c r="E176" s="128"/>
      <c r="F176" s="128"/>
      <c r="G176" s="128"/>
      <c r="H176" s="128"/>
      <c r="I176" s="128"/>
    </row>
    <row r="177" spans="1:10" ht="52.5" customHeight="1">
      <c r="A177" s="205" t="s">
        <v>420</v>
      </c>
      <c r="B177" s="1271" t="s">
        <v>444</v>
      </c>
      <c r="C177" s="1271"/>
      <c r="D177" s="1271"/>
      <c r="E177" s="1271"/>
      <c r="F177" s="1271"/>
      <c r="G177" s="1271"/>
      <c r="H177" s="1271"/>
      <c r="I177" s="1271"/>
    </row>
    <row r="178" spans="1:10" ht="8.1" customHeight="1">
      <c r="A178" s="205"/>
      <c r="B178" s="128"/>
      <c r="C178" s="128"/>
      <c r="D178" s="128"/>
      <c r="E178" s="128"/>
      <c r="F178" s="128"/>
      <c r="G178" s="128"/>
      <c r="H178" s="128"/>
      <c r="I178" s="128"/>
    </row>
    <row r="179" spans="1:10" ht="49.5" customHeight="1">
      <c r="A179" s="205" t="s">
        <v>430</v>
      </c>
      <c r="B179" s="1271" t="s">
        <v>445</v>
      </c>
      <c r="C179" s="1271"/>
      <c r="D179" s="1271"/>
      <c r="E179" s="1271"/>
      <c r="F179" s="1271"/>
      <c r="G179" s="1271"/>
      <c r="H179" s="1271"/>
      <c r="I179" s="1271"/>
    </row>
    <row r="180" spans="1:10" ht="8.1" customHeight="1">
      <c r="A180" s="205"/>
      <c r="B180" s="128"/>
      <c r="C180" s="128"/>
      <c r="D180" s="128"/>
      <c r="E180" s="128"/>
      <c r="F180" s="128"/>
      <c r="G180" s="128"/>
      <c r="H180" s="128"/>
      <c r="I180" s="128"/>
    </row>
    <row r="181" spans="1:10" ht="24.75" customHeight="1">
      <c r="A181" s="205" t="s">
        <v>431</v>
      </c>
      <c r="B181" s="1278" t="s">
        <v>810</v>
      </c>
      <c r="C181" s="1278"/>
      <c r="D181" s="1278"/>
      <c r="E181" s="1278"/>
      <c r="F181" s="1278"/>
      <c r="G181" s="1278"/>
      <c r="H181" s="1278"/>
      <c r="I181" s="1278"/>
    </row>
    <row r="182" spans="1:10" ht="8.1" customHeight="1">
      <c r="A182" s="205"/>
      <c r="B182" s="128"/>
      <c r="C182" s="128"/>
      <c r="D182" s="128"/>
      <c r="E182" s="128"/>
      <c r="F182" s="128"/>
      <c r="G182" s="128"/>
      <c r="H182" s="128"/>
      <c r="I182" s="128"/>
    </row>
    <row r="183" spans="1:10" ht="88.5" customHeight="1">
      <c r="A183" s="205" t="s">
        <v>432</v>
      </c>
      <c r="B183" s="1271" t="s">
        <v>1022</v>
      </c>
      <c r="C183" s="1271"/>
      <c r="D183" s="1271"/>
      <c r="E183" s="1271"/>
      <c r="F183" s="1271"/>
      <c r="G183" s="1271"/>
      <c r="H183" s="1271"/>
      <c r="I183" s="1271"/>
    </row>
    <row r="184" spans="1:10" ht="8.1" customHeight="1">
      <c r="A184" s="205"/>
      <c r="B184" s="128"/>
      <c r="C184" s="128"/>
      <c r="D184" s="128"/>
      <c r="E184" s="128"/>
      <c r="F184" s="128"/>
      <c r="G184" s="128"/>
      <c r="H184" s="128"/>
      <c r="I184" s="128"/>
    </row>
    <row r="185" spans="1:10" ht="72" customHeight="1">
      <c r="A185" s="205" t="s">
        <v>446</v>
      </c>
      <c r="B185" s="1271" t="s">
        <v>447</v>
      </c>
      <c r="C185" s="1271"/>
      <c r="D185" s="1271"/>
      <c r="E185" s="1271"/>
      <c r="F185" s="1271"/>
      <c r="G185" s="1271"/>
      <c r="H185" s="1271"/>
      <c r="I185" s="1271"/>
    </row>
    <row r="186" spans="1:10" ht="31.5" customHeight="1">
      <c r="A186" s="205"/>
      <c r="B186" s="198"/>
      <c r="C186" s="198"/>
      <c r="D186" s="198"/>
      <c r="E186" s="198"/>
      <c r="F186" s="198"/>
      <c r="G186" s="198"/>
      <c r="H186" s="198"/>
      <c r="I186" s="198"/>
    </row>
    <row r="187" spans="1:10" ht="31.5" customHeight="1">
      <c r="A187" s="205"/>
      <c r="B187" s="198"/>
      <c r="C187" s="198"/>
      <c r="D187" s="198"/>
      <c r="E187" s="198"/>
      <c r="F187" s="198"/>
      <c r="G187" s="198"/>
      <c r="H187" s="198"/>
      <c r="I187" s="198"/>
    </row>
    <row r="188" spans="1:10" ht="21" customHeight="1">
      <c r="A188" s="1137" t="s">
        <v>395</v>
      </c>
      <c r="B188" s="1137"/>
      <c r="C188" s="1137"/>
      <c r="D188" s="1137"/>
      <c r="E188" s="1275" t="s">
        <v>395</v>
      </c>
      <c r="F188" s="1275"/>
      <c r="G188" s="1275"/>
      <c r="H188" s="1275"/>
      <c r="I188" s="1275"/>
      <c r="J188" s="60"/>
    </row>
    <row r="189" spans="1:10" ht="33" customHeight="1">
      <c r="A189" s="1276" t="s">
        <v>396</v>
      </c>
      <c r="B189" s="1276"/>
      <c r="C189" s="1276"/>
      <c r="D189" s="1276"/>
      <c r="E189" s="1277" t="s">
        <v>397</v>
      </c>
      <c r="F189" s="1277"/>
      <c r="G189" s="1277"/>
      <c r="H189" s="1277"/>
      <c r="I189" s="1277"/>
      <c r="J189" s="60"/>
    </row>
    <row r="190" spans="1:10" ht="15.6">
      <c r="A190" s="200" t="s">
        <v>398</v>
      </c>
      <c r="B190" s="200"/>
      <c r="C190" s="200"/>
      <c r="D190" s="200"/>
      <c r="E190" s="200"/>
      <c r="F190" s="200"/>
      <c r="G190" s="200"/>
      <c r="H190" s="200"/>
      <c r="I190" s="201" t="s">
        <v>448</v>
      </c>
      <c r="J190" s="60"/>
    </row>
    <row r="191" spans="1:10" ht="15.6">
      <c r="A191" s="200"/>
      <c r="B191" s="200"/>
      <c r="C191" s="200"/>
      <c r="D191" s="200"/>
      <c r="E191" s="200"/>
      <c r="F191" s="200"/>
      <c r="G191" s="200"/>
      <c r="H191" s="200"/>
      <c r="I191" s="201"/>
      <c r="J191" s="60"/>
    </row>
    <row r="192" spans="1:10" ht="53.25" customHeight="1">
      <c r="A192" s="205" t="s">
        <v>433</v>
      </c>
      <c r="B192" s="1271" t="s">
        <v>449</v>
      </c>
      <c r="C192" s="1271"/>
      <c r="D192" s="1271"/>
      <c r="E192" s="1271"/>
      <c r="F192" s="1271"/>
      <c r="G192" s="1271"/>
      <c r="H192" s="1271"/>
      <c r="I192" s="1271"/>
    </row>
    <row r="193" spans="1:9" ht="15.6">
      <c r="A193" s="203"/>
      <c r="B193" s="128"/>
      <c r="C193" s="128"/>
      <c r="D193" s="128"/>
      <c r="E193" s="128"/>
      <c r="F193" s="128"/>
      <c r="G193" s="128"/>
      <c r="H193" s="128"/>
      <c r="I193" s="128"/>
    </row>
    <row r="194" spans="1:9" ht="21.9" customHeight="1">
      <c r="A194" s="128"/>
      <c r="B194" s="197"/>
      <c r="C194" s="128"/>
      <c r="D194" s="128"/>
      <c r="E194" s="128"/>
      <c r="F194" s="197"/>
      <c r="G194" s="128"/>
      <c r="H194" s="128"/>
      <c r="I194" s="128"/>
    </row>
    <row r="195" spans="1:9" ht="21.9" customHeight="1">
      <c r="A195" s="128"/>
      <c r="B195" s="207" t="s">
        <v>450</v>
      </c>
      <c r="C195" s="207"/>
      <c r="D195" s="207"/>
      <c r="E195" s="207"/>
      <c r="F195" s="207" t="s">
        <v>450</v>
      </c>
      <c r="G195" s="207"/>
      <c r="H195" s="207"/>
      <c r="I195" s="207"/>
    </row>
    <row r="196" spans="1:9" ht="35.25" customHeight="1">
      <c r="A196" s="128"/>
      <c r="B196" s="1272" t="s">
        <v>396</v>
      </c>
      <c r="C196" s="1272"/>
      <c r="D196" s="1272"/>
      <c r="E196" s="1272"/>
      <c r="F196" s="1272" t="s">
        <v>397</v>
      </c>
      <c r="G196" s="1272"/>
      <c r="H196" s="1272"/>
      <c r="I196" s="1272"/>
    </row>
    <row r="197" spans="1:9" ht="21.9" customHeight="1">
      <c r="A197" s="128"/>
      <c r="B197" s="208"/>
      <c r="C197" s="203"/>
      <c r="D197" s="203"/>
      <c r="E197" s="203"/>
      <c r="F197" s="209"/>
      <c r="G197" s="209"/>
      <c r="H197" s="209"/>
      <c r="I197" s="209"/>
    </row>
    <row r="198" spans="1:9" ht="21.9" customHeight="1">
      <c r="A198" s="128"/>
      <c r="B198" s="1137" t="s">
        <v>451</v>
      </c>
      <c r="C198" s="1137"/>
      <c r="D198" s="1137"/>
      <c r="E198" s="1137"/>
      <c r="F198" s="1137" t="s">
        <v>451</v>
      </c>
      <c r="G198" s="1137"/>
      <c r="H198" s="1137"/>
      <c r="I198" s="1137"/>
    </row>
    <row r="199" spans="1:9" ht="21.9" customHeight="1">
      <c r="A199" s="128"/>
      <c r="B199" s="197"/>
      <c r="C199" s="203"/>
      <c r="D199" s="203"/>
      <c r="E199" s="203"/>
      <c r="F199" s="197"/>
      <c r="G199" s="203"/>
      <c r="H199" s="203"/>
      <c r="I199" s="203"/>
    </row>
    <row r="200" spans="1:9" ht="21.9" customHeight="1">
      <c r="A200" s="128"/>
      <c r="B200" s="197"/>
      <c r="C200" s="203"/>
      <c r="D200" s="203"/>
      <c r="E200" s="203"/>
      <c r="F200" s="197"/>
      <c r="G200" s="203"/>
      <c r="H200" s="203"/>
      <c r="I200" s="203"/>
    </row>
    <row r="201" spans="1:9" ht="24.75" customHeight="1">
      <c r="A201" s="128"/>
      <c r="B201" s="200" t="s">
        <v>452</v>
      </c>
      <c r="C201" s="210"/>
      <c r="D201" s="200"/>
      <c r="E201" s="200"/>
      <c r="F201" s="1273" t="s">
        <v>452</v>
      </c>
      <c r="G201" s="1274"/>
      <c r="H201" s="1274"/>
      <c r="I201" s="1274"/>
    </row>
    <row r="202" spans="1:9" ht="21.9" customHeight="1">
      <c r="A202" s="128"/>
      <c r="B202" s="200" t="s">
        <v>5</v>
      </c>
      <c r="C202" s="210"/>
      <c r="D202" s="200"/>
      <c r="E202" s="200"/>
      <c r="F202" s="1273" t="s">
        <v>5</v>
      </c>
      <c r="G202" s="1274"/>
      <c r="H202" s="1274"/>
      <c r="I202" s="1274"/>
    </row>
    <row r="203" spans="1:9" ht="21.9" customHeight="1">
      <c r="A203" s="128"/>
      <c r="B203" s="207"/>
      <c r="C203" s="203"/>
      <c r="D203" s="203"/>
      <c r="E203" s="203"/>
      <c r="F203" s="207"/>
      <c r="G203" s="203"/>
      <c r="H203" s="203"/>
      <c r="I203" s="203"/>
    </row>
    <row r="204" spans="1:9" ht="21.9" customHeight="1">
      <c r="A204" s="128"/>
      <c r="B204" s="1137" t="s">
        <v>453</v>
      </c>
      <c r="C204" s="1137"/>
      <c r="D204" s="1137"/>
      <c r="E204" s="1137"/>
      <c r="F204" s="1137" t="s">
        <v>453</v>
      </c>
      <c r="G204" s="1137"/>
      <c r="H204" s="1137"/>
      <c r="I204" s="1137"/>
    </row>
    <row r="205" spans="1:9" ht="21.9" customHeight="1">
      <c r="A205" s="128"/>
      <c r="B205" s="200" t="s">
        <v>452</v>
      </c>
      <c r="C205" s="200"/>
      <c r="D205" s="200"/>
      <c r="E205" s="200"/>
      <c r="F205" s="200" t="s">
        <v>452</v>
      </c>
      <c r="G205" s="207"/>
      <c r="H205" s="207"/>
      <c r="I205" s="207"/>
    </row>
    <row r="206" spans="1:9" ht="21.9" customHeight="1">
      <c r="A206" s="128"/>
      <c r="B206" s="200" t="s">
        <v>5</v>
      </c>
      <c r="C206" s="200"/>
      <c r="D206" s="200"/>
      <c r="E206" s="200"/>
      <c r="F206" s="200" t="s">
        <v>5</v>
      </c>
      <c r="G206" s="128"/>
      <c r="H206" s="128"/>
      <c r="I206" s="128"/>
    </row>
    <row r="207" spans="1:9" ht="21.9" customHeight="1">
      <c r="A207" s="128"/>
      <c r="B207" s="128"/>
      <c r="C207" s="128"/>
      <c r="D207" s="128"/>
      <c r="E207" s="128"/>
      <c r="F207" s="128"/>
      <c r="G207" s="128"/>
      <c r="H207" s="128"/>
      <c r="I207" s="128"/>
    </row>
    <row r="208" spans="1:9" ht="21.9" customHeight="1">
      <c r="A208" s="128"/>
      <c r="B208" s="1137" t="s">
        <v>525</v>
      </c>
      <c r="C208" s="1137"/>
      <c r="D208" s="1137"/>
      <c r="E208" s="1137"/>
      <c r="F208" s="1137" t="s">
        <v>525</v>
      </c>
      <c r="G208" s="1137"/>
      <c r="H208" s="1137"/>
      <c r="I208" s="1137"/>
    </row>
    <row r="209" spans="1:9" ht="21.9" customHeight="1">
      <c r="A209" s="128"/>
      <c r="B209" s="200" t="s">
        <v>452</v>
      </c>
      <c r="C209" s="200"/>
      <c r="D209" s="200"/>
      <c r="E209" s="200"/>
      <c r="F209" s="200" t="s">
        <v>452</v>
      </c>
      <c r="G209" s="207"/>
      <c r="H209" s="207"/>
      <c r="I209" s="207"/>
    </row>
    <row r="210" spans="1:9" ht="21.9" customHeight="1">
      <c r="A210" s="128"/>
      <c r="B210" s="200" t="s">
        <v>5</v>
      </c>
      <c r="C210" s="200"/>
      <c r="D210" s="200"/>
      <c r="E210" s="200"/>
      <c r="F210" s="200" t="s">
        <v>5</v>
      </c>
      <c r="G210" s="128"/>
      <c r="H210" s="128"/>
      <c r="I210" s="128"/>
    </row>
    <row r="211" spans="1:9" ht="21.9" customHeight="1">
      <c r="A211" s="128"/>
      <c r="B211" s="200"/>
      <c r="C211" s="200"/>
      <c r="D211" s="200"/>
      <c r="E211" s="200"/>
      <c r="F211" s="200"/>
      <c r="G211" s="128"/>
      <c r="H211" s="128"/>
      <c r="I211" s="128"/>
    </row>
    <row r="212" spans="1:9" ht="21.9" customHeight="1">
      <c r="A212" s="128"/>
      <c r="B212" s="200"/>
      <c r="C212" s="200"/>
      <c r="D212" s="200"/>
      <c r="E212" s="200"/>
      <c r="F212" s="200"/>
      <c r="G212" s="128"/>
      <c r="H212" s="128"/>
      <c r="I212" s="128"/>
    </row>
    <row r="213" spans="1:9" ht="21.9" customHeight="1">
      <c r="A213" s="128"/>
      <c r="B213" s="200"/>
      <c r="C213" s="200"/>
      <c r="D213" s="200"/>
      <c r="E213" s="200"/>
      <c r="F213" s="200"/>
      <c r="G213" s="128"/>
      <c r="H213" s="128"/>
      <c r="I213" s="128"/>
    </row>
    <row r="214" spans="1:9" ht="21.9" customHeight="1">
      <c r="A214" s="128"/>
      <c r="B214" s="200"/>
      <c r="C214" s="200"/>
      <c r="D214" s="200"/>
      <c r="E214" s="200"/>
      <c r="F214" s="200"/>
      <c r="G214" s="128"/>
      <c r="H214" s="128"/>
      <c r="I214" s="128"/>
    </row>
    <row r="215" spans="1:9" ht="21.9" customHeight="1">
      <c r="A215" s="128"/>
      <c r="B215" s="200"/>
      <c r="C215" s="200"/>
      <c r="D215" s="200"/>
      <c r="E215" s="200"/>
      <c r="F215" s="200"/>
      <c r="G215" s="128"/>
      <c r="H215" s="128"/>
      <c r="I215" s="128"/>
    </row>
    <row r="216" spans="1:9" ht="21.9" customHeight="1">
      <c r="A216" s="128"/>
      <c r="B216" s="200"/>
      <c r="C216" s="200"/>
      <c r="D216" s="200"/>
      <c r="E216" s="200"/>
      <c r="F216" s="200"/>
      <c r="G216" s="128"/>
      <c r="H216" s="128"/>
      <c r="I216" s="128"/>
    </row>
    <row r="217" spans="1:9" ht="21.9" customHeight="1">
      <c r="A217" s="128"/>
      <c r="B217" s="200"/>
      <c r="C217" s="200"/>
      <c r="D217" s="200"/>
      <c r="E217" s="200"/>
      <c r="F217" s="200"/>
      <c r="G217" s="128"/>
      <c r="H217" s="128"/>
      <c r="I217" s="128"/>
    </row>
    <row r="218" spans="1:9" ht="21.9" customHeight="1">
      <c r="A218" s="128"/>
      <c r="B218" s="200"/>
      <c r="C218" s="200"/>
      <c r="D218" s="200"/>
      <c r="E218" s="200"/>
      <c r="F218" s="200"/>
      <c r="G218" s="128"/>
      <c r="H218" s="128"/>
      <c r="I218" s="128"/>
    </row>
    <row r="219" spans="1:9" ht="21.9" customHeight="1">
      <c r="A219" s="128"/>
      <c r="B219" s="200"/>
      <c r="C219" s="200"/>
      <c r="D219" s="200"/>
      <c r="E219" s="200"/>
      <c r="F219" s="200"/>
      <c r="G219" s="128"/>
      <c r="H219" s="128"/>
      <c r="I219" s="128"/>
    </row>
    <row r="220" spans="1:9" ht="21.9" customHeight="1">
      <c r="A220" s="128"/>
      <c r="B220" s="200"/>
      <c r="C220" s="200"/>
      <c r="D220" s="200"/>
      <c r="E220" s="200"/>
      <c r="F220" s="200"/>
      <c r="G220" s="128"/>
      <c r="H220" s="128"/>
      <c r="I220" s="128"/>
    </row>
    <row r="221" spans="1:9" ht="21.9" customHeight="1">
      <c r="A221" s="128"/>
      <c r="B221" s="200"/>
      <c r="C221" s="200"/>
      <c r="D221" s="200"/>
      <c r="E221" s="200"/>
      <c r="F221" s="200"/>
      <c r="G221" s="128"/>
      <c r="H221" s="128"/>
      <c r="I221" s="128"/>
    </row>
    <row r="222" spans="1:9" ht="21.9" customHeight="1">
      <c r="A222" s="128"/>
      <c r="B222" s="200"/>
      <c r="C222" s="200"/>
      <c r="D222" s="200"/>
      <c r="E222" s="200"/>
      <c r="F222" s="200"/>
      <c r="G222" s="128"/>
      <c r="H222" s="128"/>
      <c r="I222" s="128"/>
    </row>
    <row r="223" spans="1:9" ht="15.75" customHeight="1">
      <c r="A223" s="128"/>
      <c r="B223" s="200"/>
      <c r="C223" s="200"/>
      <c r="D223" s="200"/>
      <c r="E223" s="200"/>
      <c r="F223" s="200"/>
      <c r="G223" s="128"/>
      <c r="H223" s="128"/>
      <c r="I223" s="128"/>
    </row>
    <row r="224" spans="1:9" ht="15.6">
      <c r="A224" s="211"/>
      <c r="B224" s="211"/>
      <c r="C224" s="211"/>
      <c r="D224" s="211"/>
      <c r="E224" s="211"/>
      <c r="F224" s="211"/>
      <c r="G224" s="211"/>
      <c r="H224" s="211"/>
      <c r="I224" s="211"/>
    </row>
    <row r="225" spans="1:9" ht="15.6">
      <c r="A225" s="200" t="s">
        <v>398</v>
      </c>
      <c r="B225" s="200"/>
      <c r="C225" s="200"/>
      <c r="D225" s="200"/>
      <c r="E225" s="200"/>
      <c r="F225" s="200"/>
      <c r="G225" s="200"/>
      <c r="H225" s="200"/>
      <c r="I225" s="201" t="s">
        <v>454</v>
      </c>
    </row>
    <row r="226" spans="1:9" ht="15.6">
      <c r="A226" s="128"/>
      <c r="B226" s="128"/>
      <c r="C226" s="128"/>
      <c r="D226" s="128"/>
      <c r="E226" s="128"/>
      <c r="F226" s="128"/>
      <c r="G226" s="128"/>
      <c r="H226" s="128"/>
      <c r="I226" s="128"/>
    </row>
    <row r="227" spans="1:9" ht="15.6">
      <c r="A227" s="128"/>
      <c r="B227" s="128"/>
      <c r="C227" s="128"/>
      <c r="D227" s="128"/>
      <c r="E227" s="128"/>
      <c r="F227" s="128"/>
      <c r="G227" s="128"/>
      <c r="H227" s="128"/>
      <c r="I227" s="128"/>
    </row>
    <row r="228" spans="1:9" ht="15.6">
      <c r="A228" s="128"/>
      <c r="B228" s="128"/>
      <c r="C228" s="128"/>
      <c r="D228" s="128"/>
      <c r="E228" s="128"/>
      <c r="F228" s="128"/>
      <c r="G228" s="128"/>
      <c r="H228" s="128"/>
      <c r="I228" s="128"/>
    </row>
    <row r="229" spans="1:9" ht="15.6">
      <c r="A229" s="128"/>
      <c r="B229" s="128"/>
      <c r="C229" s="128"/>
      <c r="D229" s="128"/>
      <c r="E229" s="128"/>
      <c r="F229" s="128"/>
      <c r="G229" s="128"/>
      <c r="H229" s="128"/>
      <c r="I229" s="128"/>
    </row>
    <row r="230" spans="1:9" ht="15.6">
      <c r="A230" s="128"/>
      <c r="B230" s="128"/>
      <c r="C230" s="128"/>
      <c r="D230" s="128"/>
      <c r="E230" s="128"/>
      <c r="F230" s="128"/>
      <c r="G230" s="128"/>
      <c r="H230" s="128"/>
      <c r="I230" s="128"/>
    </row>
    <row r="231" spans="1:9" ht="15.6">
      <c r="A231" s="128"/>
      <c r="B231" s="128"/>
      <c r="C231" s="128"/>
      <c r="D231" s="128"/>
      <c r="E231" s="128"/>
      <c r="F231" s="128"/>
      <c r="G231" s="128"/>
      <c r="H231" s="128"/>
      <c r="I231" s="128"/>
    </row>
    <row r="232" spans="1:9" ht="15.6">
      <c r="A232" s="128"/>
      <c r="B232" s="128"/>
      <c r="C232" s="128"/>
      <c r="D232" s="128"/>
      <c r="E232" s="128"/>
      <c r="F232" s="128"/>
      <c r="G232" s="128"/>
      <c r="H232" s="128"/>
      <c r="I232" s="128"/>
    </row>
    <row r="233" spans="1:9" ht="15.6">
      <c r="A233" s="128"/>
      <c r="B233" s="128"/>
      <c r="C233" s="128"/>
      <c r="D233" s="128"/>
      <c r="E233" s="128"/>
      <c r="F233" s="128"/>
      <c r="G233" s="128"/>
      <c r="H233" s="128"/>
      <c r="I233" s="128"/>
    </row>
    <row r="234" spans="1:9" ht="15.6">
      <c r="A234" s="128"/>
      <c r="B234" s="128"/>
      <c r="C234" s="128"/>
      <c r="D234" s="128"/>
      <c r="E234" s="128"/>
      <c r="F234" s="128"/>
      <c r="G234" s="128"/>
      <c r="H234" s="128"/>
      <c r="I234" s="128"/>
    </row>
    <row r="235" spans="1:9" ht="15.6">
      <c r="A235" s="128"/>
      <c r="B235" s="128"/>
      <c r="C235" s="128"/>
      <c r="D235" s="128"/>
      <c r="E235" s="128"/>
      <c r="F235" s="128"/>
      <c r="G235" s="128"/>
      <c r="H235" s="128"/>
      <c r="I235" s="128"/>
    </row>
    <row r="236" spans="1:9" ht="15.6">
      <c r="A236" s="128"/>
      <c r="B236" s="128"/>
      <c r="C236" s="128"/>
      <c r="D236" s="128"/>
      <c r="E236" s="128"/>
      <c r="F236" s="128"/>
      <c r="G236" s="128"/>
      <c r="H236" s="128"/>
      <c r="I236" s="128"/>
    </row>
    <row r="237" spans="1:9" ht="15.6">
      <c r="A237" s="128"/>
      <c r="B237" s="128"/>
      <c r="C237" s="128"/>
      <c r="D237" s="128"/>
      <c r="E237" s="128"/>
      <c r="F237" s="128"/>
      <c r="G237" s="128"/>
      <c r="H237" s="128"/>
      <c r="I237" s="128"/>
    </row>
    <row r="238" spans="1:9" ht="15.6">
      <c r="A238" s="128"/>
      <c r="B238" s="128"/>
      <c r="C238" s="128"/>
      <c r="D238" s="128"/>
      <c r="E238" s="128"/>
      <c r="F238" s="128"/>
      <c r="G238" s="128"/>
      <c r="H238" s="128"/>
      <c r="I238" s="128"/>
    </row>
  </sheetData>
  <sheetProtection algorithmName="SHA-512" hashValue="op+4Wmqb9E1ahT+g4lojogOsO+hEs7JwanAUNJrhwVONt6cvdrpPHGeX4tkCRwkPJ/C2/gtSlsZKrz/ZfUFsuQ==" saltValue="aFrE0lO1e4ZtXaLIpDTeGg==" spinCount="100000" sheet="1" formatColumns="0" formatRows="0" selectLockedCells="1"/>
  <customSheetViews>
    <customSheetView guid="{28F8E3EE-9674-48D3-AA88-E28CD7FD8EC7}" scale="115" showPageBreaks="1" fitToPage="1" printArea="1" view="pageBreakPreview" topLeftCell="A4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869B0F9C-77A4-468D-A350-EA35CAE357D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7"/>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3B560446-5E90-427C-82DA-4C4E21FC4875}" scale="115" showPageBreaks="1" fitToPage="1" printArea="1" view="pageBreakPreview" topLeftCell="A4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4"/>
  <headerFooter alignWithMargins="0">
    <oddFooter>&amp;C&amp;A</oddFooter>
  </headerFooter>
  <rowBreaks count="7" manualBreakCount="7">
    <brk id="49" max="8" man="1"/>
    <brk id="74" max="8" man="1"/>
    <brk id="94" max="8" man="1"/>
    <brk id="117" max="8" man="1"/>
    <brk id="140" max="8" man="1"/>
    <brk id="158" max="8" man="1"/>
    <brk id="190" max="8" man="1"/>
  </rowBreaks>
  <drawing r:id="rId3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0"/>
  <sheetViews>
    <sheetView showGridLines="0" view="pageBreakPreview" topLeftCell="A11" zoomScale="115" zoomScaleNormal="100" zoomScaleSheetLayoutView="115" workbookViewId="0">
      <selection activeCell="E25" sqref="E25"/>
    </sheetView>
  </sheetViews>
  <sheetFormatPr defaultColWidth="9.109375" defaultRowHeight="14.4"/>
  <cols>
    <col min="1" max="1" width="12.109375" style="29" customWidth="1"/>
    <col min="2" max="2" width="36.44140625" style="29" customWidth="1"/>
    <col min="3" max="3" width="11.44140625" style="29" customWidth="1"/>
    <col min="4" max="4" width="15.44140625" style="29" customWidth="1"/>
    <col min="5" max="5" width="39.33203125" style="29" customWidth="1"/>
    <col min="6" max="7" width="9.109375" style="164"/>
    <col min="8" max="8" width="0" style="164" hidden="1" customWidth="1"/>
    <col min="9" max="11" width="9.109375" style="164"/>
    <col min="12" max="12" width="0" style="164" hidden="1" customWidth="1"/>
    <col min="13" max="13" width="35.44140625" style="164" hidden="1" customWidth="1"/>
    <col min="14" max="14" width="0" style="164" hidden="1" customWidth="1"/>
    <col min="15" max="31" width="9.109375" style="164"/>
    <col min="32" max="16384" width="9.109375" style="25"/>
  </cols>
  <sheetData>
    <row r="1" spans="1:31" ht="24" customHeight="1">
      <c r="A1" s="916" t="str">
        <f>'Attach 3(JV)'!A1</f>
        <v>Specification No. :CC/T/W-CIVIL/DOM/A00/23/11748</v>
      </c>
      <c r="B1" s="916"/>
      <c r="C1" s="916"/>
      <c r="D1" s="916"/>
      <c r="E1" s="284" t="str">
        <f>"Attachment-15 " &amp; 'Attach 3(JV)'!AT1</f>
        <v xml:space="preserve">Attachment-15 </v>
      </c>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row>
    <row r="2" spans="1:31" ht="12" customHeight="1"/>
    <row r="3" spans="1:31" ht="78.75" customHeight="1">
      <c r="A3" s="1206" t="str">
        <f>Basic!B1</f>
        <v>Package-II: Ground Improvement using Vibro Stone Column at KPS-3 Substation associated with Establishment of Khavda Pooling Station-3 (KPS-3) in Khavda RE Park</v>
      </c>
      <c r="B3" s="1207"/>
      <c r="C3" s="1207"/>
      <c r="D3" s="1207"/>
      <c r="E3" s="1207"/>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row>
    <row r="4" spans="1:31" ht="9" customHeight="1">
      <c r="A4" s="28"/>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row>
    <row r="5" spans="1:31" ht="32.25" customHeight="1">
      <c r="A5" s="1307" t="s">
        <v>1018</v>
      </c>
      <c r="B5" s="1307"/>
      <c r="C5" s="1307"/>
      <c r="D5" s="1307"/>
      <c r="E5" s="1307"/>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row>
    <row r="6" spans="1:31" ht="17.399999999999999" customHeight="1">
      <c r="A6" s="3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row>
    <row r="7" spans="1:31" ht="20.100000000000001" customHeight="1">
      <c r="A7" s="33"/>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row>
    <row r="8" spans="1:31" ht="36" customHeight="1">
      <c r="A8" s="843" t="str">
        <f>'Attach 3(JV)'!A7</f>
        <v>Bidder’s Name and Address  :</v>
      </c>
      <c r="B8" s="843"/>
      <c r="C8" s="843"/>
      <c r="D8" s="843"/>
      <c r="E8" s="15" t="str">
        <f>'Attach 3(JV)'!E7</f>
        <v>To:</v>
      </c>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row>
    <row r="9" spans="1:31" ht="36" customHeight="1">
      <c r="A9" s="1140" t="str">
        <f>'Attach 3(JV)'!A8</f>
        <v/>
      </c>
      <c r="B9" s="1140"/>
      <c r="C9" s="393"/>
      <c r="D9" s="393"/>
      <c r="E9" s="12" t="str">
        <f>'Attach 3(JV)'!E8</f>
        <v>Contract Services</v>
      </c>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20.100000000000001" customHeight="1">
      <c r="A10" s="13" t="s">
        <v>334</v>
      </c>
      <c r="B10" s="1308">
        <f>'Attach 3(JV)'!B9:D9</f>
        <v>0</v>
      </c>
      <c r="C10" s="1308"/>
      <c r="D10" s="1308"/>
      <c r="E10" s="12" t="str">
        <f>'Attach 3(JV)'!E9</f>
        <v>Power Grid Corporation of India Ltd.,</v>
      </c>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20.100000000000001" customHeight="1">
      <c r="A11" s="13" t="s">
        <v>336</v>
      </c>
      <c r="B11" s="840">
        <f>'Attach 3(JV)'!B10:D10</f>
        <v>0</v>
      </c>
      <c r="C11" s="840"/>
      <c r="D11" s="840"/>
      <c r="E11" s="12" t="str">
        <f>'Attach 3(JV)'!E10</f>
        <v>"Saudamini", Plot No. 2, Sector 29</v>
      </c>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row>
    <row r="12" spans="1:31" ht="17.25" customHeight="1">
      <c r="B12" s="840">
        <f>'Attach 3(JV)'!B11:D11</f>
        <v>0</v>
      </c>
      <c r="C12" s="840"/>
      <c r="D12" s="840"/>
      <c r="E12" s="12" t="str">
        <f>'Attach 3(JV)'!E11</f>
        <v>Gurgaon (Haryana) - 122001</v>
      </c>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row>
    <row r="13" spans="1:31" ht="17.25" customHeight="1">
      <c r="A13" s="32"/>
      <c r="B13" s="840">
        <f>'Attach 3(JV)'!B12</f>
        <v>0</v>
      </c>
      <c r="C13" s="840"/>
      <c r="D13" s="840"/>
      <c r="E13" s="12"/>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row>
    <row r="14" spans="1:31" ht="13.5" customHeight="1">
      <c r="A14" s="32"/>
      <c r="B14" s="840"/>
      <c r="C14" s="840"/>
      <c r="D14" s="840"/>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row>
    <row r="15" spans="1:31" ht="17.25" customHeight="1">
      <c r="A15" s="29" t="s">
        <v>329</v>
      </c>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row>
    <row r="16" spans="1:31" ht="56.25" customHeight="1">
      <c r="A16" s="165" t="s">
        <v>382</v>
      </c>
      <c r="B16" s="1000" t="s">
        <v>383</v>
      </c>
      <c r="C16" s="1000"/>
      <c r="D16" s="1000"/>
      <c r="E16" s="1000"/>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row>
    <row r="17" spans="1:31" ht="16.5" customHeight="1">
      <c r="A17" s="166"/>
      <c r="B17" s="1309" t="s">
        <v>467</v>
      </c>
      <c r="C17" s="1309"/>
      <c r="D17" s="1309"/>
      <c r="E17" s="1309"/>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row>
    <row r="18" spans="1:31" ht="18" hidden="1" customHeight="1">
      <c r="B18" s="241"/>
      <c r="C18" s="242"/>
      <c r="D18" s="243"/>
      <c r="E18" s="105"/>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row>
    <row r="19" spans="1:31" ht="18" customHeight="1">
      <c r="A19" s="244"/>
      <c r="B19" s="241" t="s">
        <v>384</v>
      </c>
      <c r="C19" s="242"/>
      <c r="D19" s="243"/>
      <c r="E19" s="105"/>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row>
    <row r="20" spans="1:31" ht="18" customHeight="1">
      <c r="A20" s="1302"/>
      <c r="B20" s="1303"/>
      <c r="C20" s="1303"/>
      <c r="D20" s="1303"/>
      <c r="E20" s="130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row>
    <row r="21" spans="1:31" ht="39.75" customHeight="1">
      <c r="B21" s="1304"/>
      <c r="C21" s="1304"/>
      <c r="D21" s="1304"/>
      <c r="E21" s="1304"/>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row>
    <row r="22" spans="1:31" ht="35.25" customHeight="1">
      <c r="A22" s="165" t="s">
        <v>970</v>
      </c>
      <c r="B22" s="1000" t="s">
        <v>120</v>
      </c>
      <c r="C22" s="1000"/>
      <c r="D22" s="1000"/>
      <c r="E22" s="1000"/>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row>
    <row r="23" spans="1:31" ht="36" customHeight="1">
      <c r="A23" s="145" t="s">
        <v>144</v>
      </c>
      <c r="B23" s="912" t="s">
        <v>121</v>
      </c>
      <c r="C23" s="912"/>
      <c r="D23" s="912"/>
      <c r="E23" s="134">
        <f>B10</f>
        <v>0</v>
      </c>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row>
    <row r="24" spans="1:31" ht="18.899999999999999" customHeight="1">
      <c r="A24" s="146" t="s">
        <v>145</v>
      </c>
      <c r="B24" s="1301" t="s">
        <v>122</v>
      </c>
      <c r="C24" s="1301"/>
      <c r="D24" s="1301"/>
      <c r="E24" s="99"/>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row>
    <row r="25" spans="1:31" ht="18.899999999999999" customHeight="1">
      <c r="A25" s="147"/>
      <c r="B25" s="1301" t="s">
        <v>123</v>
      </c>
      <c r="C25" s="1301"/>
      <c r="D25" s="1301"/>
      <c r="E25" s="141"/>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row>
    <row r="26" spans="1:31" ht="18.899999999999999" customHeight="1">
      <c r="A26" s="147"/>
      <c r="B26" s="1301"/>
      <c r="C26" s="1301"/>
      <c r="D26" s="1301"/>
      <c r="E26" s="141"/>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row>
    <row r="27" spans="1:31" ht="18.899999999999999" customHeight="1">
      <c r="A27" s="147"/>
      <c r="B27" s="1301"/>
      <c r="C27" s="1301"/>
      <c r="D27" s="1301"/>
      <c r="E27" s="141"/>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row>
    <row r="28" spans="1:31" ht="18.899999999999999" customHeight="1">
      <c r="A28" s="147"/>
      <c r="B28" s="1301" t="s">
        <v>124</v>
      </c>
      <c r="C28" s="1301"/>
      <c r="D28" s="1301"/>
      <c r="E28" s="141"/>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row>
    <row r="29" spans="1:31" ht="18.899999999999999" customHeight="1">
      <c r="A29" s="147"/>
      <c r="B29" s="1301"/>
      <c r="C29" s="1301"/>
      <c r="D29" s="1301"/>
      <c r="E29" s="220"/>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row>
    <row r="30" spans="1:31" ht="18.899999999999999" customHeight="1">
      <c r="A30" s="147"/>
      <c r="B30" s="1301"/>
      <c r="C30" s="1301"/>
      <c r="D30" s="1301"/>
      <c r="E30" s="220"/>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row>
    <row r="31" spans="1:31" ht="18.899999999999999" customHeight="1">
      <c r="A31" s="147"/>
      <c r="B31" s="1301" t="s">
        <v>125</v>
      </c>
      <c r="C31" s="1301"/>
      <c r="D31" s="1301"/>
      <c r="E31" s="220"/>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row>
    <row r="32" spans="1:31" ht="18.899999999999999" customHeight="1">
      <c r="A32" s="147"/>
      <c r="B32" s="1301"/>
      <c r="C32" s="1301"/>
      <c r="D32" s="1301"/>
      <c r="E32" s="141"/>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row>
    <row r="33" spans="1:31" ht="18.899999999999999" customHeight="1">
      <c r="A33" s="167"/>
      <c r="B33" s="1320"/>
      <c r="C33" s="1320"/>
      <c r="D33" s="1320"/>
      <c r="E33" s="142"/>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row>
    <row r="34" spans="1:31" ht="18.899999999999999" customHeight="1">
      <c r="A34" s="146" t="s">
        <v>551</v>
      </c>
      <c r="B34" s="1327" t="s">
        <v>126</v>
      </c>
      <c r="C34" s="1327"/>
      <c r="D34" s="1327"/>
      <c r="E34" s="1305"/>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row>
    <row r="35" spans="1:31" ht="60.75" customHeight="1">
      <c r="A35" s="167"/>
      <c r="B35" s="1310" t="s">
        <v>127</v>
      </c>
      <c r="C35" s="1311"/>
      <c r="D35" s="1312"/>
      <c r="E35" s="1306"/>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row>
    <row r="36" spans="1:31" ht="93" customHeight="1">
      <c r="A36" s="1155" t="s">
        <v>552</v>
      </c>
      <c r="B36" s="1296" t="s">
        <v>554</v>
      </c>
      <c r="C36" s="1297"/>
      <c r="D36" s="1298"/>
      <c r="E36" s="403"/>
      <c r="F36" s="163"/>
      <c r="G36" s="163"/>
      <c r="H36" s="163"/>
      <c r="I36" s="163"/>
      <c r="J36" s="163"/>
      <c r="K36" s="163"/>
      <c r="L36" s="163"/>
      <c r="M36" s="163" t="str">
        <f>IF('Names of Bidder'!D15="Yes","Yes","No")</f>
        <v>No</v>
      </c>
      <c r="N36" s="163"/>
      <c r="O36" s="163"/>
      <c r="P36" s="163"/>
      <c r="Q36" s="163"/>
      <c r="R36" s="163"/>
      <c r="S36" s="163"/>
      <c r="T36" s="163"/>
      <c r="U36" s="163"/>
      <c r="V36" s="163"/>
      <c r="W36" s="163"/>
      <c r="X36" s="163"/>
      <c r="Y36" s="163"/>
      <c r="Z36" s="163"/>
      <c r="AA36" s="163"/>
      <c r="AB36" s="163"/>
      <c r="AC36" s="163"/>
      <c r="AD36" s="163"/>
      <c r="AE36" s="163"/>
    </row>
    <row r="37" spans="1:31" ht="22.5" customHeight="1">
      <c r="A37" s="1156"/>
      <c r="B37" s="915"/>
      <c r="C37" s="916"/>
      <c r="D37" s="1299"/>
      <c r="E37" s="400"/>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row>
    <row r="38" spans="1:31" ht="60.75" customHeight="1">
      <c r="A38" s="290" t="s">
        <v>553</v>
      </c>
      <c r="B38" s="1027" t="s">
        <v>555</v>
      </c>
      <c r="C38" s="1028"/>
      <c r="D38" s="1029"/>
      <c r="E38" s="399"/>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row>
    <row r="39" spans="1:31" ht="114.75" customHeight="1">
      <c r="A39" s="401" t="s">
        <v>688</v>
      </c>
      <c r="B39" s="1296" t="s">
        <v>689</v>
      </c>
      <c r="C39" s="1297"/>
      <c r="D39" s="1298"/>
      <c r="E39" s="40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row>
    <row r="40" spans="1:31" ht="21.75" customHeight="1">
      <c r="A40" s="48" t="s">
        <v>146</v>
      </c>
      <c r="B40" s="1321" t="s">
        <v>128</v>
      </c>
      <c r="C40" s="1322"/>
      <c r="D40" s="1323"/>
      <c r="E40" s="81"/>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row>
    <row r="41" spans="1:31" ht="24.75" customHeight="1">
      <c r="A41" s="48" t="s">
        <v>147</v>
      </c>
      <c r="B41" s="1326" t="s">
        <v>503</v>
      </c>
      <c r="C41" s="1326"/>
      <c r="D41" s="1326"/>
      <c r="E41" s="81"/>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row>
    <row r="42" spans="1:31" ht="44.25" customHeight="1">
      <c r="A42" s="287" t="s">
        <v>504</v>
      </c>
      <c r="B42" s="1326" t="s">
        <v>505</v>
      </c>
      <c r="C42" s="1326"/>
      <c r="D42" s="1326"/>
      <c r="E42" s="81"/>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row>
    <row r="43" spans="1:31" ht="36.75" customHeight="1">
      <c r="A43" s="287"/>
      <c r="B43" s="1326" t="s">
        <v>506</v>
      </c>
      <c r="C43" s="1326"/>
      <c r="D43" s="1326"/>
      <c r="E43" s="288" t="s">
        <v>507</v>
      </c>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row>
    <row r="44" spans="1:31" ht="17.100000000000001" customHeight="1">
      <c r="A44" s="287" t="s">
        <v>508</v>
      </c>
      <c r="B44" s="1175"/>
      <c r="C44" s="1300"/>
      <c r="D44" s="1176"/>
      <c r="E44" s="81"/>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row>
    <row r="45" spans="1:31" ht="17.100000000000001" customHeight="1">
      <c r="A45" s="287" t="s">
        <v>27</v>
      </c>
      <c r="B45" s="1175"/>
      <c r="C45" s="1300"/>
      <c r="D45" s="1176"/>
      <c r="E45" s="81"/>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row>
    <row r="46" spans="1:31" ht="17.100000000000001" customHeight="1">
      <c r="A46" s="287" t="s">
        <v>459</v>
      </c>
      <c r="B46" s="1175"/>
      <c r="C46" s="1300"/>
      <c r="D46" s="1176"/>
      <c r="E46" s="81"/>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row>
    <row r="47" spans="1:31" ht="66.75" customHeight="1">
      <c r="A47" s="287" t="s">
        <v>461</v>
      </c>
      <c r="B47" s="1326" t="s">
        <v>509</v>
      </c>
      <c r="C47" s="1326"/>
      <c r="D47" s="1326"/>
      <c r="E47" s="289"/>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row>
    <row r="48" spans="1:31" ht="17.100000000000001" customHeight="1">
      <c r="A48" s="287"/>
      <c r="B48" s="1326" t="s">
        <v>506</v>
      </c>
      <c r="C48" s="1326"/>
      <c r="D48" s="1326"/>
      <c r="E48" s="288" t="s">
        <v>507</v>
      </c>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row>
    <row r="49" spans="1:31" ht="17.100000000000001" customHeight="1">
      <c r="A49" s="287" t="s">
        <v>508</v>
      </c>
      <c r="B49" s="1175"/>
      <c r="C49" s="1300"/>
      <c r="D49" s="1176"/>
      <c r="E49" s="81"/>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row>
    <row r="50" spans="1:31" ht="17.100000000000001" customHeight="1">
      <c r="A50" s="287" t="s">
        <v>27</v>
      </c>
      <c r="B50" s="1175"/>
      <c r="C50" s="1300"/>
      <c r="D50" s="1176"/>
      <c r="E50" s="81"/>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row>
    <row r="51" spans="1:31" ht="17.100000000000001" customHeight="1">
      <c r="A51" s="287" t="s">
        <v>459</v>
      </c>
      <c r="B51" s="1175"/>
      <c r="C51" s="1300"/>
      <c r="D51" s="1176"/>
      <c r="E51" s="81"/>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row>
    <row r="52" spans="1:31" ht="17.100000000000001" customHeight="1">
      <c r="A52" s="290" t="s">
        <v>510</v>
      </c>
      <c r="B52" s="1175"/>
      <c r="C52" s="1300"/>
      <c r="D52" s="1176"/>
      <c r="E52" s="81"/>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row>
    <row r="53" spans="1:31" ht="17.100000000000001" customHeight="1">
      <c r="A53" s="287" t="s">
        <v>460</v>
      </c>
      <c r="B53" s="1175"/>
      <c r="C53" s="1300"/>
      <c r="D53" s="1176"/>
      <c r="E53" s="81"/>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row>
    <row r="54" spans="1:31" ht="17.100000000000001" customHeight="1">
      <c r="A54" s="290" t="s">
        <v>465</v>
      </c>
      <c r="B54" s="1175"/>
      <c r="C54" s="1300"/>
      <c r="D54" s="1176"/>
      <c r="E54" s="81"/>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row>
    <row r="55" spans="1:31" ht="17.100000000000001" customHeight="1">
      <c r="A55" s="48">
        <v>6</v>
      </c>
      <c r="B55" s="1316" t="s">
        <v>129</v>
      </c>
      <c r="C55" s="1316"/>
      <c r="D55" s="1316"/>
      <c r="E55" s="81"/>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row>
    <row r="56" spans="1:31" ht="17.100000000000001" customHeight="1">
      <c r="A56" s="48">
        <v>7</v>
      </c>
      <c r="B56" s="1301" t="s">
        <v>130</v>
      </c>
      <c r="C56" s="1301"/>
      <c r="D56" s="1301"/>
      <c r="E56" s="81"/>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row>
    <row r="57" spans="1:31" ht="17.100000000000001" customHeight="1">
      <c r="A57" s="98"/>
      <c r="B57" s="1301"/>
      <c r="C57" s="1301"/>
      <c r="D57" s="1301"/>
      <c r="E57" s="141"/>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row>
    <row r="58" spans="1:31" ht="17.100000000000001" customHeight="1">
      <c r="A58" s="93"/>
      <c r="B58" s="1320"/>
      <c r="C58" s="1320"/>
      <c r="D58" s="1320"/>
      <c r="E58" s="142"/>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row>
    <row r="59" spans="1:31" ht="17.100000000000001" customHeight="1">
      <c r="A59" s="98">
        <v>8</v>
      </c>
      <c r="B59" s="1325" t="s">
        <v>131</v>
      </c>
      <c r="C59" s="1325"/>
      <c r="D59" s="1325"/>
      <c r="E59" s="14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row>
    <row r="60" spans="1:31" ht="17.100000000000001" customHeight="1">
      <c r="A60" s="98"/>
      <c r="B60" s="1301" t="s">
        <v>157</v>
      </c>
      <c r="C60" s="1301"/>
      <c r="D60" s="1301"/>
      <c r="E60" s="141"/>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row>
    <row r="61" spans="1:31" ht="17.100000000000001" customHeight="1">
      <c r="A61" s="48">
        <v>9</v>
      </c>
      <c r="B61" s="1317" t="s">
        <v>141</v>
      </c>
      <c r="C61" s="1318"/>
      <c r="D61" s="1319"/>
      <c r="E61" s="144"/>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row>
    <row r="62" spans="1:31" ht="17.100000000000001" customHeight="1">
      <c r="A62" s="98"/>
      <c r="B62" s="1301" t="s">
        <v>132</v>
      </c>
      <c r="C62" s="1301"/>
      <c r="D62" s="1301"/>
      <c r="E62" s="141"/>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row>
    <row r="63" spans="1:31" ht="17.100000000000001" customHeight="1">
      <c r="A63" s="98"/>
      <c r="B63" s="1301" t="s">
        <v>133</v>
      </c>
      <c r="C63" s="1301"/>
      <c r="D63" s="1301"/>
      <c r="E63" s="141"/>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row>
    <row r="64" spans="1:31" ht="17.100000000000001" customHeight="1">
      <c r="A64" s="93"/>
      <c r="B64" s="1320" t="s">
        <v>134</v>
      </c>
      <c r="C64" s="1320"/>
      <c r="D64" s="1320"/>
      <c r="E64" s="142"/>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row>
    <row r="65" spans="1:31" ht="17.100000000000001" customHeight="1">
      <c r="A65" s="48">
        <v>10</v>
      </c>
      <c r="B65" s="1324" t="s">
        <v>135</v>
      </c>
      <c r="C65" s="1324"/>
      <c r="D65" s="1324"/>
      <c r="E65" s="144"/>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row>
    <row r="66" spans="1:31" ht="17.100000000000001" customHeight="1">
      <c r="A66" s="98"/>
      <c r="B66" s="1301" t="s">
        <v>136</v>
      </c>
      <c r="C66" s="1301"/>
      <c r="D66" s="1301"/>
      <c r="E66" s="141"/>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row>
    <row r="67" spans="1:31" ht="17.100000000000001" customHeight="1">
      <c r="A67" s="98"/>
      <c r="B67" s="1301" t="s">
        <v>137</v>
      </c>
      <c r="C67" s="1301"/>
      <c r="D67" s="1301"/>
      <c r="E67" s="141"/>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row>
    <row r="68" spans="1:31" ht="17.100000000000001" customHeight="1">
      <c r="A68" s="98"/>
      <c r="B68" s="1301"/>
      <c r="C68" s="1301"/>
      <c r="D68" s="1301"/>
      <c r="E68" s="141"/>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row>
    <row r="69" spans="1:31" ht="17.100000000000001" customHeight="1">
      <c r="A69" s="98"/>
      <c r="B69" s="1301"/>
      <c r="C69" s="1301"/>
      <c r="D69" s="1301"/>
      <c r="E69" s="141"/>
      <c r="F69" s="163"/>
      <c r="G69" s="163"/>
      <c r="H69" s="168">
        <v>2</v>
      </c>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row>
    <row r="70" spans="1:31" ht="17.100000000000001" customHeight="1">
      <c r="A70" s="98"/>
      <c r="B70" s="1301" t="s">
        <v>138</v>
      </c>
      <c r="C70" s="1301"/>
      <c r="D70" s="1301"/>
      <c r="E70" s="141"/>
      <c r="F70" s="163"/>
      <c r="G70" s="163"/>
      <c r="H70" s="163"/>
      <c r="I70" s="163"/>
      <c r="J70" s="163"/>
      <c r="K70" s="163"/>
      <c r="L70" s="163"/>
      <c r="M70" s="163"/>
      <c r="N70" s="163"/>
      <c r="O70" s="163"/>
      <c r="P70" s="163"/>
      <c r="Q70" s="163"/>
      <c r="R70" s="163"/>
      <c r="S70" s="163"/>
      <c r="T70" s="163"/>
      <c r="U70" s="163"/>
      <c r="V70" s="163"/>
      <c r="W70" s="163"/>
      <c r="X70" s="163"/>
      <c r="Y70" s="163"/>
      <c r="Z70" s="84"/>
      <c r="AA70" s="84"/>
      <c r="AB70" s="84"/>
    </row>
    <row r="71" spans="1:31" ht="17.100000000000001" customHeight="1">
      <c r="A71" s="98"/>
      <c r="B71" s="1301" t="s">
        <v>139</v>
      </c>
      <c r="C71" s="1301"/>
      <c r="D71" s="1301"/>
      <c r="E71" s="141"/>
      <c r="Z71" s="84"/>
      <c r="AA71" s="84"/>
      <c r="AB71" s="84"/>
    </row>
    <row r="72" spans="1:31" ht="18.899999999999999" customHeight="1">
      <c r="A72" s="98"/>
      <c r="B72" s="1313" t="s">
        <v>139</v>
      </c>
      <c r="C72" s="1314"/>
      <c r="D72" s="1315"/>
      <c r="E72" s="98" t="str">
        <f>IF(H69=1,"Saving Account","Current Account")</f>
        <v>Current Account</v>
      </c>
      <c r="Z72" s="84"/>
      <c r="AA72" s="84"/>
      <c r="AB72" s="84"/>
    </row>
    <row r="73" spans="1:31" ht="33" customHeight="1">
      <c r="A73" s="82">
        <v>11</v>
      </c>
      <c r="B73" s="912" t="s">
        <v>140</v>
      </c>
      <c r="C73" s="912"/>
      <c r="D73" s="912"/>
      <c r="E73" s="81"/>
    </row>
    <row r="74" spans="1:31" ht="48" customHeight="1">
      <c r="A74" s="82">
        <v>12</v>
      </c>
      <c r="B74" s="912" t="s">
        <v>149</v>
      </c>
      <c r="C74" s="912"/>
      <c r="D74" s="912"/>
      <c r="E74" s="81"/>
    </row>
    <row r="75" spans="1:31" ht="50.25" customHeight="1">
      <c r="A75" s="1215" t="s">
        <v>148</v>
      </c>
      <c r="B75" s="1215"/>
      <c r="C75" s="1215"/>
      <c r="D75" s="1215"/>
      <c r="E75" s="1215"/>
    </row>
    <row r="76" spans="1:31">
      <c r="A76" s="1035"/>
      <c r="B76" s="1035"/>
      <c r="C76" s="1035"/>
      <c r="D76" s="1035"/>
      <c r="E76" s="1035"/>
    </row>
    <row r="77" spans="1:31">
      <c r="A77" s="1020" t="s">
        <v>556</v>
      </c>
      <c r="B77" s="1020"/>
      <c r="C77" s="1020"/>
      <c r="D77" s="1020"/>
      <c r="E77" s="1020"/>
    </row>
    <row r="78" spans="1:31">
      <c r="A78" s="1295"/>
      <c r="B78" s="1295"/>
      <c r="C78" s="1295"/>
      <c r="D78" s="1295"/>
      <c r="E78" s="1295"/>
    </row>
    <row r="79" spans="1:31">
      <c r="A79" s="1020" t="s">
        <v>557</v>
      </c>
      <c r="B79" s="1020"/>
      <c r="C79" s="1020"/>
      <c r="D79" s="1020"/>
      <c r="E79" s="1020"/>
    </row>
    <row r="80" spans="1:31">
      <c r="A80" s="1295"/>
      <c r="B80" s="1295"/>
      <c r="C80" s="1295"/>
      <c r="D80" s="1295"/>
      <c r="E80" s="1295"/>
    </row>
    <row r="81" spans="1:5">
      <c r="A81" s="1041" t="s">
        <v>558</v>
      </c>
      <c r="B81" s="1041"/>
      <c r="C81" s="1041"/>
      <c r="D81" s="1041"/>
      <c r="E81" s="1041"/>
    </row>
    <row r="82" spans="1:5">
      <c r="A82" s="1041" t="s">
        <v>559</v>
      </c>
      <c r="B82" s="1041"/>
      <c r="C82" s="1041"/>
      <c r="D82" s="1041"/>
      <c r="E82" s="1041"/>
    </row>
    <row r="83" spans="1:5">
      <c r="A83" s="1041" t="s">
        <v>560</v>
      </c>
      <c r="B83" s="1041"/>
      <c r="C83" s="1041"/>
      <c r="D83" s="1041"/>
      <c r="E83" s="1041"/>
    </row>
    <row r="84" spans="1:5">
      <c r="A84" s="1295"/>
      <c r="B84" s="1295"/>
      <c r="C84" s="1295"/>
      <c r="D84" s="1295"/>
      <c r="E84" s="1295"/>
    </row>
    <row r="85" spans="1:5" ht="32.25" customHeight="1">
      <c r="A85" s="1020" t="s">
        <v>561</v>
      </c>
      <c r="B85" s="1020"/>
      <c r="C85" s="1020"/>
      <c r="D85" s="1020"/>
      <c r="E85" s="1020"/>
    </row>
    <row r="86" spans="1:5">
      <c r="A86" s="59"/>
      <c r="B86" s="59"/>
      <c r="C86" s="59"/>
      <c r="D86" s="402"/>
      <c r="E86" s="59"/>
    </row>
    <row r="87" spans="1:5" ht="24.9" customHeight="1">
      <c r="A87" s="36" t="s">
        <v>6</v>
      </c>
      <c r="B87" s="63" t="str">
        <f>'Attach 3(JV)'!B24</f>
        <v>--</v>
      </c>
      <c r="D87" s="52" t="s">
        <v>4</v>
      </c>
      <c r="E87" s="212" t="str">
        <f>'Attach 3(JV)'!E24</f>
        <v/>
      </c>
    </row>
    <row r="88" spans="1:5" ht="34.5" customHeight="1">
      <c r="A88" s="36" t="s">
        <v>7</v>
      </c>
      <c r="B88" s="212" t="str">
        <f>'Attach 3(JV)'!B25</f>
        <v/>
      </c>
      <c r="D88" s="52" t="s">
        <v>5</v>
      </c>
      <c r="E88" s="212" t="str">
        <f>'Attach 3(JV)'!E25</f>
        <v/>
      </c>
    </row>
    <row r="89" spans="1:5" ht="24.9" customHeight="1">
      <c r="D89" s="52"/>
      <c r="E89" s="38"/>
    </row>
    <row r="90" spans="1:5" ht="48" customHeight="1">
      <c r="A90" s="38"/>
    </row>
    <row r="91" spans="1:5" ht="96" customHeight="1"/>
    <row r="92" spans="1:5" ht="20.100000000000001" customHeight="1">
      <c r="A92" s="38"/>
    </row>
    <row r="93" spans="1:5" ht="46.5" customHeight="1"/>
    <row r="94" spans="1:5" ht="20.100000000000001" customHeight="1">
      <c r="A94" s="38"/>
    </row>
    <row r="95" spans="1:5" ht="20.100000000000001" customHeight="1"/>
    <row r="96" spans="1:5" ht="20.100000000000001" customHeight="1">
      <c r="A96" s="38"/>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algorithmName="SHA-512" hashValue="CFZkBzqf285EuG3nGf5vEVT9SBN5VkC/xOjGvh+1K5cpeZrJEMgC7Ef+g3CafCrXeLtFa1fhRi+Ht3vWrCKBEg==" saltValue="/4eyzl2jS9DQKVrH5Of9lA==" spinCount="100000" sheet="1" formatColumns="0" formatRows="0" selectLockedCells="1"/>
  <customSheetViews>
    <customSheetView guid="{28F8E3EE-9674-48D3-AA88-E28CD7FD8EC7}" scale="160" showPageBreaks="1" showGridLines="0" fitToPage="1" printArea="1" hiddenRows="1" hiddenColumns="1" view="pageBreakPreview">
      <selection activeCell="G9" sqref="G9"/>
      <rowBreaks count="1" manualBreakCount="1">
        <brk id="30"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869B0F9C-77A4-468D-A350-EA35CAE357D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7"/>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3B560446-5E90-427C-82DA-4C4E21FC4875}" scale="160" showPageBreaks="1" showGridLines="0" fitToPage="1" printArea="1" hiddenRows="1" hiddenColumns="1" view="pageBreakPreview">
      <selection activeCell="G9" sqref="G9"/>
      <rowBreaks count="1" manualBreakCount="1">
        <brk id="30"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s>
  <mergeCells count="79">
    <mergeCell ref="A1:D1"/>
    <mergeCell ref="B59:D59"/>
    <mergeCell ref="B47:D47"/>
    <mergeCell ref="B48:D48"/>
    <mergeCell ref="B50:D50"/>
    <mergeCell ref="B51:D51"/>
    <mergeCell ref="B52:D52"/>
    <mergeCell ref="B53:D53"/>
    <mergeCell ref="B41:D41"/>
    <mergeCell ref="B42:D42"/>
    <mergeCell ref="B43:D43"/>
    <mergeCell ref="B57:D57"/>
    <mergeCell ref="B44:D44"/>
    <mergeCell ref="B45:D45"/>
    <mergeCell ref="B39:D39"/>
    <mergeCell ref="B34:D34"/>
    <mergeCell ref="B70:D70"/>
    <mergeCell ref="B71:D71"/>
    <mergeCell ref="B60:D60"/>
    <mergeCell ref="A75:E75"/>
    <mergeCell ref="B64:D64"/>
    <mergeCell ref="B65:D65"/>
    <mergeCell ref="B66:D66"/>
    <mergeCell ref="B67:D67"/>
    <mergeCell ref="B73:D73"/>
    <mergeCell ref="B28:D28"/>
    <mergeCell ref="B29:D29"/>
    <mergeCell ref="B24:D24"/>
    <mergeCell ref="B68:D68"/>
    <mergeCell ref="B74:D74"/>
    <mergeCell ref="B63:D63"/>
    <mergeCell ref="B72:D72"/>
    <mergeCell ref="B49:D49"/>
    <mergeCell ref="B55:D55"/>
    <mergeCell ref="B61:D61"/>
    <mergeCell ref="B62:D62"/>
    <mergeCell ref="B56:D56"/>
    <mergeCell ref="B58:D58"/>
    <mergeCell ref="B40:D40"/>
    <mergeCell ref="B32:D32"/>
    <mergeCell ref="B33:D33"/>
    <mergeCell ref="E34:E35"/>
    <mergeCell ref="A3:E3"/>
    <mergeCell ref="A5:E5"/>
    <mergeCell ref="A8:D8"/>
    <mergeCell ref="B10:D10"/>
    <mergeCell ref="B11:D11"/>
    <mergeCell ref="B17:E17"/>
    <mergeCell ref="B14:D14"/>
    <mergeCell ref="B12:D12"/>
    <mergeCell ref="A9:B9"/>
    <mergeCell ref="B35:D35"/>
    <mergeCell ref="B30:D30"/>
    <mergeCell ref="B31:D31"/>
    <mergeCell ref="B27:D27"/>
    <mergeCell ref="B22:E22"/>
    <mergeCell ref="B23:D23"/>
    <mergeCell ref="B25:D25"/>
    <mergeCell ref="B26:D26"/>
    <mergeCell ref="B13:D13"/>
    <mergeCell ref="B16:E16"/>
    <mergeCell ref="A20:E20"/>
    <mergeCell ref="B21:E21"/>
    <mergeCell ref="A85:E85"/>
    <mergeCell ref="A84:E84"/>
    <mergeCell ref="A36:A37"/>
    <mergeCell ref="B36:D37"/>
    <mergeCell ref="B38:D38"/>
    <mergeCell ref="A76:E76"/>
    <mergeCell ref="A77:E77"/>
    <mergeCell ref="A82:E82"/>
    <mergeCell ref="A83:E83"/>
    <mergeCell ref="A78:E78"/>
    <mergeCell ref="A79:E79"/>
    <mergeCell ref="A80:E80"/>
    <mergeCell ref="A81:E81"/>
    <mergeCell ref="B46:D46"/>
    <mergeCell ref="B54:D54"/>
    <mergeCell ref="B69:D69"/>
  </mergeCells>
  <dataValidations count="3">
    <dataValidation type="list" allowBlank="1" showInputMessage="1" showErrorMessage="1" sqref="E18:E19" xr:uid="{00000000-0002-0000-1500-000000000000}">
      <formula1>"Yes, No"</formula1>
    </dataValidation>
    <dataValidation type="list" allowBlank="1" showInputMessage="1" showErrorMessage="1" sqref="E71" xr:uid="{00000000-0002-0000-1500-000001000000}">
      <formula1>$Z$70:$Z$71</formula1>
    </dataValidation>
    <dataValidation type="list" allowBlank="1" showInputMessage="1" showErrorMessage="1" sqref="E36 E39" xr:uid="{00000000-0002-0000-1500-000002000000}">
      <formula1>"Yes,No"</formula1>
    </dataValidation>
  </dataValidations>
  <pageMargins left="0.75" right="0.63" top="0.57999999999999996" bottom="0.6" header="0.34" footer="0.35"/>
  <pageSetup scale="88" fitToHeight="0" orientation="portrait" r:id="rId36"/>
  <headerFooter alignWithMargins="0">
    <oddFooter>&amp;R&amp;"Book Antiqua,Bold"&amp;8 Page &amp;P of &amp;N</oddFooter>
  </headerFooter>
  <rowBreaks count="1" manualBreakCount="1">
    <brk id="30" max="4" man="1"/>
  </rowBreaks>
  <drawing r:id="rId37"/>
  <legacyDrawing r:id="rId38"/>
  <mc:AlternateContent xmlns:mc="http://schemas.openxmlformats.org/markup-compatibility/2006">
    <mc:Choice Requires="x14">
      <controls>
        <mc:AlternateContent xmlns:mc="http://schemas.openxmlformats.org/markup-compatibility/2006">
          <mc:Choice Requires="x14">
            <control shapeId="24577" r:id="rId39" name="Option Button 1">
              <controlPr defaultSize="0" autoFill="0" autoLine="0" autoPict="0">
                <anchor moveWithCells="1">
                  <from>
                    <xdr:col>1</xdr:col>
                    <xdr:colOff>1127760</xdr:colOff>
                    <xdr:row>71</xdr:row>
                    <xdr:rowOff>22860</xdr:rowOff>
                  </from>
                  <to>
                    <xdr:col>1</xdr:col>
                    <xdr:colOff>2125980</xdr:colOff>
                    <xdr:row>71</xdr:row>
                    <xdr:rowOff>228600</xdr:rowOff>
                  </to>
                </anchor>
              </controlPr>
            </control>
          </mc:Choice>
        </mc:AlternateContent>
        <mc:AlternateContent xmlns:mc="http://schemas.openxmlformats.org/markup-compatibility/2006">
          <mc:Choice Requires="x14">
            <control shapeId="24578" r:id="rId40" name="Option Button 2">
              <controlPr defaultSize="0" autoFill="0" autoLine="0" autoPict="0">
                <anchor moveWithCells="1">
                  <from>
                    <xdr:col>2</xdr:col>
                    <xdr:colOff>685800</xdr:colOff>
                    <xdr:row>71</xdr:row>
                    <xdr:rowOff>22860</xdr:rowOff>
                  </from>
                  <to>
                    <xdr:col>3</xdr:col>
                    <xdr:colOff>922020</xdr:colOff>
                    <xdr:row>71</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44" zoomScale="110" zoomScaleSheetLayoutView="110" workbookViewId="0">
      <selection activeCell="E84" sqref="E84"/>
    </sheetView>
  </sheetViews>
  <sheetFormatPr defaultColWidth="9.109375" defaultRowHeight="14.4"/>
  <cols>
    <col min="1" max="1" width="12.109375" style="616" customWidth="1"/>
    <col min="2" max="2" width="18.109375" style="616" customWidth="1"/>
    <col min="3" max="5" width="7.44140625" style="616" customWidth="1"/>
    <col min="6" max="8" width="7.44140625" style="554" customWidth="1"/>
    <col min="9" max="12" width="7.44140625" style="338" customWidth="1"/>
    <col min="13" max="16384" width="9.109375" style="338"/>
  </cols>
  <sheetData>
    <row r="1" spans="1:26" s="629" customFormat="1" ht="21" customHeight="1">
      <c r="A1" s="1328" t="str">
        <f>'Attach 15'!A1:D1</f>
        <v>Specification No. :CC/T/W-CIVIL/DOM/A00/23/11748</v>
      </c>
      <c r="B1" s="1328"/>
      <c r="C1" s="1328"/>
      <c r="D1" s="1328"/>
      <c r="E1" s="1328"/>
      <c r="F1" s="1328"/>
      <c r="G1" s="1328"/>
      <c r="H1" s="1329" t="s">
        <v>831</v>
      </c>
      <c r="I1" s="1329"/>
      <c r="J1" s="1329"/>
      <c r="K1" s="1329"/>
      <c r="L1" s="1329"/>
    </row>
    <row r="2" spans="1:26" ht="11.25" customHeight="1">
      <c r="Z2" s="630">
        <f>'[23]Attach 3(JV)'!Z2</f>
        <v>0</v>
      </c>
    </row>
    <row r="3" spans="1:26" ht="89.25" customHeight="1">
      <c r="A3" s="1206" t="str">
        <f>'Attach 15'!A3:E3</f>
        <v>Package-II: Ground Improvement using Vibro Stone Column at KPS-3 Substation associated with Establishment of Khavda Pooling Station-3 (KPS-3) in Khavda RE Park</v>
      </c>
      <c r="B3" s="1207"/>
      <c r="C3" s="1207"/>
      <c r="D3" s="1207"/>
      <c r="E3" s="1207"/>
      <c r="F3" s="1207"/>
      <c r="G3" s="1207"/>
      <c r="H3" s="1207"/>
      <c r="I3" s="1207"/>
      <c r="J3" s="1207"/>
      <c r="K3" s="1207"/>
      <c r="L3" s="1207"/>
    </row>
    <row r="4" spans="1:26" ht="15.9" customHeight="1">
      <c r="A4" s="631"/>
      <c r="H4" s="30"/>
      <c r="I4" s="11"/>
    </row>
    <row r="5" spans="1:26" ht="20.100000000000001" customHeight="1">
      <c r="A5" s="1330" t="s">
        <v>8</v>
      </c>
      <c r="B5" s="1330"/>
      <c r="C5" s="1330"/>
      <c r="D5" s="1330"/>
      <c r="E5" s="1330"/>
      <c r="F5" s="1330"/>
      <c r="G5" s="1330"/>
      <c r="H5" s="1330"/>
      <c r="I5" s="1330"/>
      <c r="J5" s="1330"/>
      <c r="K5" s="1330"/>
      <c r="L5" s="1330"/>
    </row>
    <row r="6" spans="1:26" ht="15.9" customHeight="1">
      <c r="A6" s="632"/>
      <c r="H6" s="30"/>
      <c r="I6" s="11"/>
    </row>
    <row r="7" spans="1:26" ht="20.100000000000001" customHeight="1">
      <c r="A7" s="633" t="str">
        <f>'Attach 15'!A8:D8</f>
        <v>Bidder’s Name and Address  :</v>
      </c>
      <c r="G7" s="15" t="str">
        <f>'[23]Attach 3(JV)'!E7</f>
        <v>To:</v>
      </c>
      <c r="I7" s="11"/>
    </row>
    <row r="8" spans="1:26" ht="36" customHeight="1">
      <c r="A8" s="1331" t="str">
        <f>'[23]Attach 3(JV)'!A8</f>
        <v/>
      </c>
      <c r="B8" s="1331"/>
      <c r="C8" s="1331"/>
      <c r="D8" s="1331"/>
      <c r="E8" s="1331"/>
      <c r="F8" s="1331"/>
      <c r="G8" s="12" t="str">
        <f>'[23]Attach 3(JV)'!E8</f>
        <v>Contract Services</v>
      </c>
      <c r="I8" s="11"/>
    </row>
    <row r="9" spans="1:26" ht="20.100000000000001" customHeight="1">
      <c r="A9" s="13" t="s">
        <v>334</v>
      </c>
      <c r="B9" s="840">
        <f>'Attach 15'!B10:D10</f>
        <v>0</v>
      </c>
      <c r="C9" s="840"/>
      <c r="D9" s="840"/>
      <c r="E9" s="840"/>
      <c r="F9" s="840"/>
      <c r="G9" s="12" t="str">
        <f>'[23]Attach 3(JV)'!E9</f>
        <v>Power Grid Corporation of India Ltd.,</v>
      </c>
      <c r="I9" s="11"/>
    </row>
    <row r="10" spans="1:26" ht="20.100000000000001" customHeight="1">
      <c r="A10" s="13" t="s">
        <v>336</v>
      </c>
      <c r="B10" s="840">
        <f>'Attach 15'!B11:D11</f>
        <v>0</v>
      </c>
      <c r="C10" s="840"/>
      <c r="D10" s="840"/>
      <c r="E10" s="840"/>
      <c r="F10" s="840"/>
      <c r="G10" s="12" t="str">
        <f>'[23]Attach 3(JV)'!E10</f>
        <v>"Saudamini", Plot No. 2, Sector 29</v>
      </c>
      <c r="I10" s="11"/>
    </row>
    <row r="11" spans="1:26" ht="20.100000000000001" customHeight="1">
      <c r="B11" s="840">
        <f>'Attach 15'!B12:D12</f>
        <v>0</v>
      </c>
      <c r="C11" s="840"/>
      <c r="D11" s="840"/>
      <c r="E11" s="840"/>
      <c r="F11" s="840"/>
      <c r="G11" s="12" t="str">
        <f>'[23]Attach 3(JV)'!E11</f>
        <v>Gurgaon (Haryana) - 122001</v>
      </c>
    </row>
    <row r="12" spans="1:26" ht="20.100000000000001" customHeight="1">
      <c r="A12" s="632"/>
      <c r="B12" s="840">
        <f>'Attach 15'!B13:D13</f>
        <v>0</v>
      </c>
      <c r="C12" s="840"/>
      <c r="D12" s="840"/>
      <c r="E12" s="840"/>
      <c r="F12" s="840"/>
      <c r="G12" s="12"/>
    </row>
    <row r="13" spans="1:26" ht="15.9" customHeight="1">
      <c r="A13" s="632"/>
      <c r="B13" s="103"/>
      <c r="C13" s="103"/>
      <c r="D13" s="103"/>
      <c r="E13" s="103"/>
      <c r="F13" s="103"/>
    </row>
    <row r="14" spans="1:26" ht="20.100000000000001" customHeight="1">
      <c r="A14" s="616" t="s">
        <v>329</v>
      </c>
    </row>
    <row r="15" spans="1:26" ht="20.100000000000001" customHeight="1">
      <c r="A15" s="632"/>
    </row>
    <row r="16" spans="1:26" ht="57.75" customHeight="1">
      <c r="A16" s="1335" t="s">
        <v>819</v>
      </c>
      <c r="B16" s="1335"/>
      <c r="C16" s="1335"/>
      <c r="D16" s="1335"/>
      <c r="E16" s="1335"/>
      <c r="F16" s="1335"/>
      <c r="G16" s="1335"/>
      <c r="H16" s="1335"/>
      <c r="I16" s="1335"/>
      <c r="J16" s="1335"/>
      <c r="K16" s="1335"/>
      <c r="L16" s="1335"/>
    </row>
    <row r="17" spans="1:12" ht="20.100000000000001" customHeight="1">
      <c r="A17" s="634">
        <v>1</v>
      </c>
      <c r="B17" s="635" t="s">
        <v>12</v>
      </c>
    </row>
    <row r="18" spans="1:12" ht="82.5" customHeight="1">
      <c r="A18" s="636"/>
      <c r="B18" s="1336" t="s">
        <v>821</v>
      </c>
      <c r="C18" s="1336"/>
      <c r="D18" s="1336"/>
      <c r="E18" s="1336"/>
      <c r="F18" s="1336"/>
      <c r="G18" s="1336"/>
      <c r="H18" s="1336"/>
      <c r="I18" s="1336"/>
      <c r="J18" s="1336"/>
      <c r="K18" s="1336"/>
      <c r="L18" s="1336"/>
    </row>
    <row r="19" spans="1:12" ht="60.75" customHeight="1">
      <c r="A19" s="628">
        <v>1.1000000000000001</v>
      </c>
      <c r="B19" s="1337" t="s">
        <v>13</v>
      </c>
      <c r="C19" s="1337"/>
      <c r="D19" s="1337"/>
      <c r="E19" s="1337"/>
      <c r="F19" s="1337"/>
      <c r="G19" s="1337"/>
      <c r="H19" s="1337"/>
      <c r="I19" s="1337"/>
      <c r="J19" s="1337"/>
      <c r="K19" s="1337"/>
      <c r="L19" s="1337"/>
    </row>
    <row r="20" spans="1:12" ht="33" customHeight="1">
      <c r="A20" s="636"/>
      <c r="B20" s="1332" t="str">
        <f>IF('[23]Names of Bidder'!I6="Sole Bidder","Name of the Bidder (Sole Bidder)", "Name of Bidder (Lead Partner)")</f>
        <v>Name of the Bidder (Sole Bidder)</v>
      </c>
      <c r="C20" s="1332"/>
      <c r="D20" s="1332"/>
      <c r="E20" s="1332"/>
      <c r="F20" s="1332"/>
      <c r="G20" s="1332"/>
      <c r="H20" s="1333">
        <f>B9</f>
        <v>0</v>
      </c>
      <c r="I20" s="1333"/>
      <c r="J20" s="1333"/>
      <c r="K20" s="1333"/>
      <c r="L20" s="1333"/>
    </row>
    <row r="21" spans="1:12" ht="33" customHeight="1">
      <c r="A21" s="637"/>
      <c r="B21" s="1332" t="s">
        <v>14</v>
      </c>
      <c r="C21" s="1332"/>
      <c r="D21" s="1332"/>
      <c r="E21" s="1332"/>
      <c r="F21" s="1332"/>
      <c r="G21" s="1332"/>
      <c r="H21" s="1334" t="s">
        <v>54</v>
      </c>
      <c r="I21" s="1334"/>
      <c r="J21" s="1334"/>
      <c r="K21" s="1334"/>
      <c r="L21" s="1334"/>
    </row>
    <row r="22" spans="1:12" ht="33" customHeight="1">
      <c r="A22" s="637"/>
      <c r="B22" s="1332" t="s">
        <v>15</v>
      </c>
      <c r="C22" s="1332"/>
      <c r="D22" s="1332"/>
      <c r="E22" s="1332"/>
      <c r="F22" s="1332"/>
      <c r="G22" s="1332"/>
      <c r="H22" s="1334"/>
      <c r="I22" s="1334"/>
      <c r="J22" s="1334"/>
      <c r="K22" s="1334"/>
      <c r="L22" s="1334"/>
    </row>
    <row r="23" spans="1:12" ht="33" customHeight="1">
      <c r="A23" s="637"/>
      <c r="B23" s="1332" t="s">
        <v>16</v>
      </c>
      <c r="C23" s="1332"/>
      <c r="D23" s="1332"/>
      <c r="E23" s="1332"/>
      <c r="F23" s="1332"/>
      <c r="G23" s="1332"/>
      <c r="H23" s="1334"/>
      <c r="I23" s="1334"/>
      <c r="J23" s="1334"/>
      <c r="K23" s="1334"/>
      <c r="L23" s="1334"/>
    </row>
    <row r="24" spans="1:12" ht="33" customHeight="1">
      <c r="A24" s="637"/>
      <c r="B24" s="1332" t="s">
        <v>17</v>
      </c>
      <c r="C24" s="1332"/>
      <c r="D24" s="1332"/>
      <c r="E24" s="1332"/>
      <c r="F24" s="1332"/>
      <c r="G24" s="1332"/>
      <c r="H24" s="1334"/>
      <c r="I24" s="1334"/>
      <c r="J24" s="1334"/>
      <c r="K24" s="1334"/>
      <c r="L24" s="1334"/>
    </row>
    <row r="25" spans="1:12" ht="6" customHeight="1">
      <c r="A25" s="637"/>
      <c r="B25" s="624"/>
      <c r="C25" s="624"/>
      <c r="D25" s="624"/>
      <c r="E25" s="624"/>
      <c r="F25" s="624"/>
      <c r="G25" s="624"/>
      <c r="H25" s="611"/>
      <c r="I25" s="611"/>
      <c r="J25" s="611"/>
      <c r="K25" s="611"/>
      <c r="L25" s="611"/>
    </row>
    <row r="26" spans="1:12" ht="18.899999999999999" customHeight="1">
      <c r="A26" s="628">
        <v>1.2</v>
      </c>
      <c r="B26" s="1344" t="s">
        <v>159</v>
      </c>
      <c r="C26" s="1344"/>
      <c r="D26" s="1344"/>
      <c r="E26" s="1344"/>
      <c r="F26" s="1344"/>
      <c r="G26" s="1344"/>
      <c r="H26" s="1344"/>
      <c r="I26" s="1344"/>
      <c r="J26" s="1344"/>
      <c r="K26" s="1344"/>
      <c r="L26" s="1344"/>
    </row>
    <row r="27" spans="1:12" ht="18.899999999999999" customHeight="1">
      <c r="A27" s="638" t="s">
        <v>18</v>
      </c>
      <c r="B27" s="616" t="s">
        <v>19</v>
      </c>
      <c r="D27" s="639"/>
      <c r="E27" s="639"/>
    </row>
    <row r="28" spans="1:12" ht="18.899999999999999" customHeight="1">
      <c r="A28" s="637"/>
      <c r="B28" s="1333" t="s">
        <v>20</v>
      </c>
      <c r="C28" s="1333"/>
      <c r="D28" s="1343"/>
      <c r="E28" s="1343"/>
      <c r="F28" s="1343"/>
      <c r="G28" s="1343"/>
      <c r="H28" s="1343"/>
      <c r="I28" s="1343"/>
      <c r="J28" s="1343"/>
      <c r="K28" s="1343"/>
      <c r="L28" s="1343"/>
    </row>
    <row r="29" spans="1:12" ht="18.899999999999999" customHeight="1">
      <c r="A29" s="637"/>
      <c r="B29" s="1338" t="s">
        <v>21</v>
      </c>
      <c r="C29" s="1339"/>
      <c r="D29" s="1340"/>
      <c r="E29" s="1340"/>
      <c r="F29" s="1340"/>
      <c r="G29" s="1340"/>
      <c r="H29" s="1340"/>
      <c r="I29" s="1340"/>
      <c r="J29" s="1340"/>
      <c r="K29" s="1340"/>
      <c r="L29" s="1340"/>
    </row>
    <row r="30" spans="1:12" ht="18.899999999999999" customHeight="1">
      <c r="A30" s="637"/>
      <c r="B30" s="640"/>
      <c r="C30" s="641"/>
      <c r="D30" s="1341"/>
      <c r="E30" s="1341"/>
      <c r="F30" s="1341"/>
      <c r="G30" s="1341"/>
      <c r="H30" s="1341"/>
      <c r="I30" s="1341"/>
      <c r="J30" s="1341"/>
      <c r="K30" s="1341"/>
      <c r="L30" s="1341"/>
    </row>
    <row r="31" spans="1:12" ht="18.899999999999999" customHeight="1">
      <c r="A31" s="637"/>
      <c r="B31" s="640"/>
      <c r="C31" s="641"/>
      <c r="D31" s="1341"/>
      <c r="E31" s="1341"/>
      <c r="F31" s="1341"/>
      <c r="G31" s="1341"/>
      <c r="H31" s="1341"/>
      <c r="I31" s="1341"/>
      <c r="J31" s="1341"/>
      <c r="K31" s="1341"/>
      <c r="L31" s="1341"/>
    </row>
    <row r="32" spans="1:12" ht="18.899999999999999" customHeight="1">
      <c r="A32" s="637"/>
      <c r="B32" s="642"/>
      <c r="C32" s="643"/>
      <c r="D32" s="1342"/>
      <c r="E32" s="1342"/>
      <c r="F32" s="1342"/>
      <c r="G32" s="1342"/>
      <c r="H32" s="1342"/>
      <c r="I32" s="1342"/>
      <c r="J32" s="1342"/>
      <c r="K32" s="1342"/>
      <c r="L32" s="1342"/>
    </row>
    <row r="33" spans="1:12" ht="18.899999999999999" customHeight="1">
      <c r="A33" s="637"/>
      <c r="B33" s="1333" t="s">
        <v>22</v>
      </c>
      <c r="C33" s="1333"/>
      <c r="D33" s="1343"/>
      <c r="E33" s="1343"/>
      <c r="F33" s="1343"/>
      <c r="G33" s="1343"/>
      <c r="H33" s="1343"/>
      <c r="I33" s="1343"/>
      <c r="J33" s="1343"/>
      <c r="K33" s="1343"/>
      <c r="L33" s="1343"/>
    </row>
    <row r="34" spans="1:12" ht="18.899999999999999" customHeight="1">
      <c r="A34" s="637"/>
      <c r="B34" s="1333" t="s">
        <v>23</v>
      </c>
      <c r="C34" s="1333"/>
      <c r="D34" s="1343"/>
      <c r="E34" s="1343"/>
      <c r="F34" s="1343"/>
      <c r="G34" s="1343"/>
      <c r="H34" s="1343"/>
      <c r="I34" s="1343"/>
      <c r="J34" s="1343"/>
      <c r="K34" s="1343"/>
      <c r="L34" s="1343"/>
    </row>
    <row r="35" spans="1:12" ht="18.899999999999999" customHeight="1">
      <c r="A35" s="637"/>
      <c r="B35" s="1333" t="s">
        <v>24</v>
      </c>
      <c r="C35" s="1333"/>
      <c r="D35" s="1343"/>
      <c r="E35" s="1343"/>
      <c r="F35" s="1343"/>
      <c r="G35" s="1343"/>
      <c r="H35" s="1343"/>
      <c r="I35" s="1343"/>
      <c r="J35" s="1343"/>
      <c r="K35" s="1343"/>
      <c r="L35" s="1343"/>
    </row>
    <row r="36" spans="1:12" ht="18.899999999999999" customHeight="1">
      <c r="A36" s="637"/>
      <c r="B36" s="1333" t="s">
        <v>25</v>
      </c>
      <c r="C36" s="1333"/>
      <c r="D36" s="1343"/>
      <c r="E36" s="1343"/>
      <c r="F36" s="1343"/>
      <c r="G36" s="1343"/>
      <c r="H36" s="1343"/>
      <c r="I36" s="1343"/>
      <c r="J36" s="1343"/>
      <c r="K36" s="1343"/>
      <c r="L36" s="1343"/>
    </row>
    <row r="37" spans="1:12" ht="8.1" customHeight="1">
      <c r="A37" s="637"/>
      <c r="B37" s="644"/>
      <c r="C37" s="644"/>
      <c r="D37" s="645"/>
      <c r="E37" s="645"/>
      <c r="F37" s="645"/>
      <c r="G37" s="645"/>
      <c r="H37" s="645"/>
      <c r="I37" s="645"/>
      <c r="J37" s="645"/>
      <c r="K37" s="645"/>
      <c r="L37" s="645"/>
    </row>
    <row r="38" spans="1:12" ht="61.5" customHeight="1">
      <c r="A38" s="646" t="s">
        <v>27</v>
      </c>
      <c r="B38" s="1336" t="s">
        <v>26</v>
      </c>
      <c r="C38" s="1336"/>
      <c r="D38" s="1336"/>
      <c r="E38" s="1336"/>
      <c r="F38" s="1336"/>
      <c r="G38" s="1336"/>
      <c r="H38" s="1336"/>
      <c r="I38" s="1336"/>
      <c r="J38" s="1336"/>
      <c r="K38" s="1336"/>
      <c r="L38" s="1336"/>
    </row>
    <row r="39" spans="1:12" ht="33.75" customHeight="1">
      <c r="A39" s="637"/>
      <c r="B39" s="647" t="s">
        <v>332</v>
      </c>
      <c r="C39" s="1345" t="s">
        <v>28</v>
      </c>
      <c r="D39" s="1345"/>
      <c r="E39" s="1345"/>
      <c r="F39" s="1345"/>
      <c r="G39" s="1345" t="s">
        <v>29</v>
      </c>
      <c r="H39" s="1345"/>
      <c r="I39" s="1345" t="s">
        <v>30</v>
      </c>
      <c r="J39" s="1345"/>
      <c r="K39" s="1345"/>
      <c r="L39" s="1345"/>
    </row>
    <row r="40" spans="1:12" ht="38.1" customHeight="1">
      <c r="B40" s="648"/>
      <c r="C40" s="1343"/>
      <c r="D40" s="1343"/>
      <c r="E40" s="1343"/>
      <c r="F40" s="1343"/>
      <c r="G40" s="1346"/>
      <c r="H40" s="1346"/>
      <c r="I40" s="1343"/>
      <c r="J40" s="1343"/>
      <c r="K40" s="1343"/>
      <c r="L40" s="1343"/>
    </row>
    <row r="41" spans="1:12" ht="38.1" customHeight="1">
      <c r="A41" s="637"/>
      <c r="B41" s="648"/>
      <c r="C41" s="1343"/>
      <c r="D41" s="1343"/>
      <c r="E41" s="1343"/>
      <c r="F41" s="1343"/>
      <c r="G41" s="1346"/>
      <c r="H41" s="1346"/>
      <c r="I41" s="1343"/>
      <c r="J41" s="1343"/>
      <c r="K41" s="1343"/>
      <c r="L41" s="1343"/>
    </row>
    <row r="42" spans="1:12" ht="55.5" customHeight="1">
      <c r="A42" s="620" t="s">
        <v>459</v>
      </c>
      <c r="B42" s="1336" t="s">
        <v>828</v>
      </c>
      <c r="C42" s="1336"/>
      <c r="D42" s="1336"/>
      <c r="E42" s="1336"/>
      <c r="F42" s="1336"/>
      <c r="G42" s="1336"/>
      <c r="H42" s="1336"/>
      <c r="I42" s="1336"/>
      <c r="J42" s="1336"/>
      <c r="K42" s="1336"/>
      <c r="L42" s="1336"/>
    </row>
    <row r="43" spans="1:12" ht="57" customHeight="1">
      <c r="A43" s="637"/>
      <c r="B43" s="647" t="s">
        <v>332</v>
      </c>
      <c r="C43" s="1345" t="s">
        <v>829</v>
      </c>
      <c r="D43" s="1345"/>
      <c r="E43" s="1345"/>
      <c r="F43" s="1345"/>
      <c r="G43" s="1345" t="s">
        <v>830</v>
      </c>
      <c r="H43" s="1345"/>
      <c r="I43" s="1345" t="s">
        <v>106</v>
      </c>
      <c r="J43" s="1345"/>
      <c r="K43" s="1345"/>
      <c r="L43" s="1345"/>
    </row>
    <row r="44" spans="1:12" ht="38.1" customHeight="1">
      <c r="A44" s="637"/>
      <c r="B44" s="648"/>
      <c r="C44" s="1343"/>
      <c r="D44" s="1343"/>
      <c r="E44" s="1343"/>
      <c r="F44" s="1343"/>
      <c r="G44" s="1346"/>
      <c r="H44" s="1346"/>
      <c r="I44" s="1343"/>
      <c r="J44" s="1343"/>
      <c r="K44" s="1343"/>
      <c r="L44" s="1343"/>
    </row>
    <row r="45" spans="1:12" ht="38.1" customHeight="1">
      <c r="A45" s="637"/>
      <c r="B45" s="648"/>
      <c r="C45" s="1343"/>
      <c r="D45" s="1343"/>
      <c r="E45" s="1343"/>
      <c r="F45" s="1343"/>
      <c r="G45" s="1346"/>
      <c r="H45" s="1346"/>
      <c r="I45" s="1343"/>
      <c r="J45" s="1343"/>
      <c r="K45" s="1343"/>
      <c r="L45" s="1343"/>
    </row>
    <row r="46" spans="1:12" ht="20.100000000000001" customHeight="1">
      <c r="A46" s="634">
        <v>2</v>
      </c>
      <c r="B46" s="649" t="s">
        <v>31</v>
      </c>
    </row>
    <row r="47" spans="1:12" ht="78.75" customHeight="1">
      <c r="B47" s="1336" t="s">
        <v>822</v>
      </c>
      <c r="C47" s="1336"/>
      <c r="D47" s="1336"/>
      <c r="E47" s="1336"/>
      <c r="F47" s="1336"/>
      <c r="G47" s="1336"/>
      <c r="H47" s="1336"/>
      <c r="I47" s="1336"/>
      <c r="J47" s="1336"/>
      <c r="K47" s="1336"/>
      <c r="L47" s="1336"/>
    </row>
    <row r="48" spans="1:12" s="554" customFormat="1" ht="34.5" customHeight="1">
      <c r="A48" s="628">
        <v>2.1</v>
      </c>
      <c r="B48" s="1336" t="s">
        <v>32</v>
      </c>
      <c r="C48" s="1336"/>
      <c r="D48" s="1336"/>
      <c r="E48" s="1336"/>
      <c r="F48" s="1336"/>
      <c r="G48" s="1336"/>
      <c r="H48" s="1336"/>
      <c r="I48" s="1336"/>
      <c r="J48" s="1336"/>
      <c r="K48" s="1336"/>
      <c r="L48" s="1336"/>
    </row>
    <row r="49" spans="1:12" ht="51" customHeight="1">
      <c r="A49" s="637"/>
      <c r="B49" s="647" t="s">
        <v>33</v>
      </c>
      <c r="C49" s="1345" t="s">
        <v>34</v>
      </c>
      <c r="D49" s="1345"/>
      <c r="E49" s="1345"/>
      <c r="F49" s="1345"/>
      <c r="G49" s="1345" t="s">
        <v>35</v>
      </c>
      <c r="H49" s="1345"/>
      <c r="I49" s="1345" t="s">
        <v>104</v>
      </c>
      <c r="J49" s="1345"/>
      <c r="K49" s="1345" t="s">
        <v>105</v>
      </c>
      <c r="L49" s="1345"/>
    </row>
    <row r="50" spans="1:12" ht="27.9" customHeight="1">
      <c r="A50" s="637"/>
      <c r="B50" s="648">
        <v>1</v>
      </c>
      <c r="C50" s="1343"/>
      <c r="D50" s="1343"/>
      <c r="E50" s="1343"/>
      <c r="F50" s="1343"/>
      <c r="G50" s="1346"/>
      <c r="H50" s="1346"/>
      <c r="I50" s="1346"/>
      <c r="J50" s="1346"/>
      <c r="K50" s="1347"/>
      <c r="L50" s="1347"/>
    </row>
    <row r="51" spans="1:12" ht="27.9" customHeight="1">
      <c r="A51" s="637"/>
      <c r="B51" s="648">
        <v>2</v>
      </c>
      <c r="C51" s="1343"/>
      <c r="D51" s="1343"/>
      <c r="E51" s="1343"/>
      <c r="F51" s="1343"/>
      <c r="G51" s="1346"/>
      <c r="H51" s="1346"/>
      <c r="I51" s="1346"/>
      <c r="J51" s="1346"/>
      <c r="K51" s="1347"/>
      <c r="L51" s="1347"/>
    </row>
    <row r="52" spans="1:12" ht="27.9" customHeight="1">
      <c r="A52" s="637"/>
      <c r="B52" s="648">
        <v>3</v>
      </c>
      <c r="C52" s="1343"/>
      <c r="D52" s="1343"/>
      <c r="E52" s="1343"/>
      <c r="F52" s="1343"/>
      <c r="G52" s="1346"/>
      <c r="H52" s="1346"/>
      <c r="I52" s="1346"/>
      <c r="J52" s="1346"/>
      <c r="K52" s="1347"/>
      <c r="L52" s="1347"/>
    </row>
    <row r="53" spans="1:12" ht="27.9" customHeight="1">
      <c r="A53" s="637"/>
      <c r="B53" s="648">
        <v>4</v>
      </c>
      <c r="C53" s="1343"/>
      <c r="D53" s="1343"/>
      <c r="E53" s="1343"/>
      <c r="F53" s="1343"/>
      <c r="G53" s="1346"/>
      <c r="H53" s="1346"/>
      <c r="I53" s="1346"/>
      <c r="J53" s="1346"/>
      <c r="K53" s="1347"/>
      <c r="L53" s="1347"/>
    </row>
    <row r="54" spans="1:12" ht="27.9" customHeight="1">
      <c r="A54" s="637"/>
      <c r="B54" s="648">
        <v>5</v>
      </c>
      <c r="C54" s="1343"/>
      <c r="D54" s="1343"/>
      <c r="E54" s="1343"/>
      <c r="F54" s="1343"/>
      <c r="G54" s="1346"/>
      <c r="H54" s="1346"/>
      <c r="I54" s="1346"/>
      <c r="J54" s="1346"/>
      <c r="K54" s="1347"/>
      <c r="L54" s="1347"/>
    </row>
    <row r="55" spans="1:12" ht="27.9" customHeight="1">
      <c r="A55" s="637"/>
      <c r="B55" s="650"/>
      <c r="C55" s="651"/>
      <c r="D55" s="651"/>
      <c r="E55" s="651"/>
      <c r="F55" s="651"/>
      <c r="G55" s="650"/>
      <c r="H55" s="650"/>
      <c r="I55" s="650"/>
      <c r="J55" s="650"/>
      <c r="K55" s="652"/>
      <c r="L55" s="652"/>
    </row>
    <row r="56" spans="1:12" ht="27.9" customHeight="1">
      <c r="A56" s="653">
        <v>3</v>
      </c>
      <c r="B56" s="1348" t="s">
        <v>813</v>
      </c>
      <c r="C56" s="1348"/>
      <c r="D56" s="1348"/>
      <c r="E56" s="1348"/>
      <c r="F56" s="1348"/>
      <c r="G56" s="1348"/>
      <c r="H56" s="1348"/>
      <c r="I56" s="1348"/>
      <c r="J56" s="1348"/>
      <c r="K56" s="1348"/>
      <c r="L56" s="1348"/>
    </row>
    <row r="57" spans="1:12" ht="54.75" customHeight="1">
      <c r="A57" s="637"/>
      <c r="B57" s="1349" t="s">
        <v>814</v>
      </c>
      <c r="C57" s="1349"/>
      <c r="D57" s="1349"/>
      <c r="E57" s="1349"/>
      <c r="F57" s="1349"/>
      <c r="G57" s="1349"/>
      <c r="H57" s="1349"/>
      <c r="I57" s="1349"/>
      <c r="J57" s="1349"/>
      <c r="K57" s="1349"/>
      <c r="L57" s="1349"/>
    </row>
    <row r="58" spans="1:12" ht="27.9" customHeight="1">
      <c r="A58" s="653">
        <v>3.1</v>
      </c>
      <c r="B58" s="1353" t="s">
        <v>815</v>
      </c>
      <c r="C58" s="1353"/>
      <c r="D58" s="1353"/>
      <c r="E58" s="1353"/>
      <c r="F58" s="1353"/>
      <c r="G58" s="1353"/>
      <c r="H58" s="1353"/>
      <c r="I58" s="1353"/>
      <c r="J58" s="1353"/>
      <c r="K58" s="1353"/>
      <c r="L58" s="1353"/>
    </row>
    <row r="59" spans="1:12" ht="36.75" customHeight="1">
      <c r="A59" s="637"/>
      <c r="B59" s="654" t="s">
        <v>33</v>
      </c>
      <c r="C59" s="1354" t="s">
        <v>816</v>
      </c>
      <c r="D59" s="1354"/>
      <c r="E59" s="1354"/>
      <c r="F59" s="1354"/>
      <c r="G59" s="1354" t="s">
        <v>817</v>
      </c>
      <c r="H59" s="1354"/>
      <c r="I59" s="1354"/>
      <c r="J59" s="1354"/>
      <c r="K59" s="1354"/>
      <c r="L59" s="1354"/>
    </row>
    <row r="60" spans="1:12" ht="27.9" customHeight="1">
      <c r="A60" s="637"/>
      <c r="B60" s="648"/>
      <c r="C60" s="1350"/>
      <c r="D60" s="1351"/>
      <c r="E60" s="1351"/>
      <c r="F60" s="1352"/>
      <c r="G60" s="1350"/>
      <c r="H60" s="1351"/>
      <c r="I60" s="1351"/>
      <c r="J60" s="1351"/>
      <c r="K60" s="1351"/>
      <c r="L60" s="1352"/>
    </row>
    <row r="61" spans="1:12" ht="27.9" customHeight="1">
      <c r="A61" s="637"/>
      <c r="B61" s="648"/>
      <c r="C61" s="1350"/>
      <c r="D61" s="1351"/>
      <c r="E61" s="1351"/>
      <c r="F61" s="1352"/>
      <c r="G61" s="1350"/>
      <c r="H61" s="1351"/>
      <c r="I61" s="1351"/>
      <c r="J61" s="1351"/>
      <c r="K61" s="1351"/>
      <c r="L61" s="1352"/>
    </row>
    <row r="62" spans="1:12" ht="27.9" customHeight="1">
      <c r="A62" s="637"/>
      <c r="B62" s="648"/>
      <c r="C62" s="1350"/>
      <c r="D62" s="1351"/>
      <c r="E62" s="1351"/>
      <c r="F62" s="1352"/>
      <c r="G62" s="1350"/>
      <c r="H62" s="1351"/>
      <c r="I62" s="1351"/>
      <c r="J62" s="1351"/>
      <c r="K62" s="1351"/>
      <c r="L62" s="1352"/>
    </row>
    <row r="63" spans="1:12" ht="27.9" customHeight="1">
      <c r="A63" s="637"/>
      <c r="B63" s="648"/>
      <c r="C63" s="1350"/>
      <c r="D63" s="1351"/>
      <c r="E63" s="1351"/>
      <c r="F63" s="1352"/>
      <c r="G63" s="1350"/>
      <c r="H63" s="1351"/>
      <c r="I63" s="1351"/>
      <c r="J63" s="1351"/>
      <c r="K63" s="1351"/>
      <c r="L63" s="1352"/>
    </row>
    <row r="64" spans="1:12" ht="27.9" customHeight="1">
      <c r="A64" s="637"/>
      <c r="B64" s="648"/>
      <c r="C64" s="1350"/>
      <c r="D64" s="1351"/>
      <c r="E64" s="1351"/>
      <c r="F64" s="1352"/>
      <c r="G64" s="1350"/>
      <c r="H64" s="1351"/>
      <c r="I64" s="1351"/>
      <c r="J64" s="1351"/>
      <c r="K64" s="1351"/>
      <c r="L64" s="1352"/>
    </row>
    <row r="65" spans="1:12" ht="27.9" customHeight="1">
      <c r="A65" s="637"/>
      <c r="B65" s="648"/>
      <c r="C65" s="1350"/>
      <c r="D65" s="1351"/>
      <c r="E65" s="1351"/>
      <c r="F65" s="1352"/>
      <c r="G65" s="1350"/>
      <c r="H65" s="1351"/>
      <c r="I65" s="1351"/>
      <c r="J65" s="1351"/>
      <c r="K65" s="1351"/>
      <c r="L65" s="1352"/>
    </row>
    <row r="66" spans="1:12" ht="27.9" customHeight="1">
      <c r="A66" s="637"/>
      <c r="B66" s="648"/>
      <c r="C66" s="1350"/>
      <c r="D66" s="1351"/>
      <c r="E66" s="1351"/>
      <c r="F66" s="1352"/>
      <c r="G66" s="1350"/>
      <c r="H66" s="1351"/>
      <c r="I66" s="1351"/>
      <c r="J66" s="1351"/>
      <c r="K66" s="1351"/>
      <c r="L66" s="1352"/>
    </row>
    <row r="67" spans="1:12" ht="27.9" customHeight="1">
      <c r="A67" s="637"/>
      <c r="B67" s="648"/>
      <c r="C67" s="1350"/>
      <c r="D67" s="1351"/>
      <c r="E67" s="1351"/>
      <c r="F67" s="1352"/>
      <c r="G67" s="1350"/>
      <c r="H67" s="1351"/>
      <c r="I67" s="1351"/>
      <c r="J67" s="1351"/>
      <c r="K67" s="1351"/>
      <c r="L67" s="1352"/>
    </row>
    <row r="68" spans="1:12" ht="27.9" customHeight="1">
      <c r="A68" s="637"/>
      <c r="B68" s="648"/>
      <c r="C68" s="1350"/>
      <c r="D68" s="1351"/>
      <c r="E68" s="1351"/>
      <c r="F68" s="1352"/>
      <c r="G68" s="1350"/>
      <c r="H68" s="1351"/>
      <c r="I68" s="1351"/>
      <c r="J68" s="1351"/>
      <c r="K68" s="1351"/>
      <c r="L68" s="1352"/>
    </row>
    <row r="69" spans="1:12" ht="27.9" customHeight="1">
      <c r="A69" s="637"/>
      <c r="B69" s="648"/>
      <c r="C69" s="1350"/>
      <c r="D69" s="1351"/>
      <c r="E69" s="1351"/>
      <c r="F69" s="1352"/>
      <c r="G69" s="1350"/>
      <c r="H69" s="1351"/>
      <c r="I69" s="1351"/>
      <c r="J69" s="1351"/>
      <c r="K69" s="1351"/>
      <c r="L69" s="1352"/>
    </row>
    <row r="70" spans="1:12" ht="27.9" customHeight="1">
      <c r="A70" s="637"/>
      <c r="B70" s="655"/>
      <c r="C70" s="655"/>
      <c r="D70" s="655"/>
      <c r="E70" s="655"/>
      <c r="F70" s="655"/>
      <c r="G70" s="655"/>
      <c r="H70" s="655"/>
      <c r="I70" s="655"/>
      <c r="J70" s="655"/>
      <c r="K70" s="655"/>
      <c r="L70" s="655"/>
    </row>
    <row r="71" spans="1:12" ht="21" customHeight="1">
      <c r="A71" s="634">
        <v>4</v>
      </c>
      <c r="B71" s="649" t="s">
        <v>36</v>
      </c>
      <c r="D71" s="645"/>
      <c r="E71" s="645"/>
      <c r="F71" s="645"/>
    </row>
    <row r="72" spans="1:12" ht="18" customHeight="1">
      <c r="A72" s="656">
        <v>4.0999999999999996</v>
      </c>
      <c r="B72" s="1355" t="s">
        <v>37</v>
      </c>
      <c r="C72" s="1355"/>
      <c r="D72" s="1355"/>
      <c r="E72" s="1355"/>
      <c r="F72" s="645"/>
    </row>
    <row r="73" spans="1:12" ht="67.5" customHeight="1">
      <c r="A73" s="637"/>
      <c r="B73" s="1336" t="s">
        <v>38</v>
      </c>
      <c r="C73" s="1336"/>
      <c r="D73" s="1336"/>
      <c r="E73" s="1336"/>
      <c r="F73" s="1336"/>
      <c r="G73" s="1336"/>
      <c r="H73" s="1336"/>
      <c r="I73" s="1336"/>
      <c r="J73" s="1336"/>
      <c r="K73" s="1336"/>
      <c r="L73" s="1336"/>
    </row>
    <row r="74" spans="1:12" s="554" customFormat="1" ht="35.25" customHeight="1">
      <c r="A74" s="637"/>
      <c r="B74" s="1356" t="s">
        <v>39</v>
      </c>
      <c r="C74" s="1356"/>
      <c r="D74" s="1356"/>
      <c r="E74" s="1357" t="s">
        <v>40</v>
      </c>
      <c r="F74" s="1358"/>
      <c r="G74" s="1358"/>
      <c r="H74" s="1359"/>
      <c r="I74" s="1356" t="s">
        <v>41</v>
      </c>
      <c r="J74" s="1356"/>
      <c r="K74" s="1356"/>
      <c r="L74" s="1356"/>
    </row>
    <row r="75" spans="1:12" ht="20.100000000000001" customHeight="1">
      <c r="A75" s="637"/>
      <c r="B75" s="1343"/>
      <c r="C75" s="1343"/>
      <c r="D75" s="1343"/>
      <c r="E75" s="1346"/>
      <c r="F75" s="1346"/>
      <c r="G75" s="1346"/>
      <c r="H75" s="1346"/>
      <c r="I75" s="1346"/>
      <c r="J75" s="1346"/>
      <c r="K75" s="1346"/>
      <c r="L75" s="1346"/>
    </row>
    <row r="76" spans="1:12" ht="20.100000000000001" customHeight="1">
      <c r="A76" s="637"/>
      <c r="B76" s="1343"/>
      <c r="C76" s="1343"/>
      <c r="D76" s="1343"/>
      <c r="E76" s="1346"/>
      <c r="F76" s="1346"/>
      <c r="G76" s="1346"/>
      <c r="H76" s="1346"/>
      <c r="I76" s="1346"/>
      <c r="J76" s="1346"/>
      <c r="K76" s="1346"/>
      <c r="L76" s="1346"/>
    </row>
    <row r="77" spans="1:12" ht="20.100000000000001" customHeight="1">
      <c r="A77" s="637"/>
      <c r="B77" s="1343"/>
      <c r="C77" s="1343"/>
      <c r="D77" s="1343"/>
      <c r="E77" s="1346"/>
      <c r="F77" s="1346"/>
      <c r="G77" s="1346"/>
      <c r="H77" s="1346"/>
      <c r="I77" s="1346"/>
      <c r="J77" s="1346"/>
      <c r="K77" s="1346"/>
      <c r="L77" s="1346"/>
    </row>
    <row r="78" spans="1:12" ht="20.100000000000001" customHeight="1">
      <c r="A78" s="637"/>
      <c r="B78" s="1343"/>
      <c r="C78" s="1343"/>
      <c r="D78" s="1343"/>
      <c r="E78" s="1346"/>
      <c r="F78" s="1346"/>
      <c r="G78" s="1346"/>
      <c r="H78" s="1346"/>
      <c r="I78" s="1346"/>
      <c r="J78" s="1346"/>
      <c r="K78" s="1346"/>
      <c r="L78" s="1346"/>
    </row>
    <row r="79" spans="1:12" ht="20.100000000000001" customHeight="1">
      <c r="A79" s="637"/>
      <c r="B79" s="1343"/>
      <c r="C79" s="1343"/>
      <c r="D79" s="1343"/>
      <c r="E79" s="1346"/>
      <c r="F79" s="1346"/>
      <c r="G79" s="1346"/>
      <c r="H79" s="1346"/>
      <c r="I79" s="1346"/>
      <c r="J79" s="1346"/>
      <c r="K79" s="1346"/>
      <c r="L79" s="1346"/>
    </row>
    <row r="80" spans="1:12" ht="20.100000000000001" customHeight="1">
      <c r="A80" s="637"/>
      <c r="B80" s="1343"/>
      <c r="C80" s="1343"/>
      <c r="D80" s="1343"/>
      <c r="E80" s="1346"/>
      <c r="F80" s="1346"/>
      <c r="G80" s="1346"/>
      <c r="H80" s="1346"/>
      <c r="I80" s="1346"/>
      <c r="J80" s="1346"/>
      <c r="K80" s="1346"/>
      <c r="L80" s="1346"/>
    </row>
    <row r="81" spans="1:12" s="554" customFormat="1" ht="20.100000000000001" customHeight="1">
      <c r="A81" s="636">
        <v>4.2</v>
      </c>
      <c r="B81" s="632" t="s">
        <v>42</v>
      </c>
      <c r="C81" s="657"/>
      <c r="D81" s="657"/>
      <c r="E81" s="657"/>
      <c r="F81" s="657"/>
    </row>
    <row r="82" spans="1:12" s="554" customFormat="1" ht="20.100000000000001" customHeight="1">
      <c r="A82" s="632"/>
      <c r="B82" s="632"/>
      <c r="C82" s="657"/>
      <c r="D82" s="657"/>
      <c r="E82" s="657"/>
      <c r="F82" s="657"/>
      <c r="K82" s="658" t="s">
        <v>108</v>
      </c>
      <c r="L82" s="659"/>
    </row>
    <row r="83" spans="1:12" s="554" customFormat="1" ht="20.100000000000001" customHeight="1">
      <c r="A83" s="632"/>
      <c r="B83" s="660" t="s">
        <v>106</v>
      </c>
      <c r="C83" s="1356" t="s">
        <v>107</v>
      </c>
      <c r="D83" s="1356"/>
      <c r="E83" s="1356"/>
      <c r="F83" s="1356"/>
      <c r="G83" s="1356"/>
      <c r="H83" s="1357" t="s">
        <v>43</v>
      </c>
      <c r="I83" s="1358"/>
      <c r="J83" s="1358"/>
      <c r="K83" s="1358"/>
      <c r="L83" s="1359"/>
    </row>
    <row r="84" spans="1:12" s="663" customFormat="1" ht="33" customHeight="1">
      <c r="A84" s="611"/>
      <c r="B84" s="661"/>
      <c r="C84" s="662" t="s">
        <v>550</v>
      </c>
      <c r="D84" s="662" t="s">
        <v>522</v>
      </c>
      <c r="E84" s="662" t="s">
        <v>497</v>
      </c>
      <c r="F84" s="662" t="s">
        <v>496</v>
      </c>
      <c r="G84" s="662" t="s">
        <v>492</v>
      </c>
      <c r="H84" s="662" t="s">
        <v>497</v>
      </c>
      <c r="I84" s="662" t="s">
        <v>522</v>
      </c>
      <c r="J84" s="662" t="s">
        <v>550</v>
      </c>
      <c r="K84" s="662" t="s">
        <v>823</v>
      </c>
      <c r="L84" s="662" t="s">
        <v>958</v>
      </c>
    </row>
    <row r="85" spans="1:12" s="554" customFormat="1" ht="33" customHeight="1">
      <c r="A85" s="632"/>
      <c r="B85" s="661" t="s">
        <v>109</v>
      </c>
      <c r="C85" s="664"/>
      <c r="D85" s="664"/>
      <c r="E85" s="664"/>
      <c r="F85" s="664"/>
      <c r="G85" s="664"/>
      <c r="H85" s="664"/>
      <c r="I85" s="664"/>
      <c r="J85" s="664"/>
      <c r="K85" s="664"/>
      <c r="L85" s="664"/>
    </row>
    <row r="86" spans="1:12" s="554" customFormat="1" ht="33" customHeight="1">
      <c r="A86" s="632"/>
      <c r="B86" s="661" t="s">
        <v>110</v>
      </c>
      <c r="C86" s="664"/>
      <c r="D86" s="664"/>
      <c r="E86" s="664"/>
      <c r="F86" s="664"/>
      <c r="G86" s="664"/>
      <c r="H86" s="664"/>
      <c r="I86" s="664"/>
      <c r="J86" s="664"/>
      <c r="K86" s="664"/>
      <c r="L86" s="664"/>
    </row>
    <row r="87" spans="1:12" s="554" customFormat="1" ht="33" customHeight="1">
      <c r="A87" s="632"/>
      <c r="B87" s="661" t="s">
        <v>113</v>
      </c>
      <c r="C87" s="664"/>
      <c r="D87" s="664"/>
      <c r="E87" s="664"/>
      <c r="F87" s="664"/>
      <c r="G87" s="664"/>
      <c r="H87" s="664"/>
      <c r="I87" s="664"/>
      <c r="J87" s="664"/>
      <c r="K87" s="664"/>
      <c r="L87" s="664"/>
    </row>
    <row r="88" spans="1:12" s="554" customFormat="1" ht="33" customHeight="1">
      <c r="A88" s="632"/>
      <c r="B88" s="661" t="s">
        <v>114</v>
      </c>
      <c r="C88" s="664"/>
      <c r="D88" s="664"/>
      <c r="E88" s="664"/>
      <c r="F88" s="664"/>
      <c r="G88" s="664"/>
      <c r="H88" s="664"/>
      <c r="I88" s="664"/>
      <c r="J88" s="664"/>
      <c r="K88" s="664"/>
      <c r="L88" s="664"/>
    </row>
    <row r="89" spans="1:12" s="554" customFormat="1" ht="33" customHeight="1">
      <c r="A89" s="632"/>
      <c r="B89" s="661" t="s">
        <v>115</v>
      </c>
      <c r="C89" s="664"/>
      <c r="D89" s="664"/>
      <c r="E89" s="664"/>
      <c r="F89" s="664"/>
      <c r="G89" s="664"/>
      <c r="H89" s="664"/>
      <c r="I89" s="664"/>
      <c r="J89" s="664"/>
      <c r="K89" s="664"/>
      <c r="L89" s="664"/>
    </row>
    <row r="90" spans="1:12" s="554" customFormat="1" ht="33" customHeight="1">
      <c r="A90" s="632"/>
      <c r="B90" s="661" t="s">
        <v>116</v>
      </c>
      <c r="C90" s="664"/>
      <c r="D90" s="664"/>
      <c r="E90" s="664"/>
      <c r="F90" s="664"/>
      <c r="G90" s="664"/>
      <c r="H90" s="664"/>
      <c r="I90" s="664"/>
      <c r="J90" s="664"/>
      <c r="K90" s="664"/>
      <c r="L90" s="664"/>
    </row>
    <row r="91" spans="1:12" ht="20.100000000000001" customHeight="1">
      <c r="A91" s="665"/>
      <c r="B91" s="665"/>
      <c r="C91" s="627"/>
      <c r="D91" s="627"/>
      <c r="E91" s="627"/>
      <c r="F91" s="627"/>
    </row>
    <row r="92" spans="1:12">
      <c r="A92" s="636"/>
      <c r="B92" s="1336"/>
      <c r="C92" s="1336"/>
      <c r="D92" s="1336"/>
      <c r="E92" s="1336"/>
      <c r="F92" s="1336"/>
      <c r="G92" s="1336"/>
      <c r="H92" s="1336"/>
      <c r="I92" s="1336"/>
      <c r="J92" s="1336"/>
      <c r="K92" s="1336"/>
      <c r="L92" s="1336"/>
    </row>
    <row r="93" spans="1:12" ht="20.100000000000001" customHeight="1">
      <c r="A93" s="665"/>
      <c r="B93" s="665"/>
      <c r="C93" s="627"/>
      <c r="D93" s="627"/>
      <c r="E93" s="627"/>
      <c r="F93" s="627"/>
    </row>
    <row r="94" spans="1:12" ht="24" customHeight="1">
      <c r="A94" s="665"/>
      <c r="B94" s="665"/>
      <c r="C94" s="627"/>
      <c r="D94" s="627"/>
      <c r="E94" s="627"/>
      <c r="F94" s="338"/>
      <c r="G94" s="666"/>
    </row>
    <row r="95" spans="1:12" ht="24" customHeight="1">
      <c r="A95" s="667" t="s">
        <v>6</v>
      </c>
      <c r="B95" s="1360" t="str">
        <f>'Attach 15'!B87</f>
        <v>--</v>
      </c>
      <c r="C95" s="1360"/>
      <c r="D95" s="1360"/>
      <c r="E95" s="338"/>
      <c r="G95" s="666" t="s">
        <v>4</v>
      </c>
      <c r="H95" s="1361" t="str">
        <f>'Attach 15'!E87</f>
        <v/>
      </c>
      <c r="I95" s="1362"/>
      <c r="J95" s="1362"/>
      <c r="K95" s="1362"/>
      <c r="L95" s="1362"/>
    </row>
    <row r="96" spans="1:12" ht="24" customHeight="1">
      <c r="A96" s="667" t="s">
        <v>7</v>
      </c>
      <c r="B96" s="1363" t="str">
        <f>'Attach 15'!B88</f>
        <v/>
      </c>
      <c r="C96" s="1363"/>
      <c r="D96" s="1363"/>
      <c r="E96" s="338"/>
      <c r="G96" s="666" t="s">
        <v>5</v>
      </c>
      <c r="H96" s="1361" t="str">
        <f>'Attach 15'!E88</f>
        <v/>
      </c>
      <c r="I96" s="1362"/>
      <c r="J96" s="1362"/>
      <c r="K96" s="1362"/>
      <c r="L96" s="1362"/>
    </row>
  </sheetData>
  <sheetProtection algorithmName="SHA-512" hashValue="tnw6VjBse5uxPlcSMYnohhnQdWsvYZhDwGJzK/Ps3zmcUDEBDGUUXyDX9MmEP1L1PmXXn842wb89vFCGtBuq+g==" saltValue="2XtJQwJCtnsg/34x+jhC4w==" spinCount="100000" sheet="1" formatColumns="0" formatRows="0" selectLockedCells="1"/>
  <customSheetViews>
    <customSheetView guid="{28F8E3EE-9674-48D3-AA88-E28CD7FD8EC7}" scale="110" showPageBreaks="1" showGridLines="0" zeroValues="0" printArea="1" view="pageBreakPreview">
      <selection activeCell="K87" sqref="K87"/>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869B0F9C-77A4-468D-A350-EA35CAE357D9}" scale="110" showPageBreaks="1" showGridLines="0" zeroValues="0" printArea="1" view="pageBreakPreview">
      <selection activeCell="K87" sqref="K87"/>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3B560446-5E90-427C-82DA-4C4E21FC4875}" scale="110" showPageBreaks="1" showGridLines="0" zeroValues="0" printArea="1" view="pageBreakPreview">
      <selection activeCell="K87" sqref="K87"/>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4"/>
  <headerFooter alignWithMargins="0">
    <oddFooter>&amp;R&amp;"Book Antiqua,Bold"&amp;8 Page &amp;P of &amp;N</oddFooter>
  </headerFooter>
  <rowBreaks count="2" manualBreakCount="2">
    <brk id="23" max="11" man="1"/>
    <brk id="53" max="11" man="1"/>
  </rowBreaks>
  <drawing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0" zoomScaleSheetLayoutView="100" workbookViewId="0">
      <selection activeCell="A19" sqref="A19"/>
    </sheetView>
  </sheetViews>
  <sheetFormatPr defaultColWidth="9.109375" defaultRowHeight="14.4"/>
  <cols>
    <col min="1" max="1" width="16.33203125" style="251" customWidth="1"/>
    <col min="2" max="2" width="31.33203125" style="251" customWidth="1"/>
    <col min="3" max="3" width="34.88671875" style="251" customWidth="1"/>
    <col min="4" max="4" width="18.88671875" style="251" customWidth="1"/>
    <col min="5" max="5" width="21.33203125" style="251" customWidth="1"/>
    <col min="6" max="8" width="9.109375" style="249"/>
    <col min="9" max="16384" width="9.109375" style="250"/>
  </cols>
  <sheetData>
    <row r="1" spans="1:26" ht="13.8">
      <c r="A1" s="1372" t="str">
        <f>'Attach 3(JV)'!A1</f>
        <v>Specification No. :CC/T/W-CIVIL/DOM/A00/23/11748</v>
      </c>
      <c r="B1" s="1372"/>
      <c r="C1" s="1372"/>
      <c r="D1" s="1371" t="str">
        <f>"Attachment-17 "&amp;'Attach 3(JV)'!AT1</f>
        <v xml:space="preserve">Attachment-17 </v>
      </c>
      <c r="E1" s="1371"/>
    </row>
    <row r="2" spans="1:26" ht="10.5" customHeight="1">
      <c r="Z2" s="252">
        <f>'[6]Attach 3(JV)'!Z2</f>
        <v>0</v>
      </c>
    </row>
    <row r="3" spans="1:26" ht="77.25" customHeight="1">
      <c r="A3" s="1206" t="str">
        <f>'Attach 3(JV)'!A3</f>
        <v>Package-II: Ground Improvement using Vibro Stone Column at KPS-3 Substation associated with Establishment of Khavda Pooling Station-3 (KPS-3) in Khavda RE Park</v>
      </c>
      <c r="B3" s="1207"/>
      <c r="C3" s="1207"/>
      <c r="D3" s="1207"/>
      <c r="E3" s="1207"/>
      <c r="F3" s="253"/>
      <c r="G3" s="254"/>
      <c r="H3" s="253"/>
    </row>
    <row r="4" spans="1:26" ht="6.75" customHeight="1">
      <c r="A4" s="255"/>
      <c r="H4" s="30"/>
      <c r="I4" s="11"/>
    </row>
    <row r="5" spans="1:26" ht="19.5" customHeight="1">
      <c r="A5" s="1252" t="s">
        <v>479</v>
      </c>
      <c r="B5" s="1252"/>
      <c r="C5" s="1252"/>
      <c r="D5" s="1252"/>
      <c r="E5" s="1252"/>
      <c r="F5" s="256"/>
      <c r="H5" s="30"/>
      <c r="I5" s="11"/>
    </row>
    <row r="6" spans="1:26" ht="7.5" customHeight="1">
      <c r="A6" s="257"/>
      <c r="H6" s="30"/>
      <c r="I6" s="11"/>
    </row>
    <row r="7" spans="1:26" ht="19.5" customHeight="1">
      <c r="A7" s="258" t="str">
        <f>'Attach 3(JV)'!A7</f>
        <v>Bidder’s Name and Address  :</v>
      </c>
      <c r="B7" s="257"/>
      <c r="C7" s="257"/>
      <c r="D7" s="15" t="str">
        <f>'[6]Attach 3(JV)'!E7</f>
        <v>To:</v>
      </c>
      <c r="H7" s="30"/>
      <c r="I7" s="11"/>
    </row>
    <row r="8" spans="1:26" ht="26.25" customHeight="1">
      <c r="A8" s="1253" t="str">
        <f>'Attach 3(JV)'!A8</f>
        <v/>
      </c>
      <c r="B8" s="1253"/>
      <c r="C8" s="1253"/>
      <c r="D8" s="12" t="str">
        <f>'[6]Attach 3(JV)'!E8</f>
        <v>Contract Services</v>
      </c>
      <c r="H8" s="30"/>
      <c r="I8" s="11"/>
    </row>
    <row r="9" spans="1:26" ht="19.5" customHeight="1">
      <c r="A9" s="13" t="s">
        <v>334</v>
      </c>
      <c r="B9" s="840">
        <f>'Attach 3(JV)'!B9</f>
        <v>0</v>
      </c>
      <c r="C9" s="840"/>
      <c r="D9" s="12" t="str">
        <f>'[6]Attach 3(JV)'!E9</f>
        <v>Power Grid Corporation of India Ltd.,</v>
      </c>
      <c r="H9" s="30"/>
      <c r="I9" s="11"/>
    </row>
    <row r="10" spans="1:26" ht="19.5" customHeight="1">
      <c r="A10" s="13" t="s">
        <v>336</v>
      </c>
      <c r="B10" s="840">
        <f>'Attach 3(JV)'!B10</f>
        <v>0</v>
      </c>
      <c r="C10" s="840"/>
      <c r="D10" s="12" t="str">
        <f>'[6]Attach 3(JV)'!E10</f>
        <v>"Saudamini", Plot No. 2, Sector 29</v>
      </c>
      <c r="H10" s="30"/>
      <c r="I10" s="11"/>
    </row>
    <row r="11" spans="1:26" ht="19.5" customHeight="1">
      <c r="B11" s="840">
        <f>'Attach 3(JV)'!B11</f>
        <v>0</v>
      </c>
      <c r="C11" s="840"/>
      <c r="D11" s="12" t="str">
        <f>'[6]Attach 3(JV)'!E11</f>
        <v>Gurgaon (Haryana) - 122001</v>
      </c>
    </row>
    <row r="12" spans="1:26" ht="14.25" customHeight="1">
      <c r="A12" s="257"/>
      <c r="B12" s="840">
        <f>'Attach 3(JV)'!B12</f>
        <v>0</v>
      </c>
      <c r="C12" s="840"/>
      <c r="D12" s="12"/>
    </row>
    <row r="13" spans="1:26" ht="19.5" customHeight="1">
      <c r="A13" s="251" t="s">
        <v>329</v>
      </c>
    </row>
    <row r="14" spans="1:26" ht="9.9" customHeight="1">
      <c r="A14" s="257"/>
    </row>
    <row r="15" spans="1:26" ht="93.75" customHeight="1">
      <c r="A15" s="259">
        <v>1</v>
      </c>
      <c r="B15" s="1369" t="s">
        <v>480</v>
      </c>
      <c r="C15" s="1369"/>
      <c r="D15" s="1369"/>
      <c r="E15" s="1369"/>
      <c r="F15" s="260"/>
      <c r="G15" s="260"/>
      <c r="H15" s="260"/>
    </row>
    <row r="16" spans="1:26" ht="51.75" customHeight="1">
      <c r="A16" s="259">
        <v>2</v>
      </c>
      <c r="B16" s="1369" t="s">
        <v>481</v>
      </c>
      <c r="C16" s="1369"/>
      <c r="D16" s="1369"/>
      <c r="E16" s="1369"/>
      <c r="F16" s="260"/>
      <c r="G16" s="260"/>
      <c r="H16" s="260"/>
    </row>
    <row r="17" spans="1:8" ht="16.5" customHeight="1">
      <c r="A17" s="257"/>
      <c r="B17" s="257"/>
      <c r="C17" s="257"/>
      <c r="D17" s="257"/>
      <c r="E17" s="257"/>
      <c r="F17" s="260"/>
      <c r="G17" s="260"/>
      <c r="H17" s="260"/>
    </row>
    <row r="18" spans="1:8" s="249" customFormat="1" ht="97.5" customHeight="1">
      <c r="A18" s="261" t="s">
        <v>482</v>
      </c>
      <c r="B18" s="262" t="s">
        <v>332</v>
      </c>
      <c r="C18" s="262" t="s">
        <v>483</v>
      </c>
      <c r="D18" s="261" t="s">
        <v>484</v>
      </c>
      <c r="E18" s="261" t="s">
        <v>485</v>
      </c>
      <c r="G18" s="260"/>
      <c r="H18" s="260"/>
    </row>
    <row r="19" spans="1:8" ht="15.6">
      <c r="A19" s="263"/>
      <c r="B19" s="264"/>
      <c r="C19" s="264"/>
      <c r="D19" s="265"/>
      <c r="E19" s="265"/>
      <c r="F19" s="260"/>
      <c r="G19" s="260"/>
      <c r="H19" s="260"/>
    </row>
    <row r="20" spans="1:8" ht="15.6">
      <c r="A20" s="263"/>
      <c r="B20" s="264"/>
      <c r="C20" s="264"/>
      <c r="D20" s="265"/>
      <c r="E20" s="265"/>
      <c r="F20" s="260"/>
      <c r="G20" s="260"/>
      <c r="H20" s="260"/>
    </row>
    <row r="21" spans="1:8" ht="15.6">
      <c r="A21" s="263"/>
      <c r="B21" s="264"/>
      <c r="C21" s="264"/>
      <c r="D21" s="265"/>
      <c r="E21" s="265"/>
      <c r="F21" s="260"/>
      <c r="G21" s="260"/>
      <c r="H21" s="260"/>
    </row>
    <row r="22" spans="1:8" ht="15.6">
      <c r="A22" s="263"/>
      <c r="B22" s="264"/>
      <c r="C22" s="264"/>
      <c r="D22" s="265"/>
      <c r="E22" s="265"/>
      <c r="F22" s="260"/>
      <c r="G22" s="260"/>
      <c r="H22" s="260"/>
    </row>
    <row r="23" spans="1:8" ht="15.6">
      <c r="A23" s="263"/>
      <c r="B23" s="264"/>
      <c r="C23" s="264"/>
      <c r="D23" s="265"/>
      <c r="E23" s="265"/>
      <c r="F23" s="260"/>
      <c r="G23" s="260"/>
      <c r="H23" s="260"/>
    </row>
    <row r="24" spans="1:8" ht="15.6">
      <c r="A24" s="263"/>
      <c r="B24" s="264"/>
      <c r="C24" s="264"/>
      <c r="D24" s="265"/>
      <c r="E24" s="265"/>
      <c r="F24" s="260"/>
      <c r="G24" s="260"/>
      <c r="H24" s="260"/>
    </row>
    <row r="25" spans="1:8" ht="6" customHeight="1">
      <c r="A25" s="266"/>
      <c r="B25" s="267"/>
      <c r="C25" s="267"/>
      <c r="D25" s="268"/>
      <c r="E25" s="268"/>
      <c r="F25" s="260"/>
      <c r="G25" s="260"/>
      <c r="H25" s="260"/>
    </row>
    <row r="26" spans="1:8" ht="0.6" hidden="1" customHeight="1">
      <c r="A26" s="269"/>
      <c r="B26" s="270"/>
      <c r="C26" s="270"/>
      <c r="D26" s="271"/>
      <c r="E26" s="271"/>
      <c r="F26" s="260"/>
      <c r="G26" s="260"/>
      <c r="H26" s="260"/>
    </row>
    <row r="27" spans="1:8" ht="30" customHeight="1">
      <c r="A27" s="1370" t="s">
        <v>486</v>
      </c>
      <c r="B27" s="1370"/>
      <c r="C27" s="1370"/>
      <c r="D27" s="1370"/>
      <c r="E27" s="1370"/>
      <c r="F27" s="260"/>
      <c r="G27" s="260"/>
      <c r="H27" s="260"/>
    </row>
    <row r="28" spans="1:8">
      <c r="C28" s="272"/>
    </row>
    <row r="29" spans="1:8">
      <c r="A29" s="273" t="s">
        <v>6</v>
      </c>
      <c r="B29" s="274" t="str">
        <f>'Attach 3(JV)'!B24</f>
        <v>--</v>
      </c>
      <c r="C29" s="272" t="s">
        <v>4</v>
      </c>
      <c r="D29" s="275" t="str">
        <f>'Attach 3(JV)'!E24</f>
        <v/>
      </c>
    </row>
    <row r="30" spans="1:8">
      <c r="A30" s="273" t="s">
        <v>7</v>
      </c>
      <c r="B30" s="275" t="str">
        <f>'Attach 3(JV)'!B25</f>
        <v/>
      </c>
      <c r="C30" s="272" t="s">
        <v>5</v>
      </c>
      <c r="D30" s="275" t="str">
        <f>'Attach 3(JV)'!E25</f>
        <v/>
      </c>
    </row>
    <row r="31" spans="1:8">
      <c r="B31" s="276"/>
      <c r="C31" s="272"/>
      <c r="D31" s="272"/>
      <c r="E31" s="276"/>
    </row>
    <row r="32" spans="1:8" hidden="1">
      <c r="A32" s="246" t="str">
        <f>A1</f>
        <v>Specification No. :CC/T/W-CIVIL/DOM/A00/23/11748</v>
      </c>
      <c r="B32" s="247"/>
      <c r="C32" s="247"/>
      <c r="D32" s="247"/>
      <c r="E32" s="248" t="str">
        <f>D1</f>
        <v xml:space="preserve">Attachment-17 </v>
      </c>
    </row>
    <row r="33" spans="1:8" hidden="1"/>
    <row r="34" spans="1:8" hidden="1">
      <c r="A34" s="1367" t="str">
        <f>A3</f>
        <v>Package-II: Ground Improvement using Vibro Stone Column at KPS-3 Substation associated with Establishment of Khavda Pooling Station-3 (KPS-3) in Khavda RE Park</v>
      </c>
      <c r="B34" s="1367"/>
      <c r="C34" s="1367"/>
      <c r="D34" s="1367"/>
      <c r="E34" s="1367"/>
    </row>
    <row r="35" spans="1:8" hidden="1">
      <c r="A35" s="255"/>
    </row>
    <row r="36" spans="1:8" hidden="1">
      <c r="A36" s="1368" t="s">
        <v>375</v>
      </c>
      <c r="B36" s="1368"/>
      <c r="C36" s="1368"/>
      <c r="D36" s="1368"/>
      <c r="E36" s="1368"/>
      <c r="F36" s="250"/>
      <c r="G36" s="250"/>
      <c r="H36" s="250"/>
    </row>
    <row r="37" spans="1:8" hidden="1">
      <c r="A37" s="257"/>
      <c r="F37" s="250"/>
      <c r="G37" s="250"/>
      <c r="H37" s="250"/>
    </row>
    <row r="38" spans="1:8" hidden="1">
      <c r="A38" s="258" t="str">
        <f>'[6]Attach 3(JV)'!A15</f>
        <v>Name(s) and Addresse(s) of other partner(s)</v>
      </c>
      <c r="B38" s="257"/>
      <c r="C38" s="257"/>
      <c r="D38" s="15" t="str">
        <f>D7</f>
        <v>To:</v>
      </c>
      <c r="F38" s="250"/>
      <c r="G38" s="250"/>
      <c r="H38" s="250"/>
    </row>
    <row r="39" spans="1:8" hidden="1">
      <c r="A39" s="258" t="str">
        <f>'[6]Attach 3(JV)'!B16</f>
        <v/>
      </c>
      <c r="B39" s="257"/>
      <c r="C39" s="257"/>
      <c r="D39" s="12" t="str">
        <f>D8</f>
        <v>Contract Services</v>
      </c>
      <c r="F39" s="250"/>
      <c r="G39" s="250"/>
      <c r="H39" s="250"/>
    </row>
    <row r="40" spans="1:8" hidden="1">
      <c r="A40" s="13" t="s">
        <v>334</v>
      </c>
      <c r="B40" s="840" t="str">
        <f>'[6]Attach 3(JV)'!B17:D17</f>
        <v xml:space="preserve">…… ……. …….. …… ……. …….. </v>
      </c>
      <c r="C40" s="840"/>
      <c r="D40" s="12" t="str">
        <f>D9</f>
        <v>Power Grid Corporation of India Ltd.,</v>
      </c>
      <c r="F40" s="250"/>
      <c r="G40" s="250"/>
      <c r="H40" s="250"/>
    </row>
    <row r="41" spans="1:8" hidden="1">
      <c r="A41" s="13" t="s">
        <v>336</v>
      </c>
      <c r="B41" s="840" t="str">
        <f>'[6]Attach 3(JV)'!B18:D18</f>
        <v xml:space="preserve">…… ……. …….. …… ……. …….. </v>
      </c>
      <c r="C41" s="840"/>
      <c r="D41" s="12" t="str">
        <f>D10</f>
        <v>"Saudamini", Plot No. 2, Sector 29</v>
      </c>
      <c r="F41" s="250"/>
      <c r="G41" s="250"/>
      <c r="H41" s="250"/>
    </row>
    <row r="42" spans="1:8" hidden="1">
      <c r="B42" s="840" t="str">
        <f>'[6]Attach 3(JV)'!B19:D19</f>
        <v xml:space="preserve">…… ……. …….. …… ……. …….. </v>
      </c>
      <c r="C42" s="840"/>
      <c r="D42" s="12" t="str">
        <f>D11</f>
        <v>Gurgaon (Haryana) - 122001</v>
      </c>
      <c r="F42" s="250"/>
      <c r="G42" s="250"/>
      <c r="H42" s="250"/>
    </row>
    <row r="43" spans="1:8" hidden="1">
      <c r="A43" s="257"/>
      <c r="B43" s="840" t="str">
        <f>'[6]Attach 3(JV)'!B20:D20</f>
        <v xml:space="preserve">…… ……. …….. …… ……. …….. </v>
      </c>
      <c r="C43" s="840"/>
      <c r="D43" s="12"/>
      <c r="F43" s="250"/>
      <c r="G43" s="250"/>
      <c r="H43" s="250"/>
    </row>
    <row r="44" spans="1:8" hidden="1">
      <c r="A44" s="251" t="s">
        <v>329</v>
      </c>
      <c r="F44" s="250"/>
      <c r="G44" s="250"/>
      <c r="H44" s="250"/>
    </row>
    <row r="45" spans="1:8" hidden="1">
      <c r="A45" s="257"/>
      <c r="F45" s="250"/>
      <c r="G45" s="250"/>
      <c r="H45" s="250"/>
    </row>
    <row r="46" spans="1:8" hidden="1">
      <c r="A46" s="1365" t="s">
        <v>376</v>
      </c>
      <c r="B46" s="1365"/>
      <c r="C46" s="1365"/>
      <c r="D46" s="1365"/>
      <c r="E46" s="1365"/>
      <c r="F46" s="250"/>
      <c r="G46" s="250"/>
      <c r="H46" s="250"/>
    </row>
    <row r="47" spans="1:8" hidden="1">
      <c r="A47" s="257"/>
      <c r="B47" s="257"/>
      <c r="C47" s="257"/>
      <c r="D47" s="257"/>
      <c r="E47" s="257"/>
      <c r="F47" s="250"/>
      <c r="G47" s="250"/>
      <c r="H47" s="250"/>
    </row>
    <row r="48" spans="1:8" ht="57.6" hidden="1">
      <c r="A48" s="261" t="s">
        <v>332</v>
      </c>
      <c r="B48" s="1366" t="s">
        <v>101</v>
      </c>
      <c r="C48" s="1366"/>
      <c r="D48" s="261" t="s">
        <v>102</v>
      </c>
      <c r="E48" s="261" t="s">
        <v>103</v>
      </c>
      <c r="F48" s="250"/>
      <c r="G48" s="250"/>
      <c r="H48" s="250"/>
    </row>
    <row r="49" spans="1:8" hidden="1">
      <c r="A49" s="277">
        <v>1</v>
      </c>
      <c r="B49" s="1364"/>
      <c r="C49" s="1364"/>
      <c r="D49" s="278"/>
      <c r="E49" s="278"/>
      <c r="F49" s="250"/>
      <c r="G49" s="250"/>
      <c r="H49" s="250"/>
    </row>
    <row r="50" spans="1:8" hidden="1">
      <c r="A50" s="277">
        <v>2</v>
      </c>
      <c r="B50" s="1364"/>
      <c r="C50" s="1364"/>
      <c r="D50" s="278"/>
      <c r="E50" s="278"/>
      <c r="F50" s="250"/>
      <c r="G50" s="250"/>
      <c r="H50" s="250"/>
    </row>
    <row r="51" spans="1:8" hidden="1">
      <c r="A51" s="277">
        <v>3</v>
      </c>
      <c r="B51" s="1364"/>
      <c r="C51" s="1364"/>
      <c r="D51" s="278"/>
      <c r="E51" s="278"/>
      <c r="F51" s="250"/>
      <c r="G51" s="250"/>
      <c r="H51" s="250"/>
    </row>
    <row r="52" spans="1:8" hidden="1">
      <c r="A52" s="277">
        <v>4</v>
      </c>
      <c r="B52" s="1364"/>
      <c r="C52" s="1364"/>
      <c r="D52" s="278"/>
      <c r="E52" s="278"/>
      <c r="F52" s="250"/>
      <c r="G52" s="250"/>
      <c r="H52" s="250"/>
    </row>
    <row r="53" spans="1:8" hidden="1">
      <c r="A53" s="277">
        <v>5</v>
      </c>
      <c r="B53" s="1364"/>
      <c r="C53" s="1364"/>
      <c r="D53" s="278"/>
      <c r="E53" s="278"/>
      <c r="F53" s="250"/>
      <c r="G53" s="250"/>
      <c r="H53" s="250"/>
    </row>
    <row r="54" spans="1:8" hidden="1">
      <c r="A54" s="277">
        <v>6</v>
      </c>
      <c r="B54" s="1364"/>
      <c r="C54" s="1364"/>
      <c r="D54" s="278"/>
      <c r="E54" s="278"/>
      <c r="F54" s="250"/>
      <c r="G54" s="250"/>
      <c r="H54" s="250"/>
    </row>
    <row r="55" spans="1:8" hidden="1">
      <c r="A55" s="257"/>
      <c r="B55" s="257"/>
      <c r="C55" s="257"/>
      <c r="D55" s="257"/>
      <c r="E55" s="257"/>
      <c r="F55" s="250"/>
      <c r="G55" s="250"/>
      <c r="H55" s="250"/>
    </row>
    <row r="56" spans="1:8" hidden="1">
      <c r="A56" s="279"/>
      <c r="B56" s="279"/>
      <c r="C56" s="279"/>
      <c r="D56" s="279"/>
      <c r="E56" s="279"/>
      <c r="F56" s="250"/>
      <c r="G56" s="250"/>
      <c r="H56" s="250"/>
    </row>
    <row r="57" spans="1:8" hidden="1">
      <c r="A57" s="279" t="s">
        <v>6</v>
      </c>
      <c r="B57" s="274" t="str">
        <f>B29</f>
        <v>--</v>
      </c>
      <c r="C57" s="279" t="s">
        <v>4</v>
      </c>
      <c r="D57" s="279" t="str">
        <f>D29</f>
        <v/>
      </c>
      <c r="E57" s="279"/>
      <c r="F57" s="250"/>
      <c r="G57" s="250"/>
      <c r="H57" s="250"/>
    </row>
    <row r="58" spans="1:8" hidden="1">
      <c r="A58" s="279" t="s">
        <v>7</v>
      </c>
      <c r="B58" s="279" t="str">
        <f>B30</f>
        <v/>
      </c>
      <c r="C58" s="279" t="s">
        <v>5</v>
      </c>
      <c r="D58" s="279" t="str">
        <f>D30</f>
        <v/>
      </c>
      <c r="E58" s="279"/>
      <c r="F58" s="250"/>
      <c r="G58" s="250"/>
      <c r="H58" s="250"/>
    </row>
    <row r="59" spans="1:8" hidden="1">
      <c r="A59" s="279"/>
      <c r="B59" s="279"/>
      <c r="C59" s="279"/>
      <c r="D59" s="279"/>
      <c r="E59" s="279"/>
      <c r="F59" s="250"/>
      <c r="G59" s="250"/>
      <c r="H59" s="250"/>
    </row>
    <row r="60" spans="1:8" hidden="1">
      <c r="A60" s="246" t="str">
        <f>A32</f>
        <v>Specification No. :CC/T/W-CIVIL/DOM/A00/23/11748</v>
      </c>
      <c r="B60" s="247"/>
      <c r="C60" s="247"/>
      <c r="D60" s="247"/>
      <c r="E60" s="248" t="str">
        <f>E32</f>
        <v xml:space="preserve">Attachment-17 </v>
      </c>
      <c r="F60" s="250"/>
      <c r="G60" s="250"/>
      <c r="H60" s="250"/>
    </row>
    <row r="61" spans="1:8" hidden="1">
      <c r="F61" s="250"/>
      <c r="G61" s="250"/>
      <c r="H61" s="250"/>
    </row>
    <row r="62" spans="1:8" hidden="1">
      <c r="A62" s="1367" t="str">
        <f>A34</f>
        <v>Package-II: Ground Improvement using Vibro Stone Column at KPS-3 Substation associated with Establishment of Khavda Pooling Station-3 (KPS-3) in Khavda RE Park</v>
      </c>
      <c r="B62" s="1367"/>
      <c r="C62" s="1367"/>
      <c r="D62" s="1367"/>
      <c r="E62" s="1367"/>
      <c r="F62" s="250"/>
      <c r="G62" s="250"/>
      <c r="H62" s="250"/>
    </row>
    <row r="63" spans="1:8" hidden="1">
      <c r="A63" s="255"/>
      <c r="F63" s="250"/>
      <c r="G63" s="250"/>
      <c r="H63" s="250"/>
    </row>
    <row r="64" spans="1:8" hidden="1">
      <c r="A64" s="1368" t="s">
        <v>375</v>
      </c>
      <c r="B64" s="1368"/>
      <c r="C64" s="1368"/>
      <c r="D64" s="1368"/>
      <c r="E64" s="1368"/>
      <c r="F64" s="250"/>
      <c r="G64" s="250"/>
      <c r="H64" s="250"/>
    </row>
    <row r="65" spans="1:8" hidden="1">
      <c r="A65" s="257"/>
      <c r="F65" s="250"/>
      <c r="G65" s="250"/>
      <c r="H65" s="250"/>
    </row>
    <row r="66" spans="1:8" hidden="1">
      <c r="A66" s="258" t="str">
        <f>'[6]Attach 3(JV)'!A15</f>
        <v>Name(s) and Addresse(s) of other partner(s)</v>
      </c>
      <c r="B66" s="257"/>
      <c r="C66" s="257"/>
      <c r="D66" s="15" t="str">
        <f>D7</f>
        <v>To:</v>
      </c>
      <c r="F66" s="250"/>
      <c r="G66" s="250"/>
      <c r="H66" s="250"/>
    </row>
    <row r="67" spans="1:8" hidden="1">
      <c r="A67" s="258" t="str">
        <f>'[6]Attach 3(JV)'!E16</f>
        <v/>
      </c>
      <c r="B67" s="257"/>
      <c r="C67" s="257"/>
      <c r="D67" s="12" t="str">
        <f>D8</f>
        <v>Contract Services</v>
      </c>
      <c r="F67" s="250"/>
      <c r="G67" s="250"/>
      <c r="H67" s="250"/>
    </row>
    <row r="68" spans="1:8" hidden="1">
      <c r="A68" s="13" t="s">
        <v>334</v>
      </c>
      <c r="B68" s="840" t="str">
        <f>'[6]Attach 3(JV)'!E17</f>
        <v/>
      </c>
      <c r="C68" s="840"/>
      <c r="D68" s="12" t="str">
        <f>D9</f>
        <v>Power Grid Corporation of India Ltd.,</v>
      </c>
      <c r="F68" s="250"/>
      <c r="G68" s="250"/>
      <c r="H68" s="250"/>
    </row>
    <row r="69" spans="1:8" hidden="1">
      <c r="A69" s="13" t="s">
        <v>336</v>
      </c>
      <c r="B69" s="840" t="str">
        <f>'[6]Attach 3(JV)'!E18</f>
        <v/>
      </c>
      <c r="C69" s="840"/>
      <c r="D69" s="12" t="str">
        <f>D10</f>
        <v>"Saudamini", Plot No. 2, Sector 29</v>
      </c>
      <c r="F69" s="250"/>
      <c r="G69" s="250"/>
      <c r="H69" s="250"/>
    </row>
    <row r="70" spans="1:8" hidden="1">
      <c r="B70" s="840" t="str">
        <f>'[6]Attach 3(JV)'!E19</f>
        <v/>
      </c>
      <c r="C70" s="840"/>
      <c r="D70" s="12" t="str">
        <f>D11</f>
        <v>Gurgaon (Haryana) - 122001</v>
      </c>
      <c r="F70" s="250"/>
      <c r="G70" s="250"/>
      <c r="H70" s="250"/>
    </row>
    <row r="71" spans="1:8" hidden="1">
      <c r="A71" s="257"/>
      <c r="B71" s="840" t="str">
        <f>'[6]Attach 3(JV)'!E20</f>
        <v/>
      </c>
      <c r="C71" s="840"/>
      <c r="D71" s="12"/>
      <c r="F71" s="250"/>
      <c r="G71" s="250"/>
      <c r="H71" s="250"/>
    </row>
    <row r="72" spans="1:8" hidden="1">
      <c r="A72" s="251" t="s">
        <v>329</v>
      </c>
      <c r="F72" s="250"/>
      <c r="G72" s="250"/>
      <c r="H72" s="250"/>
    </row>
    <row r="73" spans="1:8" hidden="1">
      <c r="A73" s="257"/>
      <c r="F73" s="250"/>
      <c r="G73" s="250"/>
      <c r="H73" s="250"/>
    </row>
    <row r="74" spans="1:8" hidden="1">
      <c r="A74" s="1365" t="s">
        <v>376</v>
      </c>
      <c r="B74" s="1365"/>
      <c r="C74" s="1365"/>
      <c r="D74" s="1365"/>
      <c r="E74" s="1365"/>
      <c r="F74" s="250"/>
      <c r="G74" s="250"/>
      <c r="H74" s="250"/>
    </row>
    <row r="75" spans="1:8" hidden="1">
      <c r="A75" s="257"/>
      <c r="B75" s="257"/>
      <c r="C75" s="257"/>
      <c r="D75" s="257"/>
      <c r="E75" s="257"/>
      <c r="F75" s="250"/>
      <c r="G75" s="250"/>
      <c r="H75" s="250"/>
    </row>
    <row r="76" spans="1:8" ht="57.6" hidden="1">
      <c r="A76" s="261" t="s">
        <v>332</v>
      </c>
      <c r="B76" s="1366" t="s">
        <v>101</v>
      </c>
      <c r="C76" s="1366"/>
      <c r="D76" s="261" t="s">
        <v>102</v>
      </c>
      <c r="E76" s="261" t="s">
        <v>103</v>
      </c>
      <c r="F76" s="250"/>
      <c r="G76" s="250"/>
      <c r="H76" s="250"/>
    </row>
    <row r="77" spans="1:8" hidden="1">
      <c r="A77" s="277">
        <v>1</v>
      </c>
      <c r="B77" s="1364"/>
      <c r="C77" s="1364"/>
      <c r="D77" s="278"/>
      <c r="E77" s="278"/>
      <c r="F77" s="250"/>
      <c r="G77" s="250"/>
      <c r="H77" s="250"/>
    </row>
    <row r="78" spans="1:8" hidden="1">
      <c r="A78" s="277">
        <v>2</v>
      </c>
      <c r="B78" s="1364"/>
      <c r="C78" s="1364"/>
      <c r="D78" s="278"/>
      <c r="E78" s="278"/>
      <c r="F78" s="250"/>
      <c r="G78" s="250"/>
      <c r="H78" s="250"/>
    </row>
    <row r="79" spans="1:8" hidden="1">
      <c r="A79" s="277">
        <v>3</v>
      </c>
      <c r="B79" s="1364"/>
      <c r="C79" s="1364"/>
      <c r="D79" s="278"/>
      <c r="E79" s="278"/>
      <c r="F79" s="250"/>
      <c r="G79" s="250"/>
      <c r="H79" s="250"/>
    </row>
    <row r="80" spans="1:8" hidden="1">
      <c r="A80" s="277">
        <v>4</v>
      </c>
      <c r="B80" s="1364"/>
      <c r="C80" s="1364"/>
      <c r="D80" s="278"/>
      <c r="E80" s="278"/>
      <c r="F80" s="250"/>
      <c r="G80" s="250"/>
      <c r="H80" s="250"/>
    </row>
    <row r="81" spans="1:8" hidden="1">
      <c r="A81" s="277">
        <v>5</v>
      </c>
      <c r="B81" s="1364"/>
      <c r="C81" s="1364"/>
      <c r="D81" s="278"/>
      <c r="E81" s="278"/>
      <c r="F81" s="250"/>
      <c r="G81" s="250"/>
      <c r="H81" s="250"/>
    </row>
    <row r="82" spans="1:8" hidden="1">
      <c r="A82" s="277">
        <v>6</v>
      </c>
      <c r="B82" s="1364"/>
      <c r="C82" s="1364"/>
      <c r="D82" s="278"/>
      <c r="E82" s="278"/>
      <c r="F82" s="250"/>
      <c r="G82" s="250"/>
      <c r="H82" s="250"/>
    </row>
    <row r="83" spans="1:8" hidden="1">
      <c r="A83" s="257"/>
      <c r="B83" s="257"/>
      <c r="C83" s="257"/>
      <c r="D83" s="257"/>
      <c r="E83" s="257"/>
      <c r="F83" s="250"/>
      <c r="G83" s="250"/>
      <c r="H83" s="250"/>
    </row>
    <row r="84" spans="1:8" hidden="1">
      <c r="A84" s="279"/>
      <c r="B84" s="279"/>
      <c r="C84" s="279"/>
      <c r="D84" s="279"/>
      <c r="E84" s="279"/>
      <c r="F84" s="250"/>
      <c r="G84" s="250"/>
      <c r="H84" s="250"/>
    </row>
    <row r="85" spans="1:8" hidden="1">
      <c r="A85" s="279" t="s">
        <v>6</v>
      </c>
      <c r="B85" s="274" t="str">
        <f>B57</f>
        <v>--</v>
      </c>
      <c r="C85" s="279" t="s">
        <v>4</v>
      </c>
      <c r="D85" s="279" t="str">
        <f>D57</f>
        <v/>
      </c>
      <c r="E85" s="279"/>
      <c r="F85" s="250"/>
      <c r="G85" s="250"/>
      <c r="H85" s="250"/>
    </row>
    <row r="86" spans="1:8" hidden="1">
      <c r="A86" s="279" t="s">
        <v>7</v>
      </c>
      <c r="B86" s="279" t="str">
        <f>B58</f>
        <v/>
      </c>
      <c r="C86" s="279" t="s">
        <v>5</v>
      </c>
      <c r="D86" s="279" t="str">
        <f>D58</f>
        <v/>
      </c>
      <c r="E86" s="279"/>
      <c r="F86" s="250"/>
      <c r="G86" s="250"/>
      <c r="H86" s="250"/>
    </row>
    <row r="87" spans="1:8" hidden="1">
      <c r="A87" s="279"/>
      <c r="B87" s="279"/>
      <c r="C87" s="279"/>
      <c r="D87" s="279"/>
      <c r="E87" s="279"/>
      <c r="F87" s="250"/>
      <c r="G87" s="250"/>
      <c r="H87" s="250"/>
    </row>
    <row r="88" spans="1:8" hidden="1">
      <c r="A88" s="280"/>
      <c r="B88" s="280"/>
      <c r="C88" s="280"/>
      <c r="D88" s="280"/>
      <c r="E88" s="280"/>
      <c r="F88" s="250"/>
      <c r="G88" s="250"/>
      <c r="H88" s="25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5RqsJAejqOIWCDTzNEUhzYogFzfoM6wwKZE2WhRzfeZzM+H5FFQ4ry/nOmBL3vHkc8YfwJykH/DC+/uWbHRpFw==" saltValue="PO/4j5aQXy/IwMBp8g3jqg==" spinCount="100000" sheet="1" formatColumns="0" formatRows="0" selectLockedCells="1"/>
  <customSheetViews>
    <customSheetView guid="{28F8E3EE-9674-48D3-AA88-E28CD7FD8EC7}" showPageBreaks="1" fitToPage="1" printArea="1" hiddenRows="1" view="pageBreakPreview">
      <selection activeCell="A19" sqref="A19"/>
      <pageMargins left="0.7" right="0.7" top="0.44" bottom="0.2" header="0.25" footer="0.2"/>
      <pageSetup scale="82" fitToHeight="0" orientation="portrait" r:id="rId1"/>
    </customSheetView>
    <customSheetView guid="{869B0F9C-77A4-468D-A350-EA35CAE357D9}" showPageBreaks="1" fitToPage="1" printArea="1" hiddenRows="1" view="pageBreakPreview" topLeftCell="A25">
      <selection activeCell="A19" sqref="A19"/>
      <pageMargins left="0.7" right="0.7" top="0.44" bottom="0.2" header="0.25" footer="0.2"/>
      <pageSetup scale="82" fitToHeight="0" orientation="portrait" r:id="rId2"/>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4"/>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5"/>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6"/>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7"/>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8"/>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6"/>
    </customSheetView>
    <customSheetView guid="{DC28ED1E-3E35-4094-9C2B-5C0A1C1D459C}" showPageBreaks="1" fitToPage="1" printArea="1" hiddenRows="1">
      <selection activeCell="A19" sqref="A19"/>
      <pageMargins left="0.7" right="0.7" top="0.44" bottom="0.2" header="0.25" footer="0.2"/>
      <pageSetup paperSize="9" fitToHeight="0" orientation="portrait" r:id="rId17"/>
    </customSheetView>
    <customSheetView guid="{7A9EA6D6-4DDF-43D9-92E6-C6AFAD14E266}" fitToPage="1" hiddenRows="1" topLeftCell="A11">
      <selection activeCell="A19" sqref="A19"/>
      <pageMargins left="0.7" right="0.7" top="0.44" bottom="0.2" header="0.25" footer="0.2"/>
      <pageSetup paperSize="9" fitToHeight="0" orientation="portrait" r:id="rId18"/>
    </customSheetView>
    <customSheetView guid="{F9FE2C60-2849-4C32-B532-2B1A89FFA9CD}" fitToPage="1" hiddenRows="1" topLeftCell="A19">
      <selection activeCell="A19" sqref="A19"/>
      <pageMargins left="0.7" right="0.7" top="0.44" bottom="0.2" header="0.25" footer="0.2"/>
      <pageSetup paperSize="9" fitToHeight="0" orientation="portrait" r:id="rId1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5"/>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6"/>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7"/>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8"/>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2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0"/>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1"/>
    </customSheetView>
    <customSheetView guid="{3B560446-5E90-427C-82DA-4C4E21FC4875}" showPageBreaks="1" fitToPage="1" printArea="1" hiddenRows="1" view="pageBreakPreview">
      <selection activeCell="A19" sqref="A19"/>
      <pageMargins left="0.7" right="0.7" top="0.44" bottom="0.2" header="0.25" footer="0.2"/>
      <pageSetup scale="82" fitToHeight="0" orientation="portrait" r:id="rId32"/>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33"/>
  <drawing r:id="rId3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4" zoomScale="130" zoomScaleSheetLayoutView="130" workbookViewId="0">
      <selection activeCell="A23" sqref="A23"/>
    </sheetView>
  </sheetViews>
  <sheetFormatPr defaultColWidth="9.109375" defaultRowHeight="14.4"/>
  <cols>
    <col min="1" max="1" width="12.109375" style="29" customWidth="1"/>
    <col min="2" max="2" width="20.5546875" style="29" customWidth="1"/>
    <col min="3" max="3" width="15.33203125" style="29" customWidth="1"/>
    <col min="4" max="4" width="15.44140625" style="29" customWidth="1"/>
    <col min="5" max="5" width="39.33203125" style="29" customWidth="1"/>
    <col min="6" max="8" width="9.109375" style="24"/>
    <col min="9" max="16384" width="9.109375" style="25"/>
  </cols>
  <sheetData>
    <row r="1" spans="1:9" s="533" customFormat="1" ht="13.2">
      <c r="A1" s="1138" t="str">
        <f>'Attach 3(JV)'!A1</f>
        <v>Specification No. :CC/T/W-CIVIL/DOM/A00/23/11748</v>
      </c>
      <c r="B1" s="1138"/>
      <c r="C1" s="1138"/>
      <c r="D1" s="1138"/>
      <c r="E1" s="548" t="str">
        <f>"Attachment-18 " &amp; 'Attach 3(JV)'!AT1</f>
        <v xml:space="preserve">Attachment-18 </v>
      </c>
      <c r="F1" s="532"/>
      <c r="G1" s="532"/>
      <c r="H1" s="532"/>
    </row>
    <row r="3" spans="1:9" ht="83.25" customHeight="1">
      <c r="A3" s="1373" t="str">
        <f>'Attach 3(JV)'!A3</f>
        <v>Package-II: Ground Improvement using Vibro Stone Column at KPS-3 Substation associated with Establishment of Khavda Pooling Station-3 (KPS-3) in Khavda RE Park</v>
      </c>
      <c r="B3" s="1374"/>
      <c r="C3" s="1374"/>
      <c r="D3" s="1374"/>
      <c r="E3" s="1374"/>
      <c r="F3" s="26"/>
      <c r="G3" s="27"/>
      <c r="H3" s="26"/>
    </row>
    <row r="4" spans="1:9" ht="20.100000000000001" customHeight="1">
      <c r="A4" s="28"/>
      <c r="H4" s="30"/>
      <c r="I4" s="11"/>
    </row>
    <row r="5" spans="1:9" ht="20.100000000000001" customHeight="1">
      <c r="A5" s="837" t="s">
        <v>493</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2" t="str">
        <f>'Attach 3(JV)'!E8</f>
        <v>Contract Services</v>
      </c>
      <c r="H8" s="30"/>
      <c r="I8" s="11"/>
    </row>
    <row r="9" spans="1:9" ht="20.100000000000001" customHeight="1">
      <c r="A9" s="13" t="s">
        <v>334</v>
      </c>
      <c r="B9" s="840">
        <f>'Attach 3(JV)'!B9</f>
        <v>0</v>
      </c>
      <c r="C9" s="840"/>
      <c r="D9" s="840"/>
      <c r="E9" s="12" t="str">
        <f>'Attach 3(JV)'!E9</f>
        <v>Power Grid Corporation of India Ltd.,</v>
      </c>
      <c r="H9" s="30"/>
      <c r="I9" s="11"/>
    </row>
    <row r="10" spans="1:9" ht="20.100000000000001" customHeight="1">
      <c r="A10" s="13" t="s">
        <v>336</v>
      </c>
      <c r="B10" s="840">
        <f>'Attach 3(JV)'!B10</f>
        <v>0</v>
      </c>
      <c r="C10" s="840"/>
      <c r="D10" s="840"/>
      <c r="E10" s="12" t="str">
        <f>'Attach 3(JV)'!E10</f>
        <v>"Saudamini", Plot No. 2, Sector 29</v>
      </c>
      <c r="H10" s="30"/>
      <c r="I10" s="11"/>
    </row>
    <row r="11" spans="1:9" ht="20.100000000000001" customHeight="1">
      <c r="B11" s="840">
        <f>'Attach 3(JV)'!B11</f>
        <v>0</v>
      </c>
      <c r="C11" s="840"/>
      <c r="D11" s="840"/>
      <c r="E11" s="12" t="str">
        <f>'Attach 3(JV)'!E11</f>
        <v>Gurgaon (Haryana) - 122001</v>
      </c>
    </row>
    <row r="12" spans="1:9" ht="20.100000000000001" customHeight="1">
      <c r="A12" s="32"/>
      <c r="B12" s="840">
        <f>'Attach 3(JV)'!B12</f>
        <v>0</v>
      </c>
      <c r="C12" s="840"/>
      <c r="D12" s="840"/>
      <c r="E12" s="12"/>
    </row>
    <row r="13" spans="1:9" ht="20.100000000000001" customHeight="1">
      <c r="A13" s="32"/>
      <c r="B13" s="103"/>
      <c r="C13" s="103"/>
      <c r="D13" s="103"/>
      <c r="E13" s="25"/>
    </row>
    <row r="14" spans="1:9" ht="20.100000000000001" customHeight="1">
      <c r="A14" s="29" t="s">
        <v>329</v>
      </c>
    </row>
    <row r="15" spans="1:9" ht="20.100000000000001" customHeight="1">
      <c r="A15" s="32"/>
    </row>
    <row r="16" spans="1:9" ht="20.100000000000001" customHeight="1">
      <c r="A16" s="1270" t="s">
        <v>524</v>
      </c>
      <c r="B16" s="1270"/>
      <c r="C16" s="1270"/>
      <c r="D16" s="1270"/>
      <c r="E16" s="1270"/>
    </row>
    <row r="17" spans="1:5" ht="20.100000000000001" customHeight="1">
      <c r="A17" s="32"/>
    </row>
    <row r="18" spans="1:5" ht="20.100000000000001" customHeight="1">
      <c r="A18" s="32"/>
    </row>
    <row r="19" spans="1:5">
      <c r="A19" s="36" t="s">
        <v>6</v>
      </c>
      <c r="B19" s="63" t="str">
        <f>'Attach 3(JV)'!B24</f>
        <v>--</v>
      </c>
      <c r="C19" s="40"/>
      <c r="D19" s="37" t="s">
        <v>4</v>
      </c>
      <c r="E19" s="212" t="str">
        <f>'Attach 3(JV)'!E24</f>
        <v/>
      </c>
    </row>
    <row r="20" spans="1:5">
      <c r="A20" s="36" t="s">
        <v>7</v>
      </c>
      <c r="B20" s="212" t="str">
        <f>'Attach 3(JV)'!B25</f>
        <v/>
      </c>
      <c r="C20" s="40"/>
      <c r="D20" s="37" t="s">
        <v>5</v>
      </c>
      <c r="E20" s="212"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GryuG6QIJSIp5tcTnGsAOu3U+als0WP7qTMlR4+wzDc6M8FDJUZKwuzBrz09RAlXmes86jtsnAmhhHif9/p0Pw==" saltValue="wjORVa6rkwrQp9FqSGeFQQ==" spinCount="100000" sheet="1" formatColumns="0" formatRows="0" selectLockedCells="1"/>
  <customSheetViews>
    <customSheetView guid="{28F8E3EE-9674-48D3-AA88-E28CD7FD8EC7}" scale="130"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869B0F9C-77A4-468D-A350-EA35CAE357D9}" scale="130" showPageBreaks="1" showGridLines="0" fitToPage="1" printArea="1" view="pageBreakPreview" topLeftCell="A7">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5"/>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7"/>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3B560446-5E90-427C-82DA-4C4E21FC4875}"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4"/>
  <headerFooter alignWithMargins="0">
    <oddFooter>&amp;R&amp;"Book Antiqua,Bold"&amp;8 Page &amp;P of &amp;N</oddFooter>
  </headerFooter>
  <drawing r:id="rId2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topLeftCell="A52" zoomScale="115" zoomScaleNormal="100" zoomScaleSheetLayoutView="115" workbookViewId="0">
      <selection activeCell="B112" sqref="B112:I112"/>
    </sheetView>
  </sheetViews>
  <sheetFormatPr defaultColWidth="9.109375" defaultRowHeight="13.8"/>
  <cols>
    <col min="1" max="1" width="10" style="338" customWidth="1"/>
    <col min="2" max="2" width="10.6640625" style="338" customWidth="1"/>
    <col min="3" max="3" width="10.88671875" style="338" customWidth="1"/>
    <col min="4" max="8" width="10.6640625" style="338" customWidth="1"/>
    <col min="9" max="9" width="23" style="338" customWidth="1"/>
    <col min="10" max="10" width="9.109375" style="338" hidden="1" customWidth="1"/>
    <col min="11" max="16" width="10.33203125" style="338" hidden="1" customWidth="1"/>
    <col min="17" max="41" width="0" style="338" hidden="1" customWidth="1"/>
    <col min="42" max="16384" width="9.109375" style="338"/>
  </cols>
  <sheetData>
    <row r="1" spans="1:9" ht="27" customHeight="1">
      <c r="A1" s="1389" t="s">
        <v>845</v>
      </c>
      <c r="B1" s="1390"/>
      <c r="C1" s="1390"/>
      <c r="D1" s="1390"/>
      <c r="E1" s="1390"/>
      <c r="F1" s="1390"/>
      <c r="G1" s="1390"/>
      <c r="H1" s="1390"/>
      <c r="I1" s="1391"/>
    </row>
    <row r="2" spans="1:9" ht="31.5" customHeight="1">
      <c r="A2" s="680" t="s">
        <v>469</v>
      </c>
      <c r="B2" s="1392" t="s">
        <v>846</v>
      </c>
      <c r="C2" s="1392"/>
      <c r="D2" s="1392"/>
      <c r="E2" s="1392"/>
      <c r="F2" s="1392"/>
      <c r="G2" s="1392"/>
      <c r="H2" s="1392"/>
      <c r="I2" s="1393"/>
    </row>
    <row r="3" spans="1:9" ht="36" customHeight="1">
      <c r="A3" s="680" t="s">
        <v>471</v>
      </c>
      <c r="B3" s="1392" t="s">
        <v>847</v>
      </c>
      <c r="C3" s="1392"/>
      <c r="D3" s="1392"/>
      <c r="E3" s="1392"/>
      <c r="F3" s="1392"/>
      <c r="G3" s="1392"/>
      <c r="H3" s="1392"/>
      <c r="I3" s="1393"/>
    </row>
    <row r="4" spans="1:9" ht="36" customHeight="1">
      <c r="A4" s="680" t="s">
        <v>473</v>
      </c>
      <c r="B4" s="1392" t="s">
        <v>848</v>
      </c>
      <c r="C4" s="1392"/>
      <c r="D4" s="1392"/>
      <c r="E4" s="1392"/>
      <c r="F4" s="1392"/>
      <c r="G4" s="1392"/>
      <c r="H4" s="1392"/>
      <c r="I4" s="1393"/>
    </row>
    <row r="5" spans="1:9" ht="36" customHeight="1">
      <c r="A5" s="680" t="s">
        <v>475</v>
      </c>
      <c r="B5" s="1392" t="s">
        <v>476</v>
      </c>
      <c r="C5" s="1392"/>
      <c r="D5" s="1392"/>
      <c r="E5" s="1392"/>
      <c r="F5" s="1392"/>
      <c r="G5" s="1392"/>
      <c r="H5" s="1392"/>
      <c r="I5" s="1393"/>
    </row>
    <row r="6" spans="1:9" ht="19.5" customHeight="1">
      <c r="A6" s="681" t="s">
        <v>477</v>
      </c>
      <c r="B6" s="974" t="s">
        <v>849</v>
      </c>
      <c r="C6" s="974"/>
      <c r="D6" s="974"/>
      <c r="E6" s="974"/>
      <c r="F6" s="974"/>
      <c r="G6" s="974"/>
      <c r="H6" s="974"/>
      <c r="I6" s="1394"/>
    </row>
    <row r="7" spans="1:9" ht="15.6">
      <c r="A7" s="294"/>
      <c r="C7" s="294"/>
      <c r="D7" s="294"/>
      <c r="E7" s="294"/>
      <c r="F7" s="294"/>
      <c r="G7" s="294"/>
      <c r="H7" s="294"/>
      <c r="I7" s="294"/>
    </row>
    <row r="27" spans="1:11">
      <c r="K27" s="682">
        <v>0</v>
      </c>
    </row>
    <row r="28" spans="1:11">
      <c r="A28" s="683"/>
      <c r="B28" s="683"/>
      <c r="C28" s="683"/>
      <c r="D28" s="683"/>
      <c r="E28" s="683"/>
      <c r="F28" s="683"/>
      <c r="G28" s="683"/>
      <c r="H28" s="683"/>
      <c r="I28" s="683"/>
      <c r="J28" s="683"/>
      <c r="K28" s="684">
        <v>0</v>
      </c>
    </row>
    <row r="29" spans="1:11">
      <c r="A29" s="683"/>
      <c r="B29" s="683"/>
      <c r="C29" s="683"/>
      <c r="D29" s="683"/>
      <c r="E29" s="683"/>
      <c r="F29" s="683"/>
      <c r="G29" s="683"/>
      <c r="H29" s="683"/>
      <c r="I29" s="683"/>
      <c r="J29" s="683"/>
      <c r="K29" s="684">
        <v>0</v>
      </c>
    </row>
    <row r="30" spans="1:11">
      <c r="A30" s="683"/>
      <c r="B30" s="683"/>
      <c r="C30" s="683"/>
      <c r="D30" s="683"/>
      <c r="E30" s="683"/>
      <c r="F30" s="683"/>
      <c r="G30" s="683"/>
      <c r="H30" s="683"/>
      <c r="I30" s="683"/>
      <c r="J30" s="683"/>
      <c r="K30" s="684">
        <v>0</v>
      </c>
    </row>
    <row r="31" spans="1:11">
      <c r="A31" s="683"/>
      <c r="B31" s="683"/>
      <c r="C31" s="683"/>
      <c r="D31" s="683"/>
      <c r="E31" s="683"/>
      <c r="F31" s="683"/>
      <c r="G31" s="683"/>
      <c r="H31" s="683"/>
      <c r="I31" s="683"/>
      <c r="J31" s="683"/>
    </row>
    <row r="32" spans="1:11" ht="18">
      <c r="A32" s="1395" t="s">
        <v>850</v>
      </c>
      <c r="B32" s="1395"/>
      <c r="C32" s="1395"/>
      <c r="D32" s="1395"/>
      <c r="E32" s="1395"/>
      <c r="F32" s="1395"/>
      <c r="G32" s="1395"/>
      <c r="H32" s="1395"/>
      <c r="I32" s="1395"/>
      <c r="J32" s="683"/>
    </row>
    <row r="33" spans="1:16" ht="18">
      <c r="A33" s="685"/>
      <c r="B33" s="685"/>
      <c r="C33" s="685"/>
      <c r="D33" s="685"/>
      <c r="E33" s="685"/>
      <c r="F33" s="685"/>
      <c r="G33" s="685"/>
      <c r="H33" s="685"/>
      <c r="I33" s="685"/>
      <c r="J33" s="683"/>
    </row>
    <row r="34" spans="1:16" ht="15.6">
      <c r="A34" s="1387" t="s">
        <v>388</v>
      </c>
      <c r="B34" s="1387"/>
      <c r="C34" s="1387"/>
      <c r="D34" s="1387"/>
      <c r="E34" s="1387"/>
      <c r="F34" s="1387"/>
      <c r="G34" s="1387"/>
      <c r="H34" s="1387"/>
      <c r="I34" s="1387"/>
      <c r="J34" s="683"/>
      <c r="K34" s="682" t="e">
        <v>#REF!</v>
      </c>
      <c r="O34" s="684" t="e">
        <v>#REF!</v>
      </c>
    </row>
    <row r="35" spans="1:16" ht="15.6">
      <c r="A35" s="1385" t="s">
        <v>389</v>
      </c>
      <c r="B35" s="1385"/>
      <c r="C35" s="1385"/>
      <c r="D35" s="1385"/>
      <c r="E35" s="1385"/>
      <c r="F35" s="1385"/>
      <c r="G35" s="1385"/>
      <c r="H35" s="1385"/>
      <c r="I35" s="1385"/>
      <c r="J35" s="683"/>
      <c r="K35" s="684" t="e">
        <v>#REF!</v>
      </c>
      <c r="O35" s="684" t="e">
        <v>#REF!</v>
      </c>
    </row>
    <row r="36" spans="1:16" ht="36" customHeight="1">
      <c r="A36" s="1386" t="s">
        <v>851</v>
      </c>
      <c r="B36" s="1386"/>
      <c r="C36" s="1386"/>
      <c r="D36" s="1386"/>
      <c r="E36" s="1386"/>
      <c r="F36" s="1386"/>
      <c r="G36" s="1386"/>
      <c r="H36" s="1386"/>
      <c r="I36" s="1386"/>
      <c r="J36" s="683"/>
      <c r="K36" s="684" t="e">
        <v>#REF!</v>
      </c>
      <c r="O36" s="684" t="e">
        <v>#REF!</v>
      </c>
    </row>
    <row r="37" spans="1:16" ht="15.6">
      <c r="A37" s="1385" t="s">
        <v>852</v>
      </c>
      <c r="B37" s="1385"/>
      <c r="C37" s="1385"/>
      <c r="D37" s="1385"/>
      <c r="E37" s="1385"/>
      <c r="F37" s="1385"/>
      <c r="G37" s="1385"/>
      <c r="H37" s="1385"/>
      <c r="I37" s="1385"/>
      <c r="J37" s="683"/>
      <c r="K37" s="684" t="e">
        <v>#REF!</v>
      </c>
      <c r="O37" s="684" t="e">
        <v>#REF!</v>
      </c>
    </row>
    <row r="38" spans="1:16" ht="15.6">
      <c r="A38" s="1387" t="s">
        <v>391</v>
      </c>
      <c r="B38" s="1387"/>
      <c r="C38" s="1387"/>
      <c r="D38" s="1387"/>
      <c r="E38" s="1387"/>
      <c r="F38" s="1387"/>
      <c r="G38" s="1387"/>
      <c r="H38" s="1387"/>
      <c r="I38" s="1387"/>
      <c r="J38" s="683"/>
    </row>
    <row r="39" spans="1:16" ht="18.75" customHeight="1">
      <c r="A39" s="1385">
        <f>'[24]Names of Bidder'!D10</f>
        <v>0</v>
      </c>
      <c r="B39" s="1385"/>
      <c r="C39" s="1385"/>
      <c r="D39" s="1385"/>
      <c r="E39" s="1385"/>
      <c r="F39" s="1385"/>
      <c r="G39" s="1385"/>
      <c r="H39" s="1385"/>
      <c r="I39" s="1385"/>
      <c r="J39" s="683"/>
      <c r="K39" s="339">
        <v>1</v>
      </c>
      <c r="M39" s="684" t="s">
        <v>853</v>
      </c>
      <c r="P39" s="684" t="s">
        <v>854</v>
      </c>
    </row>
    <row r="40" spans="1:16" ht="17.25" customHeight="1">
      <c r="A40" s="1386" t="str">
        <f xml:space="preserve"> "having its Registered Office at " &amp;'[24]Names of Bidder'!D11 &amp; ","&amp;'[24]Names of Bidder'!D12&amp;","&amp;'[24]Names of Bidder'!D13</f>
        <v>having its Registered Office at ,,</v>
      </c>
      <c r="B40" s="1386"/>
      <c r="C40" s="1386"/>
      <c r="D40" s="1386"/>
      <c r="E40" s="1386"/>
      <c r="F40" s="1386"/>
      <c r="G40" s="1386"/>
      <c r="H40" s="1386"/>
      <c r="I40" s="1386"/>
      <c r="J40" s="683"/>
      <c r="K40" s="339">
        <v>1</v>
      </c>
      <c r="M40" s="684" t="s">
        <v>855</v>
      </c>
    </row>
    <row r="41" spans="1:16" ht="15.6">
      <c r="A41" s="1387" t="s">
        <v>391</v>
      </c>
      <c r="B41" s="1387"/>
      <c r="C41" s="1387"/>
      <c r="D41" s="1387"/>
      <c r="E41" s="1387"/>
      <c r="F41" s="1387"/>
      <c r="G41" s="1387"/>
      <c r="H41" s="1387"/>
      <c r="I41" s="1387"/>
      <c r="J41" s="683"/>
    </row>
    <row r="42" spans="1:16" ht="15.6">
      <c r="A42" s="1387" t="str">
        <f>IF('[24]Names of Bidder'!D6= "Sole Bidder", "", IF('[24]Names of Bidder'!D7=1,'[24]Names of Bidder'!D15,IF('[24]Names of Bidder'!D7=2,'[24]Names of Bidder'!D15&amp;" &amp; "&amp;'[24]Names of Bidder'!D20,"")))</f>
        <v/>
      </c>
      <c r="B42" s="1387"/>
      <c r="C42" s="1387"/>
      <c r="D42" s="1387"/>
      <c r="E42" s="1387"/>
      <c r="F42" s="1387"/>
      <c r="G42" s="1387"/>
      <c r="H42" s="1387"/>
      <c r="I42" s="1387"/>
      <c r="J42" s="683"/>
    </row>
    <row r="43" spans="1:16" ht="18" customHeight="1">
      <c r="A43" s="1386" t="str">
        <f>IF('[24]Names of Bidder'!D6= "Sole Bidder", "", "having its Registered Office at "&amp;IF('[24]Names of Bidder'!D7=1,'[24]Names of Bidder'!D16&amp;" "&amp;'[24]Names of Bidder'!D17&amp;" "&amp;'[24]Names of Bidder'!D18,IF('[24]Names of Bidder'!D7=2,'[24]Names of Bidder'!D16&amp;" &amp; "&amp;'[24]Names of Bidder'!D17&amp;" "&amp;'[24]Names of Bidder'!D18&amp;" and " &amp; '[24]Names of Bidder'!D21&amp;" &amp; "&amp;'[24]Names of Bidder'!D22&amp;" "&amp;'[24]Names of Bidder'!D23 &amp;IF('[24]Names of Bidder'!D7="2 or More"," respectively",""))))</f>
        <v/>
      </c>
      <c r="B43" s="1386"/>
      <c r="C43" s="1386"/>
      <c r="D43" s="1386"/>
      <c r="E43" s="1386"/>
      <c r="F43" s="1386"/>
      <c r="G43" s="1386"/>
      <c r="H43" s="1386"/>
      <c r="I43" s="1386"/>
      <c r="J43" s="683"/>
    </row>
    <row r="44" spans="1:16" ht="15.6">
      <c r="A44" s="1387" t="s">
        <v>392</v>
      </c>
      <c r="B44" s="1387"/>
      <c r="C44" s="1387"/>
      <c r="D44" s="1387"/>
      <c r="E44" s="1387"/>
      <c r="F44" s="1387"/>
      <c r="G44" s="1387"/>
      <c r="H44" s="1387"/>
      <c r="I44" s="1387"/>
      <c r="J44" s="683"/>
    </row>
    <row r="45" spans="1:16" ht="15.6">
      <c r="A45" s="406"/>
      <c r="B45" s="406"/>
      <c r="C45" s="406"/>
      <c r="D45" s="406"/>
      <c r="E45" s="406"/>
      <c r="F45" s="406"/>
      <c r="G45" s="406"/>
      <c r="H45" s="406"/>
      <c r="I45" s="406"/>
      <c r="J45" s="683"/>
    </row>
    <row r="46" spans="1:16" ht="15.6">
      <c r="A46" s="1385" t="s">
        <v>393</v>
      </c>
      <c r="B46" s="1385"/>
      <c r="C46" s="1385"/>
      <c r="D46" s="1385"/>
      <c r="E46" s="1385"/>
      <c r="F46" s="1385"/>
      <c r="G46" s="1385"/>
      <c r="H46" s="1385"/>
      <c r="I46" s="1385"/>
      <c r="J46" s="683"/>
    </row>
    <row r="47" spans="1:16" ht="30.75" customHeight="1">
      <c r="A47" s="1385" t="s">
        <v>394</v>
      </c>
      <c r="B47" s="1385"/>
      <c r="C47" s="1385"/>
      <c r="D47" s="1385"/>
      <c r="E47" s="1385"/>
      <c r="F47" s="1385"/>
      <c r="G47" s="1385"/>
      <c r="H47" s="1385"/>
      <c r="I47" s="1385"/>
      <c r="J47" s="683"/>
    </row>
    <row r="48" spans="1:16" ht="120.75" customHeight="1">
      <c r="A48" s="851" t="str">
        <f>"POWERGRID intends to award, under laid-down organisational procedures, contract(s) for "&amp;Basic!B1&amp;" Specification Number:"&amp;Basic!B3</f>
        <v>POWERGRID intends to award, under laid-down organisational procedures, contract(s) for Package-II: Ground Improvement using Vibro Stone Column at KPS-3 Substation associated with Establishment of Khavda Pooling Station-3 (KPS-3) in Khavda RE Park Specification Number:CC/T/W-CIVIL/DOM/A00/23/11748</v>
      </c>
      <c r="B48" s="851"/>
      <c r="C48" s="851"/>
      <c r="D48" s="851"/>
      <c r="E48" s="851"/>
      <c r="F48" s="851"/>
      <c r="G48" s="851"/>
      <c r="H48" s="851"/>
      <c r="I48" s="851"/>
      <c r="J48" s="683"/>
    </row>
    <row r="49" spans="1:10" ht="21" customHeight="1">
      <c r="A49" s="1131" t="s">
        <v>395</v>
      </c>
      <c r="B49" s="1131"/>
      <c r="C49" s="1131"/>
      <c r="D49" s="1131"/>
      <c r="E49" s="1388" t="s">
        <v>395</v>
      </c>
      <c r="F49" s="1388"/>
      <c r="G49" s="1388"/>
      <c r="H49" s="1388"/>
      <c r="I49" s="1388"/>
      <c r="J49" s="683"/>
    </row>
    <row r="50" spans="1:10" ht="33" customHeight="1">
      <c r="A50" s="1383" t="s">
        <v>396</v>
      </c>
      <c r="B50" s="1383"/>
      <c r="C50" s="1383"/>
      <c r="D50" s="1383"/>
      <c r="E50" s="1384" t="s">
        <v>856</v>
      </c>
      <c r="F50" s="1384"/>
      <c r="G50" s="1384"/>
      <c r="H50" s="1384"/>
      <c r="I50" s="1384"/>
      <c r="J50" s="683"/>
    </row>
    <row r="51" spans="1:10" ht="22.5" customHeight="1">
      <c r="A51" s="341" t="s">
        <v>493</v>
      </c>
      <c r="B51" s="342"/>
      <c r="C51" s="342"/>
      <c r="D51" s="342"/>
      <c r="E51" s="686"/>
      <c r="F51" s="342"/>
      <c r="G51" s="342"/>
      <c r="H51" s="342"/>
      <c r="I51" s="687" t="s">
        <v>857</v>
      </c>
      <c r="J51" s="683"/>
    </row>
    <row r="52" spans="1:10" ht="40.5" customHeight="1">
      <c r="A52" s="1378" t="s">
        <v>858</v>
      </c>
      <c r="B52" s="1378"/>
      <c r="C52" s="1378"/>
      <c r="D52" s="1378"/>
      <c r="E52" s="1378"/>
      <c r="F52" s="1378"/>
      <c r="G52" s="1378"/>
      <c r="H52" s="1378"/>
      <c r="I52" s="1378"/>
    </row>
    <row r="53" spans="1:10" ht="40.5" customHeight="1">
      <c r="A53" s="1378" t="s">
        <v>859</v>
      </c>
      <c r="B53" s="1378"/>
      <c r="C53" s="1378"/>
      <c r="D53" s="1378"/>
      <c r="E53" s="1378"/>
      <c r="F53" s="1378"/>
      <c r="G53" s="1378"/>
      <c r="H53" s="1378"/>
      <c r="I53" s="1378"/>
    </row>
    <row r="54" spans="1:10" ht="13.5" customHeight="1">
      <c r="A54" s="688"/>
      <c r="B54" s="294"/>
      <c r="C54" s="294"/>
      <c r="D54" s="294"/>
      <c r="E54" s="294"/>
      <c r="F54" s="294"/>
      <c r="G54" s="294"/>
      <c r="H54" s="294"/>
      <c r="I54" s="294"/>
    </row>
    <row r="55" spans="1:10" ht="15.6">
      <c r="A55" s="1382" t="s">
        <v>523</v>
      </c>
      <c r="B55" s="1382"/>
      <c r="C55" s="1382"/>
      <c r="D55" s="1382"/>
      <c r="E55" s="1382"/>
      <c r="F55" s="1382"/>
      <c r="G55" s="1382"/>
      <c r="H55" s="1382"/>
      <c r="I55" s="1382"/>
    </row>
    <row r="56" spans="1:10" ht="15.6">
      <c r="A56" s="688"/>
      <c r="B56" s="688"/>
      <c r="C56" s="688"/>
      <c r="D56" s="688"/>
      <c r="E56" s="688"/>
      <c r="F56" s="688"/>
      <c r="G56" s="688"/>
      <c r="H56" s="688"/>
      <c r="I56" s="688"/>
    </row>
    <row r="57" spans="1:10" ht="15.6">
      <c r="A57" s="1381" t="s">
        <v>401</v>
      </c>
      <c r="B57" s="1381"/>
      <c r="C57" s="1381"/>
      <c r="D57" s="1381"/>
      <c r="E57" s="1381"/>
      <c r="F57" s="1381"/>
      <c r="G57" s="1381"/>
      <c r="H57" s="1381"/>
      <c r="I57" s="1381"/>
    </row>
    <row r="58" spans="1:10" ht="15.6">
      <c r="A58" s="689"/>
      <c r="B58" s="689"/>
      <c r="C58" s="689"/>
      <c r="D58" s="689"/>
      <c r="E58" s="689"/>
      <c r="F58" s="689"/>
      <c r="G58" s="689"/>
      <c r="H58" s="689"/>
      <c r="I58" s="689"/>
    </row>
    <row r="59" spans="1:10" ht="37.5" customHeight="1">
      <c r="A59" s="851" t="s">
        <v>860</v>
      </c>
      <c r="B59" s="851"/>
      <c r="C59" s="851"/>
      <c r="D59" s="851"/>
      <c r="E59" s="851"/>
      <c r="F59" s="851"/>
      <c r="G59" s="851"/>
      <c r="H59" s="851"/>
      <c r="I59" s="851"/>
    </row>
    <row r="60" spans="1:10" ht="61.5" customHeight="1">
      <c r="A60" s="690" t="s">
        <v>469</v>
      </c>
      <c r="B60" s="851" t="s">
        <v>861</v>
      </c>
      <c r="C60" s="851"/>
      <c r="D60" s="851"/>
      <c r="E60" s="851"/>
      <c r="F60" s="851"/>
      <c r="G60" s="851"/>
      <c r="H60" s="851"/>
      <c r="I60" s="851"/>
    </row>
    <row r="61" spans="1:10" ht="53.25" customHeight="1">
      <c r="A61" s="690" t="s">
        <v>471</v>
      </c>
      <c r="B61" s="851" t="s">
        <v>862</v>
      </c>
      <c r="C61" s="851"/>
      <c r="D61" s="851"/>
      <c r="E61" s="851"/>
      <c r="F61" s="851"/>
      <c r="G61" s="851"/>
      <c r="H61" s="851"/>
      <c r="I61" s="851"/>
    </row>
    <row r="62" spans="1:10" ht="63" customHeight="1">
      <c r="A62" s="690" t="s">
        <v>473</v>
      </c>
      <c r="B62" s="851" t="s">
        <v>863</v>
      </c>
      <c r="C62" s="851"/>
      <c r="D62" s="851"/>
      <c r="E62" s="851"/>
      <c r="F62" s="851"/>
      <c r="G62" s="851"/>
      <c r="H62" s="851"/>
      <c r="I62" s="851"/>
    </row>
    <row r="63" spans="1:10" ht="62.25" customHeight="1">
      <c r="A63" s="690" t="s">
        <v>475</v>
      </c>
      <c r="B63" s="851" t="s">
        <v>864</v>
      </c>
      <c r="C63" s="851"/>
      <c r="D63" s="851"/>
      <c r="E63" s="851"/>
      <c r="F63" s="851"/>
      <c r="G63" s="851"/>
      <c r="H63" s="851"/>
      <c r="I63" s="851"/>
    </row>
    <row r="64" spans="1:10" ht="64.5" customHeight="1">
      <c r="A64" s="690" t="s">
        <v>477</v>
      </c>
      <c r="B64" s="851" t="s">
        <v>865</v>
      </c>
      <c r="C64" s="851"/>
      <c r="D64" s="851"/>
      <c r="E64" s="851"/>
      <c r="F64" s="851"/>
      <c r="G64" s="851"/>
      <c r="H64" s="851"/>
      <c r="I64" s="851"/>
    </row>
    <row r="65" spans="1:10" ht="62.25" customHeight="1">
      <c r="A65" s="690" t="s">
        <v>866</v>
      </c>
      <c r="B65" s="851" t="s">
        <v>867</v>
      </c>
      <c r="C65" s="851"/>
      <c r="D65" s="851"/>
      <c r="E65" s="851"/>
      <c r="F65" s="851"/>
      <c r="G65" s="851"/>
      <c r="H65" s="851"/>
      <c r="I65" s="851"/>
    </row>
    <row r="66" spans="1:10" ht="60.75" customHeight="1">
      <c r="A66" s="690" t="s">
        <v>868</v>
      </c>
      <c r="B66" s="851" t="s">
        <v>869</v>
      </c>
      <c r="C66" s="851"/>
      <c r="D66" s="851"/>
      <c r="E66" s="851"/>
      <c r="F66" s="851"/>
      <c r="G66" s="851"/>
      <c r="H66" s="851"/>
      <c r="I66" s="851"/>
    </row>
    <row r="67" spans="1:10" ht="72" customHeight="1">
      <c r="A67" s="690" t="s">
        <v>870</v>
      </c>
      <c r="B67" s="851" t="s">
        <v>871</v>
      </c>
      <c r="C67" s="851"/>
      <c r="D67" s="851"/>
      <c r="E67" s="851"/>
      <c r="F67" s="851"/>
      <c r="G67" s="851"/>
      <c r="H67" s="851"/>
      <c r="I67" s="851"/>
    </row>
    <row r="68" spans="1:10" ht="60" customHeight="1">
      <c r="A68" s="690" t="s">
        <v>872</v>
      </c>
      <c r="B68" s="851" t="s">
        <v>873</v>
      </c>
      <c r="C68" s="851"/>
      <c r="D68" s="851"/>
      <c r="E68" s="851"/>
      <c r="F68" s="851"/>
      <c r="G68" s="851"/>
      <c r="H68" s="851"/>
      <c r="I68" s="851"/>
    </row>
    <row r="69" spans="1:10" ht="21" customHeight="1">
      <c r="A69" s="851" t="s">
        <v>395</v>
      </c>
      <c r="B69" s="851"/>
      <c r="C69" s="851"/>
      <c r="D69" s="851"/>
      <c r="E69" s="1376" t="s">
        <v>395</v>
      </c>
      <c r="F69" s="1376"/>
      <c r="G69" s="1376"/>
      <c r="H69" s="1376"/>
      <c r="I69" s="1376"/>
      <c r="J69" s="683"/>
    </row>
    <row r="70" spans="1:10" ht="33" customHeight="1">
      <c r="A70" s="1108" t="s">
        <v>396</v>
      </c>
      <c r="B70" s="1108"/>
      <c r="C70" s="1108"/>
      <c r="D70" s="1108"/>
      <c r="E70" s="1377" t="s">
        <v>856</v>
      </c>
      <c r="F70" s="1377"/>
      <c r="G70" s="1377"/>
      <c r="H70" s="1377"/>
      <c r="I70" s="1377"/>
      <c r="J70" s="683"/>
    </row>
    <row r="71" spans="1:10" ht="20.25" customHeight="1">
      <c r="A71" s="341" t="s">
        <v>493</v>
      </c>
      <c r="B71" s="342"/>
      <c r="C71" s="342"/>
      <c r="D71" s="342"/>
      <c r="E71" s="342"/>
      <c r="F71" s="342"/>
      <c r="G71" s="342"/>
      <c r="H71" s="342"/>
      <c r="I71" s="687" t="s">
        <v>874</v>
      </c>
      <c r="J71" s="683"/>
    </row>
    <row r="72" spans="1:10" ht="24" customHeight="1">
      <c r="A72" s="1375"/>
      <c r="B72" s="1375"/>
      <c r="C72" s="1375"/>
      <c r="D72" s="1375"/>
      <c r="E72" s="1375"/>
      <c r="F72" s="1375"/>
      <c r="G72" s="1375"/>
      <c r="H72" s="1375"/>
      <c r="I72" s="1375"/>
      <c r="J72" s="683"/>
    </row>
    <row r="73" spans="1:10" ht="84" customHeight="1">
      <c r="A73" s="690" t="s">
        <v>875</v>
      </c>
      <c r="B73" s="851" t="s">
        <v>876</v>
      </c>
      <c r="C73" s="851"/>
      <c r="D73" s="851"/>
      <c r="E73" s="851"/>
      <c r="F73" s="851"/>
      <c r="G73" s="851"/>
      <c r="H73" s="851"/>
      <c r="I73" s="851"/>
    </row>
    <row r="74" spans="1:10" ht="30" customHeight="1">
      <c r="A74" s="691" t="s">
        <v>877</v>
      </c>
      <c r="B74" s="692"/>
      <c r="C74" s="692"/>
      <c r="D74" s="692"/>
      <c r="E74" s="692"/>
      <c r="F74" s="692"/>
      <c r="G74" s="692"/>
      <c r="H74" s="692"/>
      <c r="I74" s="692"/>
    </row>
    <row r="75" spans="1:10" ht="42" customHeight="1">
      <c r="A75" s="1380" t="s">
        <v>878</v>
      </c>
      <c r="B75" s="1380"/>
      <c r="C75" s="1380"/>
      <c r="D75" s="1380"/>
      <c r="E75" s="1380"/>
      <c r="F75" s="1380"/>
      <c r="G75" s="1380"/>
      <c r="H75" s="1380"/>
      <c r="I75" s="1380"/>
    </row>
    <row r="76" spans="1:10" ht="80.25" customHeight="1">
      <c r="A76" s="690" t="s">
        <v>469</v>
      </c>
      <c r="B76" s="851" t="s">
        <v>879</v>
      </c>
      <c r="C76" s="851"/>
      <c r="D76" s="851"/>
      <c r="E76" s="851"/>
      <c r="F76" s="851"/>
      <c r="G76" s="851"/>
      <c r="H76" s="851"/>
      <c r="I76" s="851"/>
    </row>
    <row r="77" spans="1:10" ht="72" customHeight="1">
      <c r="A77" s="690" t="s">
        <v>471</v>
      </c>
      <c r="B77" s="851" t="s">
        <v>880</v>
      </c>
      <c r="C77" s="851"/>
      <c r="D77" s="851"/>
      <c r="E77" s="851"/>
      <c r="F77" s="851"/>
      <c r="G77" s="851"/>
      <c r="H77" s="851"/>
      <c r="I77" s="851"/>
    </row>
    <row r="78" spans="1:10" ht="55.5" customHeight="1">
      <c r="A78" s="690" t="s">
        <v>473</v>
      </c>
      <c r="B78" s="851" t="s">
        <v>881</v>
      </c>
      <c r="C78" s="851"/>
      <c r="D78" s="851"/>
      <c r="E78" s="851"/>
      <c r="F78" s="851"/>
      <c r="G78" s="851"/>
      <c r="H78" s="851"/>
      <c r="I78" s="851"/>
    </row>
    <row r="79" spans="1:10" ht="69.75" customHeight="1">
      <c r="A79" s="690" t="s">
        <v>475</v>
      </c>
      <c r="B79" s="851" t="s">
        <v>882</v>
      </c>
      <c r="C79" s="851"/>
      <c r="D79" s="851"/>
      <c r="E79" s="851"/>
      <c r="F79" s="851"/>
      <c r="G79" s="851"/>
      <c r="H79" s="851"/>
      <c r="I79" s="851"/>
    </row>
    <row r="80" spans="1:10" ht="56.25" customHeight="1">
      <c r="A80" s="690" t="s">
        <v>477</v>
      </c>
      <c r="B80" s="851" t="s">
        <v>883</v>
      </c>
      <c r="C80" s="851"/>
      <c r="D80" s="851"/>
      <c r="E80" s="851"/>
      <c r="F80" s="851"/>
      <c r="G80" s="851"/>
      <c r="H80" s="851"/>
      <c r="I80" s="851"/>
    </row>
    <row r="81" spans="1:10" ht="70.5" customHeight="1">
      <c r="A81" s="690" t="s">
        <v>866</v>
      </c>
      <c r="B81" s="851" t="s">
        <v>884</v>
      </c>
      <c r="C81" s="851"/>
      <c r="D81" s="851"/>
      <c r="E81" s="851"/>
      <c r="F81" s="851"/>
      <c r="G81" s="851"/>
      <c r="H81" s="851"/>
      <c r="I81" s="851"/>
    </row>
    <row r="82" spans="1:10" ht="86.25" customHeight="1">
      <c r="A82" s="690" t="s">
        <v>868</v>
      </c>
      <c r="B82" s="851" t="s">
        <v>885</v>
      </c>
      <c r="C82" s="851"/>
      <c r="D82" s="851"/>
      <c r="E82" s="851"/>
      <c r="F82" s="851"/>
      <c r="G82" s="851"/>
      <c r="H82" s="851"/>
      <c r="I82" s="851"/>
    </row>
    <row r="83" spans="1:10" ht="72" customHeight="1">
      <c r="A83" s="690" t="s">
        <v>870</v>
      </c>
      <c r="B83" s="851" t="s">
        <v>886</v>
      </c>
      <c r="C83" s="851"/>
      <c r="D83" s="851"/>
      <c r="E83" s="851"/>
      <c r="F83" s="851"/>
      <c r="G83" s="851"/>
      <c r="H83" s="851"/>
      <c r="I83" s="851"/>
    </row>
    <row r="84" spans="1:10" ht="21" customHeight="1">
      <c r="A84" s="851" t="s">
        <v>395</v>
      </c>
      <c r="B84" s="851"/>
      <c r="C84" s="851"/>
      <c r="D84" s="851"/>
      <c r="E84" s="1376" t="s">
        <v>395</v>
      </c>
      <c r="F84" s="1376"/>
      <c r="G84" s="1376"/>
      <c r="H84" s="1376"/>
      <c r="I84" s="1376"/>
      <c r="J84" s="683"/>
    </row>
    <row r="85" spans="1:10" ht="33" customHeight="1">
      <c r="A85" s="1108" t="s">
        <v>396</v>
      </c>
      <c r="B85" s="1108"/>
      <c r="C85" s="1108"/>
      <c r="D85" s="1108"/>
      <c r="E85" s="1377" t="s">
        <v>856</v>
      </c>
      <c r="F85" s="1377"/>
      <c r="G85" s="1377"/>
      <c r="H85" s="1377"/>
      <c r="I85" s="1377"/>
      <c r="J85" s="683"/>
    </row>
    <row r="86" spans="1:10" ht="20.25" customHeight="1">
      <c r="A86" s="341" t="s">
        <v>493</v>
      </c>
      <c r="B86" s="342"/>
      <c r="C86" s="342"/>
      <c r="D86" s="342"/>
      <c r="E86" s="342"/>
      <c r="F86" s="342"/>
      <c r="G86" s="342"/>
      <c r="H86" s="342"/>
      <c r="I86" s="687" t="s">
        <v>887</v>
      </c>
      <c r="J86" s="683"/>
    </row>
    <row r="87" spans="1:10" ht="7.5" customHeight="1">
      <c r="A87" s="1381"/>
      <c r="B87" s="1381"/>
      <c r="C87" s="1381"/>
      <c r="D87" s="1381"/>
      <c r="E87" s="1381"/>
      <c r="F87" s="1381"/>
      <c r="G87" s="1381"/>
      <c r="H87" s="1381"/>
      <c r="I87" s="1381"/>
    </row>
    <row r="88" spans="1:10" ht="89.25" customHeight="1">
      <c r="A88" s="690" t="s">
        <v>872</v>
      </c>
      <c r="B88" s="851" t="s">
        <v>888</v>
      </c>
      <c r="C88" s="851"/>
      <c r="D88" s="851"/>
      <c r="E88" s="851"/>
      <c r="F88" s="851"/>
      <c r="G88" s="851"/>
      <c r="H88" s="851"/>
      <c r="I88" s="851"/>
    </row>
    <row r="89" spans="1:10" ht="75" customHeight="1">
      <c r="A89" s="690" t="s">
        <v>875</v>
      </c>
      <c r="B89" s="851" t="s">
        <v>889</v>
      </c>
      <c r="C89" s="851"/>
      <c r="D89" s="851"/>
      <c r="E89" s="851"/>
      <c r="F89" s="851"/>
      <c r="G89" s="851"/>
      <c r="H89" s="851"/>
      <c r="I89" s="851"/>
    </row>
    <row r="90" spans="1:10" ht="64.5" customHeight="1">
      <c r="A90" s="690" t="s">
        <v>890</v>
      </c>
      <c r="B90" s="851" t="s">
        <v>891</v>
      </c>
      <c r="C90" s="851"/>
      <c r="D90" s="851"/>
      <c r="E90" s="851"/>
      <c r="F90" s="851"/>
      <c r="G90" s="851"/>
      <c r="H90" s="851"/>
      <c r="I90" s="851"/>
    </row>
    <row r="91" spans="1:10" ht="95.25" customHeight="1">
      <c r="A91" s="690" t="s">
        <v>892</v>
      </c>
      <c r="B91" s="851" t="s">
        <v>893</v>
      </c>
      <c r="C91" s="851"/>
      <c r="D91" s="851"/>
      <c r="E91" s="851"/>
      <c r="F91" s="851"/>
      <c r="G91" s="851"/>
      <c r="H91" s="851"/>
      <c r="I91" s="851"/>
    </row>
    <row r="92" spans="1:10" ht="73.5" customHeight="1">
      <c r="A92" s="690" t="s">
        <v>894</v>
      </c>
      <c r="B92" s="851" t="s">
        <v>895</v>
      </c>
      <c r="C92" s="851"/>
      <c r="D92" s="851"/>
      <c r="E92" s="851"/>
      <c r="F92" s="851"/>
      <c r="G92" s="851"/>
      <c r="H92" s="851"/>
      <c r="I92" s="851"/>
    </row>
    <row r="93" spans="1:10" ht="58.5" customHeight="1">
      <c r="A93" s="690" t="s">
        <v>896</v>
      </c>
      <c r="B93" s="851" t="s">
        <v>897</v>
      </c>
      <c r="C93" s="851"/>
      <c r="D93" s="851"/>
      <c r="E93" s="851"/>
      <c r="F93" s="851"/>
      <c r="G93" s="851"/>
      <c r="H93" s="851"/>
      <c r="I93" s="851"/>
    </row>
    <row r="94" spans="1:10" ht="111.75" customHeight="1">
      <c r="A94" s="690" t="s">
        <v>898</v>
      </c>
      <c r="B94" s="851" t="s">
        <v>899</v>
      </c>
      <c r="C94" s="851"/>
      <c r="D94" s="851"/>
      <c r="E94" s="851"/>
      <c r="F94" s="851"/>
      <c r="G94" s="851"/>
      <c r="H94" s="851"/>
      <c r="I94" s="851"/>
    </row>
    <row r="95" spans="1:10" ht="84.75" customHeight="1">
      <c r="A95" s="690" t="s">
        <v>900</v>
      </c>
      <c r="B95" s="851" t="s">
        <v>901</v>
      </c>
      <c r="C95" s="851"/>
      <c r="D95" s="851"/>
      <c r="E95" s="851"/>
      <c r="F95" s="851"/>
      <c r="G95" s="851"/>
      <c r="H95" s="851"/>
      <c r="I95" s="851"/>
    </row>
    <row r="96" spans="1:10" ht="84.75" customHeight="1">
      <c r="A96" s="690" t="s">
        <v>902</v>
      </c>
      <c r="B96" s="851" t="s">
        <v>903</v>
      </c>
      <c r="C96" s="851"/>
      <c r="D96" s="851"/>
      <c r="E96" s="851"/>
      <c r="F96" s="851"/>
      <c r="G96" s="851"/>
      <c r="H96" s="851"/>
      <c r="I96" s="851"/>
    </row>
    <row r="97" spans="1:10" ht="21" customHeight="1">
      <c r="A97" s="851" t="s">
        <v>395</v>
      </c>
      <c r="B97" s="851"/>
      <c r="C97" s="851"/>
      <c r="D97" s="851"/>
      <c r="E97" s="1376" t="s">
        <v>395</v>
      </c>
      <c r="F97" s="1376"/>
      <c r="G97" s="1376"/>
      <c r="H97" s="1376"/>
      <c r="I97" s="1376"/>
      <c r="J97" s="683"/>
    </row>
    <row r="98" spans="1:10" ht="33" customHeight="1">
      <c r="A98" s="1108" t="s">
        <v>396</v>
      </c>
      <c r="B98" s="1108"/>
      <c r="C98" s="1108"/>
      <c r="D98" s="1108"/>
      <c r="E98" s="1377" t="s">
        <v>856</v>
      </c>
      <c r="F98" s="1377"/>
      <c r="G98" s="1377"/>
      <c r="H98" s="1377"/>
      <c r="I98" s="1377"/>
      <c r="J98" s="683"/>
    </row>
    <row r="99" spans="1:10" ht="19.5" customHeight="1">
      <c r="A99" s="341" t="s">
        <v>493</v>
      </c>
      <c r="B99" s="342"/>
      <c r="C99" s="342"/>
      <c r="D99" s="342"/>
      <c r="E99" s="342"/>
      <c r="F99" s="342"/>
      <c r="G99" s="342"/>
      <c r="H99" s="342"/>
      <c r="I99" s="687" t="s">
        <v>904</v>
      </c>
    </row>
    <row r="100" spans="1:10" ht="10.5" customHeight="1">
      <c r="A100" s="693"/>
      <c r="B100" s="694"/>
      <c r="C100" s="694"/>
      <c r="D100" s="694"/>
      <c r="E100" s="694"/>
      <c r="F100" s="694"/>
      <c r="G100" s="694"/>
      <c r="H100" s="694"/>
      <c r="I100" s="694"/>
    </row>
    <row r="101" spans="1:10" ht="79.5" customHeight="1">
      <c r="A101" s="690" t="s">
        <v>905</v>
      </c>
      <c r="B101" s="851" t="s">
        <v>906</v>
      </c>
      <c r="C101" s="851"/>
      <c r="D101" s="851"/>
      <c r="E101" s="851"/>
      <c r="F101" s="851"/>
      <c r="G101" s="851"/>
      <c r="H101" s="851"/>
      <c r="I101" s="851"/>
    </row>
    <row r="102" spans="1:10" ht="72" customHeight="1">
      <c r="A102" s="690" t="s">
        <v>907</v>
      </c>
      <c r="B102" s="851" t="s">
        <v>908</v>
      </c>
      <c r="C102" s="851"/>
      <c r="D102" s="851"/>
      <c r="E102" s="851"/>
      <c r="F102" s="851"/>
      <c r="G102" s="851"/>
      <c r="H102" s="851"/>
      <c r="I102" s="851"/>
    </row>
    <row r="103" spans="1:10" ht="72.75" customHeight="1">
      <c r="A103" s="690" t="s">
        <v>909</v>
      </c>
      <c r="B103" s="851" t="s">
        <v>910</v>
      </c>
      <c r="C103" s="851"/>
      <c r="D103" s="851"/>
      <c r="E103" s="851"/>
      <c r="F103" s="851"/>
      <c r="G103" s="851"/>
      <c r="H103" s="851"/>
      <c r="I103" s="851"/>
    </row>
    <row r="104" spans="1:10" ht="30" customHeight="1">
      <c r="A104" s="691" t="s">
        <v>911</v>
      </c>
      <c r="B104" s="692"/>
      <c r="C104" s="692"/>
      <c r="D104" s="692"/>
      <c r="E104" s="692"/>
      <c r="F104" s="692"/>
      <c r="G104" s="692"/>
      <c r="H104" s="692"/>
      <c r="I104" s="692"/>
    </row>
    <row r="105" spans="1:10" ht="32.25" customHeight="1">
      <c r="A105" s="690" t="s">
        <v>469</v>
      </c>
      <c r="B105" s="851" t="s">
        <v>425</v>
      </c>
      <c r="C105" s="851"/>
      <c r="D105" s="851"/>
      <c r="E105" s="851"/>
      <c r="F105" s="851"/>
      <c r="G105" s="851"/>
      <c r="H105" s="851"/>
      <c r="I105" s="851"/>
    </row>
    <row r="106" spans="1:10" ht="44.25" customHeight="1">
      <c r="A106" s="690" t="s">
        <v>471</v>
      </c>
      <c r="B106" s="851" t="s">
        <v>912</v>
      </c>
      <c r="C106" s="851"/>
      <c r="D106" s="851"/>
      <c r="E106" s="851"/>
      <c r="F106" s="851"/>
      <c r="G106" s="851"/>
      <c r="H106" s="851"/>
      <c r="I106" s="851"/>
    </row>
    <row r="107" spans="1:10" ht="12" customHeight="1">
      <c r="A107" s="690"/>
      <c r="B107" s="695"/>
      <c r="C107" s="695"/>
      <c r="D107" s="695"/>
      <c r="E107" s="695"/>
      <c r="F107" s="695"/>
      <c r="G107" s="695"/>
      <c r="H107" s="695"/>
      <c r="I107" s="695"/>
    </row>
    <row r="108" spans="1:10" ht="30" customHeight="1">
      <c r="A108" s="691" t="s">
        <v>913</v>
      </c>
      <c r="B108" s="692"/>
      <c r="C108" s="692"/>
      <c r="D108" s="692"/>
      <c r="E108" s="692"/>
      <c r="F108" s="692"/>
      <c r="G108" s="692"/>
      <c r="H108" s="692"/>
      <c r="I108" s="692"/>
    </row>
    <row r="109" spans="1:10" ht="40.5" customHeight="1">
      <c r="A109" s="1380" t="s">
        <v>914</v>
      </c>
      <c r="B109" s="1380"/>
      <c r="C109" s="1380"/>
      <c r="D109" s="1380"/>
      <c r="E109" s="1380"/>
      <c r="F109" s="1380"/>
      <c r="G109" s="1380"/>
      <c r="H109" s="1380"/>
      <c r="I109" s="1380"/>
    </row>
    <row r="110" spans="1:10" ht="30" customHeight="1">
      <c r="A110" s="691" t="s">
        <v>915</v>
      </c>
      <c r="B110" s="692"/>
      <c r="C110" s="692"/>
      <c r="D110" s="692"/>
      <c r="E110" s="692"/>
      <c r="F110" s="692"/>
      <c r="G110" s="692"/>
      <c r="H110" s="692"/>
      <c r="I110" s="692"/>
    </row>
    <row r="111" spans="1:10" ht="62.25" customHeight="1">
      <c r="A111" s="690" t="s">
        <v>469</v>
      </c>
      <c r="B111" s="851" t="s">
        <v>1023</v>
      </c>
      <c r="C111" s="851"/>
      <c r="D111" s="851"/>
      <c r="E111" s="851"/>
      <c r="F111" s="851"/>
      <c r="G111" s="851"/>
      <c r="H111" s="851"/>
      <c r="I111" s="851"/>
    </row>
    <row r="112" spans="1:10" ht="45" customHeight="1">
      <c r="A112" s="690" t="s">
        <v>471</v>
      </c>
      <c r="B112" s="851" t="s">
        <v>916</v>
      </c>
      <c r="C112" s="851"/>
      <c r="D112" s="851"/>
      <c r="E112" s="851"/>
      <c r="F112" s="851"/>
      <c r="G112" s="851"/>
      <c r="H112" s="851"/>
      <c r="I112" s="851"/>
    </row>
    <row r="113" spans="1:10" ht="55.5" customHeight="1">
      <c r="A113" s="690" t="s">
        <v>473</v>
      </c>
      <c r="B113" s="851" t="s">
        <v>917</v>
      </c>
      <c r="C113" s="851"/>
      <c r="D113" s="851"/>
      <c r="E113" s="851"/>
      <c r="F113" s="851"/>
      <c r="G113" s="851"/>
      <c r="H113" s="851"/>
      <c r="I113" s="851"/>
    </row>
    <row r="114" spans="1:10" ht="58.5" customHeight="1">
      <c r="A114" s="690" t="s">
        <v>475</v>
      </c>
      <c r="B114" s="851" t="s">
        <v>918</v>
      </c>
      <c r="C114" s="851"/>
      <c r="D114" s="851"/>
      <c r="E114" s="851"/>
      <c r="F114" s="851"/>
      <c r="G114" s="851"/>
      <c r="H114" s="851"/>
      <c r="I114" s="851"/>
    </row>
    <row r="115" spans="1:10" ht="54" customHeight="1">
      <c r="A115" s="690" t="s">
        <v>477</v>
      </c>
      <c r="B115" s="851" t="s">
        <v>919</v>
      </c>
      <c r="C115" s="851"/>
      <c r="D115" s="851"/>
      <c r="E115" s="851"/>
      <c r="F115" s="851"/>
      <c r="G115" s="851"/>
      <c r="H115" s="851"/>
      <c r="I115" s="851"/>
    </row>
    <row r="116" spans="1:10" ht="17.399999999999999" customHeight="1">
      <c r="A116" s="693"/>
      <c r="B116" s="694"/>
      <c r="C116" s="694"/>
      <c r="D116" s="694"/>
      <c r="E116" s="694"/>
      <c r="F116" s="694"/>
      <c r="G116" s="694"/>
      <c r="H116" s="694"/>
      <c r="I116" s="694"/>
    </row>
    <row r="117" spans="1:10" ht="21" customHeight="1">
      <c r="A117" s="851" t="s">
        <v>395</v>
      </c>
      <c r="B117" s="851"/>
      <c r="C117" s="851"/>
      <c r="D117" s="851"/>
      <c r="E117" s="1376" t="s">
        <v>395</v>
      </c>
      <c r="F117" s="1376"/>
      <c r="G117" s="1376"/>
      <c r="H117" s="1376"/>
      <c r="I117" s="1376"/>
      <c r="J117" s="683"/>
    </row>
    <row r="118" spans="1:10" ht="33" customHeight="1">
      <c r="A118" s="1108" t="s">
        <v>396</v>
      </c>
      <c r="B118" s="1108"/>
      <c r="C118" s="1108"/>
      <c r="D118" s="1108"/>
      <c r="E118" s="1377" t="s">
        <v>856</v>
      </c>
      <c r="F118" s="1377"/>
      <c r="G118" s="1377"/>
      <c r="H118" s="1377"/>
      <c r="I118" s="1377"/>
      <c r="J118" s="683"/>
    </row>
    <row r="119" spans="1:10" ht="22.5" customHeight="1">
      <c r="A119" s="341" t="s">
        <v>493</v>
      </c>
      <c r="B119" s="342"/>
      <c r="C119" s="342"/>
      <c r="D119" s="342"/>
      <c r="E119" s="342"/>
      <c r="F119" s="342"/>
      <c r="G119" s="342"/>
      <c r="H119" s="342"/>
      <c r="I119" s="687" t="s">
        <v>920</v>
      </c>
      <c r="J119" s="683"/>
    </row>
    <row r="120" spans="1:10" ht="30.75" customHeight="1">
      <c r="A120" s="693"/>
      <c r="B120" s="1378"/>
      <c r="C120" s="1378"/>
      <c r="D120" s="1378"/>
      <c r="E120" s="1378"/>
      <c r="F120" s="1378"/>
      <c r="G120" s="1378"/>
      <c r="H120" s="1378"/>
      <c r="I120" s="1378"/>
    </row>
    <row r="121" spans="1:10" ht="21.9" customHeight="1">
      <c r="A121" s="294"/>
      <c r="B121" s="340"/>
      <c r="C121" s="294"/>
      <c r="D121" s="294"/>
      <c r="E121" s="294"/>
      <c r="F121" s="340"/>
      <c r="G121" s="294"/>
      <c r="H121" s="294"/>
      <c r="I121" s="294"/>
    </row>
    <row r="122" spans="1:10" ht="21.9" customHeight="1">
      <c r="A122" s="294"/>
      <c r="B122" s="849" t="s">
        <v>450</v>
      </c>
      <c r="C122" s="849"/>
      <c r="D122" s="316"/>
      <c r="E122" s="316"/>
      <c r="F122" s="849" t="s">
        <v>450</v>
      </c>
      <c r="G122" s="849"/>
      <c r="H122" s="316"/>
      <c r="I122" s="316"/>
    </row>
    <row r="123" spans="1:10" ht="35.25" customHeight="1">
      <c r="A123" s="294"/>
      <c r="B123" s="1379" t="s">
        <v>396</v>
      </c>
      <c r="C123" s="1379"/>
      <c r="D123" s="1379"/>
      <c r="E123" s="1379"/>
      <c r="F123" s="1379" t="s">
        <v>856</v>
      </c>
      <c r="G123" s="1379"/>
      <c r="H123" s="1379"/>
      <c r="I123" s="1379"/>
    </row>
    <row r="124" spans="1:10" ht="21.9" customHeight="1">
      <c r="A124" s="294"/>
      <c r="B124" s="696"/>
      <c r="C124" s="688"/>
      <c r="D124" s="688"/>
      <c r="E124" s="688"/>
      <c r="F124" s="697"/>
      <c r="G124" s="697"/>
      <c r="H124" s="697"/>
      <c r="I124" s="697"/>
    </row>
    <row r="125" spans="1:10" ht="21.9" customHeight="1">
      <c r="A125" s="294"/>
      <c r="B125" s="851" t="s">
        <v>451</v>
      </c>
      <c r="C125" s="851"/>
      <c r="D125" s="851"/>
      <c r="E125" s="851"/>
      <c r="F125" s="851" t="s">
        <v>451</v>
      </c>
      <c r="G125" s="851"/>
      <c r="H125" s="851"/>
      <c r="I125" s="851"/>
    </row>
    <row r="126" spans="1:10" ht="21.9" customHeight="1">
      <c r="A126" s="294"/>
      <c r="B126" s="340"/>
      <c r="C126" s="688"/>
      <c r="D126" s="688"/>
      <c r="E126" s="688"/>
      <c r="F126" s="340"/>
      <c r="G126" s="688"/>
      <c r="H126" s="688"/>
      <c r="I126" s="688"/>
    </row>
    <row r="127" spans="1:10" ht="21.9" customHeight="1">
      <c r="A127" s="294"/>
      <c r="B127" s="340"/>
      <c r="C127" s="688"/>
      <c r="D127" s="688"/>
      <c r="E127" s="688"/>
      <c r="F127" s="340"/>
      <c r="G127" s="688"/>
      <c r="H127" s="688"/>
      <c r="I127" s="688"/>
    </row>
    <row r="128" spans="1:10" ht="21.9" customHeight="1">
      <c r="A128" s="294"/>
      <c r="B128" s="342" t="s">
        <v>452</v>
      </c>
      <c r="C128" s="698"/>
      <c r="D128" s="342"/>
      <c r="E128" s="342"/>
      <c r="F128" s="1375" t="s">
        <v>452</v>
      </c>
      <c r="G128" s="1375"/>
      <c r="H128" s="1375"/>
      <c r="I128" s="1375"/>
    </row>
    <row r="129" spans="1:9" ht="21.9" customHeight="1">
      <c r="A129" s="294"/>
      <c r="B129" s="342" t="s">
        <v>5</v>
      </c>
      <c r="C129" s="698"/>
      <c r="D129" s="342"/>
      <c r="E129" s="342"/>
      <c r="F129" s="342" t="s">
        <v>921</v>
      </c>
      <c r="G129" s="316"/>
      <c r="H129" s="316"/>
      <c r="I129" s="316"/>
    </row>
    <row r="130" spans="1:9" ht="21.9" customHeight="1">
      <c r="A130" s="294"/>
      <c r="B130" s="316"/>
      <c r="C130" s="688"/>
      <c r="D130" s="688"/>
      <c r="E130" s="688"/>
      <c r="F130" s="316"/>
      <c r="G130" s="688"/>
      <c r="H130" s="688"/>
      <c r="I130" s="688"/>
    </row>
    <row r="131" spans="1:9" ht="21.9" customHeight="1">
      <c r="A131" s="294"/>
      <c r="B131" s="851" t="s">
        <v>453</v>
      </c>
      <c r="C131" s="851"/>
      <c r="D131" s="851"/>
      <c r="E131" s="851"/>
      <c r="F131" s="851" t="s">
        <v>453</v>
      </c>
      <c r="G131" s="851"/>
      <c r="H131" s="851"/>
      <c r="I131" s="851"/>
    </row>
    <row r="132" spans="1:9" ht="21.9" customHeight="1">
      <c r="A132" s="294"/>
      <c r="B132" s="342" t="s">
        <v>452</v>
      </c>
      <c r="C132" s="342"/>
      <c r="D132" s="342"/>
      <c r="E132" s="342"/>
      <c r="F132" s="342" t="s">
        <v>452</v>
      </c>
      <c r="G132" s="316"/>
      <c r="H132" s="316"/>
      <c r="I132" s="316"/>
    </row>
    <row r="133" spans="1:9" ht="21.9" customHeight="1">
      <c r="A133" s="294"/>
      <c r="B133" s="342" t="s">
        <v>5</v>
      </c>
      <c r="C133" s="342"/>
      <c r="D133" s="342"/>
      <c r="E133" s="342"/>
      <c r="F133" s="342" t="s">
        <v>5</v>
      </c>
      <c r="G133" s="294"/>
      <c r="H133" s="294"/>
      <c r="I133" s="294"/>
    </row>
    <row r="134" spans="1:9" ht="21.9" customHeight="1">
      <c r="A134" s="294"/>
      <c r="B134" s="294"/>
      <c r="C134" s="294"/>
      <c r="D134" s="294"/>
      <c r="E134" s="294"/>
      <c r="F134" s="294"/>
      <c r="G134" s="294"/>
      <c r="H134" s="294"/>
      <c r="I134" s="294"/>
    </row>
    <row r="135" spans="1:9" ht="21.9" customHeight="1">
      <c r="A135" s="294"/>
      <c r="B135" s="851" t="s">
        <v>525</v>
      </c>
      <c r="C135" s="851"/>
      <c r="D135" s="851"/>
      <c r="E135" s="851"/>
      <c r="F135" s="851" t="s">
        <v>525</v>
      </c>
      <c r="G135" s="851"/>
      <c r="H135" s="851"/>
      <c r="I135" s="851"/>
    </row>
    <row r="136" spans="1:9" ht="21.9" customHeight="1">
      <c r="A136" s="294"/>
      <c r="B136" s="342" t="s">
        <v>452</v>
      </c>
      <c r="C136" s="342"/>
      <c r="D136" s="342"/>
      <c r="E136" s="342"/>
      <c r="F136" s="342" t="s">
        <v>452</v>
      </c>
      <c r="G136" s="316"/>
      <c r="H136" s="316"/>
      <c r="I136" s="316"/>
    </row>
    <row r="137" spans="1:9" ht="21.9" customHeight="1">
      <c r="A137" s="294"/>
      <c r="B137" s="342" t="s">
        <v>5</v>
      </c>
      <c r="C137" s="342"/>
      <c r="D137" s="342"/>
      <c r="E137" s="342"/>
      <c r="F137" s="342" t="s">
        <v>5</v>
      </c>
      <c r="G137" s="294"/>
      <c r="H137" s="294"/>
      <c r="I137" s="294"/>
    </row>
    <row r="138" spans="1:9" ht="21.9" customHeight="1">
      <c r="A138" s="294"/>
      <c r="B138" s="342"/>
      <c r="C138" s="342"/>
      <c r="D138" s="342"/>
      <c r="E138" s="342"/>
      <c r="F138" s="342"/>
      <c r="G138" s="294"/>
      <c r="H138" s="294"/>
      <c r="I138" s="294"/>
    </row>
    <row r="139" spans="1:9" ht="21.9" customHeight="1">
      <c r="A139" s="294"/>
      <c r="B139" s="342"/>
      <c r="C139" s="342"/>
      <c r="D139" s="342"/>
      <c r="E139" s="342"/>
      <c r="F139" s="342"/>
      <c r="G139" s="294"/>
      <c r="H139" s="294"/>
      <c r="I139" s="294"/>
    </row>
    <row r="140" spans="1:9" ht="21.9" customHeight="1">
      <c r="A140" s="294"/>
      <c r="B140" s="342"/>
      <c r="C140" s="342"/>
      <c r="D140" s="342"/>
      <c r="E140" s="342"/>
      <c r="F140" s="342"/>
      <c r="G140" s="294"/>
      <c r="H140" s="294"/>
      <c r="I140" s="294"/>
    </row>
    <row r="141" spans="1:9" ht="21.9" customHeight="1">
      <c r="A141" s="294"/>
      <c r="B141" s="342"/>
      <c r="C141" s="342"/>
      <c r="D141" s="342"/>
      <c r="E141" s="342"/>
      <c r="F141" s="342"/>
      <c r="G141" s="294"/>
      <c r="H141" s="294"/>
      <c r="I141" s="294"/>
    </row>
    <row r="142" spans="1:9" ht="21.9" customHeight="1">
      <c r="A142" s="294"/>
      <c r="B142" s="342"/>
      <c r="C142" s="342"/>
      <c r="D142" s="342"/>
      <c r="E142" s="342"/>
      <c r="F142" s="342"/>
      <c r="G142" s="294"/>
      <c r="H142" s="294"/>
      <c r="I142" s="294"/>
    </row>
    <row r="143" spans="1:9" ht="21.9" customHeight="1">
      <c r="A143" s="294"/>
      <c r="B143" s="342"/>
      <c r="C143" s="342"/>
      <c r="D143" s="342"/>
      <c r="E143" s="342"/>
      <c r="F143" s="342"/>
      <c r="G143" s="294"/>
      <c r="H143" s="294"/>
      <c r="I143" s="294"/>
    </row>
    <row r="144" spans="1:9" ht="21.9" customHeight="1">
      <c r="A144" s="294"/>
      <c r="B144" s="342"/>
      <c r="C144" s="342"/>
      <c r="D144" s="342"/>
      <c r="E144" s="342"/>
      <c r="F144" s="342"/>
      <c r="G144" s="294"/>
      <c r="H144" s="294"/>
      <c r="I144" s="294"/>
    </row>
    <row r="145" spans="1:9" ht="21.9" customHeight="1">
      <c r="A145" s="294"/>
      <c r="B145" s="342"/>
      <c r="C145" s="342"/>
      <c r="D145" s="342"/>
      <c r="E145" s="342"/>
      <c r="F145" s="342"/>
      <c r="G145" s="294"/>
      <c r="H145" s="294"/>
      <c r="I145" s="294"/>
    </row>
    <row r="146" spans="1:9" ht="21.9" customHeight="1">
      <c r="A146" s="294"/>
      <c r="B146" s="342"/>
      <c r="C146" s="342"/>
      <c r="D146" s="342"/>
      <c r="E146" s="342"/>
      <c r="F146" s="342"/>
      <c r="G146" s="294"/>
      <c r="H146" s="294"/>
      <c r="I146" s="294"/>
    </row>
    <row r="147" spans="1:9" ht="21.9" customHeight="1">
      <c r="A147" s="294"/>
      <c r="B147" s="342"/>
      <c r="C147" s="342"/>
      <c r="D147" s="342"/>
      <c r="E147" s="342"/>
      <c r="F147" s="342"/>
      <c r="G147" s="294"/>
      <c r="H147" s="294"/>
      <c r="I147" s="294"/>
    </row>
    <row r="148" spans="1:9" ht="21.6" customHeight="1">
      <c r="A148" s="294"/>
      <c r="B148" s="342"/>
      <c r="C148" s="342"/>
      <c r="D148" s="342"/>
      <c r="E148" s="342"/>
      <c r="F148" s="342"/>
      <c r="G148" s="294"/>
      <c r="H148" s="294"/>
      <c r="I148" s="294"/>
    </row>
    <row r="149" spans="1:9" ht="21.6" hidden="1" customHeight="1">
      <c r="A149" s="294"/>
      <c r="B149" s="342"/>
      <c r="C149" s="342"/>
      <c r="D149" s="342"/>
      <c r="E149" s="342"/>
      <c r="F149" s="342"/>
      <c r="G149" s="294"/>
      <c r="H149" s="294"/>
      <c r="I149" s="294"/>
    </row>
    <row r="150" spans="1:9" ht="21.6" hidden="1" customHeight="1">
      <c r="A150" s="294"/>
      <c r="B150" s="342"/>
      <c r="C150" s="342"/>
      <c r="D150" s="342"/>
      <c r="E150" s="342"/>
      <c r="F150" s="342"/>
      <c r="G150" s="294"/>
      <c r="H150" s="294"/>
      <c r="I150" s="294"/>
    </row>
    <row r="151" spans="1:9" ht="18.600000000000001" hidden="1" customHeight="1">
      <c r="A151" s="294"/>
      <c r="B151" s="342"/>
      <c r="C151" s="342"/>
      <c r="D151" s="342"/>
      <c r="E151" s="342"/>
      <c r="F151" s="342"/>
      <c r="G151" s="294"/>
      <c r="H151" s="294"/>
      <c r="I151" s="294"/>
    </row>
    <row r="152" spans="1:9" ht="21.6" hidden="1" customHeight="1">
      <c r="A152" s="294"/>
      <c r="B152" s="342"/>
      <c r="C152" s="342"/>
      <c r="D152" s="342"/>
      <c r="E152" s="342"/>
      <c r="F152" s="342"/>
      <c r="G152" s="294"/>
      <c r="H152" s="294"/>
      <c r="I152" s="294"/>
    </row>
    <row r="153" spans="1:9" ht="21.6" hidden="1" customHeight="1">
      <c r="A153" s="294"/>
      <c r="B153" s="342"/>
      <c r="C153" s="342"/>
      <c r="D153" s="342"/>
      <c r="E153" s="342"/>
      <c r="F153" s="342"/>
      <c r="G153" s="294"/>
      <c r="H153" s="294"/>
      <c r="I153" s="294"/>
    </row>
    <row r="154" spans="1:9" ht="21.9" customHeight="1">
      <c r="A154" s="294"/>
      <c r="B154" s="342"/>
      <c r="C154" s="342"/>
      <c r="D154" s="342"/>
      <c r="E154" s="342"/>
      <c r="F154" s="342"/>
      <c r="G154" s="294"/>
      <c r="H154" s="294"/>
      <c r="I154" s="294"/>
    </row>
    <row r="155" spans="1:9" ht="21.9" customHeight="1">
      <c r="A155" s="294"/>
      <c r="B155" s="342"/>
      <c r="C155" s="342"/>
      <c r="D155" s="342"/>
      <c r="E155" s="342"/>
      <c r="F155" s="342"/>
      <c r="G155" s="294"/>
      <c r="H155" s="294"/>
      <c r="I155" s="294"/>
    </row>
    <row r="156" spans="1:9" ht="21.9" customHeight="1">
      <c r="A156" s="343"/>
      <c r="B156" s="291"/>
      <c r="C156" s="291"/>
      <c r="D156" s="291"/>
      <c r="E156" s="291"/>
      <c r="F156" s="291"/>
      <c r="G156" s="343"/>
      <c r="H156" s="343"/>
      <c r="I156" s="343"/>
    </row>
    <row r="157" spans="1:9" ht="21.9" customHeight="1">
      <c r="A157" s="341" t="s">
        <v>493</v>
      </c>
      <c r="B157" s="342"/>
      <c r="C157" s="342"/>
      <c r="D157" s="342"/>
      <c r="E157" s="342"/>
      <c r="F157" s="342"/>
      <c r="G157" s="342"/>
      <c r="H157" s="342"/>
      <c r="I157" s="687" t="s">
        <v>922</v>
      </c>
    </row>
    <row r="158" spans="1:9" ht="21.9" customHeight="1">
      <c r="A158" s="294"/>
      <c r="B158" s="342"/>
      <c r="C158" s="342"/>
      <c r="D158" s="342"/>
      <c r="E158" s="342"/>
      <c r="F158" s="342"/>
      <c r="G158" s="294"/>
      <c r="H158" s="294"/>
      <c r="I158" s="294"/>
    </row>
    <row r="159" spans="1:9" ht="21.9" customHeight="1">
      <c r="A159" s="294"/>
      <c r="B159" s="342"/>
      <c r="C159" s="342"/>
      <c r="D159" s="342"/>
      <c r="E159" s="342"/>
      <c r="F159" s="342"/>
      <c r="G159" s="294"/>
      <c r="H159" s="294"/>
      <c r="I159" s="294"/>
    </row>
    <row r="160" spans="1:9" ht="21.9" customHeight="1">
      <c r="A160" s="294"/>
      <c r="B160" s="342"/>
      <c r="C160" s="342"/>
      <c r="D160" s="342"/>
      <c r="E160" s="342"/>
      <c r="F160" s="342"/>
      <c r="G160" s="294"/>
      <c r="H160" s="294"/>
      <c r="I160" s="294"/>
    </row>
    <row r="161" spans="1:10" ht="21.9" customHeight="1">
      <c r="A161" s="294"/>
      <c r="B161" s="342"/>
      <c r="C161" s="342"/>
      <c r="D161" s="342"/>
      <c r="E161" s="342"/>
      <c r="F161" s="342"/>
      <c r="G161" s="294"/>
      <c r="H161" s="294"/>
      <c r="I161" s="294"/>
    </row>
    <row r="162" spans="1:10" ht="21.9" customHeight="1">
      <c r="A162" s="294"/>
      <c r="B162" s="342"/>
      <c r="C162" s="342"/>
      <c r="D162" s="342"/>
      <c r="E162" s="342"/>
      <c r="F162" s="342"/>
      <c r="G162" s="294"/>
      <c r="H162" s="294"/>
      <c r="I162" s="294"/>
    </row>
    <row r="163" spans="1:10" ht="21.9" customHeight="1">
      <c r="A163" s="294"/>
      <c r="B163" s="342"/>
      <c r="C163" s="342"/>
      <c r="D163" s="342"/>
      <c r="E163" s="342"/>
      <c r="F163" s="342"/>
      <c r="G163" s="294"/>
      <c r="H163" s="294"/>
      <c r="I163" s="294"/>
    </row>
    <row r="164" spans="1:10" ht="21.9" customHeight="1">
      <c r="A164" s="294"/>
      <c r="B164" s="342"/>
      <c r="C164" s="342"/>
      <c r="D164" s="342"/>
      <c r="E164" s="342"/>
      <c r="F164" s="342"/>
      <c r="G164" s="294"/>
      <c r="H164" s="294"/>
      <c r="I164" s="294"/>
    </row>
    <row r="165" spans="1:10" ht="21.9" customHeight="1">
      <c r="A165" s="294"/>
      <c r="B165" s="342"/>
      <c r="C165" s="342"/>
      <c r="D165" s="342"/>
      <c r="E165" s="342"/>
      <c r="F165" s="342"/>
      <c r="G165" s="294"/>
      <c r="H165" s="294"/>
      <c r="I165" s="294"/>
    </row>
    <row r="166" spans="1:10" ht="21.9" customHeight="1">
      <c r="A166" s="294"/>
      <c r="B166" s="342"/>
      <c r="C166" s="342"/>
      <c r="D166" s="342"/>
      <c r="E166" s="342"/>
      <c r="F166" s="342"/>
      <c r="G166" s="294"/>
      <c r="H166" s="294"/>
      <c r="I166" s="294"/>
    </row>
    <row r="167" spans="1:10" ht="21.9" customHeight="1">
      <c r="A167" s="294"/>
      <c r="B167" s="342"/>
      <c r="C167" s="342"/>
      <c r="D167" s="342"/>
      <c r="E167" s="342"/>
      <c r="F167" s="342"/>
      <c r="G167" s="294"/>
      <c r="H167" s="294"/>
      <c r="I167" s="294"/>
    </row>
    <row r="168" spans="1:10" ht="21.9" customHeight="1">
      <c r="A168" s="294"/>
      <c r="B168" s="342"/>
      <c r="C168" s="342"/>
      <c r="D168" s="342"/>
      <c r="E168" s="342"/>
      <c r="F168" s="342"/>
      <c r="G168" s="294"/>
      <c r="H168" s="294"/>
      <c r="I168" s="294"/>
    </row>
    <row r="169" spans="1:10" ht="21.9" customHeight="1">
      <c r="A169" s="294"/>
      <c r="B169" s="342"/>
      <c r="C169" s="342"/>
      <c r="D169" s="342"/>
      <c r="E169" s="342"/>
      <c r="F169" s="342"/>
      <c r="G169" s="294"/>
      <c r="H169" s="294"/>
      <c r="I169" s="294"/>
    </row>
    <row r="170" spans="1:10" ht="15.6">
      <c r="A170" s="294"/>
      <c r="B170" s="294"/>
      <c r="C170" s="294"/>
      <c r="D170" s="294"/>
      <c r="E170" s="294"/>
      <c r="F170" s="294"/>
      <c r="G170" s="294"/>
      <c r="H170" s="294"/>
      <c r="I170" s="294"/>
    </row>
    <row r="171" spans="1:10">
      <c r="J171" s="683"/>
    </row>
    <row r="172" spans="1:10" ht="15.6">
      <c r="A172" s="294"/>
      <c r="B172" s="294"/>
      <c r="C172" s="294"/>
      <c r="D172" s="294"/>
      <c r="E172" s="294"/>
      <c r="F172" s="294"/>
      <c r="G172" s="294"/>
      <c r="H172" s="294"/>
      <c r="I172" s="294"/>
    </row>
    <row r="173" spans="1:10" ht="15.6">
      <c r="A173" s="294"/>
      <c r="B173" s="294"/>
      <c r="C173" s="294"/>
      <c r="D173" s="294"/>
      <c r="E173" s="294"/>
      <c r="F173" s="294"/>
      <c r="G173" s="294"/>
      <c r="H173" s="294"/>
      <c r="I173" s="294"/>
    </row>
    <row r="174" spans="1:10" ht="15.6">
      <c r="A174" s="294"/>
      <c r="B174" s="294"/>
      <c r="C174" s="294"/>
      <c r="D174" s="294"/>
      <c r="E174" s="294"/>
      <c r="F174" s="294"/>
      <c r="G174" s="294"/>
      <c r="H174" s="294"/>
      <c r="I174" s="294"/>
    </row>
    <row r="175" spans="1:10" ht="15.6">
      <c r="A175" s="294"/>
      <c r="B175" s="294"/>
      <c r="C175" s="294"/>
      <c r="D175" s="294"/>
      <c r="E175" s="294"/>
      <c r="F175" s="294"/>
      <c r="G175" s="294"/>
      <c r="H175" s="294"/>
      <c r="I175" s="294"/>
    </row>
    <row r="176" spans="1:10" ht="15.6">
      <c r="A176" s="294"/>
      <c r="B176" s="294"/>
      <c r="C176" s="294"/>
      <c r="D176" s="294"/>
      <c r="E176" s="294"/>
      <c r="F176" s="294"/>
      <c r="G176" s="294"/>
      <c r="H176" s="294"/>
      <c r="I176" s="294"/>
    </row>
    <row r="177" spans="1:9" ht="15.6">
      <c r="A177" s="294"/>
      <c r="B177" s="294"/>
      <c r="C177" s="294"/>
      <c r="D177" s="294"/>
      <c r="E177" s="294"/>
      <c r="F177" s="294"/>
      <c r="G177" s="294"/>
      <c r="H177" s="294"/>
      <c r="I177" s="294"/>
    </row>
    <row r="178" spans="1:9" ht="15.6">
      <c r="A178" s="294"/>
      <c r="B178" s="294"/>
      <c r="C178" s="294"/>
      <c r="D178" s="294"/>
      <c r="E178" s="294"/>
      <c r="F178" s="294"/>
      <c r="G178" s="294"/>
      <c r="H178" s="294"/>
      <c r="I178" s="294"/>
    </row>
    <row r="179" spans="1:9" ht="15.6">
      <c r="A179" s="294"/>
      <c r="B179" s="294"/>
      <c r="C179" s="294"/>
      <c r="D179" s="294"/>
      <c r="E179" s="294"/>
      <c r="F179" s="294"/>
      <c r="G179" s="294"/>
      <c r="H179" s="294"/>
      <c r="I179" s="294"/>
    </row>
    <row r="180" spans="1:9" ht="15.6">
      <c r="A180" s="294"/>
      <c r="B180" s="294"/>
      <c r="C180" s="294"/>
      <c r="D180" s="294"/>
      <c r="E180" s="294"/>
      <c r="F180" s="294"/>
      <c r="G180" s="294"/>
      <c r="H180" s="294"/>
      <c r="I180" s="294"/>
    </row>
    <row r="181" spans="1:9" ht="15.6">
      <c r="A181" s="294"/>
      <c r="B181" s="294"/>
      <c r="C181" s="294"/>
      <c r="D181" s="294"/>
      <c r="E181" s="294"/>
      <c r="F181" s="294"/>
      <c r="G181" s="294"/>
      <c r="H181" s="294"/>
      <c r="I181" s="294"/>
    </row>
    <row r="182" spans="1:9" ht="15.6">
      <c r="A182" s="294"/>
      <c r="B182" s="294"/>
      <c r="C182" s="294"/>
      <c r="D182" s="294"/>
      <c r="E182" s="294"/>
      <c r="F182" s="294"/>
      <c r="G182" s="294"/>
      <c r="H182" s="294"/>
      <c r="I182" s="294"/>
    </row>
    <row r="183" spans="1:9" ht="15.6">
      <c r="A183" s="294"/>
      <c r="B183" s="294"/>
      <c r="C183" s="294"/>
      <c r="D183" s="294"/>
      <c r="E183" s="294"/>
      <c r="F183" s="294"/>
      <c r="G183" s="294"/>
      <c r="H183" s="294"/>
      <c r="I183" s="294"/>
    </row>
    <row r="184" spans="1:9" ht="15.6">
      <c r="A184" s="294"/>
      <c r="B184" s="294"/>
      <c r="C184" s="294"/>
      <c r="D184" s="294"/>
      <c r="E184" s="294"/>
      <c r="F184" s="294"/>
      <c r="G184" s="294"/>
      <c r="H184" s="294"/>
      <c r="I184" s="294"/>
    </row>
  </sheetData>
  <sheetProtection algorithmName="SHA-512" hashValue="kRSsTwWipB+VZQl8StimEhjPzGrwVS5CrnkmG6x02E4a4rC7sU+nFw5acgeYhL4oKFQLD2UgvPsT58FGwCU1OQ==" saltValue="UNX6GWtMkk6WqY4YQLj87w==" spinCount="100000" sheet="1" formatColumns="0" formatRows="0" selectLockedCells="1"/>
  <customSheetViews>
    <customSheetView guid="{28F8E3EE-9674-48D3-AA88-E28CD7FD8EC7}" scale="145" showPageBreaks="1" printArea="1" hiddenRows="1" hiddenColumns="1" view="pageBreakPreview" topLeftCell="A1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869B0F9C-77A4-468D-A350-EA35CAE357D9}" scale="145" showPageBreaks="1" printArea="1" hiddenRows="1" hiddenColumns="1" view="pageBreakPreview" topLeftCell="A5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3B560446-5E90-427C-82DA-4C4E21FC4875}" scale="145" showPageBreaks="1" printArea="1" hiddenRows="1" hiddenColumns="1" view="pageBreakPreview" topLeftCell="A1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6"/>
  <headerFooter alignWithMargins="0"/>
  <rowBreaks count="5" manualBreakCount="5">
    <brk id="51" max="8" man="1"/>
    <brk id="71" max="8" man="1"/>
    <brk id="86" max="8" man="1"/>
    <brk id="99" max="8" man="1"/>
    <brk id="119" max="8" man="1"/>
  </rowBreaks>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topLeftCell="A17" zoomScaleSheetLayoutView="100" workbookViewId="0">
      <selection activeCell="B11" sqref="B11:D11"/>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s="78" customFormat="1" ht="24.75" customHeight="1">
      <c r="A1" s="1397" t="str">
        <f>'Attach 3(JV)'!A1</f>
        <v>Specification No. :CC/T/W-CIVIL/DOM/A00/23/11748</v>
      </c>
      <c r="B1" s="1397"/>
      <c r="C1" s="1397"/>
      <c r="D1" s="1397"/>
      <c r="E1" s="525" t="str">
        <f>"Attachment-19 " &amp; 'Attach 3(JV)'!AT1</f>
        <v xml:space="preserve">Attachment-19 </v>
      </c>
      <c r="F1" s="79"/>
      <c r="G1" s="79"/>
      <c r="H1" s="79"/>
    </row>
    <row r="2" spans="1:9" ht="7.5" customHeight="1"/>
    <row r="3" spans="1:9" ht="91.5" customHeight="1">
      <c r="A3" s="1206" t="str">
        <f>'Attach 3(JV)'!A3</f>
        <v>Package-II: Ground Improvement using Vibro Stone Column at KPS-3 Substation associated with Establishment of Khavda Pooling Station-3 (KPS-3) in Khavda RE Park</v>
      </c>
      <c r="B3" s="1207"/>
      <c r="C3" s="1207"/>
      <c r="D3" s="1207"/>
      <c r="E3" s="1207"/>
      <c r="F3" s="26"/>
      <c r="G3" s="27"/>
      <c r="H3" s="26"/>
    </row>
    <row r="4" spans="1:9" ht="20.100000000000001" customHeight="1">
      <c r="A4" s="28"/>
      <c r="H4" s="30"/>
      <c r="I4" s="11"/>
    </row>
    <row r="5" spans="1:9" ht="20.100000000000001" customHeight="1">
      <c r="A5" s="837" t="s">
        <v>2</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96" t="str">
        <f>'Attach 3(JV)'!A8</f>
        <v/>
      </c>
      <c r="B8" s="1396"/>
      <c r="C8" s="1396"/>
      <c r="D8" s="1396"/>
      <c r="E8" s="108" t="str">
        <f>'Attach 3(JV)'!E8</f>
        <v>Contract Services</v>
      </c>
      <c r="H8" s="30"/>
      <c r="I8" s="11"/>
    </row>
    <row r="9" spans="1:9" ht="20.100000000000001" customHeight="1">
      <c r="A9" s="13" t="s">
        <v>334</v>
      </c>
      <c r="B9" s="839">
        <f>'Attach 3(JV)'!B9</f>
        <v>0</v>
      </c>
      <c r="C9" s="839"/>
      <c r="D9" s="839"/>
      <c r="E9" s="108" t="str">
        <f>'Attach 3(JV)'!E9</f>
        <v>Power Grid Corporation of India Ltd.,</v>
      </c>
      <c r="H9" s="30"/>
      <c r="I9" s="11"/>
    </row>
    <row r="10" spans="1:9" ht="20.100000000000001" customHeight="1">
      <c r="A10" s="13" t="s">
        <v>336</v>
      </c>
      <c r="B10" s="839">
        <f>'Attach 3(JV)'!B10</f>
        <v>0</v>
      </c>
      <c r="C10" s="839"/>
      <c r="D10" s="839"/>
      <c r="E10" s="108" t="str">
        <f>'Attach 3(JV)'!E10</f>
        <v>"Saudamini", Plot No. 2, Sector 29</v>
      </c>
      <c r="H10" s="30"/>
      <c r="I10" s="11"/>
    </row>
    <row r="11" spans="1:9" ht="20.100000000000001" customHeight="1">
      <c r="B11" s="839">
        <f>'Attach 3(JV)'!B11</f>
        <v>0</v>
      </c>
      <c r="C11" s="839"/>
      <c r="D11" s="839"/>
      <c r="E11" s="108" t="str">
        <f>'Attach 3(JV)'!E11</f>
        <v>Gurgaon (Haryana) - 122001</v>
      </c>
    </row>
    <row r="12" spans="1:9" ht="18" customHeight="1">
      <c r="A12" s="32"/>
      <c r="B12" s="839">
        <f>'Attach 3(JV)'!B12</f>
        <v>0</v>
      </c>
      <c r="C12" s="839"/>
      <c r="D12" s="839"/>
      <c r="E12" s="15"/>
    </row>
    <row r="13" spans="1:9" ht="19.5" hidden="1" customHeight="1">
      <c r="A13" s="32"/>
      <c r="B13" s="103"/>
      <c r="C13" s="103"/>
      <c r="D13" s="103"/>
      <c r="E13" s="15"/>
    </row>
    <row r="14" spans="1:9" ht="20.100000000000001" customHeight="1">
      <c r="A14" s="32"/>
      <c r="B14" s="103"/>
      <c r="C14" s="103"/>
      <c r="D14" s="103"/>
      <c r="G14" s="12"/>
    </row>
    <row r="15" spans="1:9" ht="20.100000000000001" customHeight="1">
      <c r="A15" s="29" t="s">
        <v>329</v>
      </c>
    </row>
    <row r="16" spans="1:9" ht="6" customHeight="1">
      <c r="A16" s="32"/>
    </row>
    <row r="17" spans="1:8" ht="78.75" customHeight="1">
      <c r="A17" s="1056" t="s">
        <v>3</v>
      </c>
      <c r="B17" s="1056"/>
      <c r="C17" s="1056"/>
      <c r="D17" s="1056"/>
      <c r="E17" s="1056"/>
    </row>
    <row r="18" spans="1:8" ht="56.25" customHeight="1">
      <c r="A18" s="888" t="s">
        <v>488</v>
      </c>
      <c r="B18" s="888"/>
      <c r="C18" s="888"/>
      <c r="D18" s="888"/>
      <c r="E18" s="888"/>
    </row>
    <row r="19" spans="1:8" ht="184.5" customHeight="1">
      <c r="A19" s="888" t="s">
        <v>487</v>
      </c>
      <c r="B19" s="888"/>
      <c r="C19" s="888"/>
      <c r="D19" s="888"/>
      <c r="E19" s="888"/>
    </row>
    <row r="20" spans="1:8" ht="8.25" hidden="1" customHeight="1">
      <c r="A20" s="32"/>
    </row>
    <row r="21" spans="1:8" ht="20.100000000000001" hidden="1" customHeight="1">
      <c r="A21" s="32"/>
    </row>
    <row r="22" spans="1:8" ht="20.100000000000001" hidden="1" customHeight="1">
      <c r="A22" s="32"/>
    </row>
    <row r="23" spans="1:8" ht="57.75" hidden="1" customHeight="1">
      <c r="A23" s="1056"/>
      <c r="B23" s="1056"/>
      <c r="C23" s="1056"/>
      <c r="D23" s="1056"/>
      <c r="E23" s="1056"/>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3" t="str">
        <f>'Attach 3(JV)'!B24</f>
        <v>--</v>
      </c>
      <c r="C30" s="40"/>
      <c r="D30" s="37" t="s">
        <v>4</v>
      </c>
      <c r="E30" s="212" t="str">
        <f>'Attach 3(JV)'!E24</f>
        <v/>
      </c>
    </row>
    <row r="31" spans="1:8" ht="33" customHeight="1">
      <c r="A31" s="36" t="s">
        <v>7</v>
      </c>
      <c r="B31" s="212" t="str">
        <f>'Attach 3(JV)'!B25</f>
        <v/>
      </c>
      <c r="C31" s="40"/>
      <c r="D31" s="37" t="s">
        <v>5</v>
      </c>
      <c r="E31" s="212"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WcKU7MjCS5momSwj+0651qh68SyI5JeSpTAdUd7ugPrezdMcYTJnHmGZaY7WOuxBeYXZb4tR+yGiTAqntaESXA==" saltValue="Ad1CvEEpd6ID3FuP2qulSw==" spinCount="100000" sheet="1" formatColumns="0" formatRows="0" selectLockedCells="1"/>
  <customSheetViews>
    <customSheetView guid="{28F8E3EE-9674-48D3-AA88-E28CD7FD8EC7}" showPageBreaks="1" showGridLines="0" zeroValues="0" fitToPage="1" printArea="1" hiddenRows="1" view="pageBreakPreview">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2">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4"/>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6"/>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7"/>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3B560446-5E90-427C-82DA-4C4E21FC4875}" showPageBreaks="1" showGridLines="0" zeroValues="0" fitToPage="1" printArea="1" hiddenRows="1" view="pageBreakPreview">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79" orientation="portrait" r:id="rId39"/>
  <headerFooter alignWithMargins="0">
    <oddFooter>&amp;R&amp;"Book Antiqua,Bold"&amp;8 Page &amp;P of &amp;N</oddFooter>
  </headerFooter>
  <drawing r:id="rId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20"/>
  <sheetViews>
    <sheetView showGridLines="0" view="pageBreakPreview" topLeftCell="A67" zoomScaleSheetLayoutView="100" workbookViewId="0">
      <selection activeCell="B69" sqref="B69:E83"/>
    </sheetView>
  </sheetViews>
  <sheetFormatPr defaultColWidth="9.109375" defaultRowHeight="14.4"/>
  <cols>
    <col min="1" max="1" width="13.88671875" style="29" customWidth="1"/>
    <col min="2" max="2" width="11.33203125" style="29" customWidth="1"/>
    <col min="3" max="3" width="39" style="29" customWidth="1"/>
    <col min="4" max="4" width="18.6640625" style="29" customWidth="1"/>
    <col min="5" max="5" width="27.33203125" style="29" customWidth="1"/>
    <col min="6" max="6" width="25" style="29" customWidth="1"/>
    <col min="7" max="7" width="12.5546875" style="29" customWidth="1"/>
    <col min="8" max="8" width="11.33203125" style="29" customWidth="1"/>
    <col min="9" max="9" width="9.44140625" style="53" customWidth="1"/>
    <col min="10" max="10" width="11.44140625" style="53" customWidth="1"/>
    <col min="11" max="11" width="9.109375" style="53" hidden="1" customWidth="1"/>
    <col min="12" max="13" width="9.109375" style="53" customWidth="1"/>
    <col min="14" max="25" width="9.109375" style="53"/>
    <col min="26" max="26" width="10" style="53" bestFit="1" customWidth="1"/>
    <col min="27" max="27" width="0" style="53" hidden="1" customWidth="1"/>
    <col min="28" max="28" width="0" style="56" hidden="1" customWidth="1"/>
    <col min="29" max="29" width="22.44140625" style="57" hidden="1" customWidth="1"/>
    <col min="30" max="31" width="0" style="186" hidden="1" customWidth="1"/>
    <col min="32" max="32" width="0" style="164" hidden="1" customWidth="1"/>
    <col min="33" max="33" width="10" style="164" hidden="1" customWidth="1"/>
    <col min="34" max="34" width="14.88671875" style="164" hidden="1" customWidth="1"/>
    <col min="35" max="35" width="0" style="164" hidden="1" customWidth="1"/>
    <col min="36" max="42" width="9.109375" style="164"/>
    <col min="43" max="16384" width="9.109375" style="25"/>
  </cols>
  <sheetData>
    <row r="1" spans="1:52" ht="36" customHeight="1">
      <c r="A1" s="916" t="str">
        <f>'Attach 3(JV)'!A1</f>
        <v>Specification No. :CC/T/W-CIVIL/DOM/A00/23/11748</v>
      </c>
      <c r="B1" s="916"/>
      <c r="C1" s="916"/>
      <c r="D1" s="916"/>
      <c r="E1" s="916"/>
      <c r="F1" s="285" t="s">
        <v>385</v>
      </c>
      <c r="G1" s="52"/>
      <c r="H1" s="52"/>
      <c r="AE1" s="187">
        <v>1</v>
      </c>
      <c r="AF1" s="164" t="s">
        <v>297</v>
      </c>
      <c r="AG1" s="188">
        <v>1</v>
      </c>
      <c r="AH1" s="188" t="s">
        <v>99</v>
      </c>
      <c r="AI1" s="189"/>
      <c r="AJ1" s="189"/>
      <c r="AK1" s="188">
        <v>1</v>
      </c>
      <c r="AL1" s="189" t="s">
        <v>100</v>
      </c>
      <c r="AQ1" s="117"/>
      <c r="AR1" s="117"/>
      <c r="AS1" s="117"/>
      <c r="AT1" s="117"/>
      <c r="AU1" s="117"/>
      <c r="AV1" s="117"/>
      <c r="AW1" s="117"/>
      <c r="AX1" s="117"/>
      <c r="AY1" s="117"/>
      <c r="AZ1" s="117"/>
    </row>
    <row r="2" spans="1:52">
      <c r="AE2" s="187">
        <v>2</v>
      </c>
      <c r="AF2" s="164" t="s">
        <v>298</v>
      </c>
      <c r="AG2" s="188">
        <v>2</v>
      </c>
      <c r="AH2" s="188" t="s">
        <v>275</v>
      </c>
      <c r="AI2" s="189"/>
      <c r="AJ2" s="189"/>
      <c r="AK2" s="188">
        <v>2</v>
      </c>
      <c r="AL2" s="189" t="s">
        <v>276</v>
      </c>
      <c r="AQ2" s="117"/>
      <c r="AR2" s="117"/>
      <c r="AS2" s="117"/>
      <c r="AT2" s="117"/>
      <c r="AU2" s="117"/>
      <c r="AV2" s="117"/>
      <c r="AW2" s="117"/>
      <c r="AX2" s="117"/>
      <c r="AY2" s="117"/>
      <c r="AZ2" s="117"/>
    </row>
    <row r="3" spans="1:52" ht="20.100000000000001" customHeight="1">
      <c r="A3" s="837" t="s">
        <v>51</v>
      </c>
      <c r="B3" s="837"/>
      <c r="C3" s="837"/>
      <c r="D3" s="837"/>
      <c r="E3" s="837"/>
      <c r="F3" s="837"/>
      <c r="G3" s="28"/>
      <c r="H3" s="28"/>
      <c r="I3" s="49"/>
      <c r="AB3" s="190"/>
      <c r="AC3" s="191"/>
      <c r="AE3" s="187">
        <v>3</v>
      </c>
      <c r="AF3" s="164" t="s">
        <v>299</v>
      </c>
      <c r="AG3" s="188">
        <v>3</v>
      </c>
      <c r="AH3" s="188" t="s">
        <v>277</v>
      </c>
      <c r="AI3" s="189"/>
      <c r="AJ3" s="189"/>
      <c r="AK3" s="188">
        <v>3</v>
      </c>
      <c r="AL3" s="189" t="s">
        <v>278</v>
      </c>
      <c r="AQ3" s="117"/>
      <c r="AR3" s="117"/>
      <c r="AS3" s="117"/>
      <c r="AT3" s="117"/>
      <c r="AU3" s="117"/>
      <c r="AV3" s="117"/>
      <c r="AW3" s="117"/>
      <c r="AX3" s="117"/>
      <c r="AY3" s="117"/>
      <c r="AZ3" s="117"/>
    </row>
    <row r="4" spans="1:52" ht="12" customHeight="1">
      <c r="A4" s="28"/>
      <c r="B4" s="28"/>
      <c r="C4" s="28"/>
      <c r="D4" s="28"/>
      <c r="E4" s="28"/>
      <c r="F4" s="28"/>
      <c r="G4" s="28"/>
      <c r="H4" s="28"/>
      <c r="I4" s="49"/>
      <c r="AB4" s="190"/>
      <c r="AC4" s="191"/>
      <c r="AE4" s="187">
        <v>4</v>
      </c>
      <c r="AF4" s="164" t="s">
        <v>300</v>
      </c>
      <c r="AG4" s="188">
        <v>4</v>
      </c>
      <c r="AH4" s="188" t="s">
        <v>279</v>
      </c>
      <c r="AI4" s="189"/>
      <c r="AJ4" s="189"/>
      <c r="AK4" s="188">
        <v>4</v>
      </c>
      <c r="AL4" s="189" t="s">
        <v>280</v>
      </c>
      <c r="AQ4" s="117"/>
      <c r="AR4" s="117"/>
      <c r="AS4" s="117"/>
      <c r="AT4" s="117"/>
      <c r="AU4" s="117"/>
      <c r="AV4" s="117"/>
      <c r="AW4" s="117"/>
      <c r="AX4" s="117"/>
      <c r="AY4" s="117"/>
      <c r="AZ4" s="117"/>
    </row>
    <row r="5" spans="1:52" ht="20.100000000000001" customHeight="1">
      <c r="A5" s="38" t="s">
        <v>296</v>
      </c>
      <c r="B5" s="38"/>
      <c r="C5" s="1419"/>
      <c r="D5" s="1419"/>
      <c r="E5" s="1419"/>
      <c r="F5" s="1419"/>
      <c r="G5" s="38"/>
      <c r="H5" s="38"/>
      <c r="AB5" s="190"/>
      <c r="AC5" s="191"/>
      <c r="AE5" s="187">
        <v>5</v>
      </c>
      <c r="AF5" s="164" t="s">
        <v>301</v>
      </c>
      <c r="AG5" s="188">
        <v>5</v>
      </c>
      <c r="AH5" s="188" t="s">
        <v>279</v>
      </c>
      <c r="AI5" s="189"/>
      <c r="AJ5" s="189"/>
      <c r="AK5" s="188">
        <v>5</v>
      </c>
      <c r="AL5" s="189" t="s">
        <v>281</v>
      </c>
      <c r="AQ5" s="117"/>
      <c r="AR5" s="117"/>
      <c r="AS5" s="117"/>
      <c r="AT5" s="117"/>
      <c r="AU5" s="117"/>
      <c r="AV5" s="117"/>
      <c r="AW5" s="117"/>
      <c r="AX5" s="117"/>
      <c r="AY5" s="117"/>
      <c r="AZ5" s="117"/>
    </row>
    <row r="6" spans="1:52" ht="20.100000000000001" customHeight="1">
      <c r="A6" s="38" t="s">
        <v>6</v>
      </c>
      <c r="B6" s="1419" t="str">
        <f>'Attach 3(JV)'!B24</f>
        <v>--</v>
      </c>
      <c r="C6" s="1419"/>
      <c r="AB6" s="190"/>
      <c r="AC6" s="191"/>
      <c r="AE6" s="187">
        <v>6</v>
      </c>
      <c r="AF6" s="164" t="s">
        <v>302</v>
      </c>
      <c r="AG6" s="188">
        <v>6</v>
      </c>
      <c r="AH6" s="188" t="s">
        <v>279</v>
      </c>
      <c r="AI6" s="192" t="e">
        <f>DAY(B6)</f>
        <v>#VALUE!</v>
      </c>
      <c r="AJ6" s="189"/>
      <c r="AK6" s="188">
        <v>6</v>
      </c>
      <c r="AL6" s="189" t="s">
        <v>282</v>
      </c>
      <c r="AQ6" s="117"/>
      <c r="AR6" s="117"/>
      <c r="AS6" s="117"/>
      <c r="AT6" s="117"/>
      <c r="AU6" s="117"/>
      <c r="AV6" s="117"/>
      <c r="AW6" s="117"/>
      <c r="AX6" s="117"/>
      <c r="AY6" s="117"/>
      <c r="AZ6" s="117"/>
    </row>
    <row r="7" spans="1:52" ht="20.100000000000001" customHeight="1">
      <c r="A7" s="38"/>
      <c r="B7" s="66"/>
      <c r="C7" s="66"/>
      <c r="AB7" s="190"/>
      <c r="AC7" s="191"/>
      <c r="AE7" s="187">
        <v>7</v>
      </c>
      <c r="AF7" s="164" t="s">
        <v>303</v>
      </c>
      <c r="AG7" s="188">
        <v>7</v>
      </c>
      <c r="AH7" s="188" t="s">
        <v>279</v>
      </c>
      <c r="AI7" s="192" t="e">
        <f>MONTH(B6)</f>
        <v>#VALUE!</v>
      </c>
      <c r="AJ7" s="189"/>
      <c r="AK7" s="188">
        <v>7</v>
      </c>
      <c r="AL7" s="189" t="s">
        <v>283</v>
      </c>
      <c r="AQ7" s="117"/>
      <c r="AR7" s="117"/>
      <c r="AS7" s="117"/>
      <c r="AT7" s="117"/>
      <c r="AU7" s="117"/>
      <c r="AV7" s="117"/>
      <c r="AW7" s="117"/>
      <c r="AX7" s="117"/>
      <c r="AY7" s="117"/>
      <c r="AZ7" s="117"/>
    </row>
    <row r="8" spans="1:52" ht="20.100000000000001" customHeight="1">
      <c r="A8" s="55" t="str">
        <f>'Attach 3(JV)'!E7</f>
        <v>To:</v>
      </c>
      <c r="B8" s="16"/>
      <c r="F8" s="32"/>
      <c r="G8" s="32"/>
      <c r="H8" s="32"/>
      <c r="AB8" s="190"/>
      <c r="AC8" s="191"/>
      <c r="AE8" s="187">
        <v>8</v>
      </c>
      <c r="AF8" s="164" t="s">
        <v>304</v>
      </c>
      <c r="AG8" s="188">
        <v>8</v>
      </c>
      <c r="AH8" s="188" t="s">
        <v>279</v>
      </c>
      <c r="AI8" s="192" t="e">
        <f>LOOKUP(AI7,AK1:AK12,AL1:AL12)</f>
        <v>#VALUE!</v>
      </c>
      <c r="AJ8" s="189"/>
      <c r="AK8" s="188">
        <v>8</v>
      </c>
      <c r="AL8" s="189" t="s">
        <v>284</v>
      </c>
      <c r="AQ8" s="117"/>
      <c r="AR8" s="117"/>
      <c r="AS8" s="117"/>
      <c r="AT8" s="117"/>
      <c r="AU8" s="117"/>
      <c r="AV8" s="117"/>
      <c r="AW8" s="117"/>
      <c r="AX8" s="117"/>
      <c r="AY8" s="117"/>
      <c r="AZ8" s="117"/>
    </row>
    <row r="9" spans="1:52" ht="20.100000000000001" customHeight="1">
      <c r="A9" s="55" t="str">
        <f>'Attach 3(JV)'!E8</f>
        <v>Contract Services</v>
      </c>
      <c r="B9" s="17"/>
      <c r="F9" s="32"/>
      <c r="G9" s="32"/>
      <c r="H9" s="32"/>
      <c r="AB9" s="190"/>
      <c r="AC9" s="191"/>
      <c r="AE9" s="187">
        <v>9</v>
      </c>
      <c r="AF9" s="164" t="s">
        <v>305</v>
      </c>
      <c r="AG9" s="188">
        <v>9</v>
      </c>
      <c r="AH9" s="188" t="s">
        <v>279</v>
      </c>
      <c r="AI9" s="192" t="e">
        <f>YEAR(B6)</f>
        <v>#VALUE!</v>
      </c>
      <c r="AJ9" s="189"/>
      <c r="AK9" s="188">
        <v>9</v>
      </c>
      <c r="AL9" s="189" t="s">
        <v>285</v>
      </c>
      <c r="AQ9" s="117"/>
      <c r="AR9" s="117"/>
      <c r="AS9" s="117"/>
      <c r="AT9" s="117"/>
      <c r="AU9" s="117"/>
      <c r="AV9" s="117"/>
      <c r="AW9" s="117"/>
      <c r="AX9" s="117"/>
      <c r="AY9" s="117"/>
      <c r="AZ9" s="117"/>
    </row>
    <row r="10" spans="1:52" ht="20.100000000000001" customHeight="1">
      <c r="A10" s="55" t="str">
        <f>'Attach 3(JV)'!E9</f>
        <v>Power Grid Corporation of India Ltd.,</v>
      </c>
      <c r="B10" s="17"/>
      <c r="F10" s="32"/>
      <c r="G10" s="32"/>
      <c r="H10" s="32"/>
      <c r="AB10" s="190"/>
      <c r="AC10" s="191"/>
      <c r="AE10" s="187">
        <v>10</v>
      </c>
      <c r="AF10" s="164" t="s">
        <v>306</v>
      </c>
      <c r="AG10" s="188">
        <v>10</v>
      </c>
      <c r="AH10" s="188" t="s">
        <v>279</v>
      </c>
      <c r="AI10" s="189"/>
      <c r="AJ10" s="189"/>
      <c r="AK10" s="188">
        <v>10</v>
      </c>
      <c r="AL10" s="189" t="s">
        <v>286</v>
      </c>
      <c r="AQ10" s="117"/>
      <c r="AR10" s="117"/>
      <c r="AS10" s="117"/>
      <c r="AT10" s="117"/>
      <c r="AU10" s="117"/>
      <c r="AV10" s="117"/>
      <c r="AW10" s="117"/>
      <c r="AX10" s="117"/>
      <c r="AY10" s="117"/>
      <c r="AZ10" s="117"/>
    </row>
    <row r="11" spans="1:52" ht="20.100000000000001" customHeight="1">
      <c r="A11" s="55" t="str">
        <f>'Attach 3(JV)'!E10</f>
        <v>"Saudamini", Plot No. 2, Sector 29</v>
      </c>
      <c r="B11" s="17"/>
      <c r="F11" s="32"/>
      <c r="G11" s="32"/>
      <c r="H11" s="32"/>
      <c r="AB11" s="190"/>
      <c r="AC11" s="191"/>
      <c r="AE11" s="187">
        <v>11</v>
      </c>
      <c r="AF11" s="164" t="s">
        <v>307</v>
      </c>
      <c r="AG11" s="188">
        <v>11</v>
      </c>
      <c r="AH11" s="188" t="s">
        <v>279</v>
      </c>
      <c r="AI11" s="189"/>
      <c r="AJ11" s="189"/>
      <c r="AK11" s="188">
        <v>11</v>
      </c>
      <c r="AL11" s="189" t="s">
        <v>287</v>
      </c>
      <c r="AQ11" s="117"/>
      <c r="AR11" s="117"/>
      <c r="AS11" s="117"/>
      <c r="AT11" s="117"/>
      <c r="AU11" s="117"/>
      <c r="AV11" s="117"/>
      <c r="AW11" s="117"/>
      <c r="AX11" s="117"/>
      <c r="AY11" s="117"/>
      <c r="AZ11" s="117"/>
    </row>
    <row r="12" spans="1:52" ht="20.100000000000001" customHeight="1">
      <c r="A12" s="55" t="str">
        <f>'Attach 3(JV)'!E11</f>
        <v>Gurgaon (Haryana) - 122001</v>
      </c>
      <c r="B12" s="17"/>
      <c r="F12" s="32"/>
      <c r="G12" s="32"/>
      <c r="H12" s="32"/>
      <c r="AB12" s="190"/>
      <c r="AC12" s="191"/>
      <c r="AE12" s="187">
        <v>12</v>
      </c>
      <c r="AF12" s="164" t="s">
        <v>308</v>
      </c>
      <c r="AG12" s="188">
        <v>12</v>
      </c>
      <c r="AH12" s="188" t="s">
        <v>279</v>
      </c>
      <c r="AI12" s="189"/>
      <c r="AJ12" s="189"/>
      <c r="AK12" s="188">
        <v>12</v>
      </c>
      <c r="AL12" s="189" t="s">
        <v>288</v>
      </c>
      <c r="AQ12" s="117"/>
      <c r="AR12" s="117"/>
      <c r="AS12" s="117"/>
      <c r="AT12" s="117"/>
      <c r="AU12" s="117"/>
      <c r="AV12" s="117"/>
      <c r="AW12" s="117"/>
      <c r="AX12" s="117"/>
      <c r="AY12" s="117"/>
      <c r="AZ12" s="117"/>
    </row>
    <row r="13" spans="1:52" ht="20.100000000000001" customHeight="1">
      <c r="A13" s="55"/>
      <c r="B13" s="17"/>
      <c r="F13" s="32"/>
      <c r="G13" s="32"/>
      <c r="H13" s="32"/>
      <c r="AB13" s="190"/>
      <c r="AC13" s="191"/>
      <c r="AE13" s="187">
        <v>13</v>
      </c>
      <c r="AF13" s="164" t="s">
        <v>309</v>
      </c>
      <c r="AG13" s="188">
        <v>13</v>
      </c>
      <c r="AH13" s="188" t="s">
        <v>279</v>
      </c>
      <c r="AI13" s="189"/>
      <c r="AJ13" s="189"/>
      <c r="AK13" s="189"/>
      <c r="AL13" s="189"/>
      <c r="AQ13" s="117"/>
      <c r="AR13" s="117"/>
      <c r="AS13" s="117"/>
      <c r="AT13" s="117"/>
      <c r="AU13" s="117"/>
      <c r="AV13" s="117"/>
      <c r="AW13" s="117"/>
      <c r="AX13" s="117"/>
      <c r="AY13" s="117"/>
      <c r="AZ13" s="117"/>
    </row>
    <row r="14" spans="1:52" ht="12" customHeight="1">
      <c r="A14" s="38"/>
      <c r="B14" s="38"/>
      <c r="F14" s="32"/>
      <c r="G14" s="32"/>
      <c r="H14" s="32"/>
      <c r="AB14" s="190"/>
      <c r="AC14" s="191"/>
      <c r="AE14" s="187">
        <v>14</v>
      </c>
      <c r="AF14" s="164" t="s">
        <v>310</v>
      </c>
      <c r="AG14" s="188">
        <v>14</v>
      </c>
      <c r="AH14" s="188" t="s">
        <v>279</v>
      </c>
      <c r="AI14" s="189"/>
      <c r="AJ14" s="189"/>
      <c r="AK14" s="189"/>
      <c r="AL14" s="189"/>
      <c r="AQ14" s="117"/>
      <c r="AR14" s="117"/>
      <c r="AS14" s="117"/>
      <c r="AT14" s="117"/>
      <c r="AU14" s="117"/>
      <c r="AV14" s="117"/>
      <c r="AW14" s="117"/>
      <c r="AX14" s="117"/>
      <c r="AY14" s="117"/>
      <c r="AZ14" s="117"/>
    </row>
    <row r="15" spans="1:52" ht="51.75" customHeight="1">
      <c r="A15" s="281" t="s">
        <v>320</v>
      </c>
      <c r="B15" s="1414" t="str">
        <f>Basic!B1</f>
        <v>Package-II: Ground Improvement using Vibro Stone Column at KPS-3 Substation associated with Establishment of Khavda Pooling Station-3 (KPS-3) in Khavda RE Park</v>
      </c>
      <c r="C15" s="1414"/>
      <c r="D15" s="1414"/>
      <c r="E15" s="1414"/>
      <c r="F15" s="1414"/>
      <c r="G15" s="32"/>
      <c r="H15" s="32"/>
      <c r="AB15" s="190"/>
      <c r="AC15" s="191"/>
      <c r="AE15" s="187">
        <v>15</v>
      </c>
      <c r="AF15" s="164" t="s">
        <v>311</v>
      </c>
      <c r="AG15" s="188">
        <v>15</v>
      </c>
      <c r="AH15" s="188" t="s">
        <v>279</v>
      </c>
      <c r="AI15" s="189"/>
      <c r="AJ15" s="189"/>
      <c r="AK15" s="189"/>
      <c r="AL15" s="189"/>
      <c r="AQ15" s="117"/>
      <c r="AR15" s="117"/>
      <c r="AS15" s="117"/>
      <c r="AT15" s="117"/>
      <c r="AU15" s="117"/>
      <c r="AV15" s="117"/>
      <c r="AW15" s="117"/>
      <c r="AX15" s="117"/>
      <c r="AY15" s="117"/>
      <c r="AZ15" s="117"/>
    </row>
    <row r="16" spans="1:52" ht="30.75" customHeight="1">
      <c r="A16" s="29" t="s">
        <v>52</v>
      </c>
      <c r="C16" s="32"/>
      <c r="D16" s="32"/>
      <c r="E16" s="32"/>
      <c r="F16" s="32"/>
      <c r="G16" s="1411" t="s">
        <v>154</v>
      </c>
      <c r="H16" s="1411"/>
      <c r="AB16" s="190"/>
      <c r="AC16" s="191"/>
      <c r="AE16" s="187">
        <v>16</v>
      </c>
      <c r="AF16" s="164" t="s">
        <v>312</v>
      </c>
      <c r="AG16" s="188">
        <v>16</v>
      </c>
      <c r="AH16" s="188" t="s">
        <v>279</v>
      </c>
      <c r="AI16" s="189"/>
      <c r="AJ16" s="189"/>
      <c r="AK16" s="189"/>
      <c r="AL16" s="189"/>
      <c r="AQ16" s="117"/>
      <c r="AR16" s="117"/>
      <c r="AS16" s="117"/>
      <c r="AT16" s="117"/>
      <c r="AU16" s="117"/>
      <c r="AV16" s="117"/>
      <c r="AW16" s="117"/>
      <c r="AX16" s="117"/>
      <c r="AY16" s="117"/>
      <c r="AZ16" s="117"/>
    </row>
    <row r="17" spans="1:52" s="24" customFormat="1" ht="150.75" customHeight="1">
      <c r="A17" s="70">
        <v>1</v>
      </c>
      <c r="B17" s="1398"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398"/>
      <c r="D17" s="1398"/>
      <c r="E17" s="1398"/>
      <c r="F17" s="1398"/>
      <c r="G17" s="282"/>
      <c r="H17" s="283" t="s">
        <v>462</v>
      </c>
      <c r="I17" s="161"/>
      <c r="J17" s="53"/>
      <c r="K17" s="53"/>
      <c r="L17" s="53"/>
      <c r="M17" s="53"/>
      <c r="N17" s="53"/>
      <c r="O17" s="53"/>
      <c r="P17" s="53"/>
      <c r="Q17" s="53"/>
      <c r="R17" s="53"/>
      <c r="S17" s="53"/>
      <c r="T17" s="53"/>
      <c r="U17" s="53"/>
      <c r="V17" s="53"/>
      <c r="W17" s="53"/>
      <c r="X17" s="53"/>
      <c r="Y17" s="53"/>
      <c r="Z17" s="58"/>
      <c r="AA17" s="58"/>
      <c r="AB17" s="193" t="s">
        <v>321</v>
      </c>
      <c r="AC17" s="56"/>
      <c r="AD17" s="194"/>
      <c r="AE17" s="187">
        <v>17</v>
      </c>
      <c r="AF17" s="53" t="s">
        <v>313</v>
      </c>
      <c r="AG17" s="188">
        <v>17</v>
      </c>
      <c r="AH17" s="188" t="s">
        <v>279</v>
      </c>
      <c r="AI17" s="189"/>
      <c r="AJ17" s="189"/>
      <c r="AK17" s="189"/>
      <c r="AL17" s="189"/>
      <c r="AM17" s="53"/>
      <c r="AN17" s="53"/>
      <c r="AO17" s="53"/>
      <c r="AP17" s="53"/>
      <c r="AQ17" s="115"/>
      <c r="AR17" s="115"/>
      <c r="AS17" s="115"/>
      <c r="AT17" s="115"/>
      <c r="AU17" s="115"/>
      <c r="AV17" s="115"/>
      <c r="AW17" s="115"/>
      <c r="AX17" s="115"/>
      <c r="AY17" s="115"/>
      <c r="AZ17" s="115"/>
    </row>
    <row r="18" spans="1:52" s="24" customFormat="1" ht="35.25" customHeight="1">
      <c r="A18" s="70">
        <v>1.1000000000000001</v>
      </c>
      <c r="B18" s="1407" t="s">
        <v>549</v>
      </c>
      <c r="C18" s="1407"/>
      <c r="D18" s="1407"/>
      <c r="E18" s="1407"/>
      <c r="F18" s="1407"/>
      <c r="G18" s="397"/>
      <c r="H18" s="398"/>
      <c r="I18" s="161"/>
      <c r="J18" s="53"/>
      <c r="K18" s="53"/>
      <c r="L18" s="53"/>
      <c r="M18" s="53"/>
      <c r="N18" s="53"/>
      <c r="O18" s="53"/>
      <c r="P18" s="53"/>
      <c r="Q18" s="53"/>
      <c r="R18" s="53"/>
      <c r="S18" s="53"/>
      <c r="T18" s="53"/>
      <c r="U18" s="53"/>
      <c r="V18" s="53"/>
      <c r="W18" s="53"/>
      <c r="X18" s="53"/>
      <c r="Y18" s="53"/>
      <c r="Z18" s="58"/>
      <c r="AA18" s="58"/>
      <c r="AB18" s="193"/>
      <c r="AC18" s="56"/>
      <c r="AD18" s="194"/>
      <c r="AE18" s="187"/>
      <c r="AF18" s="53"/>
      <c r="AG18" s="188"/>
      <c r="AH18" s="188"/>
      <c r="AI18" s="189"/>
      <c r="AJ18" s="189"/>
      <c r="AK18" s="189"/>
      <c r="AL18" s="189"/>
      <c r="AM18" s="53"/>
      <c r="AN18" s="53"/>
      <c r="AO18" s="53"/>
      <c r="AP18" s="53"/>
      <c r="AQ18" s="115"/>
      <c r="AR18" s="115"/>
      <c r="AS18" s="115"/>
      <c r="AT18" s="115"/>
      <c r="AU18" s="115"/>
      <c r="AV18" s="115"/>
      <c r="AW18" s="115"/>
      <c r="AX18" s="115"/>
      <c r="AY18" s="115"/>
      <c r="AZ18" s="115"/>
    </row>
    <row r="19" spans="1:52" ht="21" customHeight="1">
      <c r="A19" s="70">
        <v>2</v>
      </c>
      <c r="B19" s="71" t="s">
        <v>53</v>
      </c>
      <c r="C19" s="32"/>
      <c r="D19" s="32"/>
      <c r="E19" s="32"/>
      <c r="F19" s="32"/>
      <c r="G19" s="32"/>
      <c r="H19" s="32"/>
      <c r="AB19" s="190"/>
      <c r="AC19" s="191" t="s">
        <v>322</v>
      </c>
      <c r="AE19" s="187">
        <v>18</v>
      </c>
      <c r="AF19" s="164" t="s">
        <v>314</v>
      </c>
      <c r="AG19" s="188">
        <v>18</v>
      </c>
      <c r="AH19" s="188" t="s">
        <v>279</v>
      </c>
      <c r="AI19" s="189"/>
      <c r="AJ19" s="189"/>
      <c r="AK19" s="189"/>
      <c r="AL19" s="189"/>
      <c r="AQ19" s="117"/>
      <c r="AR19" s="117"/>
      <c r="AS19" s="117"/>
      <c r="AT19" s="117"/>
      <c r="AU19" s="117"/>
      <c r="AV19" s="117"/>
      <c r="AW19" s="117"/>
      <c r="AX19" s="117"/>
      <c r="AY19" s="117"/>
      <c r="AZ19" s="117"/>
    </row>
    <row r="20" spans="1:52" s="24" customFormat="1" ht="25.5" customHeight="1">
      <c r="A20" s="29"/>
      <c r="B20" s="1056" t="s">
        <v>55</v>
      </c>
      <c r="C20" s="1056"/>
      <c r="D20" s="1056"/>
      <c r="E20" s="1056"/>
      <c r="F20" s="1056"/>
      <c r="G20" s="1145"/>
      <c r="H20" s="1413"/>
      <c r="I20" s="1413"/>
      <c r="J20" s="1146"/>
      <c r="K20" s="53"/>
      <c r="L20" s="53"/>
      <c r="M20" s="53"/>
      <c r="N20" s="53"/>
      <c r="O20" s="53"/>
      <c r="P20" s="53"/>
      <c r="Q20" s="53"/>
      <c r="R20" s="53"/>
      <c r="S20" s="53"/>
      <c r="T20" s="53"/>
      <c r="U20" s="53"/>
      <c r="V20" s="53"/>
      <c r="W20" s="53"/>
      <c r="X20" s="53"/>
      <c r="Y20" s="53"/>
      <c r="Z20" s="53"/>
      <c r="AA20" s="53"/>
      <c r="AB20" s="190"/>
      <c r="AC20" s="191" t="s">
        <v>323</v>
      </c>
      <c r="AD20" s="187"/>
      <c r="AE20" s="187">
        <v>19</v>
      </c>
      <c r="AF20" s="53" t="s">
        <v>315</v>
      </c>
      <c r="AG20" s="188">
        <v>19</v>
      </c>
      <c r="AH20" s="188" t="s">
        <v>279</v>
      </c>
      <c r="AI20" s="195"/>
      <c r="AJ20" s="195"/>
      <c r="AK20" s="195"/>
      <c r="AL20" s="195"/>
      <c r="AM20" s="53"/>
      <c r="AN20" s="53"/>
      <c r="AO20" s="53"/>
      <c r="AP20" s="53"/>
      <c r="AQ20" s="115"/>
      <c r="AR20" s="115"/>
      <c r="AS20" s="115"/>
      <c r="AT20" s="115"/>
      <c r="AU20" s="115"/>
      <c r="AV20" s="115"/>
      <c r="AW20" s="115"/>
      <c r="AX20" s="115"/>
      <c r="AY20" s="115"/>
      <c r="AZ20" s="115"/>
    </row>
    <row r="21" spans="1:52" s="24" customFormat="1" ht="99" customHeight="1">
      <c r="A21" s="29"/>
      <c r="B21" s="1020" t="str">
        <f>"(a) Attachment 1(" &amp; Basic!$B$2 &amp; ") :"</f>
        <v>(a) Attachment 1(Package-II) :</v>
      </c>
      <c r="C21" s="1020"/>
      <c r="D21" s="1415" t="s">
        <v>327</v>
      </c>
      <c r="E21" s="1415"/>
      <c r="F21" s="1415"/>
      <c r="K21" s="187"/>
      <c r="L21" s="187"/>
      <c r="M21" s="229"/>
      <c r="N21" s="187"/>
      <c r="O21" s="187"/>
      <c r="P21" s="187"/>
      <c r="Q21" s="187"/>
      <c r="R21" s="187"/>
      <c r="S21" s="187"/>
      <c r="T21" s="187"/>
      <c r="U21" s="187"/>
      <c r="V21" s="187"/>
      <c r="W21" s="187"/>
      <c r="X21" s="187"/>
      <c r="Y21" s="187"/>
      <c r="Z21" s="53"/>
      <c r="AA21" s="53"/>
      <c r="AB21" s="190"/>
      <c r="AC21" s="191" t="s">
        <v>324</v>
      </c>
      <c r="AD21" s="187" t="str">
        <f>IF(ISERROR(LOOKUP(J21,AE1:AE21,AF1:AF21)), "Zero", LOOKUP(J21,AE1:AE21,AF1:AF21))</f>
        <v>Zero</v>
      </c>
      <c r="AE21" s="187">
        <v>20</v>
      </c>
      <c r="AF21" s="53" t="s">
        <v>316</v>
      </c>
      <c r="AG21" s="188">
        <v>20</v>
      </c>
      <c r="AH21" s="188" t="s">
        <v>279</v>
      </c>
      <c r="AI21" s="189"/>
      <c r="AJ21" s="189"/>
      <c r="AK21" s="189"/>
      <c r="AL21" s="189"/>
      <c r="AM21" s="53"/>
      <c r="AN21" s="53"/>
      <c r="AO21" s="53"/>
      <c r="AP21" s="53"/>
      <c r="AQ21" s="115"/>
      <c r="AR21" s="115"/>
      <c r="AS21" s="115"/>
      <c r="AT21" s="115"/>
      <c r="AU21" s="115"/>
      <c r="AV21" s="115"/>
      <c r="AW21" s="115"/>
      <c r="AX21" s="115"/>
      <c r="AY21" s="115"/>
      <c r="AZ21" s="115"/>
    </row>
    <row r="22" spans="1:52" s="24" customFormat="1" ht="99" hidden="1" customHeight="1">
      <c r="A22" s="29"/>
      <c r="B22" s="510"/>
      <c r="C22" s="510"/>
      <c r="D22" s="1417"/>
      <c r="E22" s="1417"/>
      <c r="F22" s="1418"/>
      <c r="G22" s="510"/>
      <c r="H22" s="510"/>
      <c r="I22" s="510"/>
      <c r="J22" s="510"/>
      <c r="K22" s="187"/>
      <c r="L22" s="187"/>
      <c r="M22" s="229"/>
      <c r="N22" s="187"/>
      <c r="O22" s="187"/>
      <c r="P22" s="187"/>
      <c r="Q22" s="187"/>
      <c r="R22" s="187"/>
      <c r="S22" s="187"/>
      <c r="T22" s="187"/>
      <c r="U22" s="187"/>
      <c r="V22" s="187"/>
      <c r="W22" s="187"/>
      <c r="X22" s="187"/>
      <c r="Y22" s="187"/>
      <c r="Z22" s="53"/>
      <c r="AA22" s="53"/>
      <c r="AB22" s="190"/>
      <c r="AC22" s="191"/>
      <c r="AD22" s="187"/>
      <c r="AE22" s="187"/>
      <c r="AF22" s="53"/>
      <c r="AG22" s="188"/>
      <c r="AH22" s="188"/>
      <c r="AI22" s="189"/>
      <c r="AJ22" s="189"/>
      <c r="AK22" s="189"/>
      <c r="AL22" s="189"/>
      <c r="AM22" s="53"/>
      <c r="AN22" s="53"/>
      <c r="AO22" s="53"/>
      <c r="AP22" s="53"/>
      <c r="AQ22" s="115"/>
      <c r="AR22" s="115"/>
      <c r="AS22" s="115"/>
      <c r="AT22" s="115"/>
      <c r="AU22" s="115"/>
      <c r="AV22" s="115"/>
      <c r="AW22" s="115"/>
      <c r="AX22" s="115"/>
      <c r="AY22" s="115"/>
      <c r="AZ22" s="115"/>
    </row>
    <row r="23" spans="1:52" s="24" customFormat="1" ht="61.5" hidden="1" customHeight="1">
      <c r="A23" s="29"/>
      <c r="B23" s="510"/>
      <c r="C23" s="510"/>
      <c r="D23" s="1420" t="s">
        <v>690</v>
      </c>
      <c r="E23" s="1420"/>
      <c r="F23" s="1420"/>
      <c r="G23" s="1412" t="str">
        <f>IF(J21 &lt; 250, "Please note that if bid validity is less than 250 days, your bid may be rejected", "")</f>
        <v>Please note that if bid validity is less than 250 days, your bid may be rejected</v>
      </c>
      <c r="H23" s="1412"/>
      <c r="I23" s="1412"/>
      <c r="J23" s="1412"/>
      <c r="K23" s="187"/>
      <c r="L23" s="187"/>
      <c r="M23" s="229"/>
      <c r="N23" s="187"/>
      <c r="O23" s="187"/>
      <c r="P23" s="187"/>
      <c r="Q23" s="187"/>
      <c r="R23" s="187"/>
      <c r="S23" s="187"/>
      <c r="T23" s="187"/>
      <c r="U23" s="187"/>
      <c r="V23" s="187"/>
      <c r="W23" s="187"/>
      <c r="X23" s="187"/>
      <c r="Y23" s="187"/>
      <c r="Z23" s="53"/>
      <c r="AA23" s="53"/>
      <c r="AB23" s="190"/>
      <c r="AC23" s="191"/>
      <c r="AD23" s="187"/>
      <c r="AE23" s="187"/>
      <c r="AF23" s="53"/>
      <c r="AG23" s="188"/>
      <c r="AH23" s="188"/>
      <c r="AI23" s="189"/>
      <c r="AJ23" s="189"/>
      <c r="AK23" s="189"/>
      <c r="AL23" s="189"/>
      <c r="AM23" s="53"/>
      <c r="AN23" s="53"/>
      <c r="AO23" s="53"/>
      <c r="AP23" s="53"/>
      <c r="AQ23" s="115"/>
      <c r="AR23" s="115"/>
      <c r="AS23" s="115"/>
      <c r="AT23" s="115"/>
      <c r="AU23" s="115"/>
      <c r="AV23" s="115"/>
      <c r="AW23" s="115"/>
      <c r="AX23" s="115"/>
      <c r="AY23" s="115"/>
      <c r="AZ23" s="115"/>
    </row>
    <row r="24" spans="1:52" s="24" customFormat="1" ht="74.25" customHeight="1">
      <c r="A24" s="29"/>
      <c r="B24" s="1000" t="str">
        <f>"(b) Attachment 2(" &amp; Basic!$B$2 &amp; ") :"</f>
        <v>(b) Attachment 2(Package-II) :</v>
      </c>
      <c r="C24" s="1000"/>
      <c r="D24" s="1404" t="s">
        <v>56</v>
      </c>
      <c r="E24" s="1404"/>
      <c r="F24" s="1404"/>
      <c r="K24" s="53"/>
      <c r="L24" s="53"/>
      <c r="M24" s="53"/>
      <c r="N24" s="53"/>
      <c r="O24" s="53"/>
      <c r="P24" s="53"/>
      <c r="Q24" s="53"/>
      <c r="R24" s="53"/>
      <c r="S24" s="53"/>
      <c r="T24" s="53"/>
      <c r="U24" s="53"/>
      <c r="V24" s="53"/>
      <c r="W24" s="53"/>
      <c r="X24" s="53"/>
      <c r="Y24" s="53"/>
      <c r="Z24" s="53"/>
      <c r="AA24" s="53"/>
      <c r="AB24" s="190"/>
      <c r="AC24" s="191" t="s">
        <v>325</v>
      </c>
      <c r="AD24" s="187" t="str">
        <f>IF(J21 &gt; 9, "("&amp;J21&amp;")", "(0"&amp;J21&amp;")")</f>
        <v>(0)</v>
      </c>
      <c r="AE24" s="187"/>
      <c r="AF24" s="53"/>
      <c r="AG24" s="188">
        <v>21</v>
      </c>
      <c r="AH24" s="188" t="s">
        <v>99</v>
      </c>
      <c r="AI24" s="189"/>
      <c r="AJ24" s="189"/>
      <c r="AK24" s="189"/>
      <c r="AL24" s="189"/>
      <c r="AM24" s="53"/>
      <c r="AN24" s="53"/>
      <c r="AO24" s="53"/>
      <c r="AP24" s="53"/>
      <c r="AQ24" s="115"/>
      <c r="AR24" s="115"/>
      <c r="AS24" s="115"/>
      <c r="AT24" s="115"/>
      <c r="AU24" s="115"/>
      <c r="AV24" s="115"/>
      <c r="AW24" s="115"/>
      <c r="AX24" s="115"/>
      <c r="AY24" s="115"/>
      <c r="AZ24" s="115"/>
    </row>
    <row r="25" spans="1:52" s="24" customFormat="1" ht="60" customHeight="1">
      <c r="A25" s="29"/>
      <c r="B25" s="510"/>
      <c r="C25" s="510"/>
      <c r="D25" s="1421" t="s">
        <v>691</v>
      </c>
      <c r="E25" s="1421"/>
      <c r="F25" s="1421"/>
      <c r="K25" s="53"/>
      <c r="L25" s="53"/>
      <c r="M25" s="53"/>
      <c r="N25" s="53"/>
      <c r="O25" s="53"/>
      <c r="P25" s="53"/>
      <c r="Q25" s="53"/>
      <c r="R25" s="53"/>
      <c r="S25" s="53"/>
      <c r="T25" s="53"/>
      <c r="U25" s="53"/>
      <c r="V25" s="53"/>
      <c r="W25" s="53"/>
      <c r="X25" s="53"/>
      <c r="Y25" s="53"/>
      <c r="Z25" s="53"/>
      <c r="AA25" s="53"/>
      <c r="AB25" s="190"/>
      <c r="AC25" s="191"/>
      <c r="AD25" s="187"/>
      <c r="AE25" s="187"/>
      <c r="AF25" s="53"/>
      <c r="AG25" s="188"/>
      <c r="AH25" s="188"/>
      <c r="AI25" s="189"/>
      <c r="AJ25" s="189"/>
      <c r="AK25" s="189"/>
      <c r="AL25" s="189"/>
      <c r="AM25" s="53"/>
      <c r="AN25" s="53"/>
      <c r="AO25" s="53"/>
      <c r="AP25" s="53"/>
      <c r="AQ25" s="115"/>
      <c r="AR25" s="115"/>
      <c r="AS25" s="115"/>
      <c r="AT25" s="115"/>
      <c r="AU25" s="115"/>
      <c r="AV25" s="115"/>
      <c r="AW25" s="115"/>
      <c r="AX25" s="115"/>
      <c r="AY25" s="115"/>
      <c r="AZ25" s="115"/>
    </row>
    <row r="26" spans="1:52" s="24" customFormat="1" ht="24" customHeight="1">
      <c r="A26" s="29"/>
      <c r="B26" s="510"/>
      <c r="C26" s="510"/>
      <c r="D26" s="1422" t="s">
        <v>692</v>
      </c>
      <c r="E26" s="1422"/>
      <c r="F26" s="1422"/>
      <c r="K26" s="53"/>
      <c r="L26" s="53"/>
      <c r="M26" s="53"/>
      <c r="N26" s="53"/>
      <c r="O26" s="53"/>
      <c r="P26" s="53"/>
      <c r="Q26" s="53"/>
      <c r="R26" s="53"/>
      <c r="S26" s="53"/>
      <c r="T26" s="53"/>
      <c r="U26" s="53"/>
      <c r="V26" s="53"/>
      <c r="W26" s="53"/>
      <c r="X26" s="53"/>
      <c r="Y26" s="53"/>
      <c r="Z26" s="53"/>
      <c r="AA26" s="53"/>
      <c r="AB26" s="190"/>
      <c r="AC26" s="191"/>
      <c r="AD26" s="187"/>
      <c r="AE26" s="187"/>
      <c r="AF26" s="53"/>
      <c r="AG26" s="188"/>
      <c r="AH26" s="188"/>
      <c r="AI26" s="189"/>
      <c r="AJ26" s="189"/>
      <c r="AK26" s="189"/>
      <c r="AL26" s="189"/>
      <c r="AM26" s="53"/>
      <c r="AN26" s="53"/>
      <c r="AO26" s="53"/>
      <c r="AP26" s="53"/>
      <c r="AQ26" s="115"/>
      <c r="AR26" s="115"/>
      <c r="AS26" s="115"/>
      <c r="AT26" s="115"/>
      <c r="AU26" s="115"/>
      <c r="AV26" s="115"/>
      <c r="AW26" s="115"/>
      <c r="AX26" s="115"/>
      <c r="AY26" s="115"/>
      <c r="AZ26" s="115"/>
    </row>
    <row r="27" spans="1:52" s="24" customFormat="1" ht="80.25" customHeight="1">
      <c r="A27" s="29"/>
      <c r="B27" s="1000" t="str">
        <f>"(c) Attachment 3(" &amp; Basic!$B$2 &amp; ") :"</f>
        <v>(c) Attachment 3(Package-II) :</v>
      </c>
      <c r="C27" s="1000"/>
      <c r="D27" s="1404" t="s">
        <v>693</v>
      </c>
      <c r="E27" s="1404"/>
      <c r="F27" s="1404"/>
      <c r="G27" s="72"/>
      <c r="H27" s="72"/>
      <c r="I27" s="53"/>
      <c r="J27" s="53"/>
      <c r="K27" s="53"/>
      <c r="L27" s="53"/>
      <c r="M27" s="53"/>
      <c r="N27" s="53"/>
      <c r="O27" s="53"/>
      <c r="P27" s="53"/>
      <c r="Q27" s="53"/>
      <c r="R27" s="53"/>
      <c r="S27" s="53"/>
      <c r="T27" s="53"/>
      <c r="U27" s="53"/>
      <c r="V27" s="53"/>
      <c r="W27" s="53"/>
      <c r="X27" s="53"/>
      <c r="Y27" s="53"/>
      <c r="Z27" s="53"/>
      <c r="AA27" s="34"/>
      <c r="AB27" s="190"/>
      <c r="AC27" s="191"/>
      <c r="AD27" s="187"/>
      <c r="AE27" s="187"/>
      <c r="AF27" s="53"/>
      <c r="AG27" s="188">
        <v>22</v>
      </c>
      <c r="AH27" s="188" t="s">
        <v>279</v>
      </c>
      <c r="AI27" s="189"/>
      <c r="AJ27" s="189"/>
      <c r="AK27" s="189"/>
      <c r="AL27" s="189"/>
      <c r="AM27" s="53"/>
      <c r="AN27" s="53"/>
      <c r="AO27" s="53"/>
      <c r="AP27" s="53"/>
      <c r="AQ27" s="115"/>
      <c r="AR27" s="115"/>
      <c r="AS27" s="115"/>
      <c r="AT27" s="115"/>
      <c r="AU27" s="115"/>
      <c r="AV27" s="115"/>
      <c r="AW27" s="115"/>
      <c r="AX27" s="115"/>
      <c r="AY27" s="115"/>
      <c r="AZ27" s="115"/>
    </row>
    <row r="28" spans="1:52" s="24" customFormat="1" ht="49.5" hidden="1" customHeight="1">
      <c r="A28" s="29"/>
      <c r="B28" s="286"/>
      <c r="C28" s="286"/>
      <c r="D28" s="1416" t="s">
        <v>152</v>
      </c>
      <c r="E28" s="1416"/>
      <c r="F28" s="1416"/>
      <c r="G28" s="153"/>
      <c r="H28" s="230" t="e">
        <f>#REF!</f>
        <v>#REF!</v>
      </c>
      <c r="I28" s="53"/>
      <c r="J28" s="61"/>
      <c r="K28" s="61"/>
      <c r="L28" s="61"/>
      <c r="M28" s="61"/>
      <c r="N28" s="61"/>
      <c r="O28" s="61"/>
      <c r="P28" s="61"/>
      <c r="Q28" s="61"/>
      <c r="R28" s="61"/>
      <c r="S28" s="61"/>
      <c r="T28" s="61"/>
      <c r="U28" s="61"/>
      <c r="V28" s="61"/>
      <c r="W28" s="61"/>
      <c r="X28" s="61"/>
      <c r="Y28" s="61"/>
      <c r="Z28" s="53"/>
      <c r="AA28" s="53"/>
      <c r="AB28" s="190"/>
      <c r="AC28" s="191" t="s">
        <v>326</v>
      </c>
      <c r="AD28" s="187"/>
      <c r="AE28" s="187"/>
      <c r="AF28" s="53"/>
      <c r="AG28" s="188">
        <v>23</v>
      </c>
      <c r="AH28" s="188" t="s">
        <v>279</v>
      </c>
      <c r="AI28" s="189"/>
      <c r="AJ28" s="189"/>
      <c r="AK28" s="189"/>
      <c r="AL28" s="189"/>
      <c r="AM28" s="53"/>
      <c r="AN28" s="53"/>
      <c r="AO28" s="53"/>
      <c r="AP28" s="53"/>
      <c r="AQ28" s="115"/>
      <c r="AR28" s="115"/>
      <c r="AS28" s="115"/>
      <c r="AT28" s="115"/>
      <c r="AU28" s="115"/>
      <c r="AV28" s="115"/>
      <c r="AW28" s="115"/>
      <c r="AX28" s="115"/>
      <c r="AY28" s="115"/>
      <c r="AZ28" s="115"/>
    </row>
    <row r="29" spans="1:52" s="24" customFormat="1" ht="48" hidden="1" customHeight="1">
      <c r="A29" s="29"/>
      <c r="B29" s="286"/>
      <c r="C29" s="286"/>
      <c r="D29" s="1416" t="s">
        <v>153</v>
      </c>
      <c r="E29" s="1416"/>
      <c r="F29" s="1416"/>
      <c r="G29" s="153">
        <v>0</v>
      </c>
      <c r="H29" s="230" t="e">
        <f>#REF!</f>
        <v>#REF!</v>
      </c>
      <c r="I29" s="53"/>
      <c r="J29" s="162"/>
      <c r="K29" s="162"/>
      <c r="L29" s="162"/>
      <c r="M29" s="162"/>
      <c r="N29" s="162"/>
      <c r="O29" s="162"/>
      <c r="P29" s="162"/>
      <c r="Q29" s="162"/>
      <c r="R29" s="162"/>
      <c r="S29" s="162"/>
      <c r="T29" s="162"/>
      <c r="U29" s="162"/>
      <c r="V29" s="162"/>
      <c r="W29" s="162"/>
      <c r="X29" s="162"/>
      <c r="Y29" s="162"/>
      <c r="Z29" s="162"/>
      <c r="AA29" s="162"/>
      <c r="AB29" s="190"/>
      <c r="AC29" s="191" t="s">
        <v>327</v>
      </c>
      <c r="AD29" s="187"/>
      <c r="AE29" s="187"/>
      <c r="AF29" s="53"/>
      <c r="AG29" s="188">
        <v>24</v>
      </c>
      <c r="AH29" s="188" t="s">
        <v>279</v>
      </c>
      <c r="AI29" s="189"/>
      <c r="AJ29" s="189"/>
      <c r="AK29" s="189"/>
      <c r="AL29" s="189"/>
      <c r="AM29" s="53"/>
      <c r="AN29" s="53"/>
      <c r="AO29" s="53"/>
      <c r="AP29" s="53"/>
      <c r="AQ29" s="115"/>
      <c r="AR29" s="115"/>
      <c r="AS29" s="115"/>
      <c r="AT29" s="115"/>
      <c r="AU29" s="115"/>
      <c r="AV29" s="115"/>
      <c r="AW29" s="115"/>
      <c r="AX29" s="115"/>
      <c r="AY29" s="115"/>
      <c r="AZ29" s="115"/>
    </row>
    <row r="30" spans="1:52" ht="168" customHeight="1">
      <c r="B30" s="1000" t="str">
        <f>"(d) Attachment 4(" &amp; Basic!$B$2 &amp; ") :"</f>
        <v>(d) Attachment 4(Package-II) :</v>
      </c>
      <c r="C30" s="1000"/>
      <c r="D30" s="1404" t="s">
        <v>292</v>
      </c>
      <c r="E30" s="1404"/>
      <c r="F30" s="1404"/>
      <c r="G30" s="137"/>
      <c r="H30" s="72"/>
      <c r="AB30" s="190"/>
      <c r="AC30" s="191"/>
      <c r="AG30" s="188">
        <v>25</v>
      </c>
      <c r="AH30" s="188" t="s">
        <v>279</v>
      </c>
      <c r="AI30" s="189"/>
      <c r="AJ30" s="189"/>
      <c r="AK30" s="189"/>
      <c r="AL30" s="189"/>
      <c r="AQ30" s="117"/>
      <c r="AR30" s="117"/>
      <c r="AS30" s="117"/>
      <c r="AT30" s="117"/>
      <c r="AU30" s="117"/>
      <c r="AV30" s="117"/>
      <c r="AW30" s="117"/>
      <c r="AX30" s="117"/>
      <c r="AY30" s="117"/>
      <c r="AZ30" s="117"/>
    </row>
    <row r="31" spans="1:52" ht="69" customHeight="1">
      <c r="B31" s="1000" t="str">
        <f>"(e) Attachment 5(" &amp; Basic!$B$2 &amp; ") :"</f>
        <v>(e) Attachment 5(Package-II) :</v>
      </c>
      <c r="C31" s="1000"/>
      <c r="D31" s="1404" t="s">
        <v>57</v>
      </c>
      <c r="E31" s="1404"/>
      <c r="F31" s="1404"/>
      <c r="G31" s="72"/>
      <c r="H31" s="72"/>
      <c r="AB31" s="190"/>
      <c r="AC31" s="191"/>
      <c r="AG31" s="188">
        <v>26</v>
      </c>
      <c r="AH31" s="188" t="s">
        <v>279</v>
      </c>
      <c r="AI31" s="189"/>
      <c r="AJ31" s="189"/>
      <c r="AK31" s="189"/>
      <c r="AL31" s="189"/>
      <c r="AQ31" s="117"/>
      <c r="AR31" s="117"/>
      <c r="AS31" s="117"/>
      <c r="AT31" s="117"/>
      <c r="AU31" s="117"/>
      <c r="AV31" s="117"/>
      <c r="AW31" s="117"/>
      <c r="AX31" s="117"/>
      <c r="AY31" s="117"/>
      <c r="AZ31" s="117"/>
    </row>
    <row r="32" spans="1:52" ht="42" customHeight="1">
      <c r="B32" s="1000" t="str">
        <f>"(f) Attachment 5A(" &amp; Basic!$B$2 &amp; ") :"</f>
        <v>(f) Attachment 5A(Package-II) :</v>
      </c>
      <c r="C32" s="1000"/>
      <c r="D32" s="1404" t="s">
        <v>676</v>
      </c>
      <c r="E32" s="1404"/>
      <c r="F32" s="1404"/>
      <c r="G32" s="72"/>
      <c r="H32" s="72"/>
      <c r="AB32" s="190"/>
      <c r="AC32" s="191"/>
      <c r="AG32" s="188">
        <v>26</v>
      </c>
      <c r="AH32" s="188" t="s">
        <v>279</v>
      </c>
      <c r="AI32" s="189"/>
      <c r="AJ32" s="189"/>
      <c r="AK32" s="189"/>
      <c r="AL32" s="189"/>
      <c r="AQ32" s="117"/>
      <c r="AR32" s="117"/>
      <c r="AS32" s="117"/>
      <c r="AT32" s="117"/>
      <c r="AU32" s="117"/>
      <c r="AV32" s="117"/>
      <c r="AW32" s="117"/>
      <c r="AX32" s="117"/>
      <c r="AY32" s="117"/>
      <c r="AZ32" s="117"/>
    </row>
    <row r="33" spans="1:52" s="24" customFormat="1" ht="97.5" customHeight="1">
      <c r="A33" s="29"/>
      <c r="B33" s="1000" t="str">
        <f>"(g) Attachment 6(" &amp; Basic!$B$2 &amp; ") :"</f>
        <v>(g) Attachment 6(Package-II) :</v>
      </c>
      <c r="C33" s="1000"/>
      <c r="D33" s="1404" t="s">
        <v>58</v>
      </c>
      <c r="E33" s="1404"/>
      <c r="F33" s="1404"/>
      <c r="G33" s="72"/>
      <c r="H33" s="72"/>
      <c r="I33" s="53"/>
      <c r="J33" s="53"/>
      <c r="K33" s="53"/>
      <c r="L33" s="53"/>
      <c r="M33" s="53"/>
      <c r="N33" s="53"/>
      <c r="O33" s="53"/>
      <c r="P33" s="53"/>
      <c r="Q33" s="53"/>
      <c r="R33" s="53"/>
      <c r="S33" s="53"/>
      <c r="T33" s="53"/>
      <c r="U33" s="53"/>
      <c r="V33" s="53"/>
      <c r="W33" s="53"/>
      <c r="X33" s="53"/>
      <c r="Y33" s="53"/>
      <c r="Z33" s="53"/>
      <c r="AA33" s="53"/>
      <c r="AB33" s="190"/>
      <c r="AC33" s="191"/>
      <c r="AD33" s="187"/>
      <c r="AE33" s="187"/>
      <c r="AF33" s="53"/>
      <c r="AG33" s="188">
        <v>27</v>
      </c>
      <c r="AH33" s="188" t="s">
        <v>279</v>
      </c>
      <c r="AI33" s="189"/>
      <c r="AJ33" s="189"/>
      <c r="AK33" s="189"/>
      <c r="AL33" s="189"/>
      <c r="AM33" s="53"/>
      <c r="AN33" s="53"/>
      <c r="AO33" s="53"/>
      <c r="AP33" s="53"/>
      <c r="AQ33" s="115"/>
      <c r="AR33" s="115"/>
      <c r="AS33" s="115"/>
      <c r="AT33" s="115"/>
      <c r="AU33" s="115"/>
      <c r="AV33" s="115"/>
      <c r="AW33" s="115"/>
      <c r="AX33" s="115"/>
      <c r="AY33" s="115"/>
      <c r="AZ33" s="115"/>
    </row>
    <row r="34" spans="1:52" s="24" customFormat="1" ht="57" customHeight="1">
      <c r="A34" s="29"/>
      <c r="B34" s="1000" t="str">
        <f>"(h) Attachment 7(" &amp; Basic!$B$2 &amp; ") :"</f>
        <v>(h) Attachment 7(Package-II) :</v>
      </c>
      <c r="C34" s="1000"/>
      <c r="D34" s="1404" t="s">
        <v>455</v>
      </c>
      <c r="E34" s="1404"/>
      <c r="F34" s="1404"/>
      <c r="G34" s="73"/>
      <c r="H34" s="73"/>
      <c r="I34" s="53"/>
      <c r="J34" s="53"/>
      <c r="K34" s="53"/>
      <c r="L34" s="53"/>
      <c r="M34" s="53"/>
      <c r="N34" s="53"/>
      <c r="O34" s="53"/>
      <c r="P34" s="53"/>
      <c r="Q34" s="53"/>
      <c r="R34" s="53"/>
      <c r="S34" s="53"/>
      <c r="T34" s="53"/>
      <c r="U34" s="53"/>
      <c r="V34" s="53"/>
      <c r="W34" s="53"/>
      <c r="X34" s="53"/>
      <c r="Y34" s="53"/>
      <c r="Z34" s="53"/>
      <c r="AA34" s="53"/>
      <c r="AB34" s="190"/>
      <c r="AC34" s="191"/>
      <c r="AD34" s="187"/>
      <c r="AE34" s="187"/>
      <c r="AF34" s="53"/>
      <c r="AG34" s="188">
        <v>28</v>
      </c>
      <c r="AH34" s="188" t="s">
        <v>279</v>
      </c>
      <c r="AI34" s="189"/>
      <c r="AJ34" s="189"/>
      <c r="AK34" s="189"/>
      <c r="AL34" s="189"/>
      <c r="AM34" s="53"/>
      <c r="AN34" s="53"/>
      <c r="AO34" s="53"/>
      <c r="AP34" s="53"/>
      <c r="AQ34" s="115"/>
      <c r="AR34" s="115"/>
      <c r="AS34" s="115"/>
      <c r="AT34" s="115"/>
      <c r="AU34" s="115"/>
      <c r="AV34" s="115"/>
      <c r="AW34" s="115"/>
      <c r="AX34" s="115"/>
      <c r="AY34" s="115"/>
      <c r="AZ34" s="115"/>
    </row>
    <row r="35" spans="1:52" s="24" customFormat="1" ht="44.25" customHeight="1">
      <c r="A35" s="29"/>
      <c r="B35" s="1000" t="str">
        <f>"(i) Attachment 8(" &amp; Basic!$B$2 &amp; ") :"</f>
        <v>(i) Attachment 8(Package-II) :</v>
      </c>
      <c r="C35" s="1000"/>
      <c r="D35" s="1404" t="s">
        <v>293</v>
      </c>
      <c r="E35" s="1404"/>
      <c r="F35" s="1404"/>
      <c r="G35" s="72"/>
      <c r="H35" s="72"/>
      <c r="I35" s="53"/>
      <c r="J35" s="53"/>
      <c r="K35" s="53"/>
      <c r="L35" s="53"/>
      <c r="M35" s="53"/>
      <c r="N35" s="53"/>
      <c r="O35" s="53"/>
      <c r="P35" s="53"/>
      <c r="Q35" s="53"/>
      <c r="R35" s="53"/>
      <c r="S35" s="53"/>
      <c r="T35" s="53"/>
      <c r="U35" s="53"/>
      <c r="V35" s="53"/>
      <c r="W35" s="53"/>
      <c r="X35" s="53"/>
      <c r="Y35" s="53"/>
      <c r="Z35" s="53"/>
      <c r="AA35" s="53"/>
      <c r="AB35" s="190"/>
      <c r="AC35" s="191"/>
      <c r="AD35" s="187"/>
      <c r="AE35" s="187"/>
      <c r="AF35" s="53"/>
      <c r="AG35" s="188">
        <v>29</v>
      </c>
      <c r="AH35" s="188" t="s">
        <v>279</v>
      </c>
      <c r="AI35" s="189"/>
      <c r="AJ35" s="189"/>
      <c r="AK35" s="189"/>
      <c r="AL35" s="189"/>
      <c r="AM35" s="53"/>
      <c r="AN35" s="53"/>
      <c r="AO35" s="53"/>
      <c r="AP35" s="53"/>
      <c r="AQ35" s="115"/>
      <c r="AR35" s="115"/>
      <c r="AS35" s="115"/>
      <c r="AT35" s="115"/>
      <c r="AU35" s="115"/>
      <c r="AV35" s="115"/>
      <c r="AW35" s="115"/>
      <c r="AX35" s="115"/>
      <c r="AY35" s="115"/>
      <c r="AZ35" s="115"/>
    </row>
    <row r="36" spans="1:52" s="24" customFormat="1" ht="45" customHeight="1">
      <c r="A36" s="29"/>
      <c r="B36" s="1000" t="str">
        <f>"(j) Attachment 9(" &amp; Basic!$B$2 &amp; ") :"</f>
        <v>(j) Attachment 9(Package-II) :</v>
      </c>
      <c r="C36" s="1000"/>
      <c r="D36" s="1404" t="s">
        <v>59</v>
      </c>
      <c r="E36" s="1404"/>
      <c r="F36" s="1404"/>
      <c r="G36" s="72"/>
      <c r="H36" s="72"/>
      <c r="I36" s="53"/>
      <c r="J36" s="53"/>
      <c r="K36" s="53"/>
      <c r="L36" s="53"/>
      <c r="M36" s="53"/>
      <c r="N36" s="53"/>
      <c r="O36" s="53"/>
      <c r="P36" s="53"/>
      <c r="Q36" s="53"/>
      <c r="R36" s="53"/>
      <c r="S36" s="53"/>
      <c r="T36" s="53"/>
      <c r="U36" s="53"/>
      <c r="V36" s="53"/>
      <c r="W36" s="53"/>
      <c r="X36" s="53"/>
      <c r="Y36" s="53"/>
      <c r="Z36" s="53"/>
      <c r="AA36" s="53"/>
      <c r="AB36" s="190"/>
      <c r="AC36" s="191"/>
      <c r="AD36" s="187"/>
      <c r="AE36" s="187"/>
      <c r="AF36" s="53"/>
      <c r="AG36" s="188">
        <v>30</v>
      </c>
      <c r="AH36" s="188" t="s">
        <v>279</v>
      </c>
      <c r="AI36" s="189"/>
      <c r="AJ36" s="189"/>
      <c r="AK36" s="189"/>
      <c r="AL36" s="189"/>
      <c r="AM36" s="53"/>
      <c r="AN36" s="53"/>
      <c r="AO36" s="53"/>
      <c r="AP36" s="53"/>
      <c r="AQ36" s="115"/>
      <c r="AR36" s="115"/>
      <c r="AS36" s="115"/>
      <c r="AT36" s="115"/>
      <c r="AU36" s="115"/>
      <c r="AV36" s="115"/>
      <c r="AW36" s="115"/>
      <c r="AX36" s="115"/>
      <c r="AY36" s="115"/>
      <c r="AZ36" s="115"/>
    </row>
    <row r="37" spans="1:52" s="24" customFormat="1" ht="45.75" customHeight="1">
      <c r="A37" s="29"/>
      <c r="B37" s="1000" t="str">
        <f>"(k) Attachment 10(" &amp; Basic!$B$2 &amp; ") :"</f>
        <v>(k) Attachment 10(Package-II) :</v>
      </c>
      <c r="C37" s="1000"/>
      <c r="D37" s="1404" t="s">
        <v>60</v>
      </c>
      <c r="E37" s="1404"/>
      <c r="F37" s="1404"/>
      <c r="G37" s="72"/>
      <c r="H37" s="72"/>
      <c r="I37" s="53"/>
      <c r="J37" s="53"/>
      <c r="K37" s="53"/>
      <c r="L37" s="53"/>
      <c r="M37" s="53"/>
      <c r="N37" s="53"/>
      <c r="O37" s="53"/>
      <c r="P37" s="53"/>
      <c r="Q37" s="53"/>
      <c r="R37" s="53"/>
      <c r="S37" s="53"/>
      <c r="T37" s="53"/>
      <c r="U37" s="53"/>
      <c r="V37" s="53"/>
      <c r="W37" s="53"/>
      <c r="X37" s="53"/>
      <c r="Y37" s="53"/>
      <c r="Z37" s="53"/>
      <c r="AA37" s="53"/>
      <c r="AB37" s="190"/>
      <c r="AC37" s="191"/>
      <c r="AD37" s="187"/>
      <c r="AE37" s="187"/>
      <c r="AF37" s="53"/>
      <c r="AG37" s="188">
        <v>31</v>
      </c>
      <c r="AH37" s="188" t="s">
        <v>99</v>
      </c>
      <c r="AI37" s="189"/>
      <c r="AJ37" s="189"/>
      <c r="AK37" s="189"/>
      <c r="AL37" s="189"/>
      <c r="AM37" s="53"/>
      <c r="AN37" s="53"/>
      <c r="AO37" s="53"/>
      <c r="AP37" s="53"/>
      <c r="AQ37" s="115"/>
      <c r="AR37" s="115"/>
      <c r="AS37" s="115"/>
      <c r="AT37" s="115"/>
      <c r="AU37" s="115"/>
      <c r="AV37" s="115"/>
      <c r="AW37" s="115"/>
      <c r="AX37" s="115"/>
      <c r="AY37" s="115"/>
      <c r="AZ37" s="115"/>
    </row>
    <row r="38" spans="1:52" s="24" customFormat="1" ht="40.5" customHeight="1">
      <c r="A38" s="29"/>
      <c r="B38" s="1000" t="str">
        <f>"(l) Attachment 11(" &amp; Basic!$B$2 &amp; ") :"</f>
        <v>(l) Attachment 11(Package-II) :</v>
      </c>
      <c r="C38" s="1000"/>
      <c r="D38" s="1404" t="s">
        <v>61</v>
      </c>
      <c r="E38" s="1404"/>
      <c r="F38" s="1404"/>
      <c r="G38" s="72"/>
      <c r="H38" s="72"/>
      <c r="I38" s="53"/>
      <c r="J38" s="53"/>
      <c r="K38" s="53"/>
      <c r="L38" s="53"/>
      <c r="M38" s="53"/>
      <c r="N38" s="53"/>
      <c r="O38" s="53"/>
      <c r="P38" s="53"/>
      <c r="Q38" s="53"/>
      <c r="R38" s="53"/>
      <c r="S38" s="53"/>
      <c r="T38" s="53"/>
      <c r="U38" s="53"/>
      <c r="V38" s="53"/>
      <c r="W38" s="53"/>
      <c r="X38" s="53"/>
      <c r="Y38" s="53"/>
      <c r="Z38" s="53"/>
      <c r="AA38" s="53"/>
      <c r="AB38" s="190"/>
      <c r="AC38" s="191"/>
      <c r="AD38" s="187"/>
      <c r="AE38" s="187"/>
      <c r="AF38" s="53"/>
      <c r="AG38" s="53"/>
      <c r="AH38" s="53"/>
      <c r="AI38" s="53"/>
      <c r="AJ38" s="53"/>
      <c r="AK38" s="53"/>
      <c r="AL38" s="53"/>
      <c r="AM38" s="53"/>
      <c r="AN38" s="53"/>
      <c r="AO38" s="53"/>
      <c r="AP38" s="53"/>
      <c r="AQ38" s="115"/>
      <c r="AR38" s="115"/>
      <c r="AS38" s="115"/>
      <c r="AT38" s="115"/>
      <c r="AU38" s="115"/>
      <c r="AV38" s="115"/>
      <c r="AW38" s="115"/>
      <c r="AX38" s="115"/>
      <c r="AY38" s="115"/>
      <c r="AZ38" s="115"/>
    </row>
    <row r="39" spans="1:52" s="24" customFormat="1" ht="46.5" customHeight="1">
      <c r="A39" s="29"/>
      <c r="B39" s="1000" t="str">
        <f>"(m) Attachment 12(" &amp; Basic!$B$2 &amp; ") :"</f>
        <v>(m) Attachment 12(Package-II) :</v>
      </c>
      <c r="C39" s="1000"/>
      <c r="D39" s="1404" t="s">
        <v>271</v>
      </c>
      <c r="E39" s="1404"/>
      <c r="F39" s="1404"/>
      <c r="G39" s="72"/>
      <c r="H39" s="72"/>
      <c r="I39" s="53"/>
      <c r="J39" s="53"/>
      <c r="K39" s="53"/>
      <c r="L39" s="53"/>
      <c r="M39" s="53"/>
      <c r="N39" s="53"/>
      <c r="O39" s="53"/>
      <c r="P39" s="53"/>
      <c r="Q39" s="53"/>
      <c r="R39" s="53"/>
      <c r="S39" s="53"/>
      <c r="T39" s="53"/>
      <c r="U39" s="53"/>
      <c r="V39" s="53"/>
      <c r="W39" s="53"/>
      <c r="X39" s="53"/>
      <c r="Y39" s="53"/>
      <c r="Z39" s="53"/>
      <c r="AA39" s="53"/>
      <c r="AB39" s="190"/>
      <c r="AC39" s="191"/>
      <c r="AD39" s="187"/>
      <c r="AE39" s="187"/>
      <c r="AF39" s="53"/>
      <c r="AG39" s="53"/>
      <c r="AH39" s="53"/>
      <c r="AI39" s="53"/>
      <c r="AJ39" s="53"/>
      <c r="AK39" s="53"/>
      <c r="AL39" s="53"/>
      <c r="AM39" s="53"/>
      <c r="AN39" s="53"/>
      <c r="AO39" s="53"/>
      <c r="AP39" s="53"/>
      <c r="AQ39" s="115"/>
      <c r="AR39" s="115"/>
      <c r="AS39" s="115"/>
      <c r="AT39" s="115"/>
      <c r="AU39" s="115"/>
      <c r="AV39" s="115"/>
      <c r="AW39" s="115"/>
      <c r="AX39" s="115"/>
      <c r="AY39" s="115"/>
      <c r="AZ39" s="115"/>
    </row>
    <row r="40" spans="1:52" s="24" customFormat="1" ht="45" customHeight="1">
      <c r="A40" s="29"/>
      <c r="B40" s="1000" t="str">
        <f>"(n) Attachment 13(" &amp; Basic!$B$2 &amp; ") :"</f>
        <v>(n) Attachment 13(Package-II) :</v>
      </c>
      <c r="C40" s="1000"/>
      <c r="D40" s="1404" t="s">
        <v>272</v>
      </c>
      <c r="E40" s="1404"/>
      <c r="F40" s="1404"/>
      <c r="G40" s="72"/>
      <c r="H40" s="72"/>
      <c r="I40" s="53"/>
      <c r="J40" s="53"/>
      <c r="K40" s="53"/>
      <c r="L40" s="53"/>
      <c r="M40" s="53"/>
      <c r="N40" s="53"/>
      <c r="O40" s="53"/>
      <c r="P40" s="53"/>
      <c r="Q40" s="53"/>
      <c r="R40" s="53"/>
      <c r="S40" s="53"/>
      <c r="T40" s="53"/>
      <c r="U40" s="53"/>
      <c r="V40" s="53"/>
      <c r="W40" s="53"/>
      <c r="X40" s="53"/>
      <c r="Y40" s="53"/>
      <c r="Z40" s="53"/>
      <c r="AA40" s="53"/>
      <c r="AB40" s="190"/>
      <c r="AC40" s="191"/>
      <c r="AD40" s="187"/>
      <c r="AE40" s="187"/>
      <c r="AF40" s="53"/>
      <c r="AG40" s="53"/>
      <c r="AH40" s="53"/>
      <c r="AI40" s="53"/>
      <c r="AJ40" s="53"/>
      <c r="AK40" s="53"/>
      <c r="AL40" s="53"/>
      <c r="AM40" s="53"/>
      <c r="AN40" s="53"/>
      <c r="AO40" s="53"/>
      <c r="AP40" s="53"/>
      <c r="AQ40" s="115"/>
      <c r="AR40" s="115"/>
      <c r="AS40" s="115"/>
      <c r="AT40" s="115"/>
      <c r="AU40" s="115"/>
      <c r="AV40" s="115"/>
      <c r="AW40" s="115"/>
      <c r="AX40" s="115"/>
      <c r="AY40" s="115"/>
      <c r="AZ40" s="115"/>
    </row>
    <row r="41" spans="1:52" s="24" customFormat="1" ht="46.5" customHeight="1">
      <c r="A41" s="29"/>
      <c r="B41" s="1000" t="str">
        <f>"(o) Attachment 14(" &amp; Basic!$B$2 &amp; ") :"</f>
        <v>(o) Attachment 14(Package-II) :</v>
      </c>
      <c r="C41" s="1000"/>
      <c r="D41" s="1404" t="s">
        <v>62</v>
      </c>
      <c r="E41" s="1404"/>
      <c r="F41" s="1404"/>
      <c r="G41" s="72"/>
      <c r="H41" s="72"/>
      <c r="I41" s="53"/>
      <c r="J41" s="53"/>
      <c r="K41" s="53"/>
      <c r="L41" s="53"/>
      <c r="M41" s="53"/>
      <c r="N41" s="53"/>
      <c r="O41" s="53"/>
      <c r="P41" s="53"/>
      <c r="Q41" s="53"/>
      <c r="R41" s="53"/>
      <c r="S41" s="53"/>
      <c r="T41" s="53"/>
      <c r="U41" s="53"/>
      <c r="V41" s="53"/>
      <c r="W41" s="53"/>
      <c r="X41" s="53"/>
      <c r="Y41" s="53"/>
      <c r="Z41" s="53"/>
      <c r="AA41" s="53"/>
      <c r="AB41" s="190"/>
      <c r="AC41" s="191"/>
      <c r="AD41" s="187"/>
      <c r="AE41" s="187"/>
      <c r="AF41" s="53"/>
      <c r="AG41" s="53"/>
      <c r="AH41" s="53"/>
      <c r="AI41" s="53"/>
      <c r="AJ41" s="53"/>
      <c r="AK41" s="53"/>
      <c r="AL41" s="53"/>
      <c r="AM41" s="53"/>
      <c r="AN41" s="53"/>
      <c r="AO41" s="53"/>
      <c r="AP41" s="53"/>
      <c r="AQ41" s="115"/>
      <c r="AR41" s="115"/>
      <c r="AS41" s="115"/>
      <c r="AT41" s="115"/>
      <c r="AU41" s="115"/>
      <c r="AV41" s="115"/>
      <c r="AW41" s="115"/>
      <c r="AX41" s="115"/>
      <c r="AY41" s="115"/>
      <c r="AZ41" s="115"/>
    </row>
    <row r="42" spans="1:52" s="24" customFormat="1" ht="84.75" customHeight="1">
      <c r="A42" s="29"/>
      <c r="B42" s="1000" t="str">
        <f>"(p) Attachment 15(" &amp; Basic!$B$2 &amp; ") :"</f>
        <v>(p) Attachment 15(Package-II) :</v>
      </c>
      <c r="C42" s="1000"/>
      <c r="D42" s="1404" t="s">
        <v>490</v>
      </c>
      <c r="E42" s="1404"/>
      <c r="F42" s="1404"/>
      <c r="G42" s="72"/>
      <c r="H42" s="72"/>
      <c r="I42" s="53"/>
      <c r="J42" s="53"/>
      <c r="K42" s="53"/>
      <c r="L42" s="53"/>
      <c r="M42" s="53"/>
      <c r="N42" s="53"/>
      <c r="O42" s="53"/>
      <c r="P42" s="53"/>
      <c r="Q42" s="53"/>
      <c r="R42" s="53"/>
      <c r="S42" s="53"/>
      <c r="T42" s="53"/>
      <c r="U42" s="53"/>
      <c r="V42" s="53"/>
      <c r="W42" s="53"/>
      <c r="X42" s="53"/>
      <c r="Y42" s="53"/>
      <c r="Z42" s="53"/>
      <c r="AA42" s="53"/>
      <c r="AB42" s="190"/>
      <c r="AC42" s="191"/>
      <c r="AD42" s="187"/>
      <c r="AE42" s="187"/>
      <c r="AF42" s="53"/>
      <c r="AG42" s="53"/>
      <c r="AH42" s="53"/>
      <c r="AI42" s="53"/>
      <c r="AJ42" s="53"/>
      <c r="AK42" s="53"/>
      <c r="AL42" s="53"/>
      <c r="AM42" s="53"/>
      <c r="AN42" s="53"/>
      <c r="AO42" s="53"/>
      <c r="AP42" s="53"/>
      <c r="AQ42" s="115"/>
      <c r="AR42" s="115"/>
      <c r="AS42" s="115"/>
      <c r="AT42" s="115"/>
      <c r="AU42" s="115"/>
      <c r="AV42" s="115"/>
      <c r="AW42" s="115"/>
      <c r="AX42" s="115"/>
      <c r="AY42" s="115"/>
      <c r="AZ42" s="115"/>
    </row>
    <row r="43" spans="1:52" s="24" customFormat="1" ht="55.5" customHeight="1">
      <c r="A43" s="29"/>
      <c r="B43" s="1000" t="str">
        <f>"(q) Attachment 16(" &amp; Basic!$B$2 &amp; ") :"</f>
        <v>(q) Attachment 16(Package-II) :</v>
      </c>
      <c r="C43" s="1000"/>
      <c r="D43" s="1404" t="s">
        <v>273</v>
      </c>
      <c r="E43" s="1404"/>
      <c r="F43" s="1404"/>
      <c r="G43" s="72"/>
      <c r="H43" s="72"/>
      <c r="I43" s="53"/>
      <c r="J43" s="53"/>
      <c r="K43" s="53"/>
      <c r="L43" s="53"/>
      <c r="M43" s="53"/>
      <c r="N43" s="53"/>
      <c r="O43" s="53"/>
      <c r="P43" s="53"/>
      <c r="Q43" s="53"/>
      <c r="R43" s="53"/>
      <c r="S43" s="53"/>
      <c r="T43" s="53"/>
      <c r="U43" s="53"/>
      <c r="V43" s="53"/>
      <c r="W43" s="53"/>
      <c r="X43" s="53"/>
      <c r="Y43" s="53"/>
      <c r="Z43" s="53"/>
      <c r="AA43" s="53"/>
      <c r="AB43" s="190"/>
      <c r="AC43" s="191"/>
      <c r="AD43" s="187"/>
      <c r="AE43" s="187"/>
      <c r="AF43" s="53"/>
      <c r="AG43" s="53"/>
      <c r="AH43" s="53"/>
      <c r="AI43" s="53"/>
      <c r="AJ43" s="53"/>
      <c r="AK43" s="53"/>
      <c r="AL43" s="53"/>
      <c r="AM43" s="53"/>
      <c r="AN43" s="53"/>
      <c r="AO43" s="53"/>
      <c r="AP43" s="53"/>
      <c r="AQ43" s="115"/>
      <c r="AR43" s="115"/>
      <c r="AS43" s="115"/>
      <c r="AT43" s="115"/>
      <c r="AU43" s="115"/>
      <c r="AV43" s="115"/>
      <c r="AW43" s="115"/>
      <c r="AX43" s="115"/>
      <c r="AY43" s="115"/>
      <c r="AZ43" s="115"/>
    </row>
    <row r="44" spans="1:52" ht="46.5" customHeight="1">
      <c r="B44" s="1000" t="str">
        <f>"(r) Attachment 17(" &amp; Basic!$B$2 &amp; ") :"</f>
        <v>(r) Attachment 17(Package-II) :</v>
      </c>
      <c r="C44" s="1000"/>
      <c r="D44" s="1404" t="s">
        <v>489</v>
      </c>
      <c r="E44" s="1404"/>
      <c r="F44" s="1404"/>
      <c r="G44" s="72"/>
      <c r="H44" s="72"/>
      <c r="AB44" s="190"/>
      <c r="AC44" s="191"/>
      <c r="AQ44" s="117"/>
      <c r="AR44" s="117"/>
      <c r="AS44" s="117"/>
      <c r="AT44" s="117"/>
      <c r="AU44" s="117"/>
      <c r="AV44" s="117"/>
      <c r="AW44" s="117"/>
      <c r="AX44" s="117"/>
      <c r="AY44" s="117"/>
      <c r="AZ44" s="117"/>
    </row>
    <row r="45" spans="1:52" ht="49.5" customHeight="1">
      <c r="B45" s="1000" t="str">
        <f>"(s) Attachment 18(" &amp; Basic!$B$2 &amp; ") :"</f>
        <v>(s) Attachment 18(Package-II) :</v>
      </c>
      <c r="C45" s="1000"/>
      <c r="D45" s="72" t="s">
        <v>493</v>
      </c>
      <c r="E45" s="72"/>
      <c r="F45" s="72"/>
      <c r="G45" s="72"/>
      <c r="H45" s="72"/>
      <c r="AB45" s="190"/>
      <c r="AC45" s="191"/>
      <c r="AQ45" s="117"/>
      <c r="AR45" s="117"/>
      <c r="AS45" s="117"/>
      <c r="AT45" s="117"/>
      <c r="AU45" s="117"/>
      <c r="AV45" s="117"/>
      <c r="AW45" s="117"/>
      <c r="AX45" s="117"/>
      <c r="AY45" s="117"/>
      <c r="AZ45" s="117"/>
    </row>
    <row r="46" spans="1:52" ht="44.25" customHeight="1">
      <c r="B46" s="1000" t="str">
        <f>"(t) Attachment 19(" &amp; Basic!$B$2 &amp; ") :"</f>
        <v>(t) Attachment 19(Package-II) :</v>
      </c>
      <c r="C46" s="1000"/>
      <c r="D46" s="1404" t="s">
        <v>274</v>
      </c>
      <c r="E46" s="1404"/>
      <c r="F46" s="1404"/>
      <c r="G46" s="72"/>
      <c r="H46" s="72"/>
      <c r="AB46" s="190"/>
      <c r="AC46" s="191"/>
      <c r="AQ46" s="117"/>
      <c r="AR46" s="117"/>
      <c r="AS46" s="117"/>
      <c r="AT46" s="117"/>
      <c r="AU46" s="117"/>
      <c r="AV46" s="117"/>
      <c r="AW46" s="117"/>
      <c r="AX46" s="117"/>
      <c r="AY46" s="117"/>
      <c r="AZ46" s="117"/>
    </row>
    <row r="47" spans="1:52" ht="43.5" customHeight="1">
      <c r="B47" s="1000" t="str">
        <f>"(u) Attachment 20(" &amp; Basic!$B$2 &amp; ") :"</f>
        <v>(u) Attachment 20(Package-II) :</v>
      </c>
      <c r="C47" s="1000"/>
      <c r="D47" s="1000" t="s">
        <v>521</v>
      </c>
      <c r="E47" s="1000"/>
      <c r="F47" s="1000"/>
      <c r="G47" s="72"/>
      <c r="H47" s="72"/>
      <c r="AB47" s="190"/>
      <c r="AC47" s="191"/>
      <c r="AQ47" s="117"/>
      <c r="AR47" s="117"/>
      <c r="AS47" s="117"/>
      <c r="AT47" s="117"/>
      <c r="AU47" s="117"/>
      <c r="AV47" s="117"/>
      <c r="AW47" s="117"/>
      <c r="AX47" s="117"/>
      <c r="AY47" s="117"/>
      <c r="AZ47" s="117"/>
    </row>
    <row r="48" spans="1:52" ht="43.5" customHeight="1">
      <c r="B48" s="1000" t="str">
        <f>"(v) Attachment 21(" &amp; Basic!$B$2 &amp; ") :"</f>
        <v>(v) Attachment 21(Package-II) :</v>
      </c>
      <c r="C48" s="1000"/>
      <c r="D48" s="1000" t="s">
        <v>838</v>
      </c>
      <c r="E48" s="1000"/>
      <c r="F48" s="1000"/>
      <c r="G48" s="72"/>
      <c r="H48" s="72"/>
      <c r="AB48" s="190"/>
      <c r="AC48" s="191"/>
      <c r="AQ48" s="117"/>
      <c r="AR48" s="117"/>
      <c r="AS48" s="117"/>
      <c r="AT48" s="117"/>
      <c r="AU48" s="117"/>
      <c r="AV48" s="117"/>
      <c r="AW48" s="117"/>
      <c r="AX48" s="117"/>
      <c r="AY48" s="117"/>
      <c r="AZ48" s="117"/>
    </row>
    <row r="49" spans="1:52" ht="83.25" customHeight="1">
      <c r="B49" s="1000" t="str">
        <f>"(w) Attachment 22(" &amp; Basic!$B$2 &amp; ") :"</f>
        <v>(w) Attachment 22(Package-II) :</v>
      </c>
      <c r="C49" s="1000"/>
      <c r="D49" s="1000" t="s">
        <v>839</v>
      </c>
      <c r="E49" s="1000"/>
      <c r="F49" s="1000"/>
      <c r="G49" s="72"/>
      <c r="H49" s="72"/>
      <c r="AB49" s="190"/>
      <c r="AC49" s="191"/>
      <c r="AQ49" s="117"/>
      <c r="AR49" s="117"/>
      <c r="AS49" s="117"/>
      <c r="AT49" s="117"/>
      <c r="AU49" s="117"/>
      <c r="AV49" s="117"/>
      <c r="AW49" s="117"/>
      <c r="AX49" s="117"/>
      <c r="AY49" s="117"/>
      <c r="AZ49" s="117"/>
    </row>
    <row r="50" spans="1:52" ht="44.25" customHeight="1">
      <c r="B50" s="1000" t="str">
        <f>"(x) Attachment 23(" &amp; Basic!$B$2 &amp; ") :"</f>
        <v>(x) Attachment 23(Package-II) :</v>
      </c>
      <c r="C50" s="1000"/>
      <c r="D50" s="888" t="s">
        <v>1024</v>
      </c>
      <c r="E50" s="888"/>
      <c r="F50" s="888"/>
      <c r="G50" s="72"/>
      <c r="H50" s="72"/>
      <c r="AB50" s="190"/>
      <c r="AC50" s="191"/>
      <c r="AQ50" s="117"/>
      <c r="AR50" s="117"/>
      <c r="AS50" s="117"/>
      <c r="AT50" s="117"/>
      <c r="AU50" s="117"/>
      <c r="AV50" s="117"/>
      <c r="AW50" s="117"/>
      <c r="AX50" s="117"/>
      <c r="AY50" s="117"/>
      <c r="AZ50" s="117"/>
    </row>
    <row r="51" spans="1:52" ht="42" customHeight="1">
      <c r="B51" s="1000" t="str">
        <f>"(y) Attachment 24(" &amp; Basic!$B$2 &amp; ") :"</f>
        <v>(y) Attachment 24(Package-II) :</v>
      </c>
      <c r="C51" s="1000"/>
      <c r="D51" s="1000" t="s">
        <v>1025</v>
      </c>
      <c r="E51" s="1000"/>
      <c r="F51" s="1000"/>
      <c r="G51" s="72"/>
      <c r="H51" s="72"/>
      <c r="AB51" s="190"/>
      <c r="AC51" s="191"/>
      <c r="AQ51" s="117"/>
      <c r="AR51" s="117"/>
      <c r="AS51" s="117"/>
      <c r="AT51" s="117"/>
      <c r="AU51" s="117"/>
      <c r="AV51" s="117"/>
      <c r="AW51" s="117"/>
      <c r="AX51" s="117"/>
      <c r="AY51" s="117"/>
      <c r="AZ51" s="117"/>
    </row>
    <row r="52" spans="1:52" ht="40.5" customHeight="1">
      <c r="B52" s="1000" t="str">
        <f>"(z) Attachment 25(" &amp; Basic!$B$2 &amp; ") :"</f>
        <v>(z) Attachment 25(Package-II) :</v>
      </c>
      <c r="C52" s="1000"/>
      <c r="D52" s="1000" t="s">
        <v>677</v>
      </c>
      <c r="E52" s="1000"/>
      <c r="F52" s="1000"/>
      <c r="G52" s="72"/>
      <c r="H52" s="72"/>
      <c r="AB52" s="190"/>
      <c r="AC52" s="191"/>
      <c r="AQ52" s="117"/>
      <c r="AR52" s="117"/>
      <c r="AS52" s="117"/>
      <c r="AT52" s="117"/>
      <c r="AU52" s="117"/>
      <c r="AV52" s="117"/>
      <c r="AW52" s="117"/>
      <c r="AX52" s="117"/>
      <c r="AY52" s="117"/>
      <c r="AZ52" s="117"/>
    </row>
    <row r="53" spans="1:52" ht="40.5" customHeight="1">
      <c r="B53" s="1000" t="str">
        <f>"(aa) Attachment 26(" &amp; Basic!$B$2 &amp; ") :"</f>
        <v>(aa) Attachment 26(Package-II) :</v>
      </c>
      <c r="C53" s="1000"/>
      <c r="D53" s="1000" t="s">
        <v>834</v>
      </c>
      <c r="E53" s="1000"/>
      <c r="F53" s="1000"/>
      <c r="G53" s="72"/>
      <c r="H53" s="72"/>
      <c r="AB53" s="190"/>
      <c r="AC53" s="191"/>
      <c r="AQ53" s="117"/>
      <c r="AR53" s="117"/>
      <c r="AS53" s="117"/>
      <c r="AT53" s="117"/>
      <c r="AU53" s="117"/>
      <c r="AV53" s="117"/>
      <c r="AW53" s="117"/>
      <c r="AX53" s="117"/>
      <c r="AY53" s="117"/>
      <c r="AZ53" s="117"/>
    </row>
    <row r="54" spans="1:52" ht="36.75" customHeight="1">
      <c r="B54" s="1000" t="str">
        <f>"(ab) Attachment 27(" &amp; Basic!$B$2 &amp; ") :"</f>
        <v>(ab) Attachment 27(Package-II) :</v>
      </c>
      <c r="C54" s="1000"/>
      <c r="D54" s="1000" t="s">
        <v>957</v>
      </c>
      <c r="E54" s="1000"/>
      <c r="F54" s="1000"/>
      <c r="G54" s="72"/>
      <c r="H54" s="72"/>
      <c r="AB54" s="190"/>
      <c r="AC54" s="191"/>
      <c r="AQ54" s="117"/>
      <c r="AR54" s="117"/>
      <c r="AS54" s="117"/>
      <c r="AT54" s="117"/>
      <c r="AU54" s="117"/>
      <c r="AV54" s="117"/>
      <c r="AW54" s="117"/>
      <c r="AX54" s="117"/>
      <c r="AY54" s="117"/>
      <c r="AZ54" s="117"/>
    </row>
    <row r="55" spans="1:52" ht="43.5" customHeight="1">
      <c r="B55" s="1000" t="str">
        <f>"(ac) Attachment 28(" &amp; Basic!$B$2 &amp; ") :"</f>
        <v>(ac) Attachment 28(Package-II) :</v>
      </c>
      <c r="C55" s="1000"/>
      <c r="D55" s="1000" t="s">
        <v>841</v>
      </c>
      <c r="E55" s="1000"/>
      <c r="F55" s="1000"/>
      <c r="G55" s="72"/>
      <c r="H55" s="72"/>
      <c r="AB55" s="190"/>
      <c r="AC55" s="191"/>
      <c r="AQ55" s="117"/>
      <c r="AR55" s="117"/>
      <c r="AS55" s="117"/>
      <c r="AT55" s="117"/>
      <c r="AU55" s="117"/>
      <c r="AV55" s="117"/>
      <c r="AW55" s="117"/>
      <c r="AX55" s="117"/>
      <c r="AY55" s="117"/>
      <c r="AZ55" s="117"/>
    </row>
    <row r="56" spans="1:52" ht="23.25" customHeight="1">
      <c r="B56" s="1000"/>
      <c r="C56" s="1000"/>
      <c r="D56" s="1000"/>
      <c r="E56" s="1000"/>
      <c r="F56" s="1000"/>
      <c r="G56" s="72"/>
      <c r="H56" s="72"/>
      <c r="AB56" s="190"/>
      <c r="AC56" s="191"/>
      <c r="AQ56" s="117"/>
      <c r="AR56" s="117"/>
      <c r="AS56" s="117"/>
      <c r="AT56" s="117"/>
      <c r="AU56" s="117"/>
      <c r="AV56" s="117"/>
      <c r="AW56" s="117"/>
      <c r="AX56" s="117"/>
      <c r="AY56" s="117"/>
      <c r="AZ56" s="117"/>
    </row>
    <row r="57" spans="1:52" ht="63" customHeight="1">
      <c r="A57" s="70">
        <v>3</v>
      </c>
      <c r="B57" s="1398" t="s">
        <v>63</v>
      </c>
      <c r="C57" s="1398"/>
      <c r="D57" s="1398"/>
      <c r="E57" s="1398"/>
      <c r="F57" s="1398"/>
      <c r="G57" s="74"/>
      <c r="H57" s="74"/>
      <c r="AB57" s="190"/>
      <c r="AC57" s="191"/>
      <c r="AQ57" s="117"/>
      <c r="AR57" s="117"/>
      <c r="AS57" s="117"/>
      <c r="AT57" s="117"/>
      <c r="AU57" s="117"/>
      <c r="AV57" s="117"/>
      <c r="AW57" s="117"/>
      <c r="AX57" s="117"/>
      <c r="AY57" s="117"/>
      <c r="AZ57" s="117"/>
    </row>
    <row r="58" spans="1:52" ht="83.25" customHeight="1">
      <c r="A58" s="70">
        <v>3.1</v>
      </c>
      <c r="B58" s="1398" t="s">
        <v>318</v>
      </c>
      <c r="C58" s="1398"/>
      <c r="D58" s="1398"/>
      <c r="E58" s="1398"/>
      <c r="F58" s="1398"/>
      <c r="G58" s="74"/>
      <c r="H58" s="74"/>
      <c r="AB58" s="190"/>
      <c r="AC58" s="191"/>
      <c r="AQ58" s="117"/>
      <c r="AR58" s="117"/>
      <c r="AS58" s="117"/>
      <c r="AT58" s="117"/>
      <c r="AU58" s="117"/>
      <c r="AV58" s="117"/>
      <c r="AW58" s="117"/>
      <c r="AX58" s="117"/>
      <c r="AY58" s="117"/>
      <c r="AZ58" s="117"/>
    </row>
    <row r="59" spans="1:52" ht="68.25" customHeight="1">
      <c r="A59" s="70">
        <v>3.2</v>
      </c>
      <c r="B59" s="1398" t="s">
        <v>1017</v>
      </c>
      <c r="C59" s="1398"/>
      <c r="D59" s="1398"/>
      <c r="E59" s="1398"/>
      <c r="F59" s="1398"/>
      <c r="G59" s="74"/>
      <c r="H59" s="74"/>
      <c r="AB59" s="190"/>
      <c r="AC59" s="191"/>
      <c r="AQ59" s="117"/>
      <c r="AR59" s="117"/>
      <c r="AS59" s="117"/>
      <c r="AT59" s="117"/>
      <c r="AU59" s="117"/>
      <c r="AV59" s="117"/>
      <c r="AW59" s="117"/>
      <c r="AX59" s="117"/>
      <c r="AY59" s="117"/>
      <c r="AZ59" s="117"/>
    </row>
    <row r="60" spans="1:52" s="24" customFormat="1" ht="66.75" customHeight="1">
      <c r="A60" s="70">
        <v>4</v>
      </c>
      <c r="B60" s="1398" t="s">
        <v>463</v>
      </c>
      <c r="C60" s="1398"/>
      <c r="D60" s="1398"/>
      <c r="E60" s="1398"/>
      <c r="F60" s="1398"/>
      <c r="G60" s="74"/>
      <c r="H60" s="74"/>
      <c r="I60" s="53"/>
      <c r="J60" s="53"/>
      <c r="K60" s="53"/>
      <c r="L60" s="53"/>
      <c r="M60" s="53"/>
      <c r="N60" s="53"/>
      <c r="O60" s="53"/>
      <c r="P60" s="53"/>
      <c r="Q60" s="53"/>
      <c r="R60" s="53"/>
      <c r="S60" s="53"/>
      <c r="T60" s="53"/>
      <c r="U60" s="53"/>
      <c r="V60" s="53"/>
      <c r="W60" s="53"/>
      <c r="X60" s="53"/>
      <c r="Y60" s="53"/>
      <c r="Z60" s="53"/>
      <c r="AA60" s="53"/>
      <c r="AB60" s="190"/>
      <c r="AC60" s="191"/>
      <c r="AD60" s="187"/>
      <c r="AE60" s="187"/>
      <c r="AF60" s="53"/>
      <c r="AG60" s="53"/>
      <c r="AH60" s="53"/>
      <c r="AI60" s="53"/>
      <c r="AJ60" s="53"/>
      <c r="AK60" s="53"/>
      <c r="AL60" s="53"/>
      <c r="AM60" s="53"/>
      <c r="AN60" s="53"/>
      <c r="AO60" s="53"/>
      <c r="AP60" s="53"/>
      <c r="AQ60" s="115"/>
      <c r="AR60" s="115"/>
      <c r="AS60" s="115"/>
      <c r="AT60" s="115"/>
      <c r="AU60" s="115"/>
      <c r="AV60" s="115"/>
      <c r="AW60" s="115"/>
      <c r="AX60" s="115"/>
      <c r="AY60" s="115"/>
      <c r="AZ60" s="115"/>
    </row>
    <row r="61" spans="1:52" ht="68.25" customHeight="1">
      <c r="A61" s="70">
        <v>4.0999999999999996</v>
      </c>
      <c r="B61" s="1398" t="s">
        <v>511</v>
      </c>
      <c r="C61" s="1398"/>
      <c r="D61" s="1398"/>
      <c r="E61" s="1398"/>
      <c r="F61" s="1398"/>
      <c r="G61" s="74"/>
      <c r="H61" s="74"/>
      <c r="AB61" s="190"/>
      <c r="AC61" s="191"/>
      <c r="AQ61" s="117"/>
      <c r="AR61" s="117"/>
      <c r="AS61" s="117"/>
      <c r="AT61" s="117"/>
      <c r="AU61" s="117"/>
      <c r="AV61" s="117"/>
      <c r="AW61" s="117"/>
      <c r="AX61" s="117"/>
      <c r="AY61" s="117"/>
      <c r="AZ61" s="117"/>
    </row>
    <row r="62" spans="1:52" ht="104.25" customHeight="1">
      <c r="A62" s="70">
        <v>4.2</v>
      </c>
      <c r="B62" s="1398" t="s">
        <v>512</v>
      </c>
      <c r="C62" s="1398"/>
      <c r="D62" s="1398"/>
      <c r="E62" s="1398"/>
      <c r="F62" s="1398"/>
      <c r="G62" s="74"/>
      <c r="H62" s="74"/>
      <c r="AB62" s="190"/>
      <c r="AC62" s="191"/>
      <c r="AQ62" s="117"/>
      <c r="AR62" s="117"/>
      <c r="AS62" s="117"/>
      <c r="AT62" s="117"/>
      <c r="AU62" s="117"/>
      <c r="AV62" s="117"/>
      <c r="AW62" s="117"/>
      <c r="AX62" s="117"/>
      <c r="AY62" s="117"/>
      <c r="AZ62" s="117"/>
    </row>
    <row r="63" spans="1:52" ht="21" customHeight="1">
      <c r="A63" s="70"/>
      <c r="B63" s="1398"/>
      <c r="C63" s="1398"/>
      <c r="D63" s="1398"/>
      <c r="E63" s="1398"/>
      <c r="F63" s="1398"/>
      <c r="G63" s="74"/>
      <c r="H63" s="74"/>
      <c r="AB63" s="190"/>
      <c r="AC63" s="191"/>
      <c r="AQ63" s="117"/>
      <c r="AR63" s="117"/>
      <c r="AS63" s="117"/>
      <c r="AT63" s="117"/>
      <c r="AU63" s="117"/>
      <c r="AV63" s="117"/>
      <c r="AW63" s="117"/>
      <c r="AX63" s="117"/>
      <c r="AY63" s="117"/>
      <c r="AZ63" s="117"/>
    </row>
    <row r="64" spans="1:52" ht="59.25" customHeight="1">
      <c r="A64" s="70">
        <v>4.3</v>
      </c>
      <c r="B64" s="1398" t="s">
        <v>513</v>
      </c>
      <c r="C64" s="1398"/>
      <c r="D64" s="1398"/>
      <c r="E64" s="1398"/>
      <c r="F64" s="1398"/>
      <c r="G64" s="74"/>
      <c r="H64" s="74"/>
      <c r="AB64" s="190"/>
      <c r="AC64" s="191"/>
      <c r="AQ64" s="117"/>
      <c r="AR64" s="117"/>
      <c r="AS64" s="117"/>
      <c r="AT64" s="117"/>
      <c r="AU64" s="117"/>
      <c r="AV64" s="117"/>
      <c r="AW64" s="117"/>
      <c r="AX64" s="117"/>
      <c r="AY64" s="117"/>
      <c r="AZ64" s="117"/>
    </row>
    <row r="65" spans="1:52" ht="14.25" customHeight="1">
      <c r="A65" s="70"/>
      <c r="B65" s="1398"/>
      <c r="C65" s="1398"/>
      <c r="D65" s="1398"/>
      <c r="E65" s="1398"/>
      <c r="F65" s="1398"/>
      <c r="G65" s="74"/>
      <c r="H65" s="74"/>
      <c r="AB65" s="190"/>
      <c r="AC65" s="191"/>
      <c r="AQ65" s="117"/>
      <c r="AR65" s="117"/>
      <c r="AS65" s="117"/>
      <c r="AT65" s="117"/>
      <c r="AU65" s="117"/>
      <c r="AV65" s="117"/>
      <c r="AW65" s="117"/>
      <c r="AX65" s="117"/>
      <c r="AY65" s="117"/>
      <c r="AZ65" s="117"/>
    </row>
    <row r="66" spans="1:52" ht="21" customHeight="1">
      <c r="A66" s="54">
        <v>5</v>
      </c>
      <c r="B66" s="1405" t="s">
        <v>64</v>
      </c>
      <c r="C66" s="1405"/>
      <c r="D66" s="1405"/>
      <c r="E66" s="1405"/>
      <c r="F66" s="1405"/>
      <c r="G66" s="36"/>
      <c r="H66" s="36"/>
      <c r="AB66" s="190"/>
      <c r="AC66" s="191"/>
      <c r="AQ66" s="117"/>
      <c r="AR66" s="117"/>
      <c r="AS66" s="117"/>
      <c r="AT66" s="117"/>
      <c r="AU66" s="117"/>
      <c r="AV66" s="117"/>
      <c r="AW66" s="117"/>
      <c r="AX66" s="117"/>
      <c r="AY66" s="117"/>
      <c r="AZ66" s="117"/>
    </row>
    <row r="67" spans="1:52" s="24" customFormat="1" ht="139.94999999999999" customHeight="1">
      <c r="A67" s="70">
        <v>5.0999999999999996</v>
      </c>
      <c r="B67" s="1398" t="s">
        <v>514</v>
      </c>
      <c r="C67" s="1398"/>
      <c r="D67" s="1398"/>
      <c r="E67" s="1398"/>
      <c r="F67" s="1398"/>
      <c r="G67" s="74"/>
      <c r="H67" s="74"/>
      <c r="I67" s="53"/>
      <c r="J67" s="53"/>
      <c r="K67" s="53"/>
      <c r="L67" s="53"/>
      <c r="M67" s="53"/>
      <c r="N67" s="53"/>
      <c r="O67" s="53"/>
      <c r="P67" s="53"/>
      <c r="Q67" s="53"/>
      <c r="R67" s="53"/>
      <c r="S67" s="53"/>
      <c r="T67" s="53"/>
      <c r="U67" s="53"/>
      <c r="V67" s="53"/>
      <c r="W67" s="53"/>
      <c r="X67" s="53"/>
      <c r="Y67" s="53"/>
      <c r="Z67" s="53"/>
      <c r="AA67" s="53"/>
      <c r="AB67" s="190"/>
      <c r="AC67" s="191"/>
      <c r="AD67" s="187"/>
      <c r="AE67" s="187"/>
      <c r="AF67" s="53"/>
      <c r="AG67" s="53"/>
      <c r="AH67" s="53"/>
      <c r="AI67" s="53"/>
      <c r="AJ67" s="53"/>
      <c r="AK67" s="53"/>
      <c r="AL67" s="53"/>
      <c r="AM67" s="53"/>
      <c r="AN67" s="53"/>
      <c r="AO67" s="53"/>
      <c r="AP67" s="53"/>
      <c r="AQ67" s="115"/>
      <c r="AR67" s="115"/>
      <c r="AS67" s="115"/>
      <c r="AT67" s="115"/>
      <c r="AU67" s="115"/>
      <c r="AV67" s="115"/>
      <c r="AW67" s="115"/>
      <c r="AX67" s="115"/>
      <c r="AY67" s="115"/>
      <c r="AZ67" s="115"/>
    </row>
    <row r="68" spans="1:52" s="24" customFormat="1" ht="33" customHeight="1">
      <c r="A68" s="70">
        <v>6</v>
      </c>
      <c r="B68" s="1398" t="s">
        <v>65</v>
      </c>
      <c r="C68" s="1398"/>
      <c r="D68" s="1398"/>
      <c r="E68" s="1398"/>
      <c r="F68" s="1398"/>
      <c r="G68" s="74"/>
      <c r="H68" s="74"/>
      <c r="I68" s="53"/>
      <c r="J68" s="53"/>
      <c r="K68" s="53"/>
      <c r="L68" s="53"/>
      <c r="M68" s="53"/>
      <c r="N68" s="53"/>
      <c r="O68" s="53"/>
      <c r="P68" s="53"/>
      <c r="Q68" s="53"/>
      <c r="R68" s="53"/>
      <c r="S68" s="53"/>
      <c r="T68" s="53"/>
      <c r="U68" s="53"/>
      <c r="V68" s="53"/>
      <c r="W68" s="53"/>
      <c r="X68" s="53"/>
      <c r="Y68" s="53"/>
      <c r="Z68" s="53"/>
      <c r="AA68" s="53"/>
      <c r="AB68" s="190"/>
      <c r="AC68" s="191"/>
      <c r="AD68" s="187"/>
      <c r="AE68" s="187"/>
      <c r="AF68" s="53"/>
      <c r="AG68" s="53"/>
      <c r="AH68" s="53"/>
      <c r="AI68" s="53"/>
      <c r="AJ68" s="53"/>
      <c r="AK68" s="53"/>
      <c r="AL68" s="53"/>
      <c r="AM68" s="53"/>
      <c r="AN68" s="53"/>
      <c r="AO68" s="53"/>
      <c r="AP68" s="53"/>
      <c r="AQ68" s="115"/>
      <c r="AR68" s="115"/>
      <c r="AS68" s="115"/>
      <c r="AT68" s="115"/>
      <c r="AU68" s="115"/>
      <c r="AV68" s="115"/>
      <c r="AW68" s="115"/>
      <c r="AX68" s="115"/>
      <c r="AY68" s="115"/>
      <c r="AZ68" s="115"/>
    </row>
    <row r="69" spans="1:52" s="24" customFormat="1" ht="26.1" customHeight="1">
      <c r="A69" s="54"/>
      <c r="B69" s="51" t="s">
        <v>345</v>
      </c>
      <c r="C69" s="38" t="s">
        <v>317</v>
      </c>
      <c r="D69" s="29"/>
      <c r="E69" s="68" t="s">
        <v>66</v>
      </c>
      <c r="G69" s="53"/>
      <c r="H69" s="53"/>
      <c r="I69" s="53"/>
      <c r="J69" s="164"/>
      <c r="K69" s="164"/>
      <c r="L69" s="164"/>
      <c r="M69" s="164"/>
      <c r="N69" s="164"/>
      <c r="O69" s="164"/>
      <c r="P69" s="164"/>
      <c r="Q69" s="164"/>
      <c r="R69" s="164"/>
      <c r="S69" s="164"/>
      <c r="T69" s="164"/>
      <c r="U69" s="164"/>
      <c r="V69" s="164"/>
      <c r="W69" s="164"/>
      <c r="X69" s="164"/>
      <c r="Y69" s="164"/>
      <c r="Z69" s="164"/>
      <c r="AA69" s="164"/>
      <c r="AB69" s="57"/>
      <c r="AC69" s="191"/>
      <c r="AD69" s="187"/>
      <c r="AE69" s="187"/>
      <c r="AF69" s="53"/>
      <c r="AG69" s="53"/>
      <c r="AH69" s="53"/>
      <c r="AI69" s="53"/>
      <c r="AJ69" s="53"/>
      <c r="AK69" s="53"/>
      <c r="AL69" s="53"/>
      <c r="AM69" s="53"/>
      <c r="AN69" s="53"/>
      <c r="AO69" s="53"/>
      <c r="AP69" s="53"/>
      <c r="AQ69" s="115"/>
      <c r="AR69" s="115"/>
      <c r="AS69" s="115"/>
      <c r="AT69" s="115"/>
      <c r="AU69" s="115"/>
      <c r="AV69" s="115"/>
      <c r="AW69" s="115"/>
      <c r="AX69" s="115"/>
      <c r="AY69" s="115"/>
      <c r="AZ69" s="115"/>
    </row>
    <row r="70" spans="1:52" s="24" customFormat="1" ht="26.1" customHeight="1">
      <c r="A70" s="54"/>
      <c r="B70" s="51" t="s">
        <v>346</v>
      </c>
      <c r="C70" s="32" t="s">
        <v>67</v>
      </c>
      <c r="D70" s="29"/>
      <c r="E70" s="68" t="s">
        <v>68</v>
      </c>
      <c r="G70" s="53"/>
      <c r="H70" s="53"/>
      <c r="I70" s="53"/>
      <c r="J70" s="164"/>
      <c r="K70" s="164"/>
      <c r="L70" s="164"/>
      <c r="M70" s="164"/>
      <c r="N70" s="164"/>
      <c r="O70" s="164"/>
      <c r="P70" s="164"/>
      <c r="Q70" s="164"/>
      <c r="R70" s="164"/>
      <c r="S70" s="164"/>
      <c r="T70" s="164"/>
      <c r="U70" s="164"/>
      <c r="V70" s="164"/>
      <c r="W70" s="164"/>
      <c r="X70" s="164"/>
      <c r="Y70" s="164"/>
      <c r="Z70" s="164"/>
      <c r="AA70" s="164"/>
      <c r="AB70" s="57"/>
      <c r="AC70" s="191"/>
      <c r="AD70" s="187"/>
      <c r="AE70" s="187"/>
      <c r="AF70" s="53"/>
      <c r="AG70" s="53"/>
      <c r="AH70" s="53"/>
      <c r="AI70" s="53"/>
      <c r="AJ70" s="53"/>
      <c r="AK70" s="53"/>
      <c r="AL70" s="53"/>
      <c r="AM70" s="53"/>
      <c r="AN70" s="53"/>
      <c r="AO70" s="53"/>
      <c r="AP70" s="53"/>
      <c r="AQ70" s="115"/>
      <c r="AR70" s="115"/>
      <c r="AS70" s="115"/>
      <c r="AT70" s="115"/>
      <c r="AU70" s="115"/>
      <c r="AV70" s="115"/>
      <c r="AW70" s="115"/>
      <c r="AX70" s="115"/>
      <c r="AY70" s="115"/>
      <c r="AZ70" s="115"/>
    </row>
    <row r="71" spans="1:52" s="24" customFormat="1" ht="26.1" customHeight="1">
      <c r="A71" s="54"/>
      <c r="B71" s="51" t="s">
        <v>347</v>
      </c>
      <c r="C71" s="32" t="s">
        <v>1062</v>
      </c>
      <c r="D71" s="29"/>
      <c r="E71" s="68" t="s">
        <v>694</v>
      </c>
      <c r="G71" s="53"/>
      <c r="H71" s="53"/>
      <c r="I71" s="53"/>
      <c r="J71" s="53"/>
      <c r="K71" s="53"/>
      <c r="L71" s="53"/>
      <c r="M71" s="53"/>
      <c r="N71" s="53"/>
      <c r="O71" s="53"/>
      <c r="P71" s="53"/>
      <c r="Q71" s="53"/>
      <c r="R71" s="53"/>
      <c r="S71" s="53"/>
      <c r="T71" s="53"/>
      <c r="U71" s="53"/>
      <c r="V71" s="53"/>
      <c r="W71" s="53"/>
      <c r="X71" s="53"/>
      <c r="Y71" s="53"/>
      <c r="Z71" s="53"/>
      <c r="AA71" s="53"/>
      <c r="AB71" s="56"/>
      <c r="AC71" s="191"/>
      <c r="AD71" s="187"/>
      <c r="AE71" s="187"/>
      <c r="AF71" s="53"/>
      <c r="AG71" s="53"/>
      <c r="AH71" s="53"/>
      <c r="AI71" s="53"/>
      <c r="AJ71" s="53"/>
      <c r="AK71" s="53"/>
      <c r="AL71" s="53"/>
      <c r="AM71" s="53"/>
      <c r="AN71" s="53"/>
      <c r="AO71" s="53"/>
      <c r="AP71" s="53"/>
      <c r="AQ71" s="115"/>
      <c r="AR71" s="115"/>
      <c r="AS71" s="115"/>
      <c r="AT71" s="115"/>
      <c r="AU71" s="115"/>
      <c r="AV71" s="115"/>
      <c r="AW71" s="115"/>
      <c r="AX71" s="115"/>
      <c r="AY71" s="115"/>
      <c r="AZ71" s="115"/>
    </row>
    <row r="72" spans="1:52" s="24" customFormat="1" ht="26.1" customHeight="1">
      <c r="A72" s="54"/>
      <c r="B72" s="51" t="s">
        <v>70</v>
      </c>
      <c r="C72" s="32" t="s">
        <v>1063</v>
      </c>
      <c r="D72" s="29"/>
      <c r="E72" s="68" t="s">
        <v>69</v>
      </c>
      <c r="G72" s="53"/>
      <c r="H72" s="53"/>
      <c r="I72" s="53"/>
      <c r="J72" s="53"/>
      <c r="K72" s="53"/>
      <c r="L72" s="53"/>
      <c r="M72" s="53"/>
      <c r="N72" s="53"/>
      <c r="O72" s="53"/>
      <c r="P72" s="53"/>
      <c r="Q72" s="53"/>
      <c r="R72" s="53"/>
      <c r="S72" s="53"/>
      <c r="T72" s="53"/>
      <c r="U72" s="53"/>
      <c r="V72" s="53"/>
      <c r="W72" s="53"/>
      <c r="X72" s="53"/>
      <c r="Y72" s="53"/>
      <c r="Z72" s="53"/>
      <c r="AA72" s="53"/>
      <c r="AB72" s="57"/>
      <c r="AC72" s="191"/>
      <c r="AD72" s="187"/>
      <c r="AE72" s="187"/>
      <c r="AF72" s="53"/>
      <c r="AG72" s="53"/>
      <c r="AH72" s="53"/>
      <c r="AI72" s="53"/>
      <c r="AJ72" s="53"/>
      <c r="AK72" s="53"/>
      <c r="AL72" s="53"/>
      <c r="AM72" s="53"/>
      <c r="AN72" s="53"/>
      <c r="AO72" s="53"/>
      <c r="AP72" s="53"/>
      <c r="AQ72" s="115"/>
      <c r="AR72" s="115"/>
      <c r="AS72" s="115"/>
      <c r="AT72" s="115"/>
      <c r="AU72" s="115"/>
      <c r="AV72" s="115"/>
      <c r="AW72" s="115"/>
      <c r="AX72" s="115"/>
      <c r="AY72" s="115"/>
      <c r="AZ72" s="115"/>
    </row>
    <row r="73" spans="1:52" s="24" customFormat="1" ht="26.1" customHeight="1">
      <c r="A73" s="54"/>
      <c r="B73" s="51" t="s">
        <v>72</v>
      </c>
      <c r="C73" s="32" t="s">
        <v>1064</v>
      </c>
      <c r="D73" s="29"/>
      <c r="E73" s="68" t="s">
        <v>71</v>
      </c>
      <c r="G73" s="53"/>
      <c r="H73" s="53"/>
      <c r="I73" s="53"/>
      <c r="J73" s="164"/>
      <c r="K73" s="164"/>
      <c r="L73" s="164"/>
      <c r="M73" s="164"/>
      <c r="N73" s="164"/>
      <c r="O73" s="164"/>
      <c r="P73" s="164"/>
      <c r="Q73" s="164"/>
      <c r="R73" s="164"/>
      <c r="S73" s="164"/>
      <c r="T73" s="164"/>
      <c r="U73" s="164"/>
      <c r="V73" s="164"/>
      <c r="W73" s="164"/>
      <c r="X73" s="164"/>
      <c r="Y73" s="164"/>
      <c r="Z73" s="164"/>
      <c r="AA73" s="164"/>
      <c r="AB73" s="57"/>
      <c r="AC73" s="191"/>
      <c r="AD73" s="187"/>
      <c r="AE73" s="187"/>
      <c r="AF73" s="53"/>
      <c r="AG73" s="53"/>
      <c r="AH73" s="53"/>
      <c r="AI73" s="53"/>
      <c r="AJ73" s="53"/>
      <c r="AK73" s="53"/>
      <c r="AL73" s="53"/>
      <c r="AM73" s="53"/>
      <c r="AN73" s="53"/>
      <c r="AO73" s="53"/>
      <c r="AP73" s="53"/>
      <c r="AQ73" s="115"/>
      <c r="AR73" s="115"/>
      <c r="AS73" s="115"/>
      <c r="AT73" s="115"/>
      <c r="AU73" s="115"/>
      <c r="AV73" s="115"/>
      <c r="AW73" s="115"/>
      <c r="AX73" s="115"/>
      <c r="AY73" s="115"/>
      <c r="AZ73" s="115"/>
    </row>
    <row r="74" spans="1:52" s="24" customFormat="1" ht="26.1" customHeight="1">
      <c r="A74" s="54"/>
      <c r="B74" s="51" t="s">
        <v>74</v>
      </c>
      <c r="C74" s="32" t="s">
        <v>1065</v>
      </c>
      <c r="D74" s="29"/>
      <c r="E74" s="68" t="s">
        <v>73</v>
      </c>
      <c r="G74" s="53"/>
      <c r="H74" s="53"/>
      <c r="I74" s="53"/>
      <c r="J74" s="53"/>
      <c r="K74" s="53"/>
      <c r="L74" s="53"/>
      <c r="M74" s="53"/>
      <c r="N74" s="53"/>
      <c r="O74" s="53"/>
      <c r="P74" s="53"/>
      <c r="Q74" s="53"/>
      <c r="R74" s="53"/>
      <c r="S74" s="53"/>
      <c r="T74" s="53"/>
      <c r="U74" s="53"/>
      <c r="V74" s="53"/>
      <c r="W74" s="53"/>
      <c r="X74" s="53"/>
      <c r="Y74" s="53"/>
      <c r="Z74" s="53"/>
      <c r="AA74" s="53"/>
      <c r="AB74" s="57"/>
      <c r="AC74" s="191"/>
      <c r="AD74" s="187"/>
      <c r="AE74" s="187"/>
      <c r="AF74" s="53"/>
      <c r="AG74" s="53"/>
      <c r="AH74" s="53"/>
      <c r="AI74" s="53"/>
      <c r="AJ74" s="53"/>
      <c r="AK74" s="53"/>
      <c r="AL74" s="53"/>
      <c r="AM74" s="53"/>
      <c r="AN74" s="53"/>
      <c r="AO74" s="53"/>
      <c r="AP74" s="53"/>
      <c r="AQ74" s="115"/>
      <c r="AR74" s="115"/>
      <c r="AS74" s="115"/>
      <c r="AT74" s="115"/>
      <c r="AU74" s="115"/>
      <c r="AV74" s="115"/>
      <c r="AW74" s="115"/>
      <c r="AX74" s="115"/>
      <c r="AY74" s="115"/>
      <c r="AZ74" s="115"/>
    </row>
    <row r="75" spans="1:52" s="24" customFormat="1" ht="26.1" customHeight="1">
      <c r="A75" s="54"/>
      <c r="B75" s="51" t="s">
        <v>77</v>
      </c>
      <c r="C75" s="32" t="s">
        <v>1066</v>
      </c>
      <c r="D75" s="29"/>
      <c r="E75" s="68" t="s">
        <v>76</v>
      </c>
      <c r="G75" s="53"/>
      <c r="H75" s="53"/>
      <c r="I75" s="53"/>
      <c r="J75" s="53"/>
      <c r="K75" s="53"/>
      <c r="L75" s="53"/>
      <c r="M75" s="53"/>
      <c r="N75" s="53"/>
      <c r="O75" s="53"/>
      <c r="P75" s="53"/>
      <c r="Q75" s="53"/>
      <c r="R75" s="53"/>
      <c r="S75" s="53"/>
      <c r="T75" s="53"/>
      <c r="U75" s="53"/>
      <c r="V75" s="53"/>
      <c r="W75" s="53"/>
      <c r="X75" s="53"/>
      <c r="Y75" s="53"/>
      <c r="Z75" s="53"/>
      <c r="AA75" s="53"/>
      <c r="AB75" s="57"/>
      <c r="AC75" s="191"/>
      <c r="AD75" s="187"/>
      <c r="AE75" s="187"/>
      <c r="AF75" s="53"/>
      <c r="AG75" s="53"/>
      <c r="AH75" s="53"/>
      <c r="AI75" s="53"/>
      <c r="AJ75" s="53"/>
      <c r="AK75" s="53"/>
      <c r="AL75" s="53"/>
      <c r="AM75" s="53"/>
      <c r="AN75" s="53"/>
      <c r="AO75" s="53"/>
      <c r="AP75" s="53"/>
      <c r="AQ75" s="115"/>
      <c r="AR75" s="115"/>
      <c r="AS75" s="115"/>
      <c r="AT75" s="115"/>
      <c r="AU75" s="115"/>
      <c r="AV75" s="115"/>
      <c r="AW75" s="115"/>
      <c r="AX75" s="115"/>
      <c r="AY75" s="115"/>
      <c r="AZ75" s="115"/>
    </row>
    <row r="76" spans="1:52" ht="26.1" customHeight="1">
      <c r="A76" s="51"/>
      <c r="B76" s="51" t="s">
        <v>79</v>
      </c>
      <c r="C76" s="32" t="s">
        <v>1020</v>
      </c>
      <c r="E76" s="68" t="s">
        <v>78</v>
      </c>
      <c r="F76" s="25"/>
      <c r="G76" s="164"/>
      <c r="H76" s="164"/>
      <c r="J76" s="164"/>
      <c r="K76" s="164"/>
      <c r="L76" s="164"/>
      <c r="M76" s="164"/>
      <c r="N76" s="164"/>
      <c r="O76" s="164"/>
      <c r="P76" s="164"/>
      <c r="Q76" s="164"/>
      <c r="R76" s="164"/>
      <c r="S76" s="164"/>
      <c r="T76" s="164"/>
      <c r="U76" s="164"/>
      <c r="V76" s="164"/>
      <c r="W76" s="164"/>
      <c r="X76" s="164"/>
      <c r="Y76" s="164"/>
      <c r="Z76" s="164"/>
      <c r="AA76" s="164"/>
      <c r="AB76" s="57"/>
      <c r="AC76" s="191"/>
      <c r="AQ76" s="117"/>
      <c r="AR76" s="117"/>
      <c r="AS76" s="117"/>
      <c r="AT76" s="117"/>
      <c r="AU76" s="117"/>
      <c r="AV76" s="117"/>
      <c r="AW76" s="117"/>
      <c r="AX76" s="117"/>
      <c r="AY76" s="117"/>
      <c r="AZ76" s="117"/>
    </row>
    <row r="77" spans="1:52" ht="16.5" hidden="1" customHeight="1">
      <c r="A77" s="51"/>
      <c r="C77" s="32"/>
      <c r="E77" s="68"/>
      <c r="F77" s="25"/>
      <c r="G77" s="164"/>
      <c r="H77" s="164"/>
      <c r="J77" s="164"/>
      <c r="K77" s="164"/>
      <c r="L77" s="164"/>
      <c r="M77" s="164"/>
      <c r="N77" s="164"/>
      <c r="O77" s="164"/>
      <c r="P77" s="164"/>
      <c r="Q77" s="164"/>
      <c r="R77" s="164"/>
      <c r="S77" s="164"/>
      <c r="T77" s="164"/>
      <c r="U77" s="164"/>
      <c r="V77" s="164"/>
      <c r="W77" s="164"/>
      <c r="X77" s="164"/>
      <c r="Y77" s="164"/>
      <c r="Z77" s="164"/>
      <c r="AA77" s="164"/>
      <c r="AB77" s="57"/>
      <c r="AC77" s="191"/>
      <c r="AQ77" s="117"/>
      <c r="AR77" s="117"/>
      <c r="AS77" s="117"/>
      <c r="AT77" s="117"/>
      <c r="AU77" s="117"/>
      <c r="AV77" s="117"/>
      <c r="AW77" s="117"/>
      <c r="AX77" s="117"/>
      <c r="AY77" s="117"/>
      <c r="AZ77" s="117"/>
    </row>
    <row r="78" spans="1:52" ht="26.1" customHeight="1">
      <c r="A78" s="51"/>
      <c r="B78" s="51" t="s">
        <v>18</v>
      </c>
      <c r="C78" s="32" t="s">
        <v>1067</v>
      </c>
      <c r="E78" s="68" t="s">
        <v>80</v>
      </c>
      <c r="F78" s="25"/>
      <c r="G78" s="164"/>
      <c r="H78" s="164"/>
      <c r="J78" s="164"/>
      <c r="K78" s="164"/>
      <c r="L78" s="164"/>
      <c r="M78" s="164"/>
      <c r="N78" s="164"/>
      <c r="O78" s="164"/>
      <c r="P78" s="164"/>
      <c r="Q78" s="164"/>
      <c r="R78" s="164"/>
      <c r="S78" s="164"/>
      <c r="T78" s="164"/>
      <c r="U78" s="164"/>
      <c r="V78" s="164"/>
      <c r="W78" s="164"/>
      <c r="X78" s="164"/>
      <c r="Y78" s="164"/>
      <c r="Z78" s="164"/>
      <c r="AA78" s="164"/>
      <c r="AB78" s="57"/>
      <c r="AC78" s="191"/>
      <c r="AQ78" s="117"/>
      <c r="AR78" s="117"/>
      <c r="AS78" s="117"/>
      <c r="AT78" s="117"/>
      <c r="AU78" s="117"/>
      <c r="AV78" s="117"/>
      <c r="AW78" s="117"/>
      <c r="AX78" s="117"/>
      <c r="AY78" s="117"/>
      <c r="AZ78" s="117"/>
    </row>
    <row r="79" spans="1:52" ht="26.1" customHeight="1">
      <c r="A79" s="51"/>
      <c r="B79" s="51" t="s">
        <v>81</v>
      </c>
      <c r="C79" s="32" t="s">
        <v>1068</v>
      </c>
      <c r="E79" s="68" t="s">
        <v>82</v>
      </c>
      <c r="F79" s="25"/>
      <c r="G79" s="164"/>
      <c r="H79" s="164"/>
      <c r="J79" s="164"/>
      <c r="K79" s="164"/>
      <c r="L79" s="164"/>
      <c r="M79" s="164"/>
      <c r="N79" s="164"/>
      <c r="O79" s="164"/>
      <c r="P79" s="164"/>
      <c r="Q79" s="164"/>
      <c r="R79" s="164"/>
      <c r="S79" s="164"/>
      <c r="T79" s="164"/>
      <c r="U79" s="164"/>
      <c r="V79" s="164"/>
      <c r="W79" s="164"/>
      <c r="X79" s="164"/>
      <c r="Y79" s="164"/>
      <c r="Z79" s="164"/>
      <c r="AA79" s="164"/>
      <c r="AB79" s="57"/>
      <c r="AC79" s="191"/>
      <c r="AQ79" s="117"/>
      <c r="AR79" s="117"/>
      <c r="AS79" s="117"/>
      <c r="AT79" s="117"/>
      <c r="AU79" s="117"/>
      <c r="AV79" s="117"/>
      <c r="AW79" s="117"/>
      <c r="AX79" s="117"/>
      <c r="AY79" s="117"/>
      <c r="AZ79" s="117"/>
    </row>
    <row r="80" spans="1:52" ht="26.1" customHeight="1">
      <c r="A80" s="51"/>
      <c r="B80" s="51" t="s">
        <v>83</v>
      </c>
      <c r="C80" s="32" t="s">
        <v>1069</v>
      </c>
      <c r="E80" s="68" t="s">
        <v>84</v>
      </c>
      <c r="F80" s="25"/>
      <c r="G80" s="164"/>
      <c r="H80" s="164"/>
      <c r="J80" s="164"/>
      <c r="K80" s="164"/>
      <c r="L80" s="164"/>
      <c r="M80" s="164"/>
      <c r="N80" s="164"/>
      <c r="O80" s="164"/>
      <c r="P80" s="164"/>
      <c r="Q80" s="164"/>
      <c r="R80" s="164"/>
      <c r="S80" s="164"/>
      <c r="T80" s="164"/>
      <c r="U80" s="164"/>
      <c r="V80" s="164"/>
      <c r="W80" s="164"/>
      <c r="X80" s="164"/>
      <c r="Y80" s="164"/>
      <c r="Z80" s="164"/>
      <c r="AA80" s="164"/>
      <c r="AB80" s="57"/>
      <c r="AC80" s="191"/>
      <c r="AQ80" s="117"/>
      <c r="AR80" s="117"/>
      <c r="AS80" s="117"/>
      <c r="AT80" s="117"/>
      <c r="AU80" s="117"/>
      <c r="AV80" s="117"/>
      <c r="AW80" s="117"/>
      <c r="AX80" s="117"/>
      <c r="AY80" s="117"/>
      <c r="AZ80" s="117"/>
    </row>
    <row r="81" spans="1:52" ht="32.4" customHeight="1">
      <c r="B81" s="51" t="s">
        <v>85</v>
      </c>
      <c r="C81" s="32" t="s">
        <v>1070</v>
      </c>
      <c r="E81" s="68" t="s">
        <v>86</v>
      </c>
      <c r="F81" s="25"/>
      <c r="G81" s="164"/>
      <c r="H81" s="164"/>
      <c r="AB81" s="190"/>
      <c r="AC81" s="191"/>
      <c r="AQ81" s="117"/>
      <c r="AR81" s="117"/>
      <c r="AS81" s="117"/>
      <c r="AT81" s="117"/>
      <c r="AU81" s="117"/>
      <c r="AV81" s="117"/>
      <c r="AW81" s="117"/>
      <c r="AX81" s="117"/>
      <c r="AY81" s="117"/>
      <c r="AZ81" s="117"/>
    </row>
    <row r="82" spans="1:52" ht="25.95" customHeight="1">
      <c r="B82" s="54" t="s">
        <v>88</v>
      </c>
      <c r="C82" s="32" t="s">
        <v>1071</v>
      </c>
      <c r="E82" s="68" t="s">
        <v>1019</v>
      </c>
      <c r="F82" s="25"/>
      <c r="G82" s="164"/>
      <c r="H82" s="164"/>
      <c r="AB82" s="190"/>
      <c r="AC82" s="191"/>
      <c r="AQ82" s="117"/>
      <c r="AR82" s="117"/>
      <c r="AS82" s="117"/>
      <c r="AT82" s="117"/>
      <c r="AU82" s="117"/>
      <c r="AV82" s="117"/>
      <c r="AW82" s="117"/>
      <c r="AX82" s="117"/>
      <c r="AY82" s="117"/>
      <c r="AZ82" s="117"/>
    </row>
    <row r="83" spans="1:52" ht="26.4" customHeight="1">
      <c r="B83" s="54" t="s">
        <v>695</v>
      </c>
      <c r="C83" s="1000" t="s">
        <v>89</v>
      </c>
      <c r="D83" s="1000"/>
      <c r="E83" s="75" t="s">
        <v>87</v>
      </c>
      <c r="F83" s="25"/>
      <c r="G83" s="164"/>
      <c r="H83" s="164"/>
      <c r="AB83" s="190"/>
      <c r="AC83" s="191"/>
      <c r="AQ83" s="117"/>
      <c r="AR83" s="117"/>
      <c r="AS83" s="117"/>
      <c r="AT83" s="117"/>
      <c r="AU83" s="117"/>
      <c r="AV83" s="117"/>
      <c r="AW83" s="117"/>
      <c r="AX83" s="117"/>
      <c r="AY83" s="117"/>
      <c r="AZ83" s="117"/>
    </row>
    <row r="84" spans="1:52" ht="43.5" customHeight="1">
      <c r="B84" s="1398" t="s">
        <v>90</v>
      </c>
      <c r="C84" s="1398"/>
      <c r="D84" s="1398"/>
      <c r="E84" s="1398"/>
      <c r="F84" s="1398"/>
      <c r="G84" s="74"/>
      <c r="H84" s="74"/>
      <c r="AB84" s="190"/>
      <c r="AC84" s="191"/>
      <c r="AQ84" s="117"/>
      <c r="AR84" s="117"/>
      <c r="AS84" s="117"/>
      <c r="AT84" s="117"/>
      <c r="AU84" s="117"/>
      <c r="AV84" s="117"/>
      <c r="AW84" s="117"/>
      <c r="AX84" s="117"/>
      <c r="AY84" s="117"/>
      <c r="AZ84" s="117"/>
    </row>
    <row r="85" spans="1:52" ht="51.75" customHeight="1">
      <c r="A85" s="70">
        <v>7</v>
      </c>
      <c r="B85" s="1398" t="s">
        <v>95</v>
      </c>
      <c r="C85" s="1398"/>
      <c r="D85" s="1398"/>
      <c r="E85" s="1398"/>
      <c r="F85" s="1398"/>
      <c r="G85" s="74"/>
      <c r="H85" s="74"/>
      <c r="AB85" s="190"/>
      <c r="AC85" s="191"/>
      <c r="AQ85" s="117"/>
      <c r="AR85" s="117"/>
      <c r="AS85" s="117"/>
      <c r="AT85" s="117"/>
      <c r="AU85" s="117"/>
      <c r="AV85" s="117"/>
      <c r="AW85" s="117"/>
      <c r="AX85" s="117"/>
      <c r="AY85" s="117"/>
      <c r="AZ85" s="117"/>
    </row>
    <row r="86" spans="1:52" ht="42.75" customHeight="1">
      <c r="A86" s="70">
        <v>8</v>
      </c>
      <c r="B86" s="1398" t="s">
        <v>96</v>
      </c>
      <c r="C86" s="1398"/>
      <c r="D86" s="1398"/>
      <c r="E86" s="1398"/>
      <c r="F86" s="1398"/>
      <c r="G86" s="74"/>
      <c r="H86" s="74"/>
      <c r="AB86" s="190"/>
      <c r="AC86" s="191"/>
      <c r="AQ86" s="117"/>
      <c r="AR86" s="117"/>
      <c r="AS86" s="117"/>
      <c r="AT86" s="117"/>
      <c r="AU86" s="117"/>
      <c r="AV86" s="117"/>
      <c r="AW86" s="117"/>
      <c r="AX86" s="117"/>
      <c r="AY86" s="117"/>
      <c r="AZ86" s="117"/>
    </row>
    <row r="87" spans="1:52" ht="61.5" customHeight="1">
      <c r="A87" s="70">
        <v>9</v>
      </c>
      <c r="B87" s="1398" t="s">
        <v>1058</v>
      </c>
      <c r="C87" s="1398"/>
      <c r="D87" s="1398"/>
      <c r="E87" s="1398"/>
      <c r="F87" s="1398"/>
      <c r="G87" s="74"/>
      <c r="H87" s="74"/>
      <c r="AB87" s="190"/>
      <c r="AC87" s="191"/>
      <c r="AQ87" s="117"/>
      <c r="AR87" s="117"/>
      <c r="AS87" s="117"/>
      <c r="AT87" s="117"/>
      <c r="AU87" s="117"/>
      <c r="AV87" s="117"/>
      <c r="AW87" s="117"/>
      <c r="AX87" s="117"/>
      <c r="AY87" s="117"/>
      <c r="AZ87" s="117"/>
    </row>
    <row r="88" spans="1:52" ht="51.75" customHeight="1">
      <c r="A88" s="70">
        <v>10</v>
      </c>
      <c r="B88" s="1398" t="s">
        <v>97</v>
      </c>
      <c r="C88" s="1398"/>
      <c r="D88" s="1398"/>
      <c r="E88" s="1398"/>
      <c r="F88" s="1398"/>
      <c r="G88" s="74"/>
      <c r="H88" s="74"/>
      <c r="AB88" s="190"/>
      <c r="AC88" s="191"/>
      <c r="AQ88" s="117"/>
      <c r="AR88" s="117"/>
      <c r="AS88" s="117"/>
      <c r="AT88" s="117"/>
      <c r="AU88" s="117"/>
      <c r="AV88" s="117"/>
      <c r="AW88" s="117"/>
      <c r="AX88" s="117"/>
      <c r="AY88" s="117"/>
      <c r="AZ88" s="117"/>
    </row>
    <row r="89" spans="1:52" ht="21.75" customHeight="1">
      <c r="A89" s="70">
        <v>11</v>
      </c>
      <c r="B89" s="1398" t="s">
        <v>98</v>
      </c>
      <c r="C89" s="1398"/>
      <c r="D89" s="1398"/>
      <c r="E89" s="1398"/>
      <c r="F89" s="1398"/>
      <c r="G89" s="74"/>
      <c r="H89" s="74"/>
      <c r="AB89" s="190"/>
      <c r="AC89" s="191"/>
      <c r="AQ89" s="117"/>
      <c r="AR89" s="117"/>
      <c r="AS89" s="117"/>
      <c r="AT89" s="117"/>
      <c r="AU89" s="117"/>
      <c r="AV89" s="117"/>
      <c r="AW89" s="117"/>
      <c r="AX89" s="117"/>
      <c r="AY89" s="117"/>
      <c r="AZ89" s="117"/>
    </row>
    <row r="90" spans="1:52" ht="71.25" customHeight="1">
      <c r="A90" s="541">
        <v>12</v>
      </c>
      <c r="B90" s="1403" t="s">
        <v>319</v>
      </c>
      <c r="C90" s="1403"/>
      <c r="D90" s="1403"/>
      <c r="E90" s="1403"/>
      <c r="F90" s="1403"/>
      <c r="K90" s="392">
        <f>'Names of Bidder'!J6</f>
        <v>2</v>
      </c>
      <c r="AB90" s="190"/>
      <c r="AC90" s="191"/>
      <c r="AQ90" s="117"/>
      <c r="AR90" s="117"/>
      <c r="AS90" s="117"/>
      <c r="AT90" s="117"/>
      <c r="AU90" s="117"/>
      <c r="AV90" s="117"/>
      <c r="AW90" s="117"/>
      <c r="AX90" s="117"/>
      <c r="AY90" s="117"/>
      <c r="AZ90" s="117"/>
    </row>
    <row r="91" spans="1:52" ht="63.75" customHeight="1">
      <c r="A91" s="70">
        <v>13</v>
      </c>
      <c r="B91" s="1398"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1" s="1398"/>
      <c r="D91" s="1398"/>
      <c r="E91" s="1398"/>
      <c r="F91" s="1398"/>
      <c r="H91" s="74"/>
      <c r="K91" s="83">
        <f>'Names of Bidder'!J15</f>
        <v>2</v>
      </c>
      <c r="AB91" s="190"/>
      <c r="AC91" s="191"/>
      <c r="AQ91" s="117"/>
      <c r="AR91" s="117"/>
      <c r="AS91" s="117"/>
      <c r="AT91" s="117"/>
      <c r="AU91" s="117"/>
      <c r="AV91" s="117"/>
      <c r="AW91" s="117"/>
      <c r="AX91" s="117"/>
      <c r="AY91" s="117"/>
      <c r="AZ91" s="117"/>
    </row>
    <row r="92" spans="1:52" ht="100.5" customHeight="1">
      <c r="A92" s="70">
        <v>14</v>
      </c>
      <c r="B92" s="1398" t="s">
        <v>289</v>
      </c>
      <c r="C92" s="1398"/>
      <c r="D92" s="1398"/>
      <c r="E92" s="1398"/>
      <c r="F92" s="1398"/>
      <c r="G92" s="74"/>
      <c r="H92" s="74"/>
      <c r="AB92" s="190"/>
      <c r="AC92" s="191"/>
      <c r="AQ92" s="117"/>
      <c r="AR92" s="117"/>
      <c r="AS92" s="117"/>
      <c r="AT92" s="117"/>
      <c r="AU92" s="117"/>
      <c r="AV92" s="117"/>
      <c r="AW92" s="117"/>
      <c r="AX92" s="117"/>
      <c r="AY92" s="117"/>
      <c r="AZ92" s="117"/>
    </row>
    <row r="93" spans="1:52" ht="30" customHeight="1">
      <c r="A93" s="76"/>
      <c r="B93" s="29" t="str">
        <f>IF(ISERROR("Dated this " &amp; AI6 &amp; LOOKUP(AI6,AG1:AG37,AH1:AH37) &amp; " day of " &amp; AI8 &amp; " " &amp;AI9), "", "Dated this " &amp; AI6 &amp; LOOKUP(AI6,AG1:AG37,AH1:AH37) &amp; " day of " &amp; AI8 &amp; " " &amp;AI9)</f>
        <v/>
      </c>
      <c r="E93" s="58"/>
      <c r="F93" s="58"/>
      <c r="G93" s="58"/>
      <c r="H93" s="58"/>
      <c r="AB93" s="190"/>
      <c r="AC93" s="191"/>
      <c r="AQ93" s="117"/>
      <c r="AR93" s="117"/>
      <c r="AS93" s="117"/>
      <c r="AT93" s="117"/>
      <c r="AU93" s="117"/>
      <c r="AV93" s="117"/>
      <c r="AW93" s="117"/>
      <c r="AX93" s="117"/>
      <c r="AY93" s="117"/>
      <c r="AZ93" s="117"/>
    </row>
    <row r="94" spans="1:52" ht="30" customHeight="1">
      <c r="A94" s="76"/>
      <c r="B94" s="38" t="s">
        <v>290</v>
      </c>
      <c r="C94" s="25"/>
      <c r="D94" s="32"/>
      <c r="E94" s="32"/>
      <c r="F94" s="32"/>
      <c r="G94" s="32"/>
      <c r="H94" s="32"/>
      <c r="AB94" s="190"/>
      <c r="AC94" s="191"/>
      <c r="AQ94" s="117"/>
      <c r="AR94" s="117"/>
      <c r="AS94" s="117"/>
      <c r="AT94" s="117"/>
      <c r="AU94" s="117"/>
      <c r="AV94" s="117"/>
      <c r="AW94" s="117"/>
      <c r="AX94" s="117"/>
      <c r="AY94" s="117"/>
      <c r="AZ94" s="117"/>
    </row>
    <row r="95" spans="1:52" ht="15.9" customHeight="1">
      <c r="A95" s="76"/>
      <c r="B95" s="54"/>
      <c r="C95" s="32"/>
      <c r="D95" s="32"/>
      <c r="E95" s="32"/>
      <c r="F95" s="32"/>
      <c r="G95" s="32"/>
      <c r="H95" s="32"/>
      <c r="AB95" s="190"/>
      <c r="AC95" s="191"/>
      <c r="AQ95" s="117"/>
      <c r="AR95" s="117"/>
      <c r="AS95" s="117"/>
      <c r="AT95" s="117"/>
      <c r="AU95" s="117"/>
      <c r="AV95" s="117"/>
      <c r="AW95" s="117"/>
      <c r="AX95" s="117"/>
      <c r="AY95" s="117"/>
      <c r="AZ95" s="117"/>
    </row>
    <row r="96" spans="1:52" ht="21" customHeight="1">
      <c r="A96" s="76"/>
      <c r="B96" s="54"/>
      <c r="C96" s="32"/>
      <c r="D96" s="32"/>
      <c r="F96" s="44" t="s">
        <v>291</v>
      </c>
      <c r="G96" s="44"/>
      <c r="H96" s="44"/>
      <c r="AB96" s="190"/>
      <c r="AC96" s="191"/>
      <c r="AQ96" s="117"/>
      <c r="AR96" s="117"/>
      <c r="AS96" s="117"/>
      <c r="AT96" s="117"/>
      <c r="AU96" s="117"/>
      <c r="AV96" s="117"/>
      <c r="AW96" s="117"/>
      <c r="AX96" s="117"/>
      <c r="AY96" s="117"/>
      <c r="AZ96" s="117"/>
    </row>
    <row r="97" spans="1:52" ht="21" customHeight="1">
      <c r="A97" s="76"/>
      <c r="B97" s="54"/>
      <c r="C97" s="32"/>
      <c r="F97" s="44" t="str">
        <f>"For and on behalf of " &amp; 'Attach 3(JV)'!B9</f>
        <v>For and on behalf of 0</v>
      </c>
      <c r="G97" s="44"/>
      <c r="H97" s="44"/>
      <c r="AB97" s="190"/>
      <c r="AC97" s="191"/>
      <c r="AQ97" s="117"/>
      <c r="AR97" s="117"/>
      <c r="AS97" s="117"/>
      <c r="AT97" s="117"/>
      <c r="AU97" s="117"/>
      <c r="AV97" s="117"/>
      <c r="AW97" s="117"/>
      <c r="AX97" s="117"/>
      <c r="AY97" s="117"/>
      <c r="AZ97" s="117"/>
    </row>
    <row r="98" spans="1:52" ht="27.9" customHeight="1">
      <c r="A98" s="69"/>
      <c r="D98" s="52"/>
      <c r="E98" s="52"/>
      <c r="F98" s="38"/>
      <c r="G98" s="38"/>
      <c r="H98" s="38"/>
      <c r="AQ98" s="117"/>
      <c r="AR98" s="117"/>
      <c r="AS98" s="117"/>
      <c r="AT98" s="117"/>
      <c r="AU98" s="117"/>
      <c r="AV98" s="117"/>
      <c r="AW98" s="117"/>
      <c r="AX98" s="117"/>
      <c r="AY98" s="117"/>
      <c r="AZ98" s="117"/>
    </row>
    <row r="99" spans="1:52" ht="27.9" customHeight="1">
      <c r="A99" s="67" t="s">
        <v>6</v>
      </c>
      <c r="B99" s="36"/>
      <c r="C99" s="140" t="str">
        <f>'Attach 3(JV)'!B24</f>
        <v>--</v>
      </c>
      <c r="E99" s="52" t="s">
        <v>4</v>
      </c>
      <c r="F99" s="395" t="str">
        <f>'Attach 3(JV)'!E24</f>
        <v/>
      </c>
      <c r="G99" s="36"/>
      <c r="H99" s="36"/>
      <c r="AQ99" s="117"/>
      <c r="AR99" s="117"/>
      <c r="AS99" s="117"/>
      <c r="AT99" s="117"/>
      <c r="AU99" s="117"/>
      <c r="AV99" s="117"/>
      <c r="AW99" s="117"/>
      <c r="AX99" s="117"/>
      <c r="AY99" s="117"/>
      <c r="AZ99" s="117"/>
    </row>
    <row r="100" spans="1:52" ht="27.9" customHeight="1">
      <c r="A100" s="67" t="s">
        <v>7</v>
      </c>
      <c r="B100" s="36"/>
      <c r="C100" s="219" t="str">
        <f>'Attach 3(JV)'!B25</f>
        <v/>
      </c>
      <c r="E100" s="52" t="s">
        <v>5</v>
      </c>
      <c r="F100" s="395" t="str">
        <f>'Attach 3(JV)'!E25</f>
        <v/>
      </c>
      <c r="G100" s="36"/>
      <c r="H100" s="36"/>
      <c r="AQ100" s="117"/>
      <c r="AR100" s="117"/>
      <c r="AS100" s="117"/>
      <c r="AT100" s="117"/>
      <c r="AU100" s="117"/>
      <c r="AV100" s="117"/>
      <c r="AW100" s="117"/>
      <c r="AX100" s="117"/>
      <c r="AY100" s="117"/>
      <c r="AZ100" s="117"/>
    </row>
    <row r="101" spans="1:52" ht="27.9" customHeight="1">
      <c r="D101" s="52"/>
      <c r="E101" s="52"/>
      <c r="AQ101" s="117"/>
      <c r="AR101" s="117"/>
      <c r="AS101" s="117"/>
      <c r="AT101" s="117"/>
      <c r="AU101" s="117"/>
      <c r="AV101" s="117"/>
      <c r="AW101" s="117"/>
      <c r="AX101" s="117"/>
      <c r="AY101" s="117"/>
      <c r="AZ101" s="117"/>
    </row>
    <row r="102" spans="1:52" ht="6.75" customHeight="1">
      <c r="A102" s="67"/>
      <c r="B102" s="36"/>
      <c r="C102" s="63"/>
      <c r="E102" s="52"/>
      <c r="AQ102" s="117"/>
      <c r="AR102" s="117"/>
      <c r="AS102" s="117"/>
      <c r="AT102" s="117"/>
      <c r="AU102" s="117"/>
      <c r="AV102" s="117"/>
      <c r="AW102" s="117"/>
      <c r="AX102" s="117"/>
      <c r="AY102" s="117"/>
      <c r="AZ102" s="117"/>
    </row>
    <row r="103" spans="1:52" ht="39.9" hidden="1" customHeight="1">
      <c r="A103" s="1409" t="s">
        <v>386</v>
      </c>
      <c r="B103" s="1409"/>
      <c r="C103" s="1409"/>
      <c r="D103" s="1409"/>
      <c r="E103" s="1409"/>
      <c r="F103" s="1409"/>
      <c r="AQ103" s="117"/>
      <c r="AR103" s="117"/>
      <c r="AS103" s="117"/>
      <c r="AT103" s="117"/>
      <c r="AU103" s="117"/>
      <c r="AV103" s="117"/>
      <c r="AW103" s="117"/>
      <c r="AX103" s="117"/>
      <c r="AY103" s="117"/>
      <c r="AZ103" s="117"/>
    </row>
    <row r="104" spans="1:52" ht="16.5" customHeight="1">
      <c r="A104" s="1410"/>
      <c r="B104" s="1410"/>
      <c r="D104" s="77"/>
      <c r="E104" s="84"/>
      <c r="F104" s="84"/>
      <c r="G104" s="175"/>
      <c r="AQ104" s="117"/>
      <c r="AR104" s="117"/>
      <c r="AS104" s="117"/>
      <c r="AT104" s="117"/>
      <c r="AU104" s="117"/>
      <c r="AV104" s="117"/>
      <c r="AW104" s="117"/>
      <c r="AX104" s="117"/>
      <c r="AY104" s="117"/>
      <c r="AZ104" s="117"/>
    </row>
    <row r="105" spans="1:52" ht="9.75" customHeight="1">
      <c r="B105" s="44"/>
      <c r="C105" s="63"/>
      <c r="E105" s="44"/>
      <c r="AQ105" s="117"/>
      <c r="AR105" s="117"/>
      <c r="AS105" s="117"/>
      <c r="AT105" s="117"/>
      <c r="AU105" s="117"/>
      <c r="AV105" s="117"/>
      <c r="AW105" s="117"/>
      <c r="AX105" s="117"/>
      <c r="AY105" s="117"/>
      <c r="AZ105" s="117"/>
    </row>
    <row r="106" spans="1:52" ht="27.9" hidden="1" customHeight="1">
      <c r="A106" s="52" t="e">
        <f>IF(AND(H28="JV (Joint Venture)",H29=1), "", "Printed Name :")</f>
        <v>#REF!</v>
      </c>
      <c r="B106" s="1402"/>
      <c r="C106" s="1402"/>
      <c r="E106" s="52" t="s">
        <v>4</v>
      </c>
      <c r="F106" s="221"/>
      <c r="H106" s="245"/>
      <c r="AQ106" s="117"/>
      <c r="AR106" s="117"/>
      <c r="AS106" s="117"/>
      <c r="AT106" s="117"/>
      <c r="AU106" s="117"/>
      <c r="AV106" s="117"/>
      <c r="AW106" s="117"/>
      <c r="AX106" s="117"/>
      <c r="AY106" s="117"/>
      <c r="AZ106" s="117"/>
    </row>
    <row r="107" spans="1:52" ht="27.9" hidden="1" customHeight="1">
      <c r="A107" s="52" t="e">
        <f>IF(AND(H28="JV (Joint Venture)",H29=1), "", "Designation :")</f>
        <v>#REF!</v>
      </c>
      <c r="B107" s="1402"/>
      <c r="C107" s="1402"/>
      <c r="E107" s="52" t="s">
        <v>5</v>
      </c>
      <c r="F107" s="221"/>
      <c r="AQ107" s="117"/>
      <c r="AR107" s="117"/>
      <c r="AS107" s="117"/>
      <c r="AT107" s="117"/>
      <c r="AU107" s="117"/>
      <c r="AV107" s="117"/>
      <c r="AW107" s="117"/>
      <c r="AX107" s="117"/>
      <c r="AY107" s="117"/>
      <c r="AZ107" s="117"/>
    </row>
    <row r="108" spans="1:52" ht="27.9" customHeight="1">
      <c r="B108" s="44"/>
      <c r="C108" s="63"/>
      <c r="E108" s="44"/>
      <c r="AQ108" s="117"/>
      <c r="AR108" s="117"/>
      <c r="AS108" s="117"/>
      <c r="AT108" s="117"/>
      <c r="AU108" s="117"/>
      <c r="AV108" s="117"/>
      <c r="AW108" s="117"/>
      <c r="AX108" s="117"/>
      <c r="AY108" s="117"/>
      <c r="AZ108" s="117"/>
    </row>
    <row r="109" spans="1:52" ht="33" customHeight="1">
      <c r="A109" s="68" t="s">
        <v>117</v>
      </c>
      <c r="B109" s="36"/>
      <c r="C109" s="63"/>
      <c r="E109" s="44"/>
      <c r="F109" s="4"/>
      <c r="AQ109" s="117"/>
      <c r="AR109" s="117"/>
      <c r="AS109" s="117"/>
      <c r="AT109" s="117"/>
      <c r="AU109" s="117"/>
      <c r="AV109" s="117"/>
      <c r="AW109" s="117"/>
      <c r="AX109" s="117"/>
      <c r="AY109" s="117"/>
      <c r="AZ109" s="117"/>
    </row>
    <row r="110" spans="1:52" s="24" customFormat="1" ht="21" customHeight="1">
      <c r="A110" s="1408" t="s">
        <v>160</v>
      </c>
      <c r="B110" s="1408"/>
      <c r="C110" s="1408"/>
      <c r="D110" s="1400"/>
      <c r="E110" s="1400"/>
      <c r="F110" s="1400"/>
      <c r="G110" s="29"/>
      <c r="H110" s="29"/>
      <c r="I110" s="53"/>
      <c r="J110" s="53"/>
      <c r="K110" s="53"/>
      <c r="L110" s="53"/>
      <c r="M110" s="53"/>
      <c r="N110" s="53"/>
      <c r="O110" s="53"/>
      <c r="P110" s="53"/>
      <c r="Q110" s="53"/>
      <c r="R110" s="53"/>
      <c r="S110" s="53"/>
      <c r="T110" s="53"/>
      <c r="U110" s="53"/>
      <c r="V110" s="53"/>
      <c r="W110" s="53"/>
      <c r="X110" s="53"/>
      <c r="Y110" s="53"/>
      <c r="Z110" s="53"/>
      <c r="AA110" s="53"/>
      <c r="AB110" s="56"/>
      <c r="AC110" s="56"/>
      <c r="AD110" s="187"/>
      <c r="AE110" s="187"/>
      <c r="AF110" s="53"/>
      <c r="AG110" s="53"/>
      <c r="AH110" s="53"/>
      <c r="AI110" s="53"/>
      <c r="AJ110" s="53"/>
      <c r="AK110" s="53"/>
      <c r="AL110" s="53"/>
      <c r="AM110" s="53"/>
      <c r="AN110" s="53"/>
      <c r="AO110" s="53"/>
      <c r="AP110" s="53"/>
      <c r="AQ110" s="115"/>
      <c r="AR110" s="115"/>
      <c r="AS110" s="115"/>
      <c r="AT110" s="115"/>
      <c r="AU110" s="115"/>
      <c r="AV110" s="115"/>
      <c r="AW110" s="115"/>
      <c r="AX110" s="115"/>
      <c r="AY110" s="115"/>
      <c r="AZ110" s="115"/>
    </row>
    <row r="111" spans="1:52" s="24" customFormat="1" ht="21" customHeight="1">
      <c r="A111" s="1399"/>
      <c r="B111" s="1399"/>
      <c r="C111" s="1399"/>
      <c r="D111" s="1400"/>
      <c r="E111" s="1400"/>
      <c r="F111" s="1400"/>
      <c r="G111" s="29"/>
      <c r="H111" s="29"/>
      <c r="I111" s="53"/>
      <c r="J111" s="53"/>
      <c r="K111" s="53"/>
      <c r="L111" s="53"/>
      <c r="M111" s="53"/>
      <c r="N111" s="53"/>
      <c r="O111" s="53"/>
      <c r="P111" s="53"/>
      <c r="Q111" s="53"/>
      <c r="R111" s="53"/>
      <c r="S111" s="53"/>
      <c r="T111" s="53"/>
      <c r="U111" s="53"/>
      <c r="V111" s="53"/>
      <c r="W111" s="53"/>
      <c r="X111" s="53"/>
      <c r="Y111" s="53"/>
      <c r="Z111" s="53"/>
      <c r="AA111" s="53"/>
      <c r="AB111" s="56"/>
      <c r="AC111" s="56"/>
      <c r="AD111" s="187"/>
      <c r="AE111" s="187"/>
      <c r="AF111" s="53"/>
      <c r="AG111" s="53"/>
      <c r="AH111" s="53"/>
      <c r="AI111" s="53"/>
      <c r="AJ111" s="53"/>
      <c r="AK111" s="53"/>
      <c r="AL111" s="53"/>
      <c r="AM111" s="53"/>
      <c r="AN111" s="53"/>
      <c r="AO111" s="53"/>
      <c r="AP111" s="53"/>
      <c r="AQ111" s="115"/>
      <c r="AR111" s="115"/>
      <c r="AS111" s="115"/>
      <c r="AT111" s="115"/>
      <c r="AU111" s="115"/>
      <c r="AV111" s="115"/>
      <c r="AW111" s="115"/>
      <c r="AX111" s="115"/>
      <c r="AY111" s="115"/>
      <c r="AZ111" s="115"/>
    </row>
    <row r="112" spans="1:52" s="24" customFormat="1" ht="21" customHeight="1">
      <c r="A112" s="1406"/>
      <c r="B112" s="1406"/>
      <c r="C112" s="1406"/>
      <c r="D112" s="1400"/>
      <c r="E112" s="1400"/>
      <c r="F112" s="1400"/>
      <c r="G112" s="29"/>
      <c r="H112" s="29"/>
      <c r="I112" s="53"/>
      <c r="J112" s="53"/>
      <c r="K112" s="53"/>
      <c r="L112" s="53"/>
      <c r="M112" s="53"/>
      <c r="N112" s="53"/>
      <c r="O112" s="53"/>
      <c r="P112" s="53"/>
      <c r="Q112" s="53"/>
      <c r="R112" s="53"/>
      <c r="S112" s="53"/>
      <c r="T112" s="53"/>
      <c r="U112" s="53"/>
      <c r="V112" s="53"/>
      <c r="W112" s="53"/>
      <c r="X112" s="53"/>
      <c r="Y112" s="53"/>
      <c r="Z112" s="53"/>
      <c r="AA112" s="53"/>
      <c r="AB112" s="56"/>
      <c r="AC112" s="56"/>
      <c r="AD112" s="187"/>
      <c r="AE112" s="187"/>
      <c r="AF112" s="53"/>
      <c r="AG112" s="53"/>
      <c r="AH112" s="53"/>
      <c r="AI112" s="53"/>
      <c r="AJ112" s="53"/>
      <c r="AK112" s="53"/>
      <c r="AL112" s="53"/>
      <c r="AM112" s="53"/>
      <c r="AN112" s="53"/>
      <c r="AO112" s="53"/>
      <c r="AP112" s="53"/>
      <c r="AQ112" s="115"/>
      <c r="AR112" s="115"/>
      <c r="AS112" s="115"/>
      <c r="AT112" s="115"/>
      <c r="AU112" s="115"/>
      <c r="AV112" s="115"/>
      <c r="AW112" s="115"/>
      <c r="AX112" s="115"/>
      <c r="AY112" s="115"/>
      <c r="AZ112" s="115"/>
    </row>
    <row r="113" spans="1:52" s="24" customFormat="1" ht="21" customHeight="1">
      <c r="A113" s="1401" t="s">
        <v>161</v>
      </c>
      <c r="B113" s="1401"/>
      <c r="C113" s="1401"/>
      <c r="D113" s="1400"/>
      <c r="E113" s="1400"/>
      <c r="F113" s="1400"/>
      <c r="G113" s="29"/>
      <c r="H113" s="29"/>
      <c r="I113" s="53"/>
      <c r="J113" s="53"/>
      <c r="K113" s="53"/>
      <c r="L113" s="53"/>
      <c r="M113" s="53"/>
      <c r="N113" s="53"/>
      <c r="O113" s="53"/>
      <c r="P113" s="53"/>
      <c r="Q113" s="53"/>
      <c r="R113" s="53"/>
      <c r="S113" s="53"/>
      <c r="T113" s="53"/>
      <c r="U113" s="53"/>
      <c r="V113" s="53"/>
      <c r="W113" s="53"/>
      <c r="X113" s="53"/>
      <c r="Y113" s="53"/>
      <c r="Z113" s="53"/>
      <c r="AA113" s="53"/>
      <c r="AB113" s="56"/>
      <c r="AC113" s="56"/>
      <c r="AD113" s="187"/>
      <c r="AE113" s="187"/>
      <c r="AF113" s="53"/>
      <c r="AG113" s="53"/>
      <c r="AH113" s="53"/>
      <c r="AI113" s="53"/>
      <c r="AJ113" s="53"/>
      <c r="AK113" s="53"/>
      <c r="AL113" s="53"/>
      <c r="AM113" s="53"/>
      <c r="AN113" s="53"/>
      <c r="AO113" s="53"/>
      <c r="AP113" s="53"/>
      <c r="AQ113" s="115"/>
      <c r="AR113" s="115"/>
      <c r="AS113" s="115"/>
      <c r="AT113" s="115"/>
      <c r="AU113" s="115"/>
      <c r="AV113" s="115"/>
      <c r="AW113" s="115"/>
      <c r="AX113" s="115"/>
      <c r="AY113" s="115"/>
      <c r="AZ113" s="115"/>
    </row>
    <row r="114" spans="1:52" s="24" customFormat="1" ht="21" customHeight="1">
      <c r="A114" s="1401" t="s">
        <v>162</v>
      </c>
      <c r="B114" s="1401"/>
      <c r="C114" s="1401"/>
      <c r="D114" s="1400"/>
      <c r="E114" s="1400"/>
      <c r="F114" s="1400"/>
      <c r="G114" s="29"/>
      <c r="H114" s="29"/>
      <c r="I114" s="53"/>
      <c r="J114" s="53"/>
      <c r="K114" s="53"/>
      <c r="L114" s="53"/>
      <c r="M114" s="53"/>
      <c r="N114" s="53"/>
      <c r="O114" s="53"/>
      <c r="P114" s="53"/>
      <c r="Q114" s="53"/>
      <c r="R114" s="53"/>
      <c r="S114" s="53"/>
      <c r="T114" s="53"/>
      <c r="U114" s="53"/>
      <c r="V114" s="53"/>
      <c r="W114" s="53"/>
      <c r="X114" s="53"/>
      <c r="Y114" s="53"/>
      <c r="Z114" s="53"/>
      <c r="AA114" s="53"/>
      <c r="AB114" s="56"/>
      <c r="AC114" s="56"/>
      <c r="AD114" s="187"/>
      <c r="AE114" s="187"/>
      <c r="AF114" s="53"/>
      <c r="AG114" s="53"/>
      <c r="AH114" s="53"/>
      <c r="AI114" s="53"/>
      <c r="AJ114" s="53"/>
      <c r="AK114" s="53"/>
      <c r="AL114" s="53"/>
      <c r="AM114" s="53"/>
      <c r="AN114" s="53"/>
      <c r="AO114" s="53"/>
      <c r="AP114" s="53"/>
      <c r="AQ114" s="115"/>
      <c r="AR114" s="115"/>
      <c r="AS114" s="115"/>
      <c r="AT114" s="115"/>
      <c r="AU114" s="115"/>
      <c r="AV114" s="115"/>
      <c r="AW114" s="115"/>
      <c r="AX114" s="115"/>
      <c r="AY114" s="115"/>
      <c r="AZ114" s="115"/>
    </row>
    <row r="115" spans="1:52" s="24" customFormat="1" ht="52.5" customHeight="1">
      <c r="A115" s="1401" t="s">
        <v>163</v>
      </c>
      <c r="B115" s="1401"/>
      <c r="C115" s="1401"/>
      <c r="D115" s="1400"/>
      <c r="E115" s="1400"/>
      <c r="F115" s="1400"/>
      <c r="G115" s="77"/>
      <c r="H115" s="77"/>
      <c r="I115" s="53"/>
      <c r="J115" s="53"/>
      <c r="K115" s="53"/>
      <c r="L115" s="53"/>
      <c r="M115" s="53"/>
      <c r="N115" s="53"/>
      <c r="O115" s="53"/>
      <c r="P115" s="53"/>
      <c r="Q115" s="53"/>
      <c r="R115" s="53"/>
      <c r="S115" s="53"/>
      <c r="T115" s="53"/>
      <c r="U115" s="53"/>
      <c r="V115" s="53"/>
      <c r="W115" s="53"/>
      <c r="X115" s="53"/>
      <c r="Y115" s="53"/>
      <c r="Z115" s="53"/>
      <c r="AA115" s="53"/>
      <c r="AB115" s="56"/>
      <c r="AC115" s="56"/>
      <c r="AD115" s="187"/>
      <c r="AE115" s="187"/>
      <c r="AF115" s="53"/>
      <c r="AG115" s="53"/>
      <c r="AH115" s="53"/>
      <c r="AI115" s="53"/>
      <c r="AJ115" s="53"/>
      <c r="AK115" s="53"/>
      <c r="AL115" s="53"/>
      <c r="AM115" s="53"/>
      <c r="AN115" s="53"/>
      <c r="AO115" s="53"/>
      <c r="AP115" s="53"/>
      <c r="AQ115" s="115"/>
      <c r="AR115" s="115"/>
      <c r="AS115" s="115"/>
      <c r="AT115" s="115"/>
      <c r="AU115" s="115"/>
      <c r="AV115" s="115"/>
      <c r="AW115" s="115"/>
      <c r="AX115" s="115"/>
      <c r="AY115" s="115"/>
      <c r="AZ115" s="115"/>
    </row>
    <row r="116" spans="1:52" s="24" customFormat="1" ht="21" customHeight="1">
      <c r="A116" s="1408" t="s">
        <v>164</v>
      </c>
      <c r="B116" s="1408"/>
      <c r="C116" s="1408"/>
      <c r="D116" s="1400"/>
      <c r="E116" s="1400"/>
      <c r="F116" s="1400"/>
      <c r="G116" s="29"/>
      <c r="H116" s="29"/>
      <c r="I116" s="53"/>
      <c r="J116" s="53"/>
      <c r="K116" s="53"/>
      <c r="L116" s="53"/>
      <c r="M116" s="53"/>
      <c r="N116" s="53"/>
      <c r="O116" s="53"/>
      <c r="P116" s="53"/>
      <c r="Q116" s="53"/>
      <c r="R116" s="53"/>
      <c r="S116" s="53"/>
      <c r="T116" s="53"/>
      <c r="U116" s="53"/>
      <c r="V116" s="53"/>
      <c r="W116" s="53"/>
      <c r="X116" s="53"/>
      <c r="Y116" s="53"/>
      <c r="Z116" s="53"/>
      <c r="AA116" s="53"/>
      <c r="AB116" s="56"/>
      <c r="AC116" s="56"/>
      <c r="AD116" s="187"/>
      <c r="AE116" s="187"/>
      <c r="AF116" s="53"/>
      <c r="AG116" s="53"/>
      <c r="AH116" s="53"/>
      <c r="AI116" s="53"/>
      <c r="AJ116" s="53"/>
      <c r="AK116" s="53"/>
      <c r="AL116" s="53"/>
      <c r="AM116" s="53"/>
      <c r="AN116" s="53"/>
      <c r="AO116" s="53"/>
      <c r="AP116" s="53"/>
    </row>
    <row r="117" spans="1:52" s="24" customFormat="1" ht="21" customHeight="1">
      <c r="A117" s="1399"/>
      <c r="B117" s="1399"/>
      <c r="C117" s="1399"/>
      <c r="D117" s="1400"/>
      <c r="E117" s="1400"/>
      <c r="F117" s="1400"/>
      <c r="G117" s="29"/>
      <c r="H117" s="29"/>
      <c r="I117" s="53"/>
      <c r="J117" s="53"/>
      <c r="K117" s="53"/>
      <c r="L117" s="53"/>
      <c r="M117" s="53"/>
      <c r="N117" s="53"/>
      <c r="O117" s="53"/>
      <c r="P117" s="53"/>
      <c r="Q117" s="53"/>
      <c r="R117" s="53"/>
      <c r="S117" s="53"/>
      <c r="T117" s="53"/>
      <c r="U117" s="53"/>
      <c r="V117" s="53"/>
      <c r="W117" s="53"/>
      <c r="X117" s="53"/>
      <c r="Y117" s="53"/>
      <c r="Z117" s="53"/>
      <c r="AA117" s="53"/>
      <c r="AB117" s="56"/>
      <c r="AC117" s="56"/>
      <c r="AD117" s="187"/>
      <c r="AE117" s="187"/>
      <c r="AF117" s="53"/>
      <c r="AG117" s="53"/>
      <c r="AH117" s="53"/>
      <c r="AI117" s="53"/>
      <c r="AJ117" s="53"/>
      <c r="AK117" s="53"/>
      <c r="AL117" s="53"/>
      <c r="AM117" s="53"/>
      <c r="AN117" s="53"/>
      <c r="AO117" s="53"/>
      <c r="AP117" s="53"/>
    </row>
    <row r="118" spans="1:52">
      <c r="A118" s="1406"/>
      <c r="B118" s="1406"/>
      <c r="C118" s="1406"/>
      <c r="D118" s="1400"/>
      <c r="E118" s="1400"/>
      <c r="F118" s="1400"/>
    </row>
    <row r="119" spans="1:52">
      <c r="A119" s="68"/>
      <c r="B119" s="68"/>
      <c r="C119" s="68"/>
      <c r="D119" s="107"/>
      <c r="E119" s="107"/>
      <c r="F119" s="107"/>
    </row>
    <row r="120" spans="1:52" ht="47.25" customHeight="1">
      <c r="A120" s="1215" t="str">
        <f>H120&amp;I120&amp;J120</f>
        <v/>
      </c>
      <c r="B120" s="1215"/>
      <c r="C120" s="1215"/>
      <c r="D120" s="1215"/>
      <c r="E120" s="1215"/>
      <c r="F120" s="1215"/>
      <c r="H120" s="227"/>
      <c r="I120" s="228"/>
      <c r="J120" s="228"/>
    </row>
  </sheetData>
  <sheetProtection algorithmName="SHA-512" hashValue="yiJ2nn6IVxr9SXQLly5wbXRffV08MDFod7R+l558iMm8RBoehvia7go8Tz6xQM6pmXytGP46YqDGPUFhDjUF6w==" saltValue="cS9pZQzLfoDjYqkQUgnY6Q==" spinCount="100000" sheet="1" formatColumns="0" formatRows="0" selectLockedCells="1"/>
  <dataConsolidate/>
  <customSheetViews>
    <customSheetView guid="{28F8E3EE-9674-48D3-AA88-E28CD7FD8EC7}" scale="110" showPageBreaks="1" showGridLines="0" fitToPage="1" printArea="1" hiddenRows="1" hiddenColumns="1" view="pageBreakPreview" topLeftCell="A54">
      <selection activeCell="B60" sqref="B60:F60"/>
      <rowBreaks count="1" manualBreakCount="1">
        <brk id="92" max="9" man="1"/>
      </rowBreaks>
      <pageMargins left="0.59" right="0.46" top="0.59055118110236204" bottom="0.59055118110236204" header="0.35433070866141703" footer="0.35433070866141703"/>
      <pageSetup scale="59" fitToHeight="5" orientation="portrait" r:id="rId1"/>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86">
      <selection activeCell="B87" sqref="B87:F87"/>
      <rowBreaks count="1" manualBreakCount="1">
        <brk id="92" max="9" man="1"/>
      </rowBreaks>
      <pageMargins left="0.59" right="0.46" top="0.59055118110236204" bottom="0.59055118110236204" header="0.35433070866141703" footer="0.35433070866141703"/>
      <pageSetup scale="59" fitToHeight="5" orientation="portrait" r:id="rId2"/>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customSheetView>
    <customSheetView guid="{3B560446-5E90-427C-82DA-4C4E21FC4875}" scale="110" showPageBreaks="1" showGridLines="0" fitToPage="1" printArea="1" hiddenRows="1" hiddenColumns="1" view="pageBreakPreview" topLeftCell="A73">
      <selection activeCell="B60" sqref="B60:F60"/>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s>
  <mergeCells count="121">
    <mergeCell ref="A1:E1"/>
    <mergeCell ref="B91:F91"/>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3:D83"/>
    <mergeCell ref="B47:C47"/>
    <mergeCell ref="D47:F47"/>
    <mergeCell ref="D42:F42"/>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116:F116"/>
    <mergeCell ref="A118:C118"/>
    <mergeCell ref="D118:F118"/>
    <mergeCell ref="B88:F88"/>
    <mergeCell ref="A116:C116"/>
    <mergeCell ref="A117:C117"/>
    <mergeCell ref="D117:F117"/>
    <mergeCell ref="A103:F103"/>
    <mergeCell ref="A104:B104"/>
    <mergeCell ref="B106:C106"/>
    <mergeCell ref="A110:C110"/>
    <mergeCell ref="D110:F110"/>
    <mergeCell ref="B89:F89"/>
    <mergeCell ref="B32:C32"/>
    <mergeCell ref="D36:F36"/>
    <mergeCell ref="B41:C41"/>
    <mergeCell ref="B62:F62"/>
    <mergeCell ref="D48:F48"/>
    <mergeCell ref="B49:C49"/>
    <mergeCell ref="B63:F63"/>
    <mergeCell ref="D43:F43"/>
    <mergeCell ref="B43:C43"/>
    <mergeCell ref="B50:C50"/>
    <mergeCell ref="B57:F57"/>
    <mergeCell ref="B55:C55"/>
    <mergeCell ref="A120:F120"/>
    <mergeCell ref="A114:C114"/>
    <mergeCell ref="D114:F114"/>
    <mergeCell ref="A115:C115"/>
    <mergeCell ref="D115:F115"/>
    <mergeCell ref="D112:F112"/>
    <mergeCell ref="A112:C112"/>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86:F86"/>
    <mergeCell ref="B46:C46"/>
    <mergeCell ref="B64:F64"/>
    <mergeCell ref="B65:F65"/>
    <mergeCell ref="D49:F49"/>
    <mergeCell ref="A111:C111"/>
    <mergeCell ref="D113:F113"/>
    <mergeCell ref="D111:F111"/>
    <mergeCell ref="A113:C113"/>
    <mergeCell ref="B107:C107"/>
    <mergeCell ref="B90:F90"/>
    <mergeCell ref="B92:F92"/>
    <mergeCell ref="B87:F87"/>
    <mergeCell ref="B84:F84"/>
    <mergeCell ref="B85:F85"/>
    <mergeCell ref="D46:F46"/>
    <mergeCell ref="B66:F66"/>
    <mergeCell ref="B58:F58"/>
    <mergeCell ref="B59:F59"/>
    <mergeCell ref="B60:F60"/>
    <mergeCell ref="B61:F61"/>
    <mergeCell ref="B48:C48"/>
    <mergeCell ref="B68:F68"/>
    <mergeCell ref="B67:F67"/>
  </mergeCells>
  <conditionalFormatting sqref="A103:F108">
    <cfRule type="expression" dxfId="11" priority="13">
      <formula>$H$28="Sole Bidder"</formula>
    </cfRule>
  </conditionalFormatting>
  <conditionalFormatting sqref="B106:C106">
    <cfRule type="expression" dxfId="10" priority="11">
      <formula>$A$106=""</formula>
    </cfRule>
  </conditionalFormatting>
  <conditionalFormatting sqref="B107:C107">
    <cfRule type="expression" dxfId="9" priority="10">
      <formula>$A$107=""</formula>
    </cfRule>
  </conditionalFormatting>
  <conditionalFormatting sqref="B90:F90">
    <cfRule type="expression" dxfId="8" priority="36" stopIfTrue="1">
      <formula>$K$90=2</formula>
    </cfRule>
  </conditionalFormatting>
  <conditionalFormatting sqref="B91:F91">
    <cfRule type="expression" dxfId="7" priority="2">
      <formula>$K$91=1</formula>
    </cfRule>
  </conditionalFormatting>
  <conditionalFormatting sqref="D23:F23">
    <cfRule type="expression" dxfId="6" priority="1">
      <formula>$K$91=1</formula>
    </cfRule>
    <cfRule type="expression" dxfId="5" priority="3">
      <formula>$K$93=2</formula>
    </cfRule>
  </conditionalFormatting>
  <conditionalFormatting sqref="D28:F28 H28:H29">
    <cfRule type="expression" dxfId="4" priority="19" stopIfTrue="1">
      <formula>$H$28="Sole Bidder"</formula>
    </cfRule>
  </conditionalFormatting>
  <conditionalFormatting sqref="D29:F29">
    <cfRule type="expression" dxfId="3" priority="16" stopIfTrue="1">
      <formula>$G$29="No"</formula>
    </cfRule>
  </conditionalFormatting>
  <conditionalFormatting sqref="F106:F107">
    <cfRule type="expression" dxfId="2" priority="18" stopIfTrue="1">
      <formula>$E$106=""</formula>
    </cfRule>
  </conditionalFormatting>
  <conditionalFormatting sqref="H29">
    <cfRule type="expression" dxfId="1" priority="20" stopIfTrue="1">
      <formula>$G$29="Not Applicable"</formula>
    </cfRule>
  </conditionalFormatting>
  <conditionalFormatting sqref="Z27">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rowBreaks count="1" manualBreakCount="1">
    <brk id="93" max="9" man="1"/>
  </rowBreaks>
  <drawing r:id="rId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115" zoomScaleNormal="100" zoomScaleSheetLayoutView="115" workbookViewId="0">
      <selection activeCell="D37" sqref="D37:G37"/>
    </sheetView>
  </sheetViews>
  <sheetFormatPr defaultColWidth="9.109375" defaultRowHeight="14.4"/>
  <cols>
    <col min="1" max="1" width="9.109375" style="350" customWidth="1"/>
    <col min="2" max="2" width="33" style="351" customWidth="1"/>
    <col min="3" max="3" width="11.6640625" style="351" customWidth="1"/>
    <col min="4" max="5" width="6.44140625" style="351" customWidth="1"/>
    <col min="6" max="6" width="6.44140625" style="363" customWidth="1"/>
    <col min="7" max="7" width="39" style="363" customWidth="1"/>
    <col min="8" max="8" width="11.88671875" style="363" hidden="1" customWidth="1"/>
    <col min="9" max="9" width="20.33203125" style="363" hidden="1" customWidth="1"/>
    <col min="10" max="13" width="11.88671875" style="363" hidden="1" customWidth="1"/>
    <col min="14" max="14" width="11.88671875" style="363" customWidth="1"/>
    <col min="15" max="15" width="11.88671875" style="363" hidden="1" customWidth="1"/>
    <col min="16" max="25" width="11.88671875" style="363" customWidth="1"/>
    <col min="26" max="26" width="9.109375" style="350" customWidth="1"/>
    <col min="27" max="27" width="15.33203125" style="350" hidden="1" customWidth="1"/>
    <col min="28" max="28" width="0" style="350" hidden="1" customWidth="1"/>
    <col min="29" max="16384" width="9.109375" style="350"/>
  </cols>
  <sheetData>
    <row r="1" spans="2:29" s="347" customFormat="1" ht="94.5" customHeight="1">
      <c r="B1" s="811" t="str">
        <f>Basic!B1</f>
        <v>Package-II: Ground Improvement using Vibro Stone Column at KPS-3 Substation associated with Establishment of Khavda Pooling Station-3 (KPS-3) in Khavda RE Park</v>
      </c>
      <c r="C1" s="812"/>
      <c r="D1" s="812"/>
      <c r="E1" s="812"/>
      <c r="F1" s="812"/>
      <c r="G1" s="812"/>
      <c r="H1" s="348"/>
      <c r="I1" s="348"/>
      <c r="J1" s="348"/>
      <c r="K1" s="348"/>
      <c r="L1" s="348"/>
      <c r="M1" s="348"/>
      <c r="N1" s="348"/>
      <c r="O1" s="348"/>
      <c r="P1" s="348"/>
      <c r="Q1" s="348"/>
      <c r="R1" s="348"/>
      <c r="S1" s="348"/>
      <c r="T1" s="348"/>
      <c r="U1" s="348"/>
      <c r="V1" s="348"/>
      <c r="W1" s="348"/>
      <c r="X1" s="348"/>
      <c r="Y1" s="348"/>
      <c r="AA1" s="349"/>
      <c r="AB1" s="349"/>
      <c r="AC1" s="349"/>
    </row>
    <row r="2" spans="2:29" ht="15.75" customHeight="1">
      <c r="B2" s="828" t="str">
        <f>Basic!B3</f>
        <v>CC/T/W-CIVIL/DOM/A00/23/11748</v>
      </c>
      <c r="C2" s="828"/>
      <c r="D2" s="828"/>
      <c r="E2" s="828"/>
      <c r="F2" s="828"/>
      <c r="G2" s="828"/>
      <c r="H2" s="351"/>
      <c r="I2" s="351"/>
      <c r="J2" s="351"/>
      <c r="K2" s="351"/>
      <c r="L2" s="351"/>
      <c r="M2" s="351"/>
      <c r="N2" s="351"/>
      <c r="O2" s="351"/>
      <c r="P2" s="351"/>
      <c r="Q2" s="351"/>
      <c r="R2" s="351"/>
      <c r="S2" s="351"/>
      <c r="T2" s="351"/>
      <c r="U2" s="351"/>
      <c r="V2" s="351"/>
      <c r="W2" s="351"/>
      <c r="X2" s="351"/>
      <c r="Y2" s="351"/>
      <c r="AA2" s="350" t="s">
        <v>536</v>
      </c>
      <c r="AB2" s="352">
        <v>1</v>
      </c>
      <c r="AC2" s="353"/>
    </row>
    <row r="3" spans="2:29" ht="12" customHeight="1">
      <c r="B3" s="354"/>
      <c r="C3" s="354"/>
      <c r="D3" s="354"/>
      <c r="E3" s="354"/>
      <c r="F3" s="351"/>
      <c r="G3" s="351"/>
      <c r="H3" s="351"/>
      <c r="I3" s="351"/>
      <c r="J3" s="351"/>
      <c r="K3" s="351"/>
      <c r="L3" s="351"/>
      <c r="M3" s="355" t="s">
        <v>533</v>
      </c>
      <c r="N3" s="351"/>
      <c r="O3" s="351"/>
      <c r="P3" s="351"/>
      <c r="Q3" s="351"/>
      <c r="R3" s="351"/>
      <c r="S3" s="351"/>
      <c r="T3" s="351"/>
      <c r="U3" s="351"/>
      <c r="V3" s="351"/>
      <c r="W3" s="351"/>
      <c r="X3" s="351"/>
      <c r="Y3" s="351"/>
      <c r="AA3" s="350" t="s">
        <v>537</v>
      </c>
      <c r="AB3" s="352" t="s">
        <v>10</v>
      </c>
      <c r="AC3" s="353"/>
    </row>
    <row r="4" spans="2:29" ht="20.100000000000001" customHeight="1">
      <c r="B4" s="829" t="s">
        <v>155</v>
      </c>
      <c r="C4" s="829"/>
      <c r="D4" s="829"/>
      <c r="E4" s="829"/>
      <c r="F4" s="829"/>
      <c r="G4" s="829"/>
      <c r="H4" s="351"/>
      <c r="I4" s="351"/>
      <c r="J4" s="351"/>
      <c r="K4" s="351"/>
      <c r="L4" s="351"/>
      <c r="M4" s="355" t="s">
        <v>464</v>
      </c>
      <c r="N4" s="351"/>
      <c r="O4" s="351"/>
      <c r="P4" s="351"/>
      <c r="Q4" s="351"/>
      <c r="R4" s="351"/>
      <c r="S4" s="351"/>
      <c r="T4" s="351"/>
      <c r="U4" s="351"/>
      <c r="V4" s="351"/>
      <c r="W4" s="351"/>
      <c r="X4" s="351"/>
      <c r="Y4" s="351"/>
      <c r="AB4" s="352"/>
      <c r="AC4" s="353"/>
    </row>
    <row r="5" spans="2:29" ht="12" customHeight="1">
      <c r="B5" s="356"/>
      <c r="C5" s="356"/>
      <c r="F5" s="351"/>
      <c r="G5" s="351"/>
      <c r="H5" s="351"/>
      <c r="I5" s="351"/>
      <c r="J5" s="351"/>
      <c r="K5" s="351"/>
      <c r="L5" s="351"/>
      <c r="M5" s="351"/>
      <c r="N5" s="351"/>
      <c r="O5" s="351"/>
      <c r="P5" s="351"/>
      <c r="Q5" s="351"/>
      <c r="R5" s="351"/>
      <c r="S5" s="351"/>
      <c r="T5" s="351"/>
      <c r="U5" s="351"/>
      <c r="V5" s="351"/>
      <c r="W5" s="351"/>
      <c r="X5" s="351"/>
      <c r="Y5" s="351"/>
      <c r="AA5" s="353"/>
      <c r="AB5" s="353"/>
      <c r="AC5" s="353"/>
    </row>
    <row r="6" spans="2:29" s="347" customFormat="1" ht="43.5" hidden="1" customHeight="1">
      <c r="B6" s="357" t="s">
        <v>151</v>
      </c>
      <c r="C6" s="358"/>
      <c r="D6" s="830" t="s">
        <v>536</v>
      </c>
      <c r="E6" s="831"/>
      <c r="F6" s="831"/>
      <c r="G6" s="832"/>
      <c r="H6" s="359"/>
      <c r="I6" s="390" t="str">
        <f>D6</f>
        <v>Sole Bidder</v>
      </c>
      <c r="J6" s="391">
        <f>IF(I6="JV (Joint Venture)",1,2)</f>
        <v>2</v>
      </c>
      <c r="K6" s="359"/>
      <c r="L6" s="359"/>
      <c r="M6" s="359"/>
      <c r="N6" s="359"/>
      <c r="O6" s="359"/>
      <c r="P6" s="359"/>
      <c r="Q6" s="359"/>
      <c r="R6" s="359"/>
      <c r="S6" s="359"/>
      <c r="U6" s="359"/>
      <c r="V6" s="359"/>
      <c r="W6" s="359"/>
      <c r="X6" s="359"/>
      <c r="Y6" s="359"/>
      <c r="AA6" s="361">
        <f>IF(D6= "Sole Bidder", 0, D7)</f>
        <v>0</v>
      </c>
      <c r="AB6" s="349"/>
      <c r="AC6" s="349"/>
    </row>
    <row r="7" spans="2:29" ht="50.1" hidden="1" customHeight="1">
      <c r="B7" s="357" t="str">
        <f>IF(D6= "JV (Joint Venture)", "Total Nos. of  Partners in the JV [excluding the Lead Partner]", "")</f>
        <v/>
      </c>
      <c r="C7" s="362"/>
      <c r="D7" s="833">
        <v>1</v>
      </c>
      <c r="E7" s="834"/>
      <c r="F7" s="834"/>
      <c r="G7" s="835"/>
      <c r="I7" s="390"/>
      <c r="J7" s="390"/>
      <c r="AA7" s="353"/>
      <c r="AB7" s="353"/>
      <c r="AC7" s="353"/>
    </row>
    <row r="8" spans="2:29" ht="12" customHeight="1">
      <c r="B8" s="356"/>
      <c r="C8" s="356"/>
      <c r="F8" s="351"/>
      <c r="G8" s="351"/>
      <c r="H8" s="351"/>
      <c r="I8" s="351"/>
      <c r="J8" s="351"/>
      <c r="K8" s="351"/>
      <c r="L8" s="351"/>
      <c r="M8" s="351"/>
      <c r="N8" s="351"/>
      <c r="O8" s="351"/>
      <c r="P8" s="351"/>
      <c r="Q8" s="351"/>
      <c r="R8" s="351"/>
      <c r="S8" s="351"/>
      <c r="T8" s="351"/>
      <c r="U8" s="351"/>
      <c r="V8" s="351"/>
      <c r="W8" s="351"/>
      <c r="X8" s="351"/>
      <c r="Y8" s="351"/>
      <c r="AA8" s="353"/>
      <c r="AB8" s="353"/>
      <c r="AC8" s="353"/>
    </row>
    <row r="9" spans="2:29" ht="12" customHeight="1">
      <c r="B9" s="356"/>
      <c r="C9" s="356"/>
      <c r="F9" s="351"/>
      <c r="G9" s="351"/>
      <c r="H9" s="351"/>
      <c r="I9" s="351"/>
      <c r="J9" s="351"/>
      <c r="K9" s="351"/>
      <c r="L9" s="351"/>
      <c r="M9" s="351"/>
      <c r="N9" s="351"/>
      <c r="O9" s="351"/>
      <c r="P9" s="351"/>
      <c r="Q9" s="351"/>
      <c r="R9" s="351"/>
      <c r="S9" s="351"/>
      <c r="T9" s="351"/>
      <c r="U9" s="351"/>
      <c r="V9" s="351"/>
      <c r="W9" s="351"/>
      <c r="X9" s="351"/>
      <c r="Y9" s="351"/>
      <c r="AA9" s="353"/>
      <c r="AB9" s="353"/>
      <c r="AC9" s="353"/>
    </row>
    <row r="10" spans="2:29" ht="30" customHeight="1">
      <c r="B10" s="345" t="s">
        <v>698</v>
      </c>
      <c r="C10" s="364"/>
      <c r="D10" s="825"/>
      <c r="E10" s="826"/>
      <c r="F10" s="826"/>
      <c r="G10" s="827"/>
      <c r="H10" s="351"/>
      <c r="I10" s="351"/>
      <c r="J10" s="351"/>
      <c r="K10" s="351"/>
      <c r="L10" s="351"/>
      <c r="M10" s="351"/>
      <c r="N10" s="351"/>
      <c r="O10" s="351"/>
      <c r="P10" s="351"/>
      <c r="Q10" s="351"/>
      <c r="R10" s="351"/>
      <c r="S10" s="351"/>
      <c r="T10" s="351"/>
      <c r="U10" s="351"/>
      <c r="V10" s="351"/>
      <c r="W10" s="351"/>
      <c r="X10" s="351"/>
      <c r="Y10" s="351"/>
      <c r="AA10" s="353"/>
      <c r="AB10" s="353"/>
      <c r="AC10" s="353"/>
    </row>
    <row r="11" spans="2:29" ht="29.25" customHeight="1">
      <c r="B11" s="346" t="s">
        <v>699</v>
      </c>
      <c r="C11" s="365"/>
      <c r="D11" s="825"/>
      <c r="E11" s="826"/>
      <c r="F11" s="826"/>
      <c r="G11" s="827"/>
      <c r="H11" s="351"/>
      <c r="I11" s="351"/>
      <c r="J11" s="351"/>
      <c r="K11" s="351"/>
      <c r="L11" s="351"/>
      <c r="M11" s="351"/>
      <c r="N11" s="351"/>
      <c r="O11" s="351"/>
      <c r="P11" s="351"/>
      <c r="Q11" s="351"/>
      <c r="R11" s="351"/>
      <c r="S11" s="351"/>
      <c r="T11" s="351"/>
      <c r="U11" s="351"/>
      <c r="V11" s="351"/>
      <c r="W11" s="351"/>
      <c r="X11" s="351"/>
      <c r="Y11" s="351"/>
      <c r="AA11" s="353"/>
      <c r="AB11" s="353"/>
      <c r="AC11" s="353"/>
    </row>
    <row r="12" spans="2:29" ht="30.75" customHeight="1">
      <c r="B12" s="366"/>
      <c r="C12" s="367"/>
      <c r="D12" s="825"/>
      <c r="E12" s="826"/>
      <c r="F12" s="826"/>
      <c r="G12" s="827"/>
      <c r="H12" s="351"/>
      <c r="I12" s="351"/>
      <c r="J12" s="351"/>
      <c r="K12" s="351"/>
      <c r="L12" s="351"/>
      <c r="M12" s="351"/>
      <c r="N12" s="351"/>
      <c r="O12" s="351"/>
      <c r="P12" s="351"/>
      <c r="Q12" s="351"/>
      <c r="R12" s="351"/>
      <c r="S12" s="351"/>
      <c r="T12" s="351"/>
      <c r="U12" s="351"/>
      <c r="V12" s="351"/>
      <c r="W12" s="351"/>
      <c r="X12" s="351"/>
      <c r="Y12" s="351"/>
      <c r="AA12" s="353"/>
      <c r="AB12" s="353"/>
      <c r="AC12" s="353"/>
    </row>
    <row r="13" spans="2:29" ht="32.25" customHeight="1">
      <c r="B13" s="368"/>
      <c r="C13" s="369"/>
      <c r="D13" s="825"/>
      <c r="E13" s="826"/>
      <c r="F13" s="826"/>
      <c r="G13" s="827"/>
      <c r="H13" s="351"/>
      <c r="I13" s="351"/>
      <c r="J13" s="351"/>
      <c r="K13" s="351"/>
      <c r="L13" s="351"/>
      <c r="M13" s="351"/>
      <c r="N13" s="351"/>
      <c r="O13" s="351"/>
      <c r="P13" s="351"/>
      <c r="Q13" s="351"/>
      <c r="R13" s="351"/>
      <c r="S13" s="351"/>
      <c r="T13" s="351"/>
      <c r="U13" s="351"/>
      <c r="V13" s="351"/>
      <c r="W13" s="351"/>
      <c r="X13" s="351"/>
      <c r="Y13" s="351"/>
      <c r="AA13" s="353"/>
      <c r="AB13" s="353"/>
      <c r="AC13" s="353"/>
    </row>
    <row r="14" spans="2:29" ht="12" customHeight="1">
      <c r="B14" s="356"/>
      <c r="C14" s="356"/>
      <c r="F14" s="351"/>
      <c r="G14" s="351"/>
      <c r="H14" s="351"/>
      <c r="I14" s="351"/>
      <c r="J14" s="351"/>
      <c r="K14" s="351"/>
      <c r="L14" s="351"/>
      <c r="M14" s="351"/>
      <c r="N14" s="351"/>
      <c r="O14" s="351"/>
      <c r="P14" s="351"/>
      <c r="Q14" s="351"/>
      <c r="R14" s="351"/>
      <c r="S14" s="351"/>
      <c r="T14" s="351"/>
      <c r="U14" s="351"/>
      <c r="V14" s="351"/>
      <c r="W14" s="351"/>
      <c r="X14" s="351"/>
      <c r="Y14" s="351"/>
      <c r="AA14" s="353"/>
      <c r="AB14" s="353"/>
      <c r="AC14" s="353"/>
    </row>
    <row r="15" spans="2:29" ht="36" customHeight="1">
      <c r="B15" s="823" t="s">
        <v>538</v>
      </c>
      <c r="C15" s="823"/>
      <c r="D15" s="824"/>
      <c r="E15" s="824"/>
      <c r="F15" s="824"/>
      <c r="G15" s="824"/>
      <c r="I15" s="390">
        <f>D15</f>
        <v>0</v>
      </c>
      <c r="J15" s="391">
        <f>IF(I15="No",1,2)</f>
        <v>2</v>
      </c>
      <c r="K15" s="360">
        <f>IF(J15="No",1,2)</f>
        <v>2</v>
      </c>
      <c r="L15" s="363">
        <f>IF(AND(D6="JV (Joint Venture)",D7=1),1,0)</f>
        <v>0</v>
      </c>
      <c r="O15" s="363">
        <v>2019</v>
      </c>
    </row>
    <row r="16" spans="2:29" ht="30.75" customHeight="1">
      <c r="B16" s="377" t="s">
        <v>541</v>
      </c>
      <c r="C16" s="378"/>
      <c r="D16" s="825"/>
      <c r="E16" s="826"/>
      <c r="F16" s="826"/>
      <c r="G16" s="827"/>
      <c r="I16" s="390"/>
      <c r="J16" s="391"/>
      <c r="K16" s="360"/>
      <c r="O16" s="363">
        <v>2020</v>
      </c>
    </row>
    <row r="17" spans="2:29" ht="12" customHeight="1">
      <c r="B17" s="356"/>
      <c r="C17" s="356"/>
      <c r="F17" s="351"/>
      <c r="G17" s="351"/>
      <c r="H17" s="351"/>
      <c r="I17" s="351"/>
      <c r="J17" s="351"/>
      <c r="K17" s="351"/>
      <c r="L17" s="351"/>
      <c r="M17" s="351"/>
      <c r="N17" s="351"/>
      <c r="O17" s="351"/>
      <c r="P17" s="351"/>
      <c r="Q17" s="351"/>
      <c r="R17" s="351"/>
      <c r="S17" s="351"/>
      <c r="T17" s="351"/>
      <c r="U17" s="351"/>
      <c r="V17" s="351"/>
      <c r="W17" s="351"/>
      <c r="X17" s="351"/>
      <c r="Y17" s="351"/>
      <c r="AA17" s="353"/>
      <c r="AB17" s="353"/>
      <c r="AC17" s="353"/>
    </row>
    <row r="18" spans="2:29" ht="24.75" customHeight="1">
      <c r="B18" s="345" t="s">
        <v>923</v>
      </c>
      <c r="C18" s="364"/>
      <c r="D18" s="825"/>
      <c r="E18" s="826"/>
      <c r="F18" s="826"/>
      <c r="G18" s="827"/>
      <c r="I18" s="390"/>
      <c r="J18" s="390"/>
    </row>
    <row r="19" spans="2:29" ht="21" customHeight="1">
      <c r="B19" s="346" t="s">
        <v>700</v>
      </c>
      <c r="C19" s="365"/>
      <c r="D19" s="825"/>
      <c r="E19" s="826"/>
      <c r="F19" s="826"/>
      <c r="G19" s="827"/>
      <c r="I19" s="390"/>
      <c r="J19" s="390"/>
    </row>
    <row r="20" spans="2:29" ht="21" customHeight="1">
      <c r="B20" s="366" t="s">
        <v>701</v>
      </c>
      <c r="C20" s="367"/>
      <c r="D20" s="825"/>
      <c r="E20" s="826"/>
      <c r="F20" s="826"/>
      <c r="G20" s="827"/>
      <c r="I20" s="390"/>
      <c r="J20" s="390"/>
    </row>
    <row r="21" spans="2:29" ht="21.75" customHeight="1">
      <c r="B21" s="368" t="s">
        <v>702</v>
      </c>
      <c r="C21" s="369"/>
      <c r="D21" s="825"/>
      <c r="E21" s="826"/>
      <c r="F21" s="826"/>
      <c r="G21" s="827"/>
      <c r="I21" s="390" t="s">
        <v>544</v>
      </c>
      <c r="J21" s="390">
        <f>D15</f>
        <v>0</v>
      </c>
    </row>
    <row r="22" spans="2:29" ht="20.100000000000001" customHeight="1"/>
    <row r="23" spans="2:29" ht="20.100000000000001" hidden="1" customHeight="1">
      <c r="B23" s="345" t="str">
        <f>IF(D7=1, "Name of other Partner","Name of other Partner - 1")</f>
        <v>Name of other Partner</v>
      </c>
      <c r="C23" s="364"/>
      <c r="D23" s="825" t="s">
        <v>546</v>
      </c>
      <c r="E23" s="826"/>
      <c r="F23" s="826"/>
      <c r="G23" s="827"/>
    </row>
    <row r="24" spans="2:29" ht="20.100000000000001" hidden="1" customHeight="1">
      <c r="B24" s="346" t="str">
        <f>IF(D7=1, "Address of other Partner","Address of other Partner - 1")</f>
        <v>Address of other Partner</v>
      </c>
      <c r="C24" s="365"/>
      <c r="D24" s="825" t="s">
        <v>548</v>
      </c>
      <c r="E24" s="826"/>
      <c r="F24" s="826"/>
      <c r="G24" s="827"/>
    </row>
    <row r="25" spans="2:29" ht="20.100000000000001" hidden="1" customHeight="1">
      <c r="B25" s="366"/>
      <c r="C25" s="367"/>
      <c r="D25" s="825" t="s">
        <v>545</v>
      </c>
      <c r="E25" s="826"/>
      <c r="F25" s="826"/>
      <c r="G25" s="827"/>
    </row>
    <row r="26" spans="2:29" ht="20.100000000000001" hidden="1" customHeight="1">
      <c r="B26" s="368"/>
      <c r="C26" s="369"/>
      <c r="D26" s="825"/>
      <c r="E26" s="826"/>
      <c r="F26" s="826"/>
      <c r="G26" s="827"/>
    </row>
    <row r="27" spans="2:29" ht="20.100000000000001" customHeight="1"/>
    <row r="28" spans="2:29" ht="20.100000000000001" hidden="1" customHeight="1">
      <c r="B28" s="345" t="s">
        <v>534</v>
      </c>
      <c r="C28" s="364"/>
      <c r="D28" s="825"/>
      <c r="E28" s="826"/>
      <c r="F28" s="826"/>
      <c r="G28" s="827"/>
    </row>
    <row r="29" spans="2:29" ht="20.100000000000001" hidden="1" customHeight="1">
      <c r="B29" s="346" t="s">
        <v>535</v>
      </c>
      <c r="C29" s="365"/>
      <c r="D29" s="825"/>
      <c r="E29" s="826"/>
      <c r="F29" s="826"/>
      <c r="G29" s="827"/>
    </row>
    <row r="30" spans="2:29" ht="20.100000000000001" hidden="1" customHeight="1">
      <c r="B30" s="366"/>
      <c r="C30" s="367"/>
      <c r="D30" s="825"/>
      <c r="E30" s="826"/>
      <c r="F30" s="826"/>
      <c r="G30" s="827"/>
    </row>
    <row r="31" spans="2:29" ht="20.100000000000001" hidden="1" customHeight="1">
      <c r="B31" s="368"/>
      <c r="C31" s="369"/>
      <c r="D31" s="825"/>
      <c r="E31" s="826"/>
      <c r="F31" s="826"/>
      <c r="G31" s="827"/>
    </row>
    <row r="32" spans="2:29" ht="20.100000000000001" customHeight="1"/>
    <row r="33" spans="2:25" ht="21" customHeight="1">
      <c r="B33" s="370" t="s">
        <v>156</v>
      </c>
      <c r="C33" s="371"/>
      <c r="D33" s="825"/>
      <c r="E33" s="826"/>
      <c r="F33" s="826"/>
      <c r="G33" s="827"/>
    </row>
    <row r="34" spans="2:25" ht="21" customHeight="1">
      <c r="B34" s="370" t="s">
        <v>157</v>
      </c>
      <c r="C34" s="371"/>
      <c r="D34" s="825"/>
      <c r="E34" s="826"/>
      <c r="F34" s="826"/>
      <c r="G34" s="827"/>
    </row>
    <row r="35" spans="2:25" ht="21" customHeight="1">
      <c r="B35" s="372"/>
      <c r="C35" s="372"/>
      <c r="D35" s="372"/>
    </row>
    <row r="36" spans="2:25" s="347" customFormat="1" ht="21" customHeight="1">
      <c r="B36" s="370" t="s">
        <v>539</v>
      </c>
      <c r="C36" s="371"/>
      <c r="D36" s="373"/>
      <c r="E36" s="374"/>
      <c r="F36" s="373"/>
      <c r="G36" s="375"/>
      <c r="H36" s="376">
        <f>IF(E36="Feb",29,IF(OR(E36="Apr", E36="Jun", E36="Sep", E36="Nov"),30,31))</f>
        <v>31</v>
      </c>
      <c r="I36" s="351"/>
      <c r="J36" s="351"/>
      <c r="K36" s="351"/>
      <c r="L36" s="351"/>
      <c r="M36" s="351"/>
      <c r="N36" s="351"/>
      <c r="O36" s="351"/>
      <c r="P36" s="351"/>
      <c r="Q36" s="351"/>
      <c r="R36" s="351"/>
      <c r="S36" s="351"/>
      <c r="T36" s="351"/>
      <c r="U36" s="351"/>
      <c r="V36" s="351"/>
      <c r="W36" s="351"/>
      <c r="X36" s="351"/>
      <c r="Y36" s="351"/>
    </row>
    <row r="37" spans="2:25" ht="21" customHeight="1">
      <c r="B37" s="370" t="s">
        <v>540</v>
      </c>
      <c r="C37" s="371"/>
      <c r="D37" s="825"/>
      <c r="E37" s="1424"/>
      <c r="F37" s="1424"/>
      <c r="G37" s="1425"/>
    </row>
    <row r="38" spans="2:25">
      <c r="E38" s="363"/>
    </row>
  </sheetData>
  <sheetProtection algorithmName="SHA-512" hashValue="7tiLyLMNT3rTTyTK/NOe2ycqOfg3zNAyYmHlt3qOHUmUEMkDye/Zv5fv8b9AWZ9v8vXKOc3r0UventORy9mDQA==" saltValue="XdnqShjakmDRQxtw5in/Cw==" spinCount="100000" sheet="1" formatColumns="0" formatRows="0" selectLockedCells="1"/>
  <customSheetViews>
    <customSheetView guid="{28F8E3EE-9674-48D3-AA88-E28CD7FD8EC7}" scale="115" showPageBreaks="1" showGridLines="0" printArea="1" hiddenRows="1" hiddenColumns="1" view="pageBreakPreview" topLeftCell="A17">
      <selection activeCell="F36" sqref="F36"/>
      <pageMargins left="0.75" right="0.75" top="0.69" bottom="0.7" header="0.4" footer="0.37"/>
      <pageSetup scale="96" orientation="portrait" r:id="rId1"/>
      <headerFooter alignWithMargins="0"/>
    </customSheetView>
    <customSheetView guid="{869B0F9C-77A4-468D-A350-EA35CAE357D9}" scale="115" showPageBreaks="1" showGridLines="0" printArea="1" hiddenRows="1" hiddenColumns="1" view="pageBreakPreview" topLeftCell="A2">
      <selection activeCell="D10" sqref="D10:G10"/>
      <pageMargins left="0.75" right="0.75" top="0.69" bottom="0.7" header="0.4" footer="0.37"/>
      <pageSetup scale="96" orientation="portrait" r:id="rId2"/>
      <headerFooter alignWithMargins="0"/>
    </customSheetView>
    <customSheetView guid="{B9DDBA10-9BB0-4D91-9619-C113F75B2489}" scale="115" showPageBreaks="1" showGridLines="0" printArea="1" hiddenRows="1" hiddenColumns="1" view="pageBreakPreview" topLeftCell="A4">
      <selection activeCell="D15" sqref="D15:G15"/>
      <pageMargins left="0.75" right="0.75" top="0.69" bottom="0.7" header="0.4" footer="0.37"/>
      <pageSetup scale="96" orientation="portrait" r:id="rId3"/>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4"/>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5"/>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6"/>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7"/>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6"/>
      <headerFooter alignWithMargins="0"/>
    </customSheetView>
    <customSheetView guid="{3B560446-5E90-427C-82DA-4C4E21FC4875}" scale="115" showPageBreaks="1" showGridLines="0" printArea="1" hiddenRows="1" hiddenColumns="1" view="pageBreakPreview" topLeftCell="A17">
      <selection activeCell="F36" sqref="F36"/>
      <pageMargins left="0.75" right="0.75" top="0.69" bottom="0.7" header="0.4" footer="0.37"/>
      <pageSetup scale="96" orientation="portrait" r:id="rId17"/>
      <headerFooter alignWithMargins="0"/>
    </customSheetView>
  </customSheetViews>
  <mergeCells count="27">
    <mergeCell ref="D37:G37"/>
    <mergeCell ref="D24:G24"/>
    <mergeCell ref="D18:G18"/>
    <mergeCell ref="D19:G19"/>
    <mergeCell ref="D20:G20"/>
    <mergeCell ref="D21:G21"/>
    <mergeCell ref="D23:G23"/>
    <mergeCell ref="B1:G1"/>
    <mergeCell ref="B2:G2"/>
    <mergeCell ref="B4:G4"/>
    <mergeCell ref="D6:G6"/>
    <mergeCell ref="D7:G7"/>
    <mergeCell ref="B15:C15"/>
    <mergeCell ref="D15:G15"/>
    <mergeCell ref="D10:G10"/>
    <mergeCell ref="D11:G11"/>
    <mergeCell ref="D12:G12"/>
    <mergeCell ref="D13:G13"/>
    <mergeCell ref="D33:G33"/>
    <mergeCell ref="D34:G34"/>
    <mergeCell ref="D16:G16"/>
    <mergeCell ref="D25:G25"/>
    <mergeCell ref="D26:G26"/>
    <mergeCell ref="D28:G28"/>
    <mergeCell ref="D29:G29"/>
    <mergeCell ref="D30:G30"/>
    <mergeCell ref="D31:G31"/>
  </mergeCells>
  <conditionalFormatting sqref="B23:C26">
    <cfRule type="expression" dxfId="81" priority="4">
      <formula>$AA$6&lt;1</formula>
    </cfRule>
  </conditionalFormatting>
  <conditionalFormatting sqref="B28:C31">
    <cfRule type="expression" dxfId="80" priority="3">
      <formula>$AA$6&lt;2</formula>
    </cfRule>
  </conditionalFormatting>
  <conditionalFormatting sqref="B7:G7">
    <cfRule type="expression" dxfId="79" priority="5">
      <formula>$D$6="Sole Bidder"</formula>
    </cfRule>
  </conditionalFormatting>
  <conditionalFormatting sqref="D23:G31">
    <cfRule type="expression" dxfId="78" priority="2" stopIfTrue="1">
      <formula>$D$6="Sole Bidder"</formula>
    </cfRule>
  </conditionalFormatting>
  <conditionalFormatting sqref="D28:G31">
    <cfRule type="expression" dxfId="77" priority="1">
      <formula>$L$15=1</formula>
    </cfRule>
  </conditionalFormatting>
  <dataValidations count="7">
    <dataValidation type="list" allowBlank="1" showInputMessage="1" showErrorMessage="1" sqref="F36" xr:uid="{00000000-0002-0000-0200-000000000000}">
      <formula1>"2023,2024"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8"/>
  <headerFooter alignWithMargins="0"/>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D112"/>
  <sheetViews>
    <sheetView workbookViewId="0">
      <selection activeCell="A4" sqref="A4"/>
    </sheetView>
  </sheetViews>
  <sheetFormatPr defaultColWidth="9.109375" defaultRowHeight="13.2"/>
  <cols>
    <col min="1" max="1" width="13.33203125" style="136" customWidth="1"/>
    <col min="2" max="2" width="11.88671875" style="136" customWidth="1"/>
    <col min="3" max="16384" width="9.109375" style="136"/>
  </cols>
  <sheetData>
    <row r="1" spans="1:4" s="135" customFormat="1" ht="30" customHeight="1">
      <c r="A1" s="1423">
        <f>'Bid Form 1st Envelope '!I21</f>
        <v>0</v>
      </c>
      <c r="B1" s="1423"/>
    </row>
    <row r="2" spans="1:4" s="135" customFormat="1" ht="30" customHeight="1"/>
    <row r="3" spans="1:4">
      <c r="A3" s="135"/>
    </row>
    <row r="4" spans="1:4">
      <c r="A4" s="169" t="str">
        <f>IF(OR((A1&gt;9999999999),(A1&lt;0)),"Invalid Entry - More than 1000 crore OR -ve value",IF(A1=0, "Rs. Zero Only ",+CONCATENATE("Rs. ", B11,D11,B10,D10,B9,D9,B8,D8,B7,D7,B6," Only")))</f>
        <v xml:space="preserve">Rs. Zero Only </v>
      </c>
    </row>
    <row r="5" spans="1:4">
      <c r="A5" s="135"/>
    </row>
    <row r="6" spans="1:4">
      <c r="A6" s="170">
        <f>-INT(A1/100)*100+ROUND(A1,0)</f>
        <v>0</v>
      </c>
      <c r="B6" s="136" t="str">
        <f t="shared" ref="B6:B11" si="0">IF(A6=0,"",LOOKUP(A6,$A$13:$A$112,$B$13:$B$112))</f>
        <v/>
      </c>
      <c r="D6" s="169"/>
    </row>
    <row r="7" spans="1:4">
      <c r="A7" s="170">
        <f>-INT(A1/1000)*10+INT(A1/100)</f>
        <v>0</v>
      </c>
      <c r="B7" s="136" t="str">
        <f t="shared" si="0"/>
        <v/>
      </c>
      <c r="D7" s="169" t="str">
        <f>+IF(B7="",""," Hundred ")</f>
        <v/>
      </c>
    </row>
    <row r="8" spans="1:4">
      <c r="A8" s="170">
        <f>-INT(A1/100000)*100+INT(A1/1000)</f>
        <v>0</v>
      </c>
      <c r="B8" s="136" t="str">
        <f t="shared" si="0"/>
        <v/>
      </c>
      <c r="D8" s="169" t="str">
        <f>IF((B8=""),IF(C8="",""," Thousand ")," Thousand ")</f>
        <v/>
      </c>
    </row>
    <row r="9" spans="1:4">
      <c r="A9" s="170">
        <f>-INT(A1/10000000)*100+INT(A1/100000)</f>
        <v>0</v>
      </c>
      <c r="B9" s="136" t="str">
        <f t="shared" si="0"/>
        <v/>
      </c>
      <c r="D9" s="169" t="str">
        <f>IF((B9=""),IF(C9="",""," Lac ")," Lac ")</f>
        <v/>
      </c>
    </row>
    <row r="10" spans="1:4">
      <c r="A10" s="170">
        <f>-INT(A1/1000000000)*100+INT(A1/10000000)</f>
        <v>0</v>
      </c>
      <c r="B10" s="171" t="str">
        <f t="shared" si="0"/>
        <v/>
      </c>
      <c r="D10" s="169" t="str">
        <f>IF((B10=""),IF(C10="",""," Crore ")," Crore ")</f>
        <v/>
      </c>
    </row>
    <row r="11" spans="1:4">
      <c r="A11" s="172">
        <f>-INT(A1/10000000000)*1000+INT(A1/1000000000)</f>
        <v>0</v>
      </c>
      <c r="B11" s="171" t="str">
        <f t="shared" si="0"/>
        <v/>
      </c>
      <c r="D11" s="169" t="str">
        <f>IF((B11=""),IF(C11="",""," Hundred ")," Hundred ")</f>
        <v/>
      </c>
    </row>
    <row r="13" spans="1:4">
      <c r="A13" s="173">
        <v>1</v>
      </c>
      <c r="B13" s="174" t="s">
        <v>172</v>
      </c>
    </row>
    <row r="14" spans="1:4">
      <c r="A14" s="173">
        <v>2</v>
      </c>
      <c r="B14" s="174" t="s">
        <v>173</v>
      </c>
    </row>
    <row r="15" spans="1:4">
      <c r="A15" s="173">
        <v>3</v>
      </c>
      <c r="B15" s="174" t="s">
        <v>174</v>
      </c>
    </row>
    <row r="16" spans="1:4">
      <c r="A16" s="173">
        <v>4</v>
      </c>
      <c r="B16" s="174" t="s">
        <v>175</v>
      </c>
    </row>
    <row r="17" spans="1:2">
      <c r="A17" s="173">
        <v>5</v>
      </c>
      <c r="B17" s="174" t="s">
        <v>176</v>
      </c>
    </row>
    <row r="18" spans="1:2">
      <c r="A18" s="173">
        <v>6</v>
      </c>
      <c r="B18" s="174" t="s">
        <v>177</v>
      </c>
    </row>
    <row r="19" spans="1:2">
      <c r="A19" s="173">
        <v>7</v>
      </c>
      <c r="B19" s="174" t="s">
        <v>178</v>
      </c>
    </row>
    <row r="20" spans="1:2">
      <c r="A20" s="173">
        <v>8</v>
      </c>
      <c r="B20" s="174" t="s">
        <v>179</v>
      </c>
    </row>
    <row r="21" spans="1:2">
      <c r="A21" s="173">
        <v>9</v>
      </c>
      <c r="B21" s="174" t="s">
        <v>180</v>
      </c>
    </row>
    <row r="22" spans="1:2">
      <c r="A22" s="173">
        <v>10</v>
      </c>
      <c r="B22" s="174" t="s">
        <v>181</v>
      </c>
    </row>
    <row r="23" spans="1:2">
      <c r="A23" s="173">
        <v>11</v>
      </c>
      <c r="B23" s="174" t="s">
        <v>182</v>
      </c>
    </row>
    <row r="24" spans="1:2">
      <c r="A24" s="173">
        <v>12</v>
      </c>
      <c r="B24" s="174" t="s">
        <v>183</v>
      </c>
    </row>
    <row r="25" spans="1:2">
      <c r="A25" s="173">
        <v>13</v>
      </c>
      <c r="B25" s="174" t="s">
        <v>184</v>
      </c>
    </row>
    <row r="26" spans="1:2">
      <c r="A26" s="173">
        <v>14</v>
      </c>
      <c r="B26" s="174" t="s">
        <v>185</v>
      </c>
    </row>
    <row r="27" spans="1:2">
      <c r="A27" s="173">
        <v>15</v>
      </c>
      <c r="B27" s="174" t="s">
        <v>186</v>
      </c>
    </row>
    <row r="28" spans="1:2">
      <c r="A28" s="173">
        <v>16</v>
      </c>
      <c r="B28" s="174" t="s">
        <v>187</v>
      </c>
    </row>
    <row r="29" spans="1:2">
      <c r="A29" s="173">
        <v>17</v>
      </c>
      <c r="B29" s="174" t="s">
        <v>188</v>
      </c>
    </row>
    <row r="30" spans="1:2">
      <c r="A30" s="173">
        <v>18</v>
      </c>
      <c r="B30" s="174" t="s">
        <v>189</v>
      </c>
    </row>
    <row r="31" spans="1:2">
      <c r="A31" s="173">
        <v>19</v>
      </c>
      <c r="B31" s="174" t="s">
        <v>190</v>
      </c>
    </row>
    <row r="32" spans="1:2">
      <c r="A32" s="173">
        <v>20</v>
      </c>
      <c r="B32" s="174" t="s">
        <v>191</v>
      </c>
    </row>
    <row r="33" spans="1:2">
      <c r="A33" s="173">
        <v>21</v>
      </c>
      <c r="B33" s="174" t="s">
        <v>192</v>
      </c>
    </row>
    <row r="34" spans="1:2">
      <c r="A34" s="173">
        <v>22</v>
      </c>
      <c r="B34" s="174" t="s">
        <v>193</v>
      </c>
    </row>
    <row r="35" spans="1:2">
      <c r="A35" s="173">
        <v>23</v>
      </c>
      <c r="B35" s="174" t="s">
        <v>194</v>
      </c>
    </row>
    <row r="36" spans="1:2">
      <c r="A36" s="173">
        <v>24</v>
      </c>
      <c r="B36" s="174" t="s">
        <v>195</v>
      </c>
    </row>
    <row r="37" spans="1:2">
      <c r="A37" s="173">
        <v>25</v>
      </c>
      <c r="B37" s="174" t="s">
        <v>196</v>
      </c>
    </row>
    <row r="38" spans="1:2">
      <c r="A38" s="173">
        <v>26</v>
      </c>
      <c r="B38" s="174" t="s">
        <v>197</v>
      </c>
    </row>
    <row r="39" spans="1:2">
      <c r="A39" s="173">
        <v>27</v>
      </c>
      <c r="B39" s="174" t="s">
        <v>198</v>
      </c>
    </row>
    <row r="40" spans="1:2">
      <c r="A40" s="173">
        <v>28</v>
      </c>
      <c r="B40" s="174" t="s">
        <v>199</v>
      </c>
    </row>
    <row r="41" spans="1:2">
      <c r="A41" s="173">
        <v>29</v>
      </c>
      <c r="B41" s="174" t="s">
        <v>200</v>
      </c>
    </row>
    <row r="42" spans="1:2">
      <c r="A42" s="173">
        <v>30</v>
      </c>
      <c r="B42" s="174" t="s">
        <v>201</v>
      </c>
    </row>
    <row r="43" spans="1:2">
      <c r="A43" s="173">
        <v>31</v>
      </c>
      <c r="B43" s="174" t="s">
        <v>202</v>
      </c>
    </row>
    <row r="44" spans="1:2">
      <c r="A44" s="173">
        <v>32</v>
      </c>
      <c r="B44" s="174" t="s">
        <v>203</v>
      </c>
    </row>
    <row r="45" spans="1:2">
      <c r="A45" s="173">
        <v>33</v>
      </c>
      <c r="B45" s="174" t="s">
        <v>204</v>
      </c>
    </row>
    <row r="46" spans="1:2">
      <c r="A46" s="173">
        <v>34</v>
      </c>
      <c r="B46" s="174" t="s">
        <v>205</v>
      </c>
    </row>
    <row r="47" spans="1:2">
      <c r="A47" s="173">
        <v>35</v>
      </c>
      <c r="B47" s="174" t="s">
        <v>11</v>
      </c>
    </row>
    <row r="48" spans="1:2">
      <c r="A48" s="173">
        <v>36</v>
      </c>
      <c r="B48" s="174" t="s">
        <v>206</v>
      </c>
    </row>
    <row r="49" spans="1:2">
      <c r="A49" s="173">
        <v>37</v>
      </c>
      <c r="B49" s="174" t="s">
        <v>207</v>
      </c>
    </row>
    <row r="50" spans="1:2">
      <c r="A50" s="173">
        <v>38</v>
      </c>
      <c r="B50" s="174" t="s">
        <v>208</v>
      </c>
    </row>
    <row r="51" spans="1:2">
      <c r="A51" s="173">
        <v>39</v>
      </c>
      <c r="B51" s="174" t="s">
        <v>209</v>
      </c>
    </row>
    <row r="52" spans="1:2">
      <c r="A52" s="173">
        <v>40</v>
      </c>
      <c r="B52" s="174" t="s">
        <v>210</v>
      </c>
    </row>
    <row r="53" spans="1:2">
      <c r="A53" s="173">
        <v>41</v>
      </c>
      <c r="B53" s="174" t="s">
        <v>211</v>
      </c>
    </row>
    <row r="54" spans="1:2">
      <c r="A54" s="173">
        <v>42</v>
      </c>
      <c r="B54" s="174" t="s">
        <v>212</v>
      </c>
    </row>
    <row r="55" spans="1:2">
      <c r="A55" s="173">
        <v>43</v>
      </c>
      <c r="B55" s="174" t="s">
        <v>213</v>
      </c>
    </row>
    <row r="56" spans="1:2">
      <c r="A56" s="173">
        <v>44</v>
      </c>
      <c r="B56" s="174" t="s">
        <v>214</v>
      </c>
    </row>
    <row r="57" spans="1:2">
      <c r="A57" s="173">
        <v>45</v>
      </c>
      <c r="B57" s="174" t="s">
        <v>215</v>
      </c>
    </row>
    <row r="58" spans="1:2">
      <c r="A58" s="173">
        <v>46</v>
      </c>
      <c r="B58" s="174" t="s">
        <v>216</v>
      </c>
    </row>
    <row r="59" spans="1:2">
      <c r="A59" s="173">
        <v>47</v>
      </c>
      <c r="B59" s="174" t="s">
        <v>217</v>
      </c>
    </row>
    <row r="60" spans="1:2">
      <c r="A60" s="173">
        <v>48</v>
      </c>
      <c r="B60" s="174" t="s">
        <v>218</v>
      </c>
    </row>
    <row r="61" spans="1:2">
      <c r="A61" s="173">
        <v>49</v>
      </c>
      <c r="B61" s="174" t="s">
        <v>219</v>
      </c>
    </row>
    <row r="62" spans="1:2">
      <c r="A62" s="173">
        <v>50</v>
      </c>
      <c r="B62" s="174" t="s">
        <v>220</v>
      </c>
    </row>
    <row r="63" spans="1:2">
      <c r="A63" s="173">
        <v>51</v>
      </c>
      <c r="B63" s="174" t="s">
        <v>221</v>
      </c>
    </row>
    <row r="64" spans="1:2">
      <c r="A64" s="173">
        <v>52</v>
      </c>
      <c r="B64" s="174" t="s">
        <v>222</v>
      </c>
    </row>
    <row r="65" spans="1:2">
      <c r="A65" s="173">
        <v>53</v>
      </c>
      <c r="B65" s="174" t="s">
        <v>223</v>
      </c>
    </row>
    <row r="66" spans="1:2">
      <c r="A66" s="173">
        <v>54</v>
      </c>
      <c r="B66" s="174" t="s">
        <v>224</v>
      </c>
    </row>
    <row r="67" spans="1:2">
      <c r="A67" s="173">
        <v>55</v>
      </c>
      <c r="B67" s="174" t="s">
        <v>225</v>
      </c>
    </row>
    <row r="68" spans="1:2">
      <c r="A68" s="173">
        <v>56</v>
      </c>
      <c r="B68" s="174" t="s">
        <v>226</v>
      </c>
    </row>
    <row r="69" spans="1:2">
      <c r="A69" s="173">
        <v>57</v>
      </c>
      <c r="B69" s="174" t="s">
        <v>227</v>
      </c>
    </row>
    <row r="70" spans="1:2">
      <c r="A70" s="173">
        <v>58</v>
      </c>
      <c r="B70" s="174" t="s">
        <v>228</v>
      </c>
    </row>
    <row r="71" spans="1:2">
      <c r="A71" s="173">
        <v>59</v>
      </c>
      <c r="B71" s="174" t="s">
        <v>229</v>
      </c>
    </row>
    <row r="72" spans="1:2">
      <c r="A72" s="173">
        <v>60</v>
      </c>
      <c r="B72" s="174" t="s">
        <v>230</v>
      </c>
    </row>
    <row r="73" spans="1:2">
      <c r="A73" s="173">
        <v>61</v>
      </c>
      <c r="B73" s="174" t="s">
        <v>231</v>
      </c>
    </row>
    <row r="74" spans="1:2">
      <c r="A74" s="173">
        <v>62</v>
      </c>
      <c r="B74" s="174" t="s">
        <v>232</v>
      </c>
    </row>
    <row r="75" spans="1:2">
      <c r="A75" s="173">
        <v>63</v>
      </c>
      <c r="B75" s="174" t="s">
        <v>233</v>
      </c>
    </row>
    <row r="76" spans="1:2">
      <c r="A76" s="173">
        <v>64</v>
      </c>
      <c r="B76" s="174" t="s">
        <v>234</v>
      </c>
    </row>
    <row r="77" spans="1:2">
      <c r="A77" s="173">
        <v>65</v>
      </c>
      <c r="B77" s="174" t="s">
        <v>235</v>
      </c>
    </row>
    <row r="78" spans="1:2">
      <c r="A78" s="173">
        <v>66</v>
      </c>
      <c r="B78" s="174" t="s">
        <v>236</v>
      </c>
    </row>
    <row r="79" spans="1:2">
      <c r="A79" s="173">
        <v>67</v>
      </c>
      <c r="B79" s="174" t="s">
        <v>237</v>
      </c>
    </row>
    <row r="80" spans="1:2">
      <c r="A80" s="173">
        <v>68</v>
      </c>
      <c r="B80" s="174" t="s">
        <v>238</v>
      </c>
    </row>
    <row r="81" spans="1:2">
      <c r="A81" s="173">
        <v>69</v>
      </c>
      <c r="B81" s="174" t="s">
        <v>239</v>
      </c>
    </row>
    <row r="82" spans="1:2">
      <c r="A82" s="173">
        <v>70</v>
      </c>
      <c r="B82" s="174" t="s">
        <v>240</v>
      </c>
    </row>
    <row r="83" spans="1:2">
      <c r="A83" s="173">
        <v>71</v>
      </c>
      <c r="B83" s="174" t="s">
        <v>241</v>
      </c>
    </row>
    <row r="84" spans="1:2">
      <c r="A84" s="173">
        <v>72</v>
      </c>
      <c r="B84" s="174" t="s">
        <v>242</v>
      </c>
    </row>
    <row r="85" spans="1:2">
      <c r="A85" s="173">
        <v>73</v>
      </c>
      <c r="B85" s="174" t="s">
        <v>243</v>
      </c>
    </row>
    <row r="86" spans="1:2">
      <c r="A86" s="173">
        <v>74</v>
      </c>
      <c r="B86" s="174" t="s">
        <v>244</v>
      </c>
    </row>
    <row r="87" spans="1:2">
      <c r="A87" s="173">
        <v>75</v>
      </c>
      <c r="B87" s="174" t="s">
        <v>245</v>
      </c>
    </row>
    <row r="88" spans="1:2">
      <c r="A88" s="173">
        <v>76</v>
      </c>
      <c r="B88" s="174" t="s">
        <v>246</v>
      </c>
    </row>
    <row r="89" spans="1:2">
      <c r="A89" s="173">
        <v>77</v>
      </c>
      <c r="B89" s="174" t="s">
        <v>247</v>
      </c>
    </row>
    <row r="90" spans="1:2">
      <c r="A90" s="173">
        <v>78</v>
      </c>
      <c r="B90" s="174" t="s">
        <v>248</v>
      </c>
    </row>
    <row r="91" spans="1:2">
      <c r="A91" s="173">
        <v>79</v>
      </c>
      <c r="B91" s="174" t="s">
        <v>249</v>
      </c>
    </row>
    <row r="92" spans="1:2">
      <c r="A92" s="173">
        <v>80</v>
      </c>
      <c r="B92" s="174" t="s">
        <v>250</v>
      </c>
    </row>
    <row r="93" spans="1:2">
      <c r="A93" s="173">
        <v>81</v>
      </c>
      <c r="B93" s="174" t="s">
        <v>251</v>
      </c>
    </row>
    <row r="94" spans="1:2">
      <c r="A94" s="173">
        <v>82</v>
      </c>
      <c r="B94" s="174" t="s">
        <v>252</v>
      </c>
    </row>
    <row r="95" spans="1:2">
      <c r="A95" s="173">
        <v>83</v>
      </c>
      <c r="B95" s="174" t="s">
        <v>253</v>
      </c>
    </row>
    <row r="96" spans="1:2">
      <c r="A96" s="173">
        <v>84</v>
      </c>
      <c r="B96" s="174" t="s">
        <v>254</v>
      </c>
    </row>
    <row r="97" spans="1:2">
      <c r="A97" s="173">
        <v>85</v>
      </c>
      <c r="B97" s="174" t="s">
        <v>255</v>
      </c>
    </row>
    <row r="98" spans="1:2">
      <c r="A98" s="173">
        <v>86</v>
      </c>
      <c r="B98" s="174" t="s">
        <v>256</v>
      </c>
    </row>
    <row r="99" spans="1:2">
      <c r="A99" s="173">
        <v>87</v>
      </c>
      <c r="B99" s="174" t="s">
        <v>257</v>
      </c>
    </row>
    <row r="100" spans="1:2">
      <c r="A100" s="173">
        <v>88</v>
      </c>
      <c r="B100" s="174" t="s">
        <v>258</v>
      </c>
    </row>
    <row r="101" spans="1:2">
      <c r="A101" s="173">
        <v>89</v>
      </c>
      <c r="B101" s="174" t="s">
        <v>259</v>
      </c>
    </row>
    <row r="102" spans="1:2">
      <c r="A102" s="173">
        <v>90</v>
      </c>
      <c r="B102" s="174" t="s">
        <v>260</v>
      </c>
    </row>
    <row r="103" spans="1:2">
      <c r="A103" s="173">
        <v>91</v>
      </c>
      <c r="B103" s="174" t="s">
        <v>261</v>
      </c>
    </row>
    <row r="104" spans="1:2">
      <c r="A104" s="173">
        <v>92</v>
      </c>
      <c r="B104" s="174" t="s">
        <v>262</v>
      </c>
    </row>
    <row r="105" spans="1:2">
      <c r="A105" s="173">
        <v>93</v>
      </c>
      <c r="B105" s="174" t="s">
        <v>263</v>
      </c>
    </row>
    <row r="106" spans="1:2">
      <c r="A106" s="173">
        <v>94</v>
      </c>
      <c r="B106" s="174" t="s">
        <v>264</v>
      </c>
    </row>
    <row r="107" spans="1:2">
      <c r="A107" s="173">
        <v>95</v>
      </c>
      <c r="B107" s="174" t="s">
        <v>265</v>
      </c>
    </row>
    <row r="108" spans="1:2">
      <c r="A108" s="173">
        <v>96</v>
      </c>
      <c r="B108" s="174" t="s">
        <v>266</v>
      </c>
    </row>
    <row r="109" spans="1:2">
      <c r="A109" s="173">
        <v>97</v>
      </c>
      <c r="B109" s="174" t="s">
        <v>267</v>
      </c>
    </row>
    <row r="110" spans="1:2">
      <c r="A110" s="173">
        <v>98</v>
      </c>
      <c r="B110" s="174" t="s">
        <v>268</v>
      </c>
    </row>
    <row r="111" spans="1:2">
      <c r="A111" s="173">
        <v>99</v>
      </c>
      <c r="B111" s="174" t="s">
        <v>269</v>
      </c>
    </row>
    <row r="112" spans="1:2">
      <c r="A112" s="173">
        <v>100</v>
      </c>
      <c r="B112" s="174" t="s">
        <v>270</v>
      </c>
    </row>
  </sheetData>
  <sheetProtection password="8F0B" sheet="1" objects="1" scenarios="1" selectLockedCells="1" selectUnlockedCells="1"/>
  <customSheetViews>
    <customSheetView guid="{28F8E3EE-9674-48D3-AA88-E28CD7FD8EC7}" state="hidden">
      <selection activeCell="A4" sqref="A4"/>
      <pageMargins left="0.75" right="0.75" top="1" bottom="1" header="0.5" footer="0.5"/>
      <pageSetup orientation="portrait" r:id="rId1"/>
      <headerFooter alignWithMargins="0"/>
    </customSheetView>
    <customSheetView guid="{869B0F9C-77A4-468D-A350-EA35CAE357D9}" state="hidden">
      <selection activeCell="A4" sqref="A4"/>
      <pageMargins left="0.75" right="0.75" top="1" bottom="1" header="0.5" footer="0.5"/>
      <pageSetup orientation="portrait" r:id="rId2"/>
      <headerFooter alignWithMargins="0"/>
    </customSheetView>
    <customSheetView guid="{B9DDBA10-9BB0-4D91-9619-C113F75B2489}" state="hidden">
      <selection activeCell="A4" sqref="A4"/>
      <pageMargins left="0.75" right="0.75" top="1" bottom="1" header="0.5" footer="0.5"/>
      <pageSetup orientation="portrait" r:id="rId3"/>
      <headerFooter alignWithMargins="0"/>
    </customSheetView>
    <customSheetView guid="{5D67CA2D-8BB3-4F00-894F-4872C1BBE88F}" state="hidden">
      <selection activeCell="A4" sqref="A4"/>
      <pageMargins left="0.75" right="0.75" top="1" bottom="1" header="0.5" footer="0.5"/>
      <pageSetup orientation="portrait" r:id="rId4"/>
      <headerFooter alignWithMargins="0"/>
    </customSheetView>
    <customSheetView guid="{F0C5A243-1ADF-42BF-85A0-B6506A13618B}" state="hidden">
      <selection activeCell="A4" sqref="A4"/>
      <pageMargins left="0.75" right="0.75" top="1" bottom="1" header="0.5" footer="0.5"/>
      <pageSetup orientation="portrait" r:id="rId5"/>
      <headerFooter alignWithMargins="0"/>
    </customSheetView>
    <customSheetView guid="{067EF7EF-2552-42C0-8B2F-9338A16B73EB}" state="hidden">
      <selection activeCell="A4" sqref="A4"/>
      <pageMargins left="0.75" right="0.75" top="1" bottom="1" header="0.5" footer="0.5"/>
      <pageSetup orientation="portrait" r:id="rId6"/>
      <headerFooter alignWithMargins="0"/>
    </customSheetView>
    <customSheetView guid="{F8DC905B-04E9-41D7-B695-0DB8D092215B}" state="hidden">
      <selection activeCell="A4" sqref="A4"/>
      <pageMargins left="0.75" right="0.75" top="1" bottom="1" header="0.5" footer="0.5"/>
      <pageSetup orientation="portrait" r:id="rId7"/>
      <headerFooter alignWithMargins="0"/>
    </customSheetView>
    <customSheetView guid="{3836A67F-51F8-4B52-B51D-937DC398CD1F}" state="hidden">
      <selection activeCell="A4" sqref="A4"/>
      <pageMargins left="0.75" right="0.75" top="1" bottom="1" header="0.5" footer="0.5"/>
      <pageSetup orientation="portrait" r:id="rId8"/>
      <headerFooter alignWithMargins="0"/>
    </customSheetView>
    <customSheetView guid="{A8583C01-5E6A-4469-ADCA-440E12AA8084}" state="hidden">
      <selection activeCell="A4" sqref="A4"/>
      <pageMargins left="0.75" right="0.75" top="1" bottom="1" header="0.5" footer="0.5"/>
      <pageSetup orientation="portrait" r:id="rId9"/>
      <headerFooter alignWithMargins="0"/>
    </customSheetView>
    <customSheetView guid="{05855B4F-D61E-4C97-B759-B2F96767F6F8}" state="hidden">
      <selection activeCell="A4" sqref="A4"/>
      <pageMargins left="0.75" right="0.75" top="1" bottom="1" header="0.5" footer="0.5"/>
      <pageSetup orientation="portrait" r:id="rId10"/>
      <headerFooter alignWithMargins="0"/>
    </customSheetView>
    <customSheetView guid="{82E8A0F5-0020-4355-95CF-28601763A783}" state="hidden">
      <selection activeCell="A4" sqref="A4"/>
      <pageMargins left="0.75" right="0.75" top="1" bottom="1" header="0.5" footer="0.5"/>
      <pageSetup orientation="portrait" r:id="rId11"/>
      <headerFooter alignWithMargins="0"/>
    </customSheetView>
    <customSheetView guid="{340562B9-6CEE-4962-8D7D-CA1C6778F52C}" state="hidden">
      <selection activeCell="A4" sqref="A4"/>
      <pageMargins left="0.75" right="0.75" top="1" bottom="1" header="0.5" footer="0.5"/>
      <pageSetup orientation="portrait" r:id="rId12"/>
      <headerFooter alignWithMargins="0"/>
    </customSheetView>
    <customSheetView guid="{38BECF6E-1A53-4F98-87B9-44F2C5F77E08}" state="hidden">
      <selection activeCell="A4" sqref="A4"/>
      <pageMargins left="0.75" right="0.75" top="1" bottom="1" header="0.5" footer="0.5"/>
      <pageSetup orientation="portrait" r:id="rId13"/>
      <headerFooter alignWithMargins="0"/>
    </customSheetView>
    <customSheetView guid="{8E3ED18F-7B8F-4A1C-969D-A70DC3B696C3}" state="hidden">
      <selection activeCell="A4" sqref="A4"/>
      <pageMargins left="0.75" right="0.75" top="1" bottom="1" header="0.5" footer="0.5"/>
      <pageSetup orientation="portrait" r:id="rId14"/>
      <headerFooter alignWithMargins="0"/>
    </customSheetView>
    <customSheetView guid="{477F7E43-D393-45BA-B99B-D838E4629B5D}"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DC28ED1E-3E35-4094-9C2B-5C0A1C1D459C}" state="hidden">
      <selection activeCell="A4" sqref="A4"/>
      <pageMargins left="0.75" right="0.75" top="1" bottom="1" header="0.5" footer="0.5"/>
      <pageSetup orientation="portrait" r:id="rId17"/>
      <headerFooter alignWithMargins="0"/>
    </customSheetView>
    <customSheetView guid="{7A9EA6D6-4DDF-43D9-92E6-C6AFAD14E266}" state="hidden">
      <selection activeCell="A4" sqref="A4"/>
      <pageMargins left="0.75" right="0.75" top="1" bottom="1" header="0.5" footer="0.5"/>
      <pageSetup orientation="portrait" r:id="rId18"/>
      <headerFooter alignWithMargins="0"/>
    </customSheetView>
    <customSheetView guid="{43BCBF1E-CDCF-4541-8D79-87EDCECBC1FD}" state="hidden">
      <selection activeCell="A4" sqref="A4"/>
      <pageMargins left="0.75" right="0.75" top="1" bottom="1" header="0.5" footer="0.5"/>
      <pageSetup orientation="portrait" r:id="rId19"/>
      <headerFooter alignWithMargins="0"/>
    </customSheetView>
    <customSheetView guid="{494F6778-23FE-4AAC-B37D-6C7543FC13B9}" state="hidden">
      <selection activeCell="A4" sqref="A4"/>
      <pageMargins left="0.75" right="0.75" top="1" bottom="1" header="0.5" footer="0.5"/>
      <pageSetup orientation="portrait" r:id="rId20"/>
      <headerFooter alignWithMargins="0"/>
    </customSheetView>
    <customSheetView guid="{F9FE2C60-2849-4C32-B532-2B1A89FFA9CD}" state="hidden">
      <selection activeCell="A4" sqref="A4"/>
      <pageMargins left="0.75" right="0.75" top="1" bottom="1" header="0.5" footer="0.5"/>
      <pageSetup orientation="portrait" r:id="rId21"/>
      <headerFooter alignWithMargins="0"/>
    </customSheetView>
    <customSheetView guid="{FE4EC9C4-31B9-4D40-8323-5B16C3BC840F}" state="hidden">
      <selection activeCell="A4" sqref="A4"/>
      <pageMargins left="0.75" right="0.75" top="1" bottom="1" header="0.5" footer="0.5"/>
      <pageSetup orientation="portrait" r:id="rId22"/>
      <headerFooter alignWithMargins="0"/>
    </customSheetView>
    <customSheetView guid="{C5EDD9E3-0801-4479-8600-A80B0FCFDF0B}" state="hidden">
      <selection activeCell="A4" sqref="A4"/>
      <pageMargins left="0.75" right="0.75" top="1" bottom="1" header="0.5" footer="0.5"/>
      <pageSetup orientation="portrait" r:id="rId23"/>
      <headerFooter alignWithMargins="0"/>
    </customSheetView>
    <customSheetView guid="{15A19D23-A9FD-4FC1-B7B0-F2D16BDFC729}" state="hidden">
      <selection activeCell="A4" sqref="A4"/>
      <pageMargins left="0.75" right="0.75" top="1" bottom="1" header="0.5" footer="0.5"/>
      <pageSetup orientation="portrait" r:id="rId24"/>
      <headerFooter alignWithMargins="0"/>
    </customSheetView>
    <customSheetView guid="{97C0FC0E-800C-45C9-895E-E91A3F1ADBA4}" state="hidden">
      <selection activeCell="A4" sqref="A4"/>
      <pageMargins left="0.75" right="0.75" top="1" bottom="1" header="0.5" footer="0.5"/>
      <pageSetup orientation="portrait" r:id="rId25"/>
      <headerFooter alignWithMargins="0"/>
    </customSheetView>
    <customSheetView guid="{CB7992C9-ABA5-4C7D-8C49-1E1D8E8875C7}" state="hidden">
      <selection activeCell="A4" sqref="A4"/>
      <pageMargins left="0.75" right="0.75" top="1" bottom="1" header="0.5" footer="0.5"/>
      <pageSetup orientation="portrait" r:id="rId26"/>
      <headerFooter alignWithMargins="0"/>
    </customSheetView>
    <customSheetView guid="{E51D3662-FFCE-4FD6-A590-7DDC9E38C41F}" state="hidden">
      <selection activeCell="A4" sqref="A4"/>
      <pageMargins left="0.75" right="0.75" top="1" bottom="1" header="0.5" footer="0.5"/>
      <pageSetup orientation="portrait" r:id="rId27"/>
      <headerFooter alignWithMargins="0"/>
    </customSheetView>
    <customSheetView guid="{2CF6F19D-227C-4840-A9E1-6C944B0145DB}" state="hidden">
      <selection activeCell="A4" sqref="A4"/>
      <pageMargins left="0.75" right="0.75" top="1" bottom="1" header="0.5" footer="0.5"/>
      <pageSetup orientation="portrait" r:id="rId28"/>
      <headerFooter alignWithMargins="0"/>
    </customSheetView>
    <customSheetView guid="{CDF7C778-C53B-45C7-952D-968F867FB204}" state="hidden">
      <selection activeCell="A4" sqref="A4"/>
      <pageMargins left="0.75" right="0.75" top="1" bottom="1" header="0.5" footer="0.5"/>
      <pageSetup orientation="portrait" r:id="rId29"/>
      <headerFooter alignWithMargins="0"/>
    </customSheetView>
    <customSheetView guid="{27CB7082-4FAB-46F1-8968-11E3E4A629B2}" state="hidden">
      <selection activeCell="A4" sqref="A4"/>
      <pageMargins left="0.75" right="0.75" top="1" bottom="1" header="0.5" footer="0.5"/>
      <pageSetup orientation="portrait" r:id="rId30"/>
      <headerFooter alignWithMargins="0"/>
    </customSheetView>
    <customSheetView guid="{273BBCBD-8F12-4445-A7CA-FDA7C67AE3D5}" state="hidden">
      <selection activeCell="A4" sqref="A4"/>
      <pageMargins left="0.75" right="0.75" top="1" bottom="1" header="0.5" footer="0.5"/>
      <pageSetup orientation="portrait" r:id="rId31"/>
      <headerFooter alignWithMargins="0"/>
    </customSheetView>
    <customSheetView guid="{5476C51C-4037-4B28-A818-10D7CDF0C66A}" state="hidden">
      <selection activeCell="A4" sqref="A4"/>
      <pageMargins left="0.75" right="0.75" top="1" bottom="1" header="0.5" footer="0.5"/>
      <pageSetup orientation="portrait" r:id="rId32"/>
      <headerFooter alignWithMargins="0"/>
    </customSheetView>
    <customSheetView guid="{696D4A13-5E44-4B16-B107-EB70ABB06CBE}" state="hidden">
      <selection activeCell="A4" sqref="A4"/>
      <pageMargins left="0.75" right="0.75" top="1" bottom="1" header="0.5" footer="0.5"/>
      <pageSetup orientation="portrait" r:id="rId33"/>
      <headerFooter alignWithMargins="0"/>
    </customSheetView>
    <customSheetView guid="{3B560446-5E90-427C-82DA-4C4E21FC4875}" state="hidden">
      <selection activeCell="A4" sqref="A4"/>
      <pageMargins left="0.75" right="0.75" top="1" bottom="1" header="0.5" footer="0.5"/>
      <pageSetup orientation="portrait" r:id="rId34"/>
      <headerFooter alignWithMargins="0"/>
    </customSheetView>
  </customSheetViews>
  <mergeCells count="1">
    <mergeCell ref="A1:B1"/>
  </mergeCells>
  <pageMargins left="0.75" right="0.75" top="1" bottom="1" header="0.5" footer="0.5"/>
  <pageSetup orientation="portrait" r:id="rId3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8"/>
  <sheetData/>
  <customSheetViews>
    <customSheetView guid="{28F8E3EE-9674-48D3-AA88-E28CD7FD8EC7}" state="hidden">
      <pageMargins left="0.7" right="0.7" top="0.75" bottom="0.75" header="0.3" footer="0.3"/>
    </customSheetView>
    <customSheetView guid="{869B0F9C-77A4-468D-A350-EA35CAE357D9}"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F0C5A243-1ADF-42BF-85A0-B6506A13618B}"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3B560446-5E90-427C-82DA-4C4E21FC4875}"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2" zoomScale="110" zoomScaleSheetLayoutView="110" workbookViewId="0">
      <selection activeCell="B25" sqref="B25"/>
    </sheetView>
  </sheetViews>
  <sheetFormatPr defaultColWidth="9.109375" defaultRowHeight="14.4"/>
  <cols>
    <col min="1" max="1" width="12.109375" style="29" customWidth="1"/>
    <col min="2" max="2" width="15.6640625" style="29" customWidth="1"/>
    <col min="3" max="3" width="11.44140625" style="29" customWidth="1"/>
    <col min="4" max="4" width="20.44140625" style="29" customWidth="1"/>
    <col min="5" max="5" width="52.88671875" style="29" customWidth="1"/>
    <col min="6" max="6" width="12.88671875" style="29" customWidth="1"/>
    <col min="7" max="7" width="9.6640625" style="29" hidden="1" customWidth="1"/>
    <col min="8" max="8" width="18" style="29" hidden="1" customWidth="1"/>
    <col min="9" max="25" width="9.6640625" style="29" customWidth="1"/>
    <col min="26" max="26" width="18" style="115" customWidth="1"/>
    <col min="27" max="28" width="9.109375" style="24"/>
    <col min="29" max="16384" width="9.109375" style="25"/>
  </cols>
  <sheetData>
    <row r="1" spans="1:46" ht="27" customHeight="1">
      <c r="A1" s="836" t="str">
        <f>Basic!A3&amp;Basic!B3</f>
        <v>Specification No. :CC/T/W-CIVIL/DOM/A00/23/11748</v>
      </c>
      <c r="B1" s="836"/>
      <c r="C1" s="836"/>
      <c r="D1" s="836"/>
      <c r="E1" s="284" t="str">
        <f>"Attachment-3(JV) " &amp; AT1</f>
        <v xml:space="preserve">Attachment-3(JV) </v>
      </c>
      <c r="F1" s="64"/>
      <c r="G1" s="64"/>
      <c r="H1" s="64"/>
      <c r="I1" s="64"/>
      <c r="J1" s="64"/>
      <c r="K1" s="64"/>
      <c r="L1" s="64"/>
      <c r="M1" s="64"/>
      <c r="N1" s="64"/>
      <c r="O1" s="64"/>
      <c r="P1" s="64"/>
      <c r="Q1" s="64"/>
      <c r="R1" s="64"/>
      <c r="S1" s="64"/>
      <c r="T1" s="64"/>
      <c r="U1" s="64"/>
      <c r="V1" s="64"/>
      <c r="W1" s="64"/>
      <c r="X1" s="64"/>
      <c r="Y1" s="64"/>
      <c r="Z1" s="118" t="str">
        <f>'Names of Bidder'!D6</f>
        <v>Sole Bidder</v>
      </c>
      <c r="AT1" s="117"/>
    </row>
    <row r="2" spans="1:46" ht="10.5" customHeight="1">
      <c r="Z2" s="118">
        <f>'Names of Bidder'!G6</f>
        <v>0</v>
      </c>
    </row>
    <row r="3" spans="1:46" ht="75" customHeight="1">
      <c r="A3" s="811" t="str">
        <f>Basic!B1</f>
        <v>Package-II: Ground Improvement using Vibro Stone Column at KPS-3 Substation associated with Establishment of Khavda Pooling Station-3 (KPS-3) in Khavda RE Park</v>
      </c>
      <c r="B3" s="812"/>
      <c r="C3" s="812"/>
      <c r="D3" s="812"/>
      <c r="E3" s="812"/>
      <c r="F3" s="65"/>
      <c r="G3" s="65"/>
      <c r="H3" s="65"/>
      <c r="I3" s="65"/>
      <c r="J3" s="65"/>
      <c r="K3" s="65"/>
      <c r="L3" s="65"/>
      <c r="M3" s="65"/>
      <c r="N3" s="65"/>
      <c r="O3" s="65"/>
      <c r="P3" s="65"/>
      <c r="Q3" s="65"/>
      <c r="R3" s="65"/>
      <c r="S3" s="65"/>
      <c r="T3" s="65"/>
      <c r="U3" s="65"/>
      <c r="V3" s="65"/>
      <c r="W3" s="65"/>
      <c r="X3" s="65"/>
      <c r="Y3" s="65"/>
      <c r="Z3" s="119"/>
      <c r="AA3" s="27"/>
      <c r="AB3" s="26"/>
    </row>
    <row r="4" spans="1:46" ht="20.100000000000001" customHeight="1">
      <c r="A4" s="28"/>
      <c r="AB4" s="30"/>
      <c r="AC4" s="11"/>
    </row>
    <row r="5" spans="1:46" ht="20.100000000000001" customHeight="1">
      <c r="A5" s="837" t="s">
        <v>328</v>
      </c>
      <c r="B5" s="837"/>
      <c r="C5" s="837"/>
      <c r="D5" s="837"/>
      <c r="E5" s="837"/>
      <c r="F5" s="28"/>
      <c r="G5" s="28"/>
      <c r="H5" s="28"/>
      <c r="I5" s="28"/>
      <c r="J5" s="28"/>
      <c r="K5" s="28"/>
      <c r="L5" s="28"/>
      <c r="M5" s="28"/>
      <c r="N5" s="28"/>
      <c r="O5" s="28"/>
      <c r="P5" s="28"/>
      <c r="Q5" s="28"/>
      <c r="R5" s="28"/>
      <c r="S5" s="28"/>
      <c r="T5" s="28"/>
      <c r="U5" s="28"/>
      <c r="V5" s="28"/>
      <c r="W5" s="28"/>
      <c r="X5" s="28"/>
      <c r="Y5" s="28"/>
      <c r="Z5" s="120"/>
      <c r="AB5" s="30"/>
      <c r="AC5" s="11"/>
    </row>
    <row r="6" spans="1:46" ht="20.100000000000001" customHeight="1">
      <c r="A6" s="32"/>
      <c r="AB6" s="30"/>
      <c r="AC6" s="11"/>
    </row>
    <row r="7" spans="1:46" ht="20.100000000000001" customHeight="1">
      <c r="A7" s="33" t="str">
        <f>"Bidder’s Name and Address  :"</f>
        <v>Bidder’s Name and Address  :</v>
      </c>
      <c r="E7" s="15" t="s">
        <v>333</v>
      </c>
      <c r="F7" s="15"/>
      <c r="G7" s="15"/>
      <c r="H7" s="15"/>
      <c r="I7" s="15"/>
      <c r="J7" s="15"/>
      <c r="K7" s="15"/>
      <c r="L7" s="15"/>
      <c r="M7" s="15"/>
      <c r="N7" s="15"/>
      <c r="O7" s="15"/>
      <c r="P7" s="15"/>
      <c r="Q7" s="15"/>
      <c r="R7" s="15"/>
      <c r="S7" s="15"/>
      <c r="T7" s="15"/>
      <c r="U7" s="15"/>
      <c r="V7" s="15"/>
      <c r="W7" s="15"/>
      <c r="X7" s="15"/>
      <c r="Y7" s="15"/>
      <c r="AB7" s="30"/>
      <c r="AC7" s="11"/>
    </row>
    <row r="8" spans="1:46" ht="36" customHeight="1">
      <c r="A8" s="843" t="str">
        <f>IF('Names of Bidder'!D6= "JV (Joint Venture)", "JV of " &amp; Z8, "")</f>
        <v/>
      </c>
      <c r="B8" s="843"/>
      <c r="C8" s="843"/>
      <c r="D8" s="843"/>
      <c r="E8" s="12" t="s">
        <v>335</v>
      </c>
      <c r="F8" s="15"/>
      <c r="G8" s="15"/>
      <c r="I8" s="15"/>
      <c r="J8" s="15"/>
      <c r="K8" s="15"/>
      <c r="L8" s="15"/>
      <c r="M8" s="15"/>
      <c r="N8" s="15"/>
      <c r="O8" s="15"/>
      <c r="P8" s="15"/>
      <c r="Q8" s="15"/>
      <c r="R8" s="15"/>
      <c r="S8" s="15"/>
      <c r="T8" s="15"/>
      <c r="U8" s="15"/>
      <c r="V8" s="15"/>
      <c r="W8" s="15"/>
      <c r="X8" s="15"/>
      <c r="Y8" s="15"/>
      <c r="Z8" s="121"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334</v>
      </c>
      <c r="B9" s="839">
        <f>'Names of Bidder'!D10</f>
        <v>0</v>
      </c>
      <c r="C9" s="839"/>
      <c r="D9" s="839"/>
      <c r="E9" s="12" t="s">
        <v>337</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336</v>
      </c>
      <c r="B10" s="840">
        <f>'Names of Bidder'!D11</f>
        <v>0</v>
      </c>
      <c r="C10" s="840"/>
      <c r="D10" s="840"/>
      <c r="E10" s="12" t="s">
        <v>166</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40">
        <f>'Names of Bidder'!D12</f>
        <v>0</v>
      </c>
      <c r="C11" s="840"/>
      <c r="D11" s="840"/>
      <c r="E11" s="12" t="s">
        <v>338</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40">
        <f>'Names of Bidder'!D13</f>
        <v>0</v>
      </c>
      <c r="C12" s="840"/>
      <c r="D12" s="840"/>
      <c r="E12" s="12"/>
      <c r="F12" s="12"/>
      <c r="G12" s="12"/>
      <c r="H12" s="12"/>
      <c r="I12" s="12"/>
      <c r="J12" s="12"/>
      <c r="K12" s="12"/>
      <c r="L12" s="12"/>
      <c r="M12" s="12"/>
      <c r="N12" s="12"/>
      <c r="O12" s="12"/>
      <c r="P12" s="12"/>
      <c r="Q12" s="12"/>
      <c r="R12" s="12"/>
      <c r="S12" s="12"/>
      <c r="T12" s="12"/>
      <c r="U12" s="12"/>
      <c r="V12" s="12"/>
      <c r="W12" s="12"/>
      <c r="X12" s="12"/>
      <c r="Y12" s="12"/>
    </row>
    <row r="13" spans="1:46" ht="9.9" customHeight="1">
      <c r="A13" s="32"/>
      <c r="B13" s="103"/>
      <c r="C13" s="103"/>
      <c r="D13" s="10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41" t="str">
        <f>IF('Names of Bidder'!D6="Sole Bidder", "This Attachment is Not Applicable", "")</f>
        <v>This Attachment is Not Applicable</v>
      </c>
      <c r="B14" s="841"/>
      <c r="C14" s="841"/>
      <c r="D14" s="841"/>
      <c r="E14" s="841"/>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158</v>
      </c>
      <c r="B15" s="103"/>
      <c r="C15" s="103"/>
      <c r="D15" s="10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42" t="str">
        <f>IF(Z2=1,"Other Partner",IF(Z2="2 or More","Other Partner-1",""))</f>
        <v/>
      </c>
      <c r="C16" s="842"/>
      <c r="D16" s="842"/>
      <c r="E16" s="10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334</v>
      </c>
      <c r="B17" s="840" t="str">
        <f>IF('Names of Bidder'!D23=0, "", 'Names of Bidder'!D23)</f>
        <v>Ram Lal</v>
      </c>
      <c r="C17" s="840"/>
      <c r="D17" s="840"/>
      <c r="E17" s="213"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336</v>
      </c>
      <c r="B18" s="840" t="str">
        <f>IF('Names of Bidder'!D24=0, "", 'Names of Bidder'!D24)</f>
        <v>G5</v>
      </c>
      <c r="C18" s="840"/>
      <c r="D18" s="840"/>
      <c r="E18" s="213"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40" t="str">
        <f>IF('Names of Bidder'!D25=0, "", 'Names of Bidder'!D25)</f>
        <v>Gurgaon</v>
      </c>
      <c r="C19" s="840"/>
      <c r="D19" s="840"/>
      <c r="E19" s="213" t="str">
        <f>IF($Z$2="2 or More", IF(#REF!=0, "",#REF!), "")</f>
        <v/>
      </c>
      <c r="AA19" s="12"/>
    </row>
    <row r="20" spans="1:28" ht="20.100000000000001" customHeight="1">
      <c r="A20" s="32"/>
      <c r="B20" s="840" t="str">
        <f>IF('Names of Bidder'!D26=0, "", 'Names of Bidder'!D26)</f>
        <v/>
      </c>
      <c r="C20" s="840"/>
      <c r="D20" s="840"/>
      <c r="E20" s="213" t="str">
        <f>IF($Z$2="2 or More", IF(#REF!=0, "",#REF!), "")</f>
        <v/>
      </c>
      <c r="AA20" s="12"/>
    </row>
    <row r="21" spans="1:28" ht="20.100000000000001" customHeight="1">
      <c r="A21" s="29" t="s">
        <v>329</v>
      </c>
    </row>
    <row r="22" spans="1:28" ht="84" customHeight="1">
      <c r="A22" s="838" t="s">
        <v>542</v>
      </c>
      <c r="B22" s="838"/>
      <c r="C22" s="838"/>
      <c r="D22" s="838"/>
      <c r="E22" s="838"/>
      <c r="F22" s="32"/>
      <c r="G22" s="32"/>
      <c r="H22" s="32" t="str">
        <f>'Names of Bidder'!D6</f>
        <v>Sole Bidder</v>
      </c>
      <c r="I22" s="32"/>
      <c r="J22" s="32"/>
      <c r="K22" s="32"/>
      <c r="L22" s="32"/>
      <c r="M22" s="32"/>
      <c r="N22" s="32"/>
      <c r="O22" s="32"/>
      <c r="P22" s="32"/>
      <c r="Q22" s="32"/>
      <c r="R22" s="32"/>
      <c r="S22" s="32"/>
      <c r="T22" s="32"/>
      <c r="U22" s="32"/>
      <c r="V22" s="32"/>
      <c r="W22" s="32"/>
      <c r="X22" s="32"/>
      <c r="Y22" s="32"/>
      <c r="Z22" s="122"/>
      <c r="AA22" s="34"/>
      <c r="AB22" s="34"/>
    </row>
    <row r="23" spans="1:28" ht="33" customHeight="1">
      <c r="D23" s="37"/>
    </row>
    <row r="24" spans="1:28" ht="33" customHeight="1">
      <c r="A24" s="36" t="s">
        <v>6</v>
      </c>
      <c r="B24" s="63" t="str">
        <f>'Names of Bidder'!D36&amp;"-"&amp; 'Names of Bidder'!E36&amp;"-" &amp;'Names of Bidder'!F36</f>
        <v>--</v>
      </c>
      <c r="C24" s="33"/>
      <c r="D24" s="37" t="s">
        <v>4</v>
      </c>
      <c r="E24" s="212"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12" t="str">
        <f>IF('Names of Bidder'!D37=0, "", 'Names of Bidder'!D37)</f>
        <v/>
      </c>
      <c r="C25" s="33"/>
      <c r="D25" s="37" t="s">
        <v>5</v>
      </c>
      <c r="E25" s="212"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bDL/KHsMM4WAl+S98t3RisWpnFAti65HCgYJrM10FJFOo1oV59XY4L7iFW4moazw6Oy+o9Xm2MPULXLFqy76gA==" saltValue="tk0c7y71PP70xG2TEKM0RA==" spinCount="100000" sheet="1" formatColumns="0" formatRows="0" selectLockedCells="1"/>
  <customSheetViews>
    <customSheetView guid="{28F8E3EE-9674-48D3-AA88-E28CD7FD8EC7}" scale="110" showPageBreaks="1" showGridLines="0" fitToPage="1" printArea="1" hiddenColumns="1" view="pageBreakPreview">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869B0F9C-77A4-468D-A350-EA35CAE357D9}" scale="110" showPageBreaks="1" showGridLines="0" fitToPage="1" printArea="1" hiddenColumns="1" view="pageBreakPreview">
      <selection activeCell="A22" sqref="A22:E22"/>
      <pageMargins left="0.75" right="0.63" top="0.57999999999999996" bottom="0.6" header="0.34" footer="0.35"/>
      <pageSetup scale="90" orientation="portrait" r:id="rId2"/>
      <headerFooter alignWithMargins="0">
        <oddFooter>&amp;R&amp;"Book Antiqua,Bold"&amp;8 Page &amp;P of &amp;N</oddFooter>
      </headerFooter>
    </customSheetView>
    <customSheetView guid="{B9DDBA10-9BB0-4D91-9619-C113F75B2489}" scale="110" showPageBreaks="1" showGridLines="0" fitToPage="1" printArea="1" hiddenColumns="1" view="pageBreakPreview" topLeftCell="A7">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7"/>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 guid="{3B560446-5E90-427C-82DA-4C4E21FC4875}"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76" priority="1" stopIfTrue="1">
      <formula>$Z$2=0</formula>
    </cfRule>
  </conditionalFormatting>
  <conditionalFormatting sqref="A22">
    <cfRule type="expression" dxfId="75" priority="2" stopIfTrue="1">
      <formula>$H$22="Sole Bidder"</formula>
    </cfRule>
  </conditionalFormatting>
  <pageMargins left="0.75" right="0.63" top="0.57999999999999996" bottom="0.6" header="0.34" footer="0.35"/>
  <pageSetup scale="90" orientation="portrait" r:id="rId39"/>
  <headerFooter alignWithMargins="0">
    <oddFooter>&amp;R&amp;"Book Antiqua,Bold"&amp;8 Page &amp;P of &amp;N</oddFooter>
  </headerFooter>
  <drawing r:id="rId4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294" customWidth="1"/>
    <col min="2" max="2" width="13.88671875" style="294" customWidth="1"/>
    <col min="3" max="3" width="11.44140625" style="294" customWidth="1"/>
    <col min="4" max="4" width="27.88671875" style="294" customWidth="1"/>
    <col min="5" max="5" width="14.44140625" style="294" customWidth="1"/>
    <col min="6" max="6" width="29" style="294" customWidth="1"/>
    <col min="7" max="7" width="16.44140625" style="294" customWidth="1"/>
    <col min="8" max="8" width="13.33203125" style="294" customWidth="1"/>
    <col min="9" max="9" width="25.6640625" style="294" customWidth="1"/>
    <col min="10" max="10" width="10.5546875" style="294" hidden="1" customWidth="1"/>
    <col min="11" max="11" width="10.33203125" style="294" hidden="1" customWidth="1"/>
    <col min="12" max="12" width="11.88671875" style="294" hidden="1" customWidth="1"/>
    <col min="13" max="13" width="34.5546875" style="294" hidden="1" customWidth="1"/>
    <col min="14" max="14" width="10.44140625" style="294" hidden="1" customWidth="1"/>
    <col min="15" max="15" width="11.44140625" style="294" hidden="1" customWidth="1"/>
    <col min="16" max="16" width="10.6640625" style="294" hidden="1" customWidth="1"/>
    <col min="17" max="17" width="13.6640625" style="294" hidden="1" customWidth="1"/>
    <col min="18" max="20" width="0" style="294" hidden="1" customWidth="1"/>
    <col min="21" max="21" width="13.5546875" style="294" hidden="1" customWidth="1"/>
    <col min="22" max="28" width="0" style="294" hidden="1" customWidth="1"/>
    <col min="29" max="16384" width="9.109375" style="294"/>
  </cols>
  <sheetData>
    <row r="1" spans="1:9" ht="24" customHeight="1">
      <c r="A1" s="327" t="str">
        <f>Basic!A3&amp;Basic!B3</f>
        <v>Specification No. :CC/T/W-CIVIL/DOM/A00/23/11748</v>
      </c>
      <c r="B1" s="343"/>
      <c r="C1" s="343"/>
      <c r="D1" s="343"/>
      <c r="E1" s="343"/>
      <c r="F1" s="343"/>
      <c r="G1" s="343"/>
      <c r="H1" s="292"/>
      <c r="I1" s="292" t="s">
        <v>696</v>
      </c>
    </row>
    <row r="2" spans="1:9" ht="15.75" customHeight="1"/>
    <row r="3" spans="1:9" ht="85.5" customHeight="1">
      <c r="A3" s="844" t="str">
        <f>Basic!B1</f>
        <v>Package-II: Ground Improvement using Vibro Stone Column at KPS-3 Substation associated with Establishment of Khavda Pooling Station-3 (KPS-3) in Khavda RE Park</v>
      </c>
      <c r="B3" s="844"/>
      <c r="C3" s="844"/>
      <c r="D3" s="844"/>
      <c r="E3" s="844"/>
      <c r="F3" s="844"/>
      <c r="G3" s="844"/>
      <c r="H3" s="844"/>
      <c r="I3" s="844"/>
    </row>
    <row r="5" spans="1:9" ht="21.75" customHeight="1">
      <c r="A5" s="845" t="s">
        <v>339</v>
      </c>
      <c r="B5" s="845"/>
      <c r="C5" s="845"/>
      <c r="D5" s="845"/>
      <c r="E5" s="845"/>
      <c r="F5" s="845"/>
      <c r="G5" s="845"/>
      <c r="H5" s="845"/>
      <c r="I5" s="845"/>
    </row>
    <row r="7" spans="1:9">
      <c r="A7" s="299" t="str">
        <f>'[14]Attach 3(JV)'!A7:D7</f>
        <v>Bidder’s Name and Address (Lead Partner of) :</v>
      </c>
      <c r="F7" s="301"/>
      <c r="H7" s="323" t="str">
        <f>'[14]Attach 3(JV)'!E7</f>
        <v>To:</v>
      </c>
    </row>
    <row r="8" spans="1:9" ht="32.25" customHeight="1">
      <c r="A8" s="846" t="str">
        <f>IF('Names of Bidder'!D6= "JV (Joint Venture)", "JV of " &amp; Z8, "")</f>
        <v/>
      </c>
      <c r="B8" s="846"/>
      <c r="C8" s="846"/>
      <c r="D8" s="846"/>
      <c r="F8" s="407"/>
      <c r="H8" s="325" t="str">
        <f>'[14]Attach 3(JV)'!E8</f>
        <v>Contract Services</v>
      </c>
    </row>
    <row r="9" spans="1:9" ht="18" customHeight="1">
      <c r="A9" s="299" t="s">
        <v>562</v>
      </c>
      <c r="B9" s="847">
        <f>'Attach 3(JV)'!B9:D9</f>
        <v>0</v>
      </c>
      <c r="C9" s="847"/>
      <c r="F9" s="407"/>
      <c r="H9" s="325" t="str">
        <f>'[14]Attach 3(JV)'!E9</f>
        <v>Power Grid Corporation of India Ltd.,</v>
      </c>
    </row>
    <row r="10" spans="1:9" ht="18" customHeight="1">
      <c r="A10" s="299" t="s">
        <v>563</v>
      </c>
      <c r="B10" s="848">
        <f>'Attach 3(JV)'!B10:D10</f>
        <v>0</v>
      </c>
      <c r="C10" s="848"/>
      <c r="F10" s="407"/>
      <c r="H10" s="325" t="str">
        <f>'[14]Attach 3(JV)'!E10</f>
        <v>"Saudamini", Plot No. 2, Sector 29</v>
      </c>
    </row>
    <row r="11" spans="1:9" ht="17.25" customHeight="1">
      <c r="B11" s="848">
        <f>'Attach 3(JV)'!B11:D11</f>
        <v>0</v>
      </c>
      <c r="C11" s="848"/>
      <c r="F11" s="407"/>
      <c r="H11" s="325" t="str">
        <f>'[14]Attach 3(JV)'!E11</f>
        <v>Gurgaon (Haryana) - 122001</v>
      </c>
    </row>
    <row r="12" spans="1:9" ht="18" customHeight="1">
      <c r="B12" s="848">
        <f>'Attach 3(JV)'!B12:D12</f>
        <v>0</v>
      </c>
      <c r="C12" s="848"/>
    </row>
    <row r="13" spans="1:9">
      <c r="B13" s="848" t="str">
        <f>IF('Names of Bidder'!D22=0, "", 'Names of Bidder'!D22)</f>
        <v/>
      </c>
      <c r="C13" s="848"/>
    </row>
    <row r="14" spans="1:9">
      <c r="A14" s="294" t="s">
        <v>329</v>
      </c>
    </row>
    <row r="16" spans="1:9" ht="66" customHeight="1">
      <c r="A16" s="849" t="s">
        <v>564</v>
      </c>
      <c r="B16" s="849"/>
      <c r="C16" s="849"/>
      <c r="D16" s="849"/>
      <c r="E16" s="849"/>
      <c r="F16" s="849"/>
      <c r="G16" s="849"/>
      <c r="H16" s="849"/>
      <c r="I16" s="849"/>
    </row>
    <row r="17" spans="1:13" ht="9.75" customHeight="1"/>
    <row r="18" spans="1:13" ht="14.25" customHeight="1">
      <c r="A18" s="408" t="s">
        <v>565</v>
      </c>
      <c r="B18" s="849" t="s">
        <v>566</v>
      </c>
      <c r="C18" s="849"/>
      <c r="D18" s="849"/>
      <c r="E18" s="849"/>
      <c r="F18" s="849"/>
      <c r="M18" s="409"/>
    </row>
    <row r="19" spans="1:13" ht="17.25" hidden="1" customHeight="1">
      <c r="A19" s="408" t="s">
        <v>565</v>
      </c>
      <c r="B19" s="849" t="s">
        <v>567</v>
      </c>
      <c r="C19" s="849"/>
      <c r="D19" s="849"/>
      <c r="E19" s="849"/>
      <c r="F19" s="849"/>
      <c r="G19" s="849"/>
      <c r="H19" s="849"/>
      <c r="M19" s="409"/>
    </row>
    <row r="20" spans="1:13" hidden="1">
      <c r="A20" s="410" t="s">
        <v>18</v>
      </c>
      <c r="B20" s="850" t="e">
        <f>'[14]Name of Bidder'!C13</f>
        <v>#REF!</v>
      </c>
      <c r="C20" s="850"/>
      <c r="D20" s="850"/>
      <c r="E20" s="850"/>
      <c r="F20" s="850"/>
      <c r="G20" s="850"/>
      <c r="H20" s="850"/>
      <c r="M20" s="339">
        <f>'[14]Name of Bidder'!F6</f>
        <v>2</v>
      </c>
    </row>
    <row r="21" spans="1:13" hidden="1">
      <c r="A21" s="410" t="s">
        <v>27</v>
      </c>
      <c r="B21" s="850" t="e">
        <f>'[14]Name of Bidder'!C18</f>
        <v>#REF!</v>
      </c>
      <c r="C21" s="850"/>
      <c r="D21" s="850"/>
      <c r="E21" s="850"/>
      <c r="F21" s="850"/>
      <c r="G21" s="850"/>
      <c r="H21" s="850"/>
      <c r="M21" s="339" t="str">
        <f>'[14]Name of Bidder'!F8</f>
        <v>2 or more</v>
      </c>
    </row>
    <row r="22" spans="1:13" ht="17.25" hidden="1" customHeight="1">
      <c r="A22" s="410" t="s">
        <v>459</v>
      </c>
      <c r="B22" s="850" t="e">
        <f>'[14]Name of Bidder'!C23</f>
        <v>#REF!</v>
      </c>
      <c r="C22" s="850"/>
      <c r="D22" s="850"/>
      <c r="E22" s="850"/>
      <c r="F22" s="850"/>
      <c r="G22" s="850"/>
      <c r="H22" s="850"/>
      <c r="I22" s="342"/>
    </row>
    <row r="23" spans="1:13" ht="15.75" hidden="1" customHeight="1">
      <c r="B23" s="411" t="s">
        <v>568</v>
      </c>
    </row>
    <row r="24" spans="1:13" ht="10.5" customHeight="1">
      <c r="A24" s="412"/>
    </row>
    <row r="25" spans="1:13" ht="25.5" hidden="1" customHeight="1">
      <c r="A25" s="849" t="s">
        <v>569</v>
      </c>
      <c r="B25" s="849"/>
      <c r="C25" s="849"/>
      <c r="D25" s="849"/>
      <c r="E25" s="849"/>
      <c r="F25" s="849"/>
      <c r="G25" s="849"/>
      <c r="H25" s="849"/>
    </row>
    <row r="26" spans="1:13" ht="31.5" customHeight="1">
      <c r="A26" s="851" t="s">
        <v>570</v>
      </c>
      <c r="B26" s="851"/>
      <c r="C26" s="851"/>
      <c r="D26" s="851"/>
      <c r="E26" s="851"/>
      <c r="F26" s="851"/>
      <c r="G26" s="851"/>
      <c r="H26" s="851"/>
      <c r="I26" s="342"/>
    </row>
    <row r="27" spans="1:13" ht="26.25" customHeight="1">
      <c r="A27" s="413" t="s">
        <v>571</v>
      </c>
      <c r="B27" s="851" t="s">
        <v>572</v>
      </c>
      <c r="C27" s="851"/>
      <c r="D27" s="851"/>
      <c r="E27" s="851"/>
      <c r="F27" s="851"/>
      <c r="G27" s="851"/>
      <c r="H27" s="851"/>
      <c r="I27" s="342"/>
    </row>
    <row r="28" spans="1:13" ht="26.25" customHeight="1">
      <c r="A28" s="414" t="s">
        <v>404</v>
      </c>
      <c r="B28" s="852" t="s">
        <v>573</v>
      </c>
      <c r="C28" s="852"/>
      <c r="D28" s="852"/>
      <c r="E28" s="852"/>
      <c r="F28" s="852"/>
      <c r="G28" s="852"/>
      <c r="H28" s="852"/>
    </row>
    <row r="29" spans="1:13" ht="26.25" customHeight="1">
      <c r="A29" s="414" t="s">
        <v>406</v>
      </c>
      <c r="B29" s="852" t="s">
        <v>574</v>
      </c>
      <c r="C29" s="852"/>
      <c r="D29" s="852"/>
      <c r="E29" s="852"/>
      <c r="F29" s="852"/>
      <c r="G29" s="852"/>
      <c r="H29" s="852"/>
    </row>
    <row r="30" spans="1:13" ht="41.25" customHeight="1">
      <c r="A30" s="414" t="s">
        <v>407</v>
      </c>
      <c r="B30" s="852" t="s">
        <v>575</v>
      </c>
      <c r="C30" s="852"/>
      <c r="D30" s="852"/>
      <c r="E30" s="852"/>
      <c r="F30" s="852"/>
      <c r="G30" s="852"/>
      <c r="H30" s="852"/>
    </row>
    <row r="31" spans="1:13" ht="9.75" customHeight="1">
      <c r="A31" s="414"/>
      <c r="B31" s="342"/>
      <c r="C31" s="342"/>
      <c r="D31" s="342"/>
      <c r="E31" s="342"/>
      <c r="F31" s="342"/>
      <c r="G31" s="342"/>
      <c r="H31" s="342"/>
      <c r="I31" s="342"/>
    </row>
    <row r="32" spans="1:13" ht="25.5" customHeight="1">
      <c r="A32" s="413" t="s">
        <v>576</v>
      </c>
      <c r="B32" s="853" t="s">
        <v>577</v>
      </c>
      <c r="C32" s="853"/>
      <c r="D32" s="853"/>
      <c r="E32" s="853"/>
      <c r="F32" s="853"/>
      <c r="G32" s="853"/>
      <c r="H32" s="853"/>
      <c r="I32" s="342"/>
    </row>
    <row r="33" spans="1:9" ht="22.5" customHeight="1">
      <c r="A33" s="414" t="s">
        <v>404</v>
      </c>
      <c r="B33" s="851" t="s">
        <v>578</v>
      </c>
      <c r="C33" s="851"/>
      <c r="D33" s="851"/>
      <c r="E33" s="851"/>
      <c r="F33" s="851"/>
      <c r="G33" s="851"/>
      <c r="H33" s="851"/>
      <c r="I33" s="342"/>
    </row>
    <row r="34" spans="1:9" ht="24.75" hidden="1" customHeight="1">
      <c r="A34" s="414" t="s">
        <v>406</v>
      </c>
      <c r="B34" s="851" t="s">
        <v>579</v>
      </c>
      <c r="C34" s="851"/>
      <c r="D34" s="851"/>
      <c r="E34" s="851"/>
      <c r="F34" s="851"/>
      <c r="G34" s="851"/>
      <c r="H34" s="851"/>
      <c r="I34" s="342"/>
    </row>
    <row r="35" spans="1:9" ht="12" customHeight="1">
      <c r="A35" s="342"/>
      <c r="B35" s="342"/>
      <c r="C35" s="342"/>
      <c r="D35" s="342"/>
      <c r="E35" s="342"/>
      <c r="F35" s="342"/>
      <c r="G35" s="342"/>
      <c r="H35" s="342"/>
      <c r="I35" s="342"/>
    </row>
    <row r="36" spans="1:9" s="417" customFormat="1" ht="24.75" customHeight="1">
      <c r="A36" s="415" t="s">
        <v>580</v>
      </c>
      <c r="B36" s="854" t="s">
        <v>581</v>
      </c>
      <c r="C36" s="854"/>
      <c r="D36" s="854"/>
      <c r="E36" s="854"/>
      <c r="F36" s="854"/>
      <c r="G36" s="854"/>
      <c r="H36" s="854"/>
      <c r="I36" s="416"/>
    </row>
    <row r="37" spans="1:9" ht="24" customHeight="1">
      <c r="A37" s="342"/>
      <c r="B37" s="853" t="s">
        <v>582</v>
      </c>
      <c r="C37" s="853"/>
      <c r="D37" s="853"/>
      <c r="E37" s="853"/>
      <c r="F37" s="853"/>
      <c r="G37" s="853"/>
      <c r="H37" s="853"/>
      <c r="I37" s="342"/>
    </row>
    <row r="38" spans="1:9" ht="54" customHeight="1">
      <c r="A38" s="342"/>
      <c r="B38" s="851" t="s">
        <v>583</v>
      </c>
      <c r="C38" s="851"/>
      <c r="D38" s="851"/>
      <c r="E38" s="851"/>
      <c r="F38" s="851"/>
      <c r="G38" s="851"/>
      <c r="H38" s="851"/>
      <c r="I38" s="342"/>
    </row>
    <row r="39" spans="1:9" ht="15.75" customHeight="1">
      <c r="A39" s="855" t="s">
        <v>584</v>
      </c>
      <c r="B39" s="858" t="s">
        <v>585</v>
      </c>
      <c r="C39" s="859"/>
      <c r="D39" s="864" t="s">
        <v>586</v>
      </c>
      <c r="E39" s="864"/>
      <c r="F39" s="864"/>
      <c r="G39" s="342"/>
      <c r="H39" s="342"/>
    </row>
    <row r="40" spans="1:9" ht="19.5" customHeight="1">
      <c r="A40" s="856"/>
      <c r="B40" s="860"/>
      <c r="C40" s="861"/>
      <c r="D40" s="864"/>
      <c r="E40" s="864"/>
      <c r="F40" s="864"/>
      <c r="G40" s="342"/>
      <c r="H40" s="342"/>
      <c r="I40" s="342"/>
    </row>
    <row r="41" spans="1:9" ht="20.25" customHeight="1">
      <c r="A41" s="857"/>
      <c r="B41" s="862"/>
      <c r="C41" s="863"/>
      <c r="D41" s="864"/>
      <c r="E41" s="864"/>
      <c r="F41" s="864"/>
      <c r="G41" s="342"/>
      <c r="H41" s="342"/>
      <c r="I41" s="342"/>
    </row>
    <row r="42" spans="1:9" ht="30.75" customHeight="1">
      <c r="A42" s="420">
        <v>1</v>
      </c>
      <c r="B42" s="874" t="s">
        <v>587</v>
      </c>
      <c r="C42" s="874"/>
      <c r="D42" s="880" t="str">
        <f>IF('Names of Bidder'!D18=0, "", 'Names of Bidder'!D18)</f>
        <v/>
      </c>
      <c r="E42" s="881"/>
      <c r="F42" s="882"/>
      <c r="G42" s="342"/>
      <c r="H42" s="342"/>
      <c r="I42" s="342"/>
    </row>
    <row r="43" spans="1:9" ht="22.5" customHeight="1">
      <c r="A43" s="865">
        <v>2</v>
      </c>
      <c r="B43" s="868" t="s">
        <v>588</v>
      </c>
      <c r="C43" s="869"/>
      <c r="D43" s="875"/>
      <c r="E43" s="876"/>
      <c r="F43" s="877"/>
      <c r="G43" s="342"/>
      <c r="H43" s="342"/>
      <c r="I43" s="342"/>
    </row>
    <row r="44" spans="1:9" ht="22.5" customHeight="1">
      <c r="A44" s="866"/>
      <c r="B44" s="870"/>
      <c r="C44" s="871"/>
      <c r="D44" s="875"/>
      <c r="E44" s="876"/>
      <c r="F44" s="877"/>
      <c r="G44" s="342"/>
      <c r="H44" s="342"/>
      <c r="I44" s="342"/>
    </row>
    <row r="45" spans="1:9" ht="21.75" customHeight="1">
      <c r="A45" s="867"/>
      <c r="B45" s="872"/>
      <c r="C45" s="873"/>
      <c r="D45" s="875"/>
      <c r="E45" s="876"/>
      <c r="F45" s="877"/>
      <c r="G45" s="342"/>
      <c r="H45" s="342"/>
      <c r="I45" s="342"/>
    </row>
    <row r="46" spans="1:9" ht="18.75" customHeight="1">
      <c r="A46" s="420">
        <v>3</v>
      </c>
      <c r="B46" s="874" t="s">
        <v>589</v>
      </c>
      <c r="C46" s="874"/>
      <c r="D46" s="875"/>
      <c r="E46" s="876"/>
      <c r="F46" s="877"/>
      <c r="G46" s="342"/>
      <c r="H46" s="342"/>
      <c r="I46" s="342"/>
    </row>
    <row r="47" spans="1:9" ht="20.25" customHeight="1">
      <c r="A47" s="420">
        <v>4</v>
      </c>
      <c r="B47" s="874" t="s">
        <v>590</v>
      </c>
      <c r="C47" s="874"/>
      <c r="D47" s="875"/>
      <c r="E47" s="876"/>
      <c r="F47" s="877"/>
      <c r="G47" s="342"/>
      <c r="H47" s="342"/>
      <c r="I47" s="342"/>
    </row>
    <row r="48" spans="1:9" ht="19.5" customHeight="1">
      <c r="A48" s="421">
        <v>5</v>
      </c>
      <c r="B48" s="874" t="s">
        <v>591</v>
      </c>
      <c r="C48" s="874"/>
      <c r="D48" s="875"/>
      <c r="E48" s="876"/>
      <c r="F48" s="877"/>
      <c r="G48" s="342"/>
      <c r="H48" s="342"/>
    </row>
    <row r="49" spans="1:10" ht="51.75" customHeight="1">
      <c r="A49" s="420">
        <v>6</v>
      </c>
      <c r="B49" s="874" t="s">
        <v>592</v>
      </c>
      <c r="C49" s="874"/>
      <c r="D49" s="875"/>
      <c r="E49" s="876"/>
      <c r="F49" s="877"/>
      <c r="G49" s="342"/>
      <c r="H49" s="342"/>
      <c r="I49" s="342"/>
    </row>
    <row r="50" spans="1:10" ht="49.5" customHeight="1">
      <c r="A50" s="420">
        <v>7</v>
      </c>
      <c r="B50" s="874" t="s">
        <v>593</v>
      </c>
      <c r="C50" s="874"/>
      <c r="D50" s="875"/>
      <c r="E50" s="876"/>
      <c r="F50" s="877"/>
      <c r="G50" s="342"/>
      <c r="H50" s="342"/>
      <c r="I50" s="342"/>
    </row>
    <row r="51" spans="1:10" ht="24" customHeight="1">
      <c r="A51" s="420">
        <v>8</v>
      </c>
      <c r="B51" s="874" t="s">
        <v>594</v>
      </c>
      <c r="C51" s="874"/>
      <c r="D51" s="875"/>
      <c r="E51" s="876"/>
      <c r="F51" s="877"/>
      <c r="G51" s="342"/>
      <c r="H51" s="342"/>
      <c r="I51" s="342"/>
    </row>
    <row r="52" spans="1:10" ht="22.5" customHeight="1">
      <c r="A52" s="422"/>
      <c r="B52" s="423" t="s">
        <v>595</v>
      </c>
      <c r="C52" s="424"/>
      <c r="D52" s="875"/>
      <c r="E52" s="876"/>
      <c r="F52" s="877"/>
      <c r="G52" s="342"/>
      <c r="H52" s="342"/>
      <c r="I52" s="342"/>
    </row>
    <row r="53" spans="1:10" ht="24.75" customHeight="1">
      <c r="A53" s="422"/>
      <c r="B53" s="423" t="s">
        <v>596</v>
      </c>
      <c r="C53" s="424"/>
      <c r="D53" s="875"/>
      <c r="E53" s="876"/>
      <c r="F53" s="877"/>
      <c r="G53" s="342"/>
      <c r="H53" s="342"/>
      <c r="I53" s="342"/>
    </row>
    <row r="54" spans="1:10" ht="22.5" customHeight="1">
      <c r="A54" s="425"/>
      <c r="B54" s="423" t="s">
        <v>597</v>
      </c>
      <c r="C54" s="426"/>
      <c r="D54" s="875"/>
      <c r="E54" s="876"/>
      <c r="F54" s="877"/>
      <c r="G54" s="342"/>
      <c r="H54" s="342"/>
    </row>
    <row r="55" spans="1:10" ht="13.5" customHeight="1">
      <c r="A55" s="342"/>
      <c r="B55" s="342"/>
      <c r="C55" s="342"/>
      <c r="D55" s="342"/>
      <c r="E55" s="342"/>
      <c r="F55" s="342"/>
      <c r="G55" s="342"/>
      <c r="H55" s="342"/>
      <c r="I55" s="342"/>
    </row>
    <row r="56" spans="1:10" s="388" customFormat="1" ht="47.25" customHeight="1">
      <c r="A56" s="420">
        <v>9</v>
      </c>
      <c r="B56" s="883" t="s">
        <v>598</v>
      </c>
      <c r="C56" s="884"/>
      <c r="D56" s="884"/>
      <c r="E56" s="884"/>
      <c r="F56" s="885"/>
      <c r="G56" s="427" t="s">
        <v>464</v>
      </c>
      <c r="H56" s="428"/>
      <c r="I56" s="59"/>
      <c r="J56" s="59"/>
    </row>
    <row r="57" spans="1:10" s="388" customFormat="1" ht="42" customHeight="1">
      <c r="A57" s="420">
        <v>10</v>
      </c>
      <c r="B57" s="883" t="s">
        <v>599</v>
      </c>
      <c r="C57" s="884"/>
      <c r="D57" s="884"/>
      <c r="E57" s="884"/>
      <c r="F57" s="885"/>
      <c r="G57" s="427"/>
      <c r="H57" s="428"/>
      <c r="I57" s="59"/>
      <c r="J57" s="59"/>
    </row>
    <row r="58" spans="1:10" s="388" customFormat="1" ht="12" customHeight="1">
      <c r="A58" s="59"/>
      <c r="B58" s="59"/>
      <c r="C58" s="59"/>
      <c r="D58" s="59"/>
      <c r="E58" s="59"/>
      <c r="F58" s="59"/>
      <c r="G58" s="59"/>
      <c r="H58" s="59"/>
      <c r="I58" s="59"/>
      <c r="J58" s="59"/>
    </row>
    <row r="59" spans="1:10" s="388" customFormat="1" ht="12" customHeight="1">
      <c r="A59" s="59"/>
      <c r="B59" s="59"/>
      <c r="C59" s="59"/>
      <c r="D59" s="59"/>
      <c r="E59" s="59"/>
      <c r="F59" s="59"/>
      <c r="G59" s="59"/>
      <c r="H59" s="59"/>
      <c r="I59" s="59"/>
      <c r="J59" s="59"/>
    </row>
    <row r="60" spans="1:10" s="388" customFormat="1" ht="24" customHeight="1">
      <c r="A60" s="429">
        <v>2</v>
      </c>
      <c r="B60" s="886" t="s">
        <v>600</v>
      </c>
      <c r="C60" s="886"/>
      <c r="D60" s="886"/>
      <c r="E60" s="886"/>
      <c r="F60" s="886"/>
      <c r="G60" s="886"/>
      <c r="H60" s="886"/>
      <c r="I60" s="886"/>
      <c r="J60" s="59"/>
    </row>
    <row r="61" spans="1:10" s="388" customFormat="1" ht="14.4">
      <c r="A61" s="59"/>
      <c r="B61" s="59"/>
      <c r="C61" s="59"/>
      <c r="D61" s="59"/>
      <c r="E61" s="59"/>
      <c r="F61" s="59"/>
      <c r="G61" s="59"/>
      <c r="H61" s="59"/>
      <c r="I61" s="59"/>
      <c r="J61" s="59"/>
    </row>
    <row r="62" spans="1:10" s="388" customFormat="1" ht="24.75" customHeight="1">
      <c r="A62" s="430" t="s">
        <v>601</v>
      </c>
      <c r="B62" s="887" t="s">
        <v>602</v>
      </c>
      <c r="C62" s="887"/>
      <c r="D62" s="887"/>
      <c r="E62" s="887"/>
      <c r="F62" s="887"/>
      <c r="G62" s="887"/>
      <c r="H62" s="887"/>
      <c r="I62" s="887"/>
      <c r="J62" s="59"/>
    </row>
    <row r="63" spans="1:10" s="388" customFormat="1" ht="10.5" customHeight="1">
      <c r="A63" s="59"/>
      <c r="B63" s="59"/>
      <c r="C63" s="59"/>
      <c r="D63" s="59"/>
      <c r="E63" s="59"/>
      <c r="F63" s="59"/>
      <c r="G63" s="59"/>
      <c r="H63" s="59"/>
      <c r="I63" s="59"/>
      <c r="J63" s="59"/>
    </row>
    <row r="64" spans="1:10" s="388" customFormat="1" ht="75" customHeight="1">
      <c r="A64" s="431" t="s">
        <v>603</v>
      </c>
      <c r="B64" s="878" t="s">
        <v>704</v>
      </c>
      <c r="C64" s="878"/>
      <c r="D64" s="878"/>
      <c r="E64" s="878"/>
      <c r="F64" s="878"/>
      <c r="G64" s="878"/>
      <c r="H64" s="878"/>
      <c r="I64" s="878"/>
    </row>
    <row r="65" spans="1:189" s="388" customFormat="1" ht="192.75" customHeight="1">
      <c r="A65" s="431" t="s">
        <v>604</v>
      </c>
      <c r="B65" s="879" t="s">
        <v>703</v>
      </c>
      <c r="C65" s="879"/>
      <c r="D65" s="879"/>
      <c r="E65" s="879"/>
      <c r="F65" s="879"/>
      <c r="G65" s="879"/>
      <c r="H65" s="879"/>
      <c r="I65" s="879"/>
      <c r="J65" s="59"/>
    </row>
    <row r="66" spans="1:189" s="388" customFormat="1" ht="213" customHeight="1">
      <c r="A66" s="431" t="s">
        <v>697</v>
      </c>
      <c r="B66" s="879" t="s">
        <v>705</v>
      </c>
      <c r="C66" s="879"/>
      <c r="D66" s="879"/>
      <c r="E66" s="879"/>
      <c r="F66" s="879"/>
      <c r="G66" s="879"/>
      <c r="H66" s="879"/>
      <c r="I66" s="879"/>
      <c r="J66" s="59"/>
    </row>
    <row r="67" spans="1:189" s="388" customFormat="1" ht="60" customHeight="1">
      <c r="A67" s="431"/>
      <c r="B67" s="879" t="s">
        <v>781</v>
      </c>
      <c r="C67" s="879"/>
      <c r="D67" s="879"/>
      <c r="E67" s="879"/>
      <c r="F67" s="879"/>
      <c r="G67" s="879"/>
      <c r="H67" s="879"/>
      <c r="I67" s="879"/>
      <c r="J67" s="59"/>
    </row>
    <row r="68" spans="1:189" s="388" customFormat="1" ht="24.75" customHeight="1">
      <c r="A68" s="431"/>
      <c r="B68" s="879" t="s">
        <v>706</v>
      </c>
      <c r="C68" s="879"/>
      <c r="D68" s="879"/>
      <c r="E68" s="879"/>
      <c r="F68" s="879"/>
      <c r="G68" s="879"/>
      <c r="H68" s="879"/>
      <c r="I68" s="879"/>
      <c r="J68" s="59"/>
    </row>
    <row r="69" spans="1:189" s="388" customFormat="1" ht="14.4">
      <c r="A69" s="59"/>
      <c r="B69" s="59"/>
      <c r="C69" s="59"/>
      <c r="D69" s="59"/>
      <c r="E69" s="59"/>
      <c r="F69" s="59"/>
      <c r="G69" s="59"/>
      <c r="H69" s="59"/>
      <c r="I69" s="59"/>
      <c r="J69" s="59"/>
    </row>
    <row r="70" spans="1:189" s="388" customFormat="1" ht="57" customHeight="1">
      <c r="A70" s="431" t="s">
        <v>707</v>
      </c>
      <c r="B70" s="888" t="s">
        <v>605</v>
      </c>
      <c r="C70" s="888"/>
      <c r="D70" s="888"/>
      <c r="E70" s="888"/>
      <c r="F70" s="888"/>
      <c r="G70" s="888"/>
      <c r="H70" s="888"/>
      <c r="I70" s="888"/>
      <c r="J70" s="59"/>
    </row>
    <row r="71" spans="1:189" s="388" customFormat="1" ht="41.25" customHeight="1">
      <c r="B71" s="888" t="s">
        <v>606</v>
      </c>
      <c r="C71" s="888"/>
      <c r="D71" s="888"/>
      <c r="E71" s="888"/>
      <c r="F71" s="888"/>
      <c r="G71" s="888"/>
      <c r="H71" s="888"/>
      <c r="I71" s="888"/>
    </row>
    <row r="72" spans="1:189" s="388" customFormat="1" ht="16.5" customHeight="1">
      <c r="B72" s="560"/>
      <c r="C72" s="560"/>
      <c r="D72" s="560"/>
      <c r="E72" s="560"/>
      <c r="F72" s="560"/>
      <c r="G72" s="560"/>
      <c r="H72" s="560"/>
      <c r="I72" s="560"/>
    </row>
    <row r="73" spans="1:189" s="388" customFormat="1" ht="41.25" customHeight="1">
      <c r="A73" s="563">
        <v>2.2000000000000002</v>
      </c>
      <c r="B73" s="894" t="s">
        <v>708</v>
      </c>
      <c r="C73" s="894"/>
      <c r="D73" s="894"/>
      <c r="E73" s="894"/>
      <c r="F73" s="894"/>
      <c r="G73" s="894"/>
      <c r="H73" s="894"/>
      <c r="I73" s="894"/>
    </row>
    <row r="74" spans="1:189" s="388" customFormat="1" ht="41.25" customHeight="1">
      <c r="A74" s="563" t="s">
        <v>709</v>
      </c>
      <c r="B74" s="895" t="s">
        <v>710</v>
      </c>
      <c r="C74" s="895"/>
      <c r="D74" s="895"/>
      <c r="E74" s="895"/>
      <c r="F74" s="895"/>
      <c r="G74" s="896"/>
      <c r="H74" s="897"/>
      <c r="I74" s="897"/>
    </row>
    <row r="75" spans="1:189" s="388" customFormat="1" ht="16.5" customHeight="1">
      <c r="B75" s="560"/>
      <c r="C75" s="560"/>
      <c r="D75" s="560"/>
      <c r="E75" s="560"/>
      <c r="F75" s="560"/>
      <c r="G75" s="560"/>
      <c r="H75" s="560"/>
      <c r="I75" s="560"/>
    </row>
    <row r="76" spans="1:189" s="567" customFormat="1" ht="24" customHeight="1">
      <c r="A76" s="1003">
        <v>2.2999999999999998</v>
      </c>
      <c r="B76" s="994" t="s">
        <v>711</v>
      </c>
      <c r="C76" s="994"/>
      <c r="D76" s="994"/>
      <c r="E76" s="994"/>
      <c r="F76" s="994"/>
      <c r="G76" s="994"/>
      <c r="H76" s="994"/>
      <c r="I76" s="994"/>
      <c r="AB76" s="59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c r="BV76" s="388"/>
      <c r="BW76" s="388"/>
      <c r="BX76" s="388"/>
      <c r="BY76" s="388"/>
      <c r="BZ76" s="388"/>
      <c r="CA76" s="388"/>
      <c r="CB76" s="388"/>
      <c r="CC76" s="388"/>
      <c r="CD76" s="388"/>
      <c r="CE76" s="388"/>
      <c r="CF76" s="388"/>
      <c r="CG76" s="388"/>
      <c r="CH76" s="388"/>
      <c r="CI76" s="388"/>
      <c r="CJ76" s="388"/>
      <c r="CK76" s="388"/>
      <c r="CL76" s="388"/>
      <c r="CM76" s="388"/>
      <c r="CN76" s="388"/>
      <c r="CO76" s="388"/>
      <c r="CP76" s="388"/>
      <c r="CQ76" s="388"/>
      <c r="CR76" s="388"/>
      <c r="CS76" s="388"/>
      <c r="CT76" s="388"/>
      <c r="CU76" s="388"/>
      <c r="CV76" s="388"/>
      <c r="CW76" s="388"/>
      <c r="CX76" s="388"/>
      <c r="CY76" s="388"/>
      <c r="CZ76" s="388"/>
      <c r="DA76" s="388"/>
      <c r="DB76" s="388"/>
      <c r="DC76" s="388"/>
      <c r="DD76" s="388"/>
      <c r="DE76" s="388"/>
      <c r="DF76" s="388"/>
      <c r="DG76" s="388"/>
      <c r="DH76" s="388"/>
      <c r="DI76" s="388"/>
      <c r="DJ76" s="388"/>
      <c r="DK76" s="388"/>
      <c r="DL76" s="388"/>
      <c r="DM76" s="388"/>
      <c r="DN76" s="388"/>
      <c r="DO76" s="388"/>
      <c r="DP76" s="388"/>
      <c r="DQ76" s="388"/>
      <c r="DR76" s="388"/>
      <c r="DS76" s="388"/>
      <c r="DT76" s="388"/>
      <c r="DU76" s="388"/>
      <c r="DV76" s="388"/>
      <c r="DW76" s="388"/>
      <c r="DX76" s="388"/>
      <c r="DY76" s="388"/>
      <c r="DZ76" s="388"/>
      <c r="EA76" s="388"/>
      <c r="EB76" s="388"/>
      <c r="EC76" s="388"/>
      <c r="ED76" s="388"/>
      <c r="EE76" s="388"/>
      <c r="EF76" s="388"/>
      <c r="EG76" s="388"/>
      <c r="EH76" s="388"/>
      <c r="EI76" s="388"/>
      <c r="EJ76" s="388"/>
      <c r="EK76" s="388"/>
      <c r="EL76" s="388"/>
      <c r="EM76" s="388"/>
      <c r="EN76" s="388"/>
      <c r="EO76" s="388"/>
      <c r="EP76" s="388"/>
      <c r="EQ76" s="388"/>
      <c r="ER76" s="388"/>
      <c r="ES76" s="388"/>
      <c r="ET76" s="388"/>
      <c r="EU76" s="388"/>
      <c r="EV76" s="388"/>
      <c r="EW76" s="388"/>
      <c r="EX76" s="388"/>
      <c r="EY76" s="388"/>
      <c r="EZ76" s="388"/>
      <c r="FA76" s="388"/>
      <c r="FB76" s="388"/>
      <c r="FC76" s="388"/>
      <c r="FD76" s="388"/>
      <c r="FE76" s="388"/>
      <c r="FF76" s="388"/>
      <c r="FG76" s="388"/>
      <c r="FH76" s="388"/>
      <c r="FI76" s="388"/>
      <c r="FJ76" s="388"/>
      <c r="FK76" s="388"/>
      <c r="FL76" s="388"/>
      <c r="FM76" s="388"/>
      <c r="FN76" s="388"/>
      <c r="FO76" s="388"/>
      <c r="FP76" s="388"/>
      <c r="FQ76" s="388"/>
      <c r="FR76" s="388"/>
      <c r="FS76" s="388"/>
      <c r="FT76" s="388"/>
      <c r="FU76" s="388"/>
      <c r="FV76" s="388"/>
      <c r="FW76" s="388"/>
      <c r="FX76" s="388"/>
      <c r="FY76" s="388"/>
      <c r="FZ76" s="388"/>
      <c r="GA76" s="388"/>
      <c r="GB76" s="388"/>
      <c r="GC76" s="388"/>
      <c r="GD76" s="388"/>
      <c r="GE76" s="388"/>
      <c r="GF76" s="388"/>
      <c r="GG76" s="388"/>
    </row>
    <row r="77" spans="1:189" s="388" customFormat="1" ht="48.75" customHeight="1">
      <c r="A77" s="1003"/>
      <c r="B77" s="889" t="s">
        <v>712</v>
      </c>
      <c r="C77" s="889"/>
      <c r="D77" s="889"/>
      <c r="E77" s="889"/>
      <c r="F77" s="889"/>
      <c r="G77" s="889"/>
      <c r="H77" s="889"/>
      <c r="I77" s="889"/>
      <c r="J77" s="59"/>
    </row>
    <row r="78" spans="1:189" s="388" customFormat="1" ht="38.25" customHeight="1">
      <c r="A78" s="584">
        <v>1</v>
      </c>
      <c r="B78" s="890" t="s">
        <v>713</v>
      </c>
      <c r="C78" s="891"/>
      <c r="D78" s="891"/>
      <c r="E78" s="891"/>
      <c r="F78" s="892">
        <v>0</v>
      </c>
      <c r="G78" s="892"/>
      <c r="H78" s="892"/>
      <c r="I78" s="892"/>
      <c r="J78" s="432"/>
      <c r="K78" s="432"/>
      <c r="L78" s="432"/>
      <c r="M78" s="432"/>
      <c r="N78" s="433">
        <f>'[15]Name of Bidder'!D12</f>
        <v>0</v>
      </c>
      <c r="O78" s="432"/>
      <c r="P78" s="432"/>
      <c r="Q78" s="432"/>
      <c r="R78" s="432"/>
      <c r="S78" s="432"/>
      <c r="T78" s="432"/>
      <c r="U78" s="432"/>
      <c r="V78" s="432"/>
      <c r="W78" s="432"/>
      <c r="X78" s="432"/>
      <c r="Y78" s="432"/>
    </row>
    <row r="79" spans="1:189" s="388" customFormat="1" ht="44.25" customHeight="1">
      <c r="A79" s="584">
        <v>2</v>
      </c>
      <c r="B79" s="898" t="s">
        <v>714</v>
      </c>
      <c r="C79" s="899"/>
      <c r="D79" s="899"/>
      <c r="E79" s="995"/>
      <c r="F79" s="892"/>
      <c r="G79" s="892"/>
      <c r="H79" s="892"/>
      <c r="I79" s="892"/>
      <c r="J79" s="38"/>
      <c r="K79" s="38"/>
      <c r="L79" s="38"/>
      <c r="M79" s="38"/>
      <c r="N79" s="434">
        <f>'[15]Name of Bidder'!D22</f>
        <v>0</v>
      </c>
      <c r="O79" s="38"/>
      <c r="P79" s="38"/>
      <c r="Q79" s="38"/>
      <c r="R79" s="38"/>
      <c r="S79" s="38"/>
      <c r="T79" s="38"/>
      <c r="U79" s="38"/>
      <c r="V79" s="38"/>
      <c r="W79" s="38"/>
      <c r="X79" s="38"/>
      <c r="Y79" s="38"/>
    </row>
    <row r="80" spans="1:189" s="388" customFormat="1" ht="44.25" customHeight="1">
      <c r="A80" s="584">
        <v>3</v>
      </c>
      <c r="B80" s="898" t="s">
        <v>715</v>
      </c>
      <c r="C80" s="899"/>
      <c r="D80" s="899"/>
      <c r="E80" s="899"/>
      <c r="F80" s="517"/>
      <c r="G80" s="900"/>
      <c r="H80" s="901"/>
      <c r="I80" s="517"/>
      <c r="J80" s="38"/>
      <c r="K80" s="38"/>
      <c r="L80" s="38"/>
      <c r="M80" s="38"/>
      <c r="N80" s="286"/>
      <c r="O80" s="38"/>
      <c r="P80" s="38"/>
      <c r="Q80" s="38"/>
      <c r="R80" s="38"/>
      <c r="S80" s="38"/>
      <c r="T80" s="38"/>
      <c r="U80" s="38"/>
      <c r="V80" s="38"/>
      <c r="W80" s="38"/>
      <c r="X80" s="38"/>
      <c r="Y80" s="38"/>
    </row>
    <row r="81" spans="1:25" s="388" customFormat="1" ht="36.75" customHeight="1">
      <c r="A81" s="584">
        <v>4</v>
      </c>
      <c r="B81" s="898" t="s">
        <v>608</v>
      </c>
      <c r="C81" s="899"/>
      <c r="D81" s="899"/>
      <c r="E81" s="995"/>
      <c r="F81" s="517"/>
      <c r="G81" s="893"/>
      <c r="H81" s="893"/>
      <c r="I81" s="516"/>
      <c r="J81" s="38"/>
      <c r="K81" s="38"/>
      <c r="L81" s="38"/>
      <c r="M81" s="38"/>
      <c r="N81" s="38"/>
      <c r="O81" s="38"/>
      <c r="P81" s="38"/>
      <c r="Q81" s="38"/>
      <c r="R81" s="38"/>
      <c r="S81" s="38"/>
      <c r="T81" s="38"/>
      <c r="U81" s="38"/>
      <c r="V81" s="38"/>
      <c r="W81" s="38"/>
      <c r="X81" s="38"/>
      <c r="Y81" s="38"/>
    </row>
    <row r="82" spans="1:25" s="388" customFormat="1" ht="23.25" customHeight="1">
      <c r="A82" s="1005">
        <v>5</v>
      </c>
      <c r="B82" s="996" t="s">
        <v>609</v>
      </c>
      <c r="C82" s="997"/>
      <c r="D82" s="997"/>
      <c r="E82" s="998"/>
      <c r="F82" s="517"/>
      <c r="G82" s="893"/>
      <c r="H82" s="893"/>
      <c r="I82" s="516"/>
      <c r="J82" s="38"/>
      <c r="K82" s="38"/>
      <c r="L82" s="38"/>
      <c r="M82" s="38"/>
      <c r="N82" s="38"/>
      <c r="O82" s="38"/>
      <c r="P82" s="38"/>
      <c r="Q82" s="38"/>
      <c r="R82" s="38"/>
      <c r="S82" s="38"/>
      <c r="T82" s="38"/>
      <c r="U82" s="38"/>
      <c r="V82" s="38"/>
      <c r="W82" s="38"/>
      <c r="X82" s="38"/>
      <c r="Y82" s="38"/>
    </row>
    <row r="83" spans="1:25" s="388" customFormat="1" ht="21" customHeight="1">
      <c r="A83" s="1006"/>
      <c r="B83" s="999"/>
      <c r="C83" s="1000"/>
      <c r="D83" s="1000"/>
      <c r="E83" s="1001"/>
      <c r="F83" s="517"/>
      <c r="G83" s="893"/>
      <c r="H83" s="893"/>
      <c r="I83" s="516"/>
      <c r="J83" s="38"/>
      <c r="K83" s="38"/>
      <c r="L83" s="38"/>
      <c r="M83" s="38"/>
      <c r="N83" s="38"/>
      <c r="O83" s="38"/>
      <c r="P83" s="38"/>
      <c r="Q83" s="38"/>
      <c r="R83" s="38"/>
      <c r="S83" s="38"/>
      <c r="T83" s="38"/>
      <c r="U83" s="38"/>
      <c r="V83" s="38"/>
      <c r="W83" s="38"/>
      <c r="X83" s="38"/>
      <c r="Y83" s="38"/>
    </row>
    <row r="84" spans="1:25" s="388" customFormat="1" ht="20.25" customHeight="1">
      <c r="A84" s="1006"/>
      <c r="B84" s="999"/>
      <c r="C84" s="1000"/>
      <c r="D84" s="1000"/>
      <c r="E84" s="1001"/>
      <c r="F84" s="517"/>
      <c r="G84" s="893"/>
      <c r="H84" s="893"/>
      <c r="I84" s="516"/>
      <c r="J84" s="38"/>
      <c r="K84" s="38"/>
      <c r="L84" s="38"/>
      <c r="M84" s="38"/>
      <c r="N84" s="38"/>
      <c r="O84" s="38"/>
      <c r="P84" s="38"/>
      <c r="Q84" s="38"/>
      <c r="R84" s="38"/>
      <c r="S84" s="38"/>
      <c r="T84" s="38"/>
      <c r="U84" s="38"/>
      <c r="V84" s="38"/>
      <c r="W84" s="38"/>
      <c r="X84" s="38"/>
      <c r="Y84" s="38"/>
    </row>
    <row r="85" spans="1:25" s="388" customFormat="1" ht="21" customHeight="1">
      <c r="A85" s="1006"/>
      <c r="B85" s="999"/>
      <c r="C85" s="1000"/>
      <c r="D85" s="1000"/>
      <c r="E85" s="1001"/>
      <c r="F85" s="517"/>
      <c r="G85" s="893"/>
      <c r="H85" s="893"/>
      <c r="I85" s="516"/>
      <c r="J85" s="38"/>
      <c r="K85" s="38"/>
      <c r="L85" s="38"/>
      <c r="M85" s="38"/>
      <c r="N85" s="38"/>
      <c r="O85" s="38"/>
      <c r="P85" s="38"/>
      <c r="Q85" s="38"/>
      <c r="R85" s="38"/>
      <c r="S85" s="38"/>
      <c r="T85" s="38"/>
      <c r="U85" s="38"/>
      <c r="V85" s="38"/>
      <c r="W85" s="38"/>
      <c r="X85" s="38"/>
      <c r="Y85" s="38"/>
    </row>
    <row r="86" spans="1:25" s="388" customFormat="1" ht="24.9" customHeight="1">
      <c r="A86" s="1006"/>
      <c r="B86" s="436"/>
      <c r="E86" s="44" t="s">
        <v>610</v>
      </c>
      <c r="F86" s="517"/>
      <c r="G86" s="893"/>
      <c r="H86" s="893"/>
      <c r="I86" s="516"/>
      <c r="J86" s="38"/>
      <c r="K86" s="38"/>
      <c r="L86" s="38"/>
      <c r="M86" s="38"/>
      <c r="N86" s="38"/>
      <c r="O86" s="38"/>
      <c r="P86" s="38"/>
      <c r="Q86" s="38"/>
      <c r="R86" s="38"/>
      <c r="S86" s="38"/>
      <c r="T86" s="38"/>
      <c r="U86" s="38"/>
      <c r="V86" s="38"/>
      <c r="W86" s="38"/>
      <c r="X86" s="38"/>
      <c r="Y86" s="38"/>
    </row>
    <row r="87" spans="1:25" s="388" customFormat="1" ht="24.9" customHeight="1">
      <c r="A87" s="1006"/>
      <c r="B87" s="436"/>
      <c r="E87" s="44" t="s">
        <v>22</v>
      </c>
      <c r="F87" s="517"/>
      <c r="G87" s="893"/>
      <c r="H87" s="893"/>
      <c r="I87" s="516"/>
      <c r="J87" s="38"/>
      <c r="K87" s="38"/>
      <c r="L87" s="38"/>
      <c r="M87" s="38"/>
      <c r="N87" s="38"/>
      <c r="O87" s="38"/>
      <c r="P87" s="38"/>
      <c r="Q87" s="38"/>
      <c r="R87" s="38"/>
      <c r="S87" s="38"/>
      <c r="T87" s="38"/>
      <c r="U87" s="38"/>
      <c r="V87" s="38"/>
      <c r="W87" s="38"/>
      <c r="X87" s="38"/>
      <c r="Y87" s="38"/>
    </row>
    <row r="88" spans="1:25" s="388" customFormat="1" ht="24.9" customHeight="1">
      <c r="A88" s="1007"/>
      <c r="B88" s="437"/>
      <c r="C88" s="438"/>
      <c r="D88" s="438"/>
      <c r="E88" s="439" t="s">
        <v>611</v>
      </c>
      <c r="F88" s="517"/>
      <c r="G88" s="893"/>
      <c r="H88" s="893"/>
      <c r="I88" s="516"/>
      <c r="J88" s="38"/>
      <c r="K88" s="38"/>
      <c r="L88" s="38"/>
      <c r="M88" s="38"/>
      <c r="N88" s="38"/>
      <c r="O88" s="38"/>
      <c r="P88" s="38"/>
      <c r="Q88" s="38"/>
      <c r="R88" s="38"/>
      <c r="S88" s="38"/>
      <c r="T88" s="38"/>
      <c r="U88" s="38"/>
      <c r="V88" s="38"/>
      <c r="W88" s="38"/>
      <c r="X88" s="38"/>
      <c r="Y88" s="38"/>
    </row>
    <row r="89" spans="1:25" s="388" customFormat="1" ht="42.75" customHeight="1">
      <c r="A89" s="584">
        <v>6</v>
      </c>
      <c r="B89" s="912" t="s">
        <v>716</v>
      </c>
      <c r="C89" s="912"/>
      <c r="D89" s="912"/>
      <c r="E89" s="912"/>
      <c r="F89" s="564"/>
      <c r="G89" s="441"/>
      <c r="H89" s="442"/>
      <c r="I89" s="442"/>
      <c r="J89" s="38"/>
      <c r="K89" s="38"/>
      <c r="L89" s="38"/>
      <c r="M89" s="38"/>
      <c r="N89" s="38"/>
      <c r="O89" s="38"/>
      <c r="P89" s="38"/>
      <c r="Q89" s="38"/>
      <c r="R89" s="38"/>
      <c r="S89" s="38"/>
      <c r="T89" s="38"/>
      <c r="U89" s="38"/>
      <c r="V89" s="38"/>
      <c r="W89" s="38"/>
      <c r="X89" s="38"/>
      <c r="Y89" s="38"/>
    </row>
    <row r="90" spans="1:25" s="388" customFormat="1" ht="54.75" customHeight="1">
      <c r="A90" s="584">
        <v>7</v>
      </c>
      <c r="B90" s="1002" t="s">
        <v>717</v>
      </c>
      <c r="C90" s="912"/>
      <c r="D90" s="912"/>
      <c r="E90" s="912"/>
      <c r="F90" s="565"/>
      <c r="G90" s="896"/>
      <c r="H90" s="991"/>
      <c r="I90" s="565"/>
      <c r="J90" s="38"/>
      <c r="K90" s="38"/>
      <c r="L90" s="38"/>
      <c r="M90" s="38"/>
      <c r="N90" s="38"/>
      <c r="O90" s="38"/>
      <c r="P90" s="38"/>
      <c r="Q90" s="38"/>
      <c r="R90" s="38"/>
      <c r="S90" s="38"/>
      <c r="T90" s="38"/>
      <c r="U90" s="38"/>
      <c r="V90" s="38"/>
      <c r="W90" s="38"/>
      <c r="X90" s="38"/>
      <c r="Y90" s="38"/>
    </row>
    <row r="91" spans="1:25" s="388" customFormat="1" ht="34.5" hidden="1" customHeight="1">
      <c r="A91" s="584"/>
      <c r="B91" s="912"/>
      <c r="C91" s="912"/>
      <c r="D91" s="912"/>
      <c r="E91" s="912"/>
      <c r="F91" s="900"/>
      <c r="G91" s="901"/>
      <c r="H91" s="900"/>
      <c r="I91" s="901"/>
      <c r="J91" s="38"/>
      <c r="K91" s="38"/>
      <c r="L91" s="38"/>
      <c r="M91" s="38"/>
      <c r="N91" s="38"/>
      <c r="O91" s="38"/>
      <c r="P91" s="38"/>
      <c r="Q91" s="38"/>
      <c r="R91" s="38"/>
      <c r="S91" s="38"/>
      <c r="T91" s="38"/>
      <c r="U91" s="38"/>
      <c r="V91" s="38"/>
      <c r="W91" s="38"/>
      <c r="X91" s="38"/>
      <c r="Y91" s="38"/>
    </row>
    <row r="92" spans="1:25" s="388" customFormat="1" ht="37.5" customHeight="1">
      <c r="A92" s="584">
        <v>8</v>
      </c>
      <c r="B92" s="912" t="s">
        <v>718</v>
      </c>
      <c r="C92" s="912"/>
      <c r="D92" s="912"/>
      <c r="E92" s="912"/>
      <c r="F92" s="565"/>
      <c r="G92" s="441"/>
      <c r="H92" s="442"/>
      <c r="I92" s="442"/>
      <c r="J92" s="38"/>
      <c r="K92" s="38"/>
      <c r="L92" s="38"/>
      <c r="M92" s="38"/>
      <c r="N92" s="38"/>
      <c r="O92" s="38"/>
      <c r="P92" s="38"/>
      <c r="Q92" s="38"/>
      <c r="R92" s="38"/>
      <c r="S92" s="38"/>
      <c r="T92" s="38"/>
      <c r="U92" s="38"/>
      <c r="V92" s="38"/>
      <c r="W92" s="38"/>
      <c r="X92" s="38"/>
      <c r="Y92" s="38"/>
    </row>
    <row r="93" spans="1:25" s="388" customFormat="1" ht="40.5" customHeight="1">
      <c r="A93" s="584">
        <v>9</v>
      </c>
      <c r="B93" s="912" t="s">
        <v>612</v>
      </c>
      <c r="C93" s="912"/>
      <c r="D93" s="912"/>
      <c r="E93" s="912"/>
      <c r="F93" s="565"/>
      <c r="G93" s="441"/>
      <c r="H93" s="442"/>
      <c r="I93" s="442"/>
      <c r="J93" s="38"/>
      <c r="K93" s="38"/>
      <c r="L93" s="38"/>
      <c r="M93" s="38"/>
      <c r="N93" s="38"/>
      <c r="O93" s="38"/>
      <c r="P93" s="38"/>
      <c r="Q93" s="38"/>
      <c r="R93" s="38"/>
      <c r="S93" s="38"/>
      <c r="T93" s="38"/>
      <c r="U93" s="38"/>
      <c r="V93" s="38"/>
      <c r="W93" s="38"/>
      <c r="X93" s="38"/>
      <c r="Y93" s="38"/>
    </row>
    <row r="94" spans="1:25" s="388" customFormat="1" ht="40.5" customHeight="1">
      <c r="A94" s="584">
        <v>10</v>
      </c>
      <c r="B94" s="912" t="s">
        <v>681</v>
      </c>
      <c r="C94" s="912"/>
      <c r="D94" s="912"/>
      <c r="E94" s="912"/>
      <c r="F94" s="565"/>
      <c r="G94" s="441"/>
      <c r="H94" s="442"/>
      <c r="I94" s="442"/>
      <c r="J94" s="38"/>
      <c r="K94" s="38"/>
      <c r="L94" s="38"/>
      <c r="M94" s="38"/>
      <c r="N94" s="38"/>
      <c r="O94" s="38"/>
      <c r="P94" s="38"/>
      <c r="Q94" s="38"/>
      <c r="R94" s="38"/>
      <c r="S94" s="38"/>
      <c r="T94" s="38"/>
      <c r="U94" s="38"/>
      <c r="V94" s="38"/>
      <c r="W94" s="38"/>
      <c r="X94" s="38"/>
      <c r="Y94" s="38"/>
    </row>
    <row r="95" spans="1:25" s="388" customFormat="1" ht="25.5" customHeight="1">
      <c r="A95" s="1005">
        <v>11</v>
      </c>
      <c r="B95" s="905" t="s">
        <v>613</v>
      </c>
      <c r="C95" s="906"/>
      <c r="D95" s="906"/>
      <c r="E95" s="906"/>
      <c r="F95" s="444"/>
      <c r="G95" s="513"/>
      <c r="H95" s="443"/>
      <c r="I95" s="444"/>
      <c r="J95" s="38"/>
      <c r="K95" s="38"/>
      <c r="L95" s="38"/>
      <c r="M95" s="38"/>
      <c r="N95" s="38"/>
      <c r="O95" s="38"/>
      <c r="P95" s="38"/>
      <c r="Q95" s="38"/>
      <c r="R95" s="38"/>
      <c r="S95" s="38"/>
      <c r="T95" s="38"/>
      <c r="U95" s="38"/>
      <c r="V95" s="38"/>
      <c r="W95" s="38"/>
      <c r="X95" s="38"/>
      <c r="Y95" s="38"/>
    </row>
    <row r="96" spans="1:25" s="388" customFormat="1" ht="35.25" customHeight="1">
      <c r="A96" s="1006"/>
      <c r="B96" s="907" t="s">
        <v>614</v>
      </c>
      <c r="C96" s="908"/>
      <c r="D96" s="908"/>
      <c r="E96" s="909"/>
      <c r="F96" s="588" t="s">
        <v>750</v>
      </c>
      <c r="G96" s="588" t="s">
        <v>751</v>
      </c>
      <c r="H96" s="589"/>
      <c r="I96" s="590" t="s">
        <v>750</v>
      </c>
      <c r="J96" s="38"/>
      <c r="K96" s="38"/>
      <c r="L96" s="38"/>
      <c r="M96" s="38"/>
      <c r="N96" s="38"/>
      <c r="O96" s="38"/>
      <c r="P96" s="38"/>
      <c r="Q96" s="38"/>
      <c r="R96" s="38"/>
      <c r="S96" s="38"/>
      <c r="T96" s="38"/>
      <c r="U96" s="38"/>
      <c r="V96" s="38"/>
      <c r="W96" s="38"/>
      <c r="X96" s="38"/>
      <c r="Y96" s="38"/>
    </row>
    <row r="97" spans="1:25" s="388" customFormat="1" ht="36.75" customHeight="1">
      <c r="A97" s="584">
        <v>12</v>
      </c>
      <c r="B97" s="898" t="s">
        <v>615</v>
      </c>
      <c r="C97" s="899"/>
      <c r="D97" s="899"/>
      <c r="E97" s="910"/>
      <c r="F97" s="440"/>
      <c r="G97" s="441"/>
      <c r="H97" s="442"/>
      <c r="I97" s="442"/>
      <c r="J97" s="38"/>
      <c r="K97" s="38"/>
      <c r="L97" s="38"/>
      <c r="M97" s="38"/>
      <c r="N97" s="38"/>
      <c r="O97" s="38"/>
      <c r="P97" s="38"/>
      <c r="Q97" s="38"/>
      <c r="R97" s="38"/>
      <c r="S97" s="38"/>
      <c r="T97" s="38"/>
      <c r="U97" s="38"/>
      <c r="V97" s="38"/>
      <c r="W97" s="38"/>
      <c r="X97" s="38"/>
      <c r="Y97" s="38"/>
    </row>
    <row r="98" spans="1:25" s="388" customFormat="1" ht="18.75" customHeight="1">
      <c r="A98" s="435"/>
      <c r="B98" s="566" t="s">
        <v>719</v>
      </c>
      <c r="C98" s="510"/>
      <c r="D98" s="510"/>
      <c r="E98" s="510"/>
      <c r="F98" s="510"/>
      <c r="G98" s="510"/>
      <c r="H98" s="510"/>
      <c r="I98" s="510"/>
      <c r="J98" s="38"/>
      <c r="K98" s="38"/>
      <c r="L98" s="38"/>
      <c r="M98" s="38"/>
      <c r="N98" s="38"/>
      <c r="O98" s="38"/>
      <c r="P98" s="38"/>
      <c r="Q98" s="38"/>
      <c r="R98" s="38"/>
      <c r="S98" s="38"/>
      <c r="T98" s="38"/>
      <c r="U98" s="38"/>
      <c r="V98" s="38"/>
      <c r="W98" s="38"/>
      <c r="X98" s="38"/>
      <c r="Y98" s="38"/>
    </row>
    <row r="99" spans="1:25" s="388" customFormat="1" ht="24" customHeight="1">
      <c r="A99" s="1003">
        <v>2.4</v>
      </c>
      <c r="B99" s="992" t="s">
        <v>720</v>
      </c>
      <c r="C99" s="993"/>
      <c r="D99" s="993"/>
      <c r="E99" s="993"/>
      <c r="F99" s="993"/>
      <c r="G99" s="993"/>
      <c r="H99" s="993"/>
      <c r="I99" s="993"/>
    </row>
    <row r="100" spans="1:25" s="388" customFormat="1" ht="48.75" customHeight="1">
      <c r="A100" s="1003"/>
      <c r="B100" s="889" t="s">
        <v>721</v>
      </c>
      <c r="C100" s="889"/>
      <c r="D100" s="889"/>
      <c r="E100" s="889"/>
      <c r="F100" s="889"/>
      <c r="G100" s="889"/>
      <c r="H100" s="889"/>
      <c r="I100" s="889"/>
      <c r="J100" s="59"/>
    </row>
    <row r="101" spans="1:25" s="388" customFormat="1" ht="48.75" customHeight="1">
      <c r="A101" s="587" t="s">
        <v>683</v>
      </c>
      <c r="B101" s="890" t="s">
        <v>722</v>
      </c>
      <c r="C101" s="891"/>
      <c r="D101" s="891"/>
      <c r="E101" s="891"/>
      <c r="F101" s="902"/>
      <c r="G101" s="903"/>
      <c r="H101" s="903"/>
      <c r="I101" s="904"/>
      <c r="J101" s="432"/>
      <c r="K101" s="432"/>
      <c r="L101" s="432"/>
      <c r="M101" s="432"/>
      <c r="N101" s="404"/>
      <c r="O101" s="432"/>
      <c r="P101" s="432"/>
      <c r="Q101" s="432"/>
      <c r="R101" s="432"/>
      <c r="S101" s="432"/>
      <c r="T101" s="432"/>
      <c r="U101" s="432"/>
      <c r="V101" s="432"/>
      <c r="W101" s="432"/>
      <c r="X101" s="432"/>
      <c r="Y101" s="432"/>
    </row>
    <row r="102" spans="1:25" s="388" customFormat="1" ht="56.25" customHeight="1">
      <c r="A102" s="587" t="s">
        <v>684</v>
      </c>
      <c r="B102" s="890" t="s">
        <v>723</v>
      </c>
      <c r="C102" s="891"/>
      <c r="D102" s="891"/>
      <c r="E102" s="891"/>
      <c r="F102" s="1009"/>
      <c r="G102" s="1008"/>
      <c r="H102" s="1008"/>
      <c r="I102" s="901"/>
      <c r="J102" s="432"/>
      <c r="K102" s="432"/>
      <c r="L102" s="432"/>
      <c r="M102" s="432"/>
      <c r="N102" s="404"/>
      <c r="O102" s="432"/>
      <c r="P102" s="432"/>
      <c r="Q102" s="432"/>
      <c r="R102" s="432"/>
      <c r="S102" s="432"/>
      <c r="T102" s="432"/>
      <c r="U102" s="432"/>
      <c r="V102" s="432"/>
      <c r="W102" s="432"/>
      <c r="X102" s="432"/>
      <c r="Y102" s="432"/>
    </row>
    <row r="103" spans="1:25" s="388" customFormat="1" ht="54.75" customHeight="1">
      <c r="A103" s="587" t="s">
        <v>685</v>
      </c>
      <c r="B103" s="1011" t="s">
        <v>724</v>
      </c>
      <c r="C103" s="1012"/>
      <c r="D103" s="1012"/>
      <c r="E103" s="1013"/>
      <c r="F103" s="902"/>
      <c r="G103" s="903"/>
      <c r="H103" s="903"/>
      <c r="I103" s="904"/>
      <c r="J103" s="432"/>
      <c r="K103" s="432"/>
      <c r="L103" s="432"/>
      <c r="M103" s="432"/>
      <c r="N103" s="286"/>
      <c r="O103" s="432"/>
      <c r="P103" s="432"/>
      <c r="Q103" s="432"/>
      <c r="R103" s="432"/>
      <c r="S103" s="432"/>
      <c r="T103" s="432"/>
      <c r="U103" s="432"/>
      <c r="V103" s="432"/>
      <c r="W103" s="432"/>
      <c r="X103" s="432"/>
      <c r="Y103" s="432"/>
    </row>
    <row r="104" spans="1:25" s="388" customFormat="1" ht="27" customHeight="1">
      <c r="A104" s="584"/>
      <c r="B104" s="889" t="s">
        <v>725</v>
      </c>
      <c r="C104" s="889"/>
      <c r="D104" s="889"/>
      <c r="E104" s="889"/>
      <c r="F104" s="889"/>
      <c r="G104" s="889"/>
      <c r="H104" s="889"/>
      <c r="I104" s="889"/>
      <c r="J104" s="38"/>
      <c r="K104" s="38"/>
      <c r="L104" s="38"/>
      <c r="M104" s="38"/>
      <c r="N104" s="38"/>
      <c r="O104" s="38"/>
      <c r="P104" s="38"/>
      <c r="Q104" s="38"/>
      <c r="R104" s="38"/>
      <c r="S104" s="38"/>
      <c r="T104" s="38"/>
      <c r="U104" s="38"/>
      <c r="V104" s="38"/>
      <c r="W104" s="38"/>
      <c r="X104" s="38"/>
      <c r="Y104" s="38"/>
    </row>
    <row r="105" spans="1:25" s="388" customFormat="1" ht="38.25" customHeight="1">
      <c r="A105" s="584">
        <v>1</v>
      </c>
      <c r="B105" s="898" t="s">
        <v>607</v>
      </c>
      <c r="C105" s="899"/>
      <c r="D105" s="899"/>
      <c r="E105" s="995"/>
      <c r="F105" s="440"/>
      <c r="G105" s="441"/>
      <c r="H105" s="442"/>
      <c r="I105" s="442"/>
      <c r="J105" s="38"/>
      <c r="K105" s="38"/>
      <c r="L105" s="38"/>
      <c r="M105" s="38"/>
      <c r="N105" s="286"/>
      <c r="O105" s="38"/>
      <c r="P105" s="38"/>
      <c r="Q105" s="38"/>
      <c r="R105" s="38"/>
      <c r="S105" s="38"/>
      <c r="T105" s="38"/>
      <c r="U105" s="38"/>
      <c r="V105" s="38"/>
      <c r="W105" s="38"/>
      <c r="X105" s="38"/>
      <c r="Y105" s="38"/>
    </row>
    <row r="106" spans="1:25" s="388" customFormat="1" ht="35.25" customHeight="1">
      <c r="A106" s="584">
        <v>2</v>
      </c>
      <c r="B106" s="898" t="s">
        <v>608</v>
      </c>
      <c r="C106" s="899"/>
      <c r="D106" s="899"/>
      <c r="E106" s="899"/>
      <c r="F106" s="440"/>
      <c r="G106" s="441"/>
      <c r="H106" s="442"/>
      <c r="I106" s="442"/>
      <c r="J106" s="38"/>
      <c r="K106" s="38"/>
      <c r="L106" s="38"/>
      <c r="M106" s="38"/>
      <c r="N106" s="38"/>
      <c r="O106" s="38"/>
      <c r="P106" s="38"/>
      <c r="Q106" s="38"/>
      <c r="R106" s="38"/>
      <c r="S106" s="38"/>
      <c r="T106" s="38"/>
      <c r="U106" s="38"/>
      <c r="V106" s="38"/>
      <c r="W106" s="38"/>
      <c r="X106" s="38"/>
      <c r="Y106" s="38"/>
    </row>
    <row r="107" spans="1:25" s="388" customFormat="1" ht="34.5" customHeight="1">
      <c r="A107" s="1005">
        <v>3</v>
      </c>
      <c r="B107" s="996" t="s">
        <v>616</v>
      </c>
      <c r="C107" s="997"/>
      <c r="D107" s="997"/>
      <c r="E107" s="997"/>
      <c r="F107" s="440"/>
      <c r="G107" s="441"/>
      <c r="H107" s="442"/>
      <c r="I107" s="442"/>
      <c r="J107" s="38"/>
      <c r="K107" s="38"/>
      <c r="L107" s="38"/>
      <c r="M107" s="38"/>
      <c r="N107" s="38"/>
      <c r="O107" s="38"/>
      <c r="P107" s="38"/>
      <c r="Q107" s="38"/>
      <c r="R107" s="38"/>
      <c r="S107" s="38"/>
      <c r="T107" s="38"/>
      <c r="U107" s="38"/>
      <c r="V107" s="38"/>
      <c r="W107" s="38"/>
      <c r="X107" s="38"/>
      <c r="Y107" s="38"/>
    </row>
    <row r="108" spans="1:25" s="388" customFormat="1" ht="27.75" customHeight="1">
      <c r="A108" s="1006"/>
      <c r="B108" s="999"/>
      <c r="C108" s="1000"/>
      <c r="D108" s="1000"/>
      <c r="E108" s="1000"/>
      <c r="F108" s="440"/>
      <c r="G108" s="441"/>
      <c r="H108" s="442"/>
      <c r="I108" s="442"/>
      <c r="J108" s="38"/>
      <c r="K108" s="38"/>
      <c r="L108" s="38"/>
      <c r="M108" s="38"/>
      <c r="N108" s="38"/>
      <c r="O108" s="38"/>
      <c r="P108" s="38"/>
      <c r="Q108" s="38"/>
      <c r="R108" s="38"/>
      <c r="S108" s="38"/>
      <c r="T108" s="38"/>
      <c r="U108" s="38"/>
      <c r="V108" s="38"/>
      <c r="W108" s="38"/>
      <c r="X108" s="38"/>
      <c r="Y108" s="38"/>
    </row>
    <row r="109" spans="1:25" s="388" customFormat="1" ht="31.5" customHeight="1">
      <c r="A109" s="1006"/>
      <c r="B109" s="436"/>
      <c r="E109" s="44" t="s">
        <v>610</v>
      </c>
      <c r="F109" s="440"/>
      <c r="G109" s="441"/>
      <c r="H109" s="442"/>
      <c r="I109" s="442"/>
      <c r="J109" s="38"/>
      <c r="K109" s="38"/>
      <c r="L109" s="38"/>
      <c r="M109" s="38"/>
      <c r="N109" s="38"/>
      <c r="O109" s="38"/>
      <c r="P109" s="38"/>
      <c r="Q109" s="38"/>
      <c r="R109" s="38"/>
      <c r="S109" s="38"/>
      <c r="T109" s="38"/>
      <c r="U109" s="38"/>
      <c r="V109" s="38"/>
      <c r="W109" s="38"/>
      <c r="X109" s="38"/>
      <c r="Y109" s="38"/>
    </row>
    <row r="110" spans="1:25" s="388" customFormat="1" ht="31.5" customHeight="1">
      <c r="A110" s="1006"/>
      <c r="B110" s="436"/>
      <c r="E110" s="44" t="s">
        <v>22</v>
      </c>
      <c r="F110" s="440"/>
      <c r="G110" s="441"/>
      <c r="H110" s="442"/>
      <c r="I110" s="442"/>
      <c r="J110" s="38"/>
      <c r="K110" s="38"/>
      <c r="L110" s="38"/>
      <c r="M110" s="38"/>
      <c r="N110" s="38"/>
      <c r="O110" s="38"/>
      <c r="P110" s="38"/>
      <c r="Q110" s="38"/>
      <c r="R110" s="38"/>
      <c r="S110" s="38"/>
      <c r="T110" s="38"/>
      <c r="U110" s="38"/>
      <c r="V110" s="38"/>
      <c r="W110" s="38"/>
      <c r="X110" s="38"/>
      <c r="Y110" s="38"/>
    </row>
    <row r="111" spans="1:25" s="388" customFormat="1" ht="30" customHeight="1">
      <c r="A111" s="1007"/>
      <c r="B111" s="437"/>
      <c r="C111" s="438"/>
      <c r="D111" s="438"/>
      <c r="E111" s="439" t="s">
        <v>611</v>
      </c>
      <c r="F111" s="440"/>
      <c r="G111" s="441"/>
      <c r="H111" s="442"/>
      <c r="I111" s="442"/>
      <c r="J111" s="38"/>
      <c r="K111" s="38"/>
      <c r="L111" s="38"/>
      <c r="M111" s="38"/>
      <c r="N111" s="38"/>
      <c r="O111" s="38"/>
      <c r="P111" s="38"/>
      <c r="Q111" s="38"/>
      <c r="R111" s="38"/>
      <c r="S111" s="38"/>
      <c r="T111" s="38"/>
      <c r="U111" s="38"/>
      <c r="V111" s="38"/>
      <c r="W111" s="38"/>
      <c r="X111" s="38"/>
      <c r="Y111" s="38"/>
    </row>
    <row r="112" spans="1:25" s="388" customFormat="1" ht="15.75" customHeight="1">
      <c r="A112" s="59"/>
      <c r="B112" s="29"/>
      <c r="C112" s="84"/>
      <c r="D112" s="84"/>
      <c r="E112" s="84"/>
      <c r="F112" s="84"/>
      <c r="G112" s="84"/>
      <c r="H112" s="84"/>
      <c r="I112" s="84"/>
      <c r="J112" s="59"/>
    </row>
    <row r="113" spans="1:25" s="388" customFormat="1" ht="22.5" customHeight="1">
      <c r="A113" s="583" t="s">
        <v>744</v>
      </c>
      <c r="B113" s="1010" t="s">
        <v>686</v>
      </c>
      <c r="C113" s="1010"/>
      <c r="D113" s="1010"/>
      <c r="E113" s="1010"/>
      <c r="F113" s="582"/>
      <c r="G113" s="582"/>
      <c r="H113" s="582"/>
      <c r="I113" s="582"/>
      <c r="J113" s="59"/>
    </row>
    <row r="114" spans="1:25" s="388" customFormat="1" ht="59.25" customHeight="1">
      <c r="A114" s="568" t="s">
        <v>18</v>
      </c>
      <c r="B114" s="912" t="s">
        <v>777</v>
      </c>
      <c r="C114" s="912"/>
      <c r="D114" s="912"/>
      <c r="E114" s="912"/>
      <c r="F114" s="442"/>
      <c r="G114" s="441"/>
      <c r="H114" s="442"/>
      <c r="I114" s="442"/>
      <c r="J114" s="38"/>
      <c r="K114" s="38"/>
      <c r="L114" s="38"/>
      <c r="M114" s="38"/>
      <c r="N114" s="38"/>
      <c r="O114" s="38"/>
      <c r="P114" s="38"/>
      <c r="Q114" s="38"/>
      <c r="R114" s="38"/>
      <c r="S114" s="38"/>
      <c r="T114" s="38"/>
      <c r="U114" s="38"/>
      <c r="V114" s="38"/>
      <c r="W114" s="38"/>
      <c r="X114" s="38"/>
      <c r="Y114" s="38"/>
    </row>
    <row r="115" spans="1:25" s="388" customFormat="1" ht="33.75" customHeight="1">
      <c r="A115" s="568" t="s">
        <v>27</v>
      </c>
      <c r="B115" s="911" t="s">
        <v>726</v>
      </c>
      <c r="C115" s="911"/>
      <c r="D115" s="911"/>
      <c r="E115" s="911"/>
      <c r="F115" s="442"/>
      <c r="G115" s="441"/>
      <c r="H115" s="442"/>
      <c r="I115" s="442"/>
      <c r="J115" s="38"/>
      <c r="K115" s="38"/>
      <c r="L115" s="38"/>
      <c r="M115" s="38"/>
      <c r="N115" s="38"/>
      <c r="O115" s="38"/>
      <c r="P115" s="38"/>
      <c r="Q115" s="38"/>
      <c r="R115" s="38"/>
      <c r="S115" s="38"/>
      <c r="T115" s="38"/>
      <c r="U115" s="38"/>
      <c r="V115" s="38"/>
      <c r="W115" s="38"/>
      <c r="X115" s="38"/>
      <c r="Y115" s="38"/>
    </row>
    <row r="116" spans="1:25" s="388" customFormat="1" ht="36" customHeight="1">
      <c r="A116" s="568" t="s">
        <v>459</v>
      </c>
      <c r="B116" s="912" t="s">
        <v>727</v>
      </c>
      <c r="C116" s="912"/>
      <c r="D116" s="912"/>
      <c r="E116" s="912"/>
      <c r="F116" s="442"/>
      <c r="G116" s="441"/>
      <c r="H116" s="442"/>
      <c r="I116" s="442"/>
      <c r="J116" s="38"/>
      <c r="K116" s="38"/>
      <c r="L116" s="38"/>
      <c r="M116" s="38"/>
      <c r="N116" s="38"/>
      <c r="O116" s="38"/>
      <c r="P116" s="38"/>
      <c r="Q116" s="38"/>
      <c r="R116" s="38"/>
      <c r="S116" s="38"/>
      <c r="T116" s="38"/>
      <c r="U116" s="38"/>
      <c r="V116" s="38"/>
      <c r="W116" s="38"/>
      <c r="X116" s="38"/>
      <c r="Y116" s="38"/>
    </row>
    <row r="117" spans="1:25" s="388" customFormat="1" ht="34.5" hidden="1" customHeight="1">
      <c r="A117" s="584"/>
      <c r="B117" s="912"/>
      <c r="C117" s="912"/>
      <c r="D117" s="912"/>
      <c r="E117" s="912"/>
      <c r="F117" s="1008"/>
      <c r="G117" s="901"/>
      <c r="H117" s="900"/>
      <c r="I117" s="901"/>
      <c r="J117" s="38"/>
      <c r="K117" s="38"/>
      <c r="L117" s="38"/>
      <c r="M117" s="38"/>
      <c r="N117" s="38"/>
      <c r="O117" s="38"/>
      <c r="P117" s="38"/>
      <c r="Q117" s="38"/>
      <c r="R117" s="38"/>
      <c r="S117" s="38"/>
      <c r="T117" s="38"/>
      <c r="U117" s="38"/>
      <c r="V117" s="38"/>
      <c r="W117" s="38"/>
      <c r="X117" s="38"/>
      <c r="Y117" s="38"/>
    </row>
    <row r="118" spans="1:25" s="388" customFormat="1" ht="38.25" customHeight="1">
      <c r="A118" s="568" t="s">
        <v>510</v>
      </c>
      <c r="B118" s="912" t="s">
        <v>612</v>
      </c>
      <c r="C118" s="912"/>
      <c r="D118" s="912"/>
      <c r="E118" s="912"/>
      <c r="F118" s="442"/>
      <c r="G118" s="441"/>
      <c r="H118" s="442"/>
      <c r="I118" s="442"/>
      <c r="J118" s="38"/>
      <c r="K118" s="38"/>
      <c r="L118" s="38"/>
      <c r="M118" s="38"/>
      <c r="N118" s="38"/>
      <c r="O118" s="38"/>
      <c r="P118" s="38"/>
      <c r="Q118" s="38"/>
      <c r="R118" s="38"/>
      <c r="S118" s="38"/>
      <c r="T118" s="38"/>
      <c r="U118" s="38"/>
      <c r="V118" s="38"/>
      <c r="W118" s="38"/>
      <c r="X118" s="38"/>
      <c r="Y118" s="38"/>
    </row>
    <row r="119" spans="1:25" s="388" customFormat="1" ht="32.25" customHeight="1">
      <c r="A119" s="568" t="s">
        <v>460</v>
      </c>
      <c r="B119" s="912" t="s">
        <v>728</v>
      </c>
      <c r="C119" s="912"/>
      <c r="D119" s="912"/>
      <c r="E119" s="912"/>
      <c r="F119" s="442"/>
      <c r="G119" s="441"/>
      <c r="H119" s="442"/>
      <c r="I119" s="442"/>
      <c r="J119" s="38"/>
      <c r="K119" s="38"/>
      <c r="L119" s="38"/>
      <c r="M119" s="38"/>
      <c r="N119" s="38"/>
      <c r="O119" s="38"/>
      <c r="P119" s="38"/>
      <c r="Q119" s="38"/>
      <c r="R119" s="38"/>
      <c r="S119" s="38"/>
      <c r="T119" s="38"/>
      <c r="U119" s="38"/>
      <c r="V119" s="38"/>
      <c r="W119" s="38"/>
      <c r="X119" s="38"/>
      <c r="Y119" s="38"/>
    </row>
    <row r="120" spans="1:25" s="388" customFormat="1" ht="42.75" customHeight="1">
      <c r="A120" s="568" t="s">
        <v>465</v>
      </c>
      <c r="B120" s="1004" t="s">
        <v>729</v>
      </c>
      <c r="C120" s="1004"/>
      <c r="D120" s="1004"/>
      <c r="E120" s="1004"/>
      <c r="F120" s="442"/>
      <c r="G120" s="441"/>
      <c r="H120" s="442"/>
      <c r="I120" s="442"/>
      <c r="J120" s="38"/>
      <c r="K120" s="38"/>
      <c r="L120" s="38"/>
      <c r="M120" s="38"/>
      <c r="N120" s="38"/>
      <c r="O120" s="38"/>
      <c r="P120" s="38"/>
      <c r="Q120" s="38"/>
      <c r="R120" s="38"/>
      <c r="S120" s="38"/>
      <c r="T120" s="38"/>
      <c r="U120" s="38"/>
      <c r="V120" s="38"/>
      <c r="W120" s="38"/>
      <c r="X120" s="38"/>
      <c r="Y120" s="38"/>
    </row>
    <row r="121" spans="1:25" s="388" customFormat="1" ht="29.25" customHeight="1">
      <c r="A121" s="1015" t="s">
        <v>655</v>
      </c>
      <c r="B121" s="905" t="s">
        <v>613</v>
      </c>
      <c r="C121" s="906"/>
      <c r="D121" s="906"/>
      <c r="E121" s="906"/>
      <c r="F121" s="443"/>
      <c r="G121" s="513"/>
      <c r="H121" s="443"/>
      <c r="I121" s="444"/>
      <c r="J121" s="38"/>
      <c r="K121" s="38"/>
      <c r="L121" s="38"/>
      <c r="M121" s="38"/>
      <c r="N121" s="38"/>
      <c r="O121" s="38"/>
      <c r="P121" s="38"/>
      <c r="Q121" s="38"/>
      <c r="R121" s="38"/>
      <c r="S121" s="38"/>
      <c r="T121" s="38"/>
      <c r="U121" s="38"/>
      <c r="V121" s="38"/>
      <c r="W121" s="38"/>
      <c r="X121" s="38"/>
      <c r="Y121" s="38"/>
    </row>
    <row r="122" spans="1:25" s="388" customFormat="1" ht="24" customHeight="1">
      <c r="A122" s="1016"/>
      <c r="B122" s="1014" t="s">
        <v>614</v>
      </c>
      <c r="C122" s="1014"/>
      <c r="D122" s="1014"/>
      <c r="E122" s="1014"/>
      <c r="F122" s="445"/>
      <c r="G122" s="514"/>
      <c r="H122" s="445"/>
      <c r="I122" s="446"/>
      <c r="J122" s="38"/>
      <c r="K122" s="38"/>
      <c r="L122" s="38"/>
      <c r="M122" s="38"/>
      <c r="N122" s="38"/>
      <c r="O122" s="38"/>
      <c r="P122" s="38"/>
      <c r="Q122" s="38"/>
      <c r="R122" s="38"/>
      <c r="S122" s="38"/>
      <c r="T122" s="38"/>
      <c r="U122" s="38"/>
      <c r="V122" s="38"/>
      <c r="W122" s="38"/>
      <c r="X122" s="38"/>
      <c r="Y122" s="38"/>
    </row>
    <row r="123" spans="1:25" s="388" customFormat="1" ht="18.75" customHeight="1">
      <c r="A123" s="1017"/>
      <c r="B123" s="912"/>
      <c r="C123" s="912"/>
      <c r="D123" s="912"/>
      <c r="E123" s="912"/>
      <c r="F123" s="573" t="s">
        <v>682</v>
      </c>
      <c r="G123" s="542" t="s">
        <v>682</v>
      </c>
      <c r="H123" s="518"/>
      <c r="I123" s="543" t="s">
        <v>682</v>
      </c>
      <c r="J123" s="38"/>
      <c r="K123" s="38"/>
      <c r="L123" s="38"/>
      <c r="M123" s="38"/>
      <c r="N123" s="38"/>
      <c r="O123" s="38"/>
      <c r="P123" s="38"/>
      <c r="Q123" s="38"/>
      <c r="R123" s="38"/>
      <c r="S123" s="38"/>
      <c r="T123" s="38"/>
      <c r="U123" s="38"/>
      <c r="V123" s="38"/>
      <c r="W123" s="38"/>
      <c r="X123" s="38"/>
      <c r="Y123" s="38"/>
    </row>
    <row r="124" spans="1:25" s="577" customFormat="1" ht="21.75" customHeight="1">
      <c r="A124" s="438"/>
      <c r="B124" s="21" t="s">
        <v>719</v>
      </c>
      <c r="C124" s="576"/>
      <c r="D124" s="576"/>
      <c r="E124" s="576"/>
      <c r="F124" s="576"/>
      <c r="G124" s="576"/>
      <c r="H124" s="576"/>
      <c r="I124" s="576"/>
      <c r="J124" s="438"/>
    </row>
    <row r="125" spans="1:25" s="388" customFormat="1" ht="18.75" customHeight="1">
      <c r="A125" s="579" t="s">
        <v>732</v>
      </c>
      <c r="B125" s="915" t="s">
        <v>733</v>
      </c>
      <c r="C125" s="916"/>
      <c r="D125" s="916"/>
      <c r="E125" s="916"/>
      <c r="F125" s="569"/>
      <c r="G125" s="575"/>
      <c r="H125" s="575"/>
      <c r="I125" s="578"/>
      <c r="J125" s="38"/>
      <c r="K125" s="38"/>
      <c r="L125" s="38"/>
      <c r="M125" s="38"/>
      <c r="N125" s="38"/>
      <c r="O125" s="38"/>
      <c r="P125" s="38"/>
      <c r="Q125" s="38"/>
      <c r="R125" s="38"/>
      <c r="S125" s="38"/>
      <c r="T125" s="38"/>
      <c r="U125" s="38"/>
      <c r="V125" s="38"/>
      <c r="W125" s="38"/>
      <c r="X125" s="38"/>
      <c r="Y125" s="38"/>
    </row>
    <row r="126" spans="1:25" s="388" customFormat="1" ht="57.75" customHeight="1">
      <c r="A126" s="568" t="s">
        <v>734</v>
      </c>
      <c r="B126" s="899" t="s">
        <v>778</v>
      </c>
      <c r="C126" s="899"/>
      <c r="D126" s="899"/>
      <c r="E126" s="910"/>
      <c r="F126" s="565"/>
      <c r="G126" s="896"/>
      <c r="H126" s="991"/>
      <c r="I126" s="572"/>
      <c r="J126" s="38"/>
      <c r="K126" s="38"/>
      <c r="L126" s="38"/>
      <c r="M126" s="38"/>
      <c r="N126" s="38"/>
      <c r="O126" s="38"/>
      <c r="P126" s="38"/>
      <c r="Q126" s="38"/>
      <c r="R126" s="38"/>
      <c r="S126" s="38"/>
      <c r="T126" s="38"/>
      <c r="U126" s="38"/>
      <c r="V126" s="38"/>
      <c r="W126" s="38"/>
      <c r="X126" s="38"/>
      <c r="Y126" s="38"/>
    </row>
    <row r="127" spans="1:25" s="388" customFormat="1" ht="28.5" customHeight="1">
      <c r="A127" s="568" t="s">
        <v>735</v>
      </c>
      <c r="B127" s="899" t="s">
        <v>736</v>
      </c>
      <c r="C127" s="899"/>
      <c r="D127" s="899"/>
      <c r="E127" s="910"/>
      <c r="F127" s="443"/>
      <c r="G127" s="427"/>
      <c r="H127" s="557"/>
      <c r="I127" s="572"/>
      <c r="J127" s="38"/>
      <c r="K127" s="38"/>
      <c r="L127" s="38"/>
      <c r="M127" s="38"/>
      <c r="N127" s="38"/>
      <c r="O127" s="38"/>
      <c r="P127" s="38"/>
      <c r="Q127" s="38"/>
      <c r="R127" s="38"/>
      <c r="S127" s="38"/>
      <c r="T127" s="38"/>
      <c r="U127" s="38"/>
      <c r="V127" s="38"/>
      <c r="W127" s="38"/>
      <c r="X127" s="38"/>
      <c r="Y127" s="38"/>
    </row>
    <row r="128" spans="1:25" s="388" customFormat="1" ht="40.5" customHeight="1">
      <c r="A128" s="568" t="s">
        <v>737</v>
      </c>
      <c r="B128" s="1018" t="s">
        <v>738</v>
      </c>
      <c r="C128" s="1018"/>
      <c r="D128" s="1018"/>
      <c r="E128" s="1019"/>
      <c r="F128" s="442"/>
      <c r="G128" s="896"/>
      <c r="H128" s="991"/>
      <c r="I128" s="442"/>
      <c r="J128" s="38"/>
      <c r="K128" s="38"/>
      <c r="L128" s="38"/>
      <c r="M128" s="38"/>
      <c r="N128" s="38"/>
      <c r="O128" s="38"/>
      <c r="P128" s="38"/>
      <c r="Q128" s="38"/>
      <c r="R128" s="38"/>
      <c r="S128" s="38"/>
      <c r="T128" s="38"/>
      <c r="U128" s="38"/>
      <c r="V128" s="38"/>
      <c r="W128" s="38"/>
      <c r="X128" s="38"/>
      <c r="Y128" s="38"/>
    </row>
    <row r="129" spans="1:25" s="388" customFormat="1" ht="24" customHeight="1">
      <c r="A129" s="568" t="s">
        <v>739</v>
      </c>
      <c r="B129" s="899" t="s">
        <v>612</v>
      </c>
      <c r="C129" s="899"/>
      <c r="D129" s="899"/>
      <c r="E129" s="910"/>
      <c r="F129" s="442"/>
      <c r="G129" s="896"/>
      <c r="H129" s="991"/>
      <c r="I129" s="442"/>
      <c r="J129" s="38"/>
      <c r="K129" s="38"/>
      <c r="L129" s="38"/>
      <c r="M129" s="38"/>
      <c r="N129" s="38"/>
      <c r="O129" s="38"/>
      <c r="P129" s="38"/>
      <c r="Q129" s="38"/>
      <c r="R129" s="38"/>
      <c r="S129" s="38"/>
      <c r="T129" s="38"/>
      <c r="U129" s="38"/>
      <c r="V129" s="38"/>
      <c r="W129" s="38"/>
      <c r="X129" s="38"/>
      <c r="Y129" s="38"/>
    </row>
    <row r="130" spans="1:25" s="388" customFormat="1" ht="27" customHeight="1">
      <c r="A130" s="568" t="s">
        <v>740</v>
      </c>
      <c r="B130" s="899" t="s">
        <v>741</v>
      </c>
      <c r="C130" s="899"/>
      <c r="D130" s="899"/>
      <c r="E130" s="910"/>
      <c r="F130" s="442"/>
      <c r="G130" s="896"/>
      <c r="H130" s="991"/>
      <c r="I130" s="442"/>
      <c r="J130" s="38"/>
      <c r="K130" s="38"/>
      <c r="L130" s="38"/>
      <c r="M130" s="38"/>
      <c r="N130" s="38"/>
      <c r="O130" s="38"/>
      <c r="P130" s="38"/>
      <c r="Q130" s="38"/>
      <c r="R130" s="38"/>
      <c r="S130" s="38"/>
      <c r="T130" s="38"/>
      <c r="U130" s="38"/>
      <c r="V130" s="38"/>
      <c r="W130" s="38"/>
      <c r="X130" s="38"/>
      <c r="Y130" s="38"/>
    </row>
    <row r="131" spans="1:25" s="388" customFormat="1" ht="40.5" customHeight="1">
      <c r="A131" s="568" t="s">
        <v>730</v>
      </c>
      <c r="B131" s="899" t="s">
        <v>742</v>
      </c>
      <c r="C131" s="899"/>
      <c r="D131" s="899"/>
      <c r="E131" s="910"/>
      <c r="F131" s="442"/>
      <c r="G131" s="896"/>
      <c r="H131" s="991"/>
      <c r="I131" s="442"/>
      <c r="J131" s="38"/>
      <c r="K131" s="38"/>
      <c r="L131" s="38"/>
      <c r="M131" s="38"/>
      <c r="N131" s="38"/>
      <c r="O131" s="38"/>
      <c r="P131" s="38"/>
      <c r="Q131" s="38"/>
      <c r="R131" s="38"/>
      <c r="S131" s="38"/>
      <c r="T131" s="38"/>
      <c r="U131" s="38"/>
      <c r="V131" s="38"/>
      <c r="W131" s="38"/>
      <c r="X131" s="38"/>
      <c r="Y131" s="38"/>
    </row>
    <row r="132" spans="1:25" s="388" customFormat="1" ht="39" customHeight="1">
      <c r="A132" s="568" t="s">
        <v>731</v>
      </c>
      <c r="B132" s="899" t="s">
        <v>746</v>
      </c>
      <c r="C132" s="899"/>
      <c r="D132" s="899"/>
      <c r="E132" s="910"/>
      <c r="F132" s="442"/>
      <c r="G132" s="896"/>
      <c r="H132" s="991"/>
      <c r="I132" s="442"/>
      <c r="J132" s="38"/>
      <c r="K132" s="38"/>
      <c r="L132" s="38"/>
      <c r="M132" s="38"/>
      <c r="N132" s="38"/>
      <c r="O132" s="38"/>
      <c r="P132" s="38"/>
      <c r="Q132" s="38"/>
      <c r="R132" s="38"/>
      <c r="S132" s="38"/>
      <c r="T132" s="38"/>
      <c r="U132" s="38"/>
      <c r="V132" s="38"/>
      <c r="W132" s="38"/>
      <c r="X132" s="38"/>
      <c r="Y132" s="38"/>
    </row>
    <row r="133" spans="1:25" s="388" customFormat="1" ht="30" customHeight="1">
      <c r="A133" s="1005" t="s">
        <v>731</v>
      </c>
      <c r="B133" s="905" t="s">
        <v>613</v>
      </c>
      <c r="C133" s="906"/>
      <c r="D133" s="906"/>
      <c r="E133" s="906"/>
      <c r="F133" s="444"/>
      <c r="G133" s="513"/>
      <c r="H133" s="443"/>
      <c r="I133" s="444"/>
      <c r="J133" s="38"/>
      <c r="K133" s="38"/>
      <c r="L133" s="38"/>
      <c r="M133" s="38"/>
      <c r="N133" s="38"/>
      <c r="O133" s="38"/>
      <c r="P133" s="38"/>
      <c r="Q133" s="38"/>
      <c r="R133" s="38"/>
      <c r="S133" s="38"/>
      <c r="T133" s="38"/>
      <c r="U133" s="38"/>
      <c r="V133" s="38"/>
      <c r="W133" s="38"/>
      <c r="X133" s="38"/>
      <c r="Y133" s="38"/>
    </row>
    <row r="134" spans="1:25" s="388" customFormat="1" ht="34.5" customHeight="1">
      <c r="A134" s="1007"/>
      <c r="B134" s="907" t="s">
        <v>614</v>
      </c>
      <c r="C134" s="908"/>
      <c r="D134" s="908"/>
      <c r="E134" s="909"/>
      <c r="F134" s="581" t="s">
        <v>745</v>
      </c>
      <c r="G134" s="581" t="s">
        <v>745</v>
      </c>
      <c r="H134" s="515"/>
      <c r="I134" s="580" t="s">
        <v>745</v>
      </c>
      <c r="J134" s="38"/>
      <c r="K134" s="38"/>
      <c r="L134" s="38"/>
      <c r="M134" s="38"/>
      <c r="N134" s="38"/>
      <c r="O134" s="38"/>
      <c r="P134" s="38"/>
      <c r="Q134" s="38"/>
      <c r="R134" s="38"/>
      <c r="S134" s="38"/>
      <c r="T134" s="38"/>
      <c r="U134" s="38"/>
      <c r="V134" s="38"/>
      <c r="W134" s="38"/>
      <c r="X134" s="38"/>
      <c r="Y134" s="38"/>
    </row>
    <row r="135" spans="1:25" s="388" customFormat="1" ht="14.25" customHeight="1">
      <c r="A135" s="435"/>
      <c r="B135" s="519"/>
      <c r="C135" s="520"/>
      <c r="D135" s="520"/>
      <c r="E135" s="586"/>
      <c r="F135" s="84"/>
      <c r="G135" s="84"/>
      <c r="H135" s="84"/>
      <c r="I135" s="84"/>
      <c r="J135" s="38"/>
      <c r="K135" s="38"/>
      <c r="L135" s="38"/>
      <c r="M135" s="38"/>
      <c r="N135" s="38"/>
      <c r="O135" s="38"/>
      <c r="P135" s="38"/>
      <c r="Q135" s="38"/>
      <c r="R135" s="38"/>
      <c r="S135" s="38"/>
      <c r="T135" s="38"/>
      <c r="U135" s="38"/>
      <c r="V135" s="38"/>
      <c r="W135" s="38"/>
      <c r="X135" s="38"/>
      <c r="Y135" s="38"/>
    </row>
    <row r="136" spans="1:25" s="388" customFormat="1" ht="45" customHeight="1">
      <c r="A136" s="584">
        <v>5</v>
      </c>
      <c r="B136" s="912" t="s">
        <v>747</v>
      </c>
      <c r="C136" s="912"/>
      <c r="D136" s="912"/>
      <c r="E136" s="912"/>
      <c r="F136" s="912"/>
      <c r="G136" s="912"/>
      <c r="H136" s="912"/>
      <c r="I136" s="558"/>
      <c r="J136" s="38"/>
      <c r="K136" s="38"/>
      <c r="L136" s="38"/>
      <c r="M136" s="38"/>
      <c r="N136" s="38"/>
      <c r="O136" s="38"/>
      <c r="P136" s="38"/>
      <c r="Q136" s="38"/>
      <c r="R136" s="38"/>
      <c r="S136" s="38" t="s">
        <v>533</v>
      </c>
      <c r="T136" s="38"/>
      <c r="U136" s="38"/>
      <c r="V136" s="38"/>
      <c r="W136" s="38"/>
      <c r="X136" s="38"/>
      <c r="Y136" s="38"/>
    </row>
    <row r="137" spans="1:25" s="388" customFormat="1" ht="12.75" customHeight="1">
      <c r="A137" s="579"/>
      <c r="B137" s="915"/>
      <c r="C137" s="916"/>
      <c r="D137" s="916"/>
      <c r="E137" s="916"/>
      <c r="F137" s="569"/>
      <c r="G137" s="575"/>
      <c r="H137" s="575"/>
      <c r="I137" s="578"/>
      <c r="J137" s="38"/>
      <c r="K137" s="38"/>
      <c r="L137" s="38"/>
      <c r="M137" s="38"/>
      <c r="N137" s="38"/>
      <c r="O137" s="38"/>
      <c r="P137" s="38"/>
      <c r="Q137" s="38"/>
      <c r="R137" s="38"/>
      <c r="S137" s="38" t="s">
        <v>464</v>
      </c>
      <c r="T137" s="38"/>
      <c r="U137" s="38"/>
      <c r="V137" s="38"/>
      <c r="W137" s="38"/>
      <c r="X137" s="38"/>
      <c r="Y137" s="38"/>
    </row>
    <row r="138" spans="1:25" s="388" customFormat="1" ht="52.5" customHeight="1">
      <c r="A138" s="584">
        <v>6</v>
      </c>
      <c r="B138" s="912" t="s">
        <v>748</v>
      </c>
      <c r="C138" s="912"/>
      <c r="D138" s="912"/>
      <c r="E138" s="912"/>
      <c r="F138" s="912"/>
      <c r="G138" s="912"/>
      <c r="H138" s="912"/>
      <c r="I138" s="558"/>
      <c r="J138" s="38"/>
      <c r="K138" s="38"/>
      <c r="L138" s="38"/>
      <c r="M138" s="38"/>
      <c r="N138" s="38"/>
      <c r="O138" s="38"/>
      <c r="P138" s="38"/>
      <c r="Q138" s="38"/>
      <c r="R138" s="38"/>
      <c r="S138" s="38"/>
      <c r="T138" s="38"/>
      <c r="U138" s="38"/>
      <c r="V138" s="38"/>
      <c r="W138" s="38"/>
      <c r="X138" s="38"/>
      <c r="Y138" s="38"/>
    </row>
    <row r="139" spans="1:25" s="388" customFormat="1" ht="12" customHeight="1">
      <c r="A139" s="579"/>
      <c r="B139" s="915"/>
      <c r="C139" s="916"/>
      <c r="D139" s="916"/>
      <c r="E139" s="916"/>
      <c r="F139" s="569"/>
      <c r="G139" s="575"/>
      <c r="H139" s="575"/>
      <c r="I139" s="578"/>
      <c r="J139" s="38"/>
      <c r="K139" s="38"/>
      <c r="L139" s="38"/>
      <c r="M139" s="38"/>
      <c r="N139" s="38"/>
      <c r="O139" s="38"/>
      <c r="P139" s="38"/>
      <c r="Q139" s="38"/>
      <c r="R139" s="38"/>
      <c r="S139" s="38"/>
      <c r="T139" s="38"/>
      <c r="U139" s="38"/>
      <c r="V139" s="38"/>
      <c r="W139" s="38"/>
      <c r="X139" s="38"/>
      <c r="Y139" s="38"/>
    </row>
    <row r="140" spans="1:25" s="388" customFormat="1" ht="72" customHeight="1">
      <c r="A140" s="584">
        <v>7</v>
      </c>
      <c r="B140" s="912" t="s">
        <v>749</v>
      </c>
      <c r="C140" s="912"/>
      <c r="D140" s="912"/>
      <c r="E140" s="912"/>
      <c r="F140" s="912"/>
      <c r="G140" s="912"/>
      <c r="H140" s="912"/>
      <c r="I140" s="558"/>
      <c r="J140" s="38"/>
      <c r="K140" s="38"/>
      <c r="L140" s="38"/>
      <c r="M140" s="38"/>
      <c r="N140" s="38"/>
      <c r="O140" s="38"/>
      <c r="P140" s="38"/>
      <c r="Q140" s="38"/>
      <c r="R140" s="38"/>
      <c r="S140" s="38"/>
      <c r="T140" s="38"/>
      <c r="U140" s="38"/>
      <c r="V140" s="38"/>
      <c r="W140" s="38"/>
      <c r="X140" s="38"/>
      <c r="Y140" s="38"/>
    </row>
    <row r="141" spans="1:25" s="388" customFormat="1" ht="10.5" customHeight="1">
      <c r="A141" s="579"/>
      <c r="B141" s="915"/>
      <c r="C141" s="916"/>
      <c r="D141" s="916"/>
      <c r="E141" s="916"/>
      <c r="F141" s="569"/>
      <c r="G141" s="575"/>
      <c r="H141" s="575"/>
      <c r="I141" s="578"/>
      <c r="J141" s="38"/>
      <c r="K141" s="38"/>
      <c r="L141" s="38"/>
      <c r="M141" s="38"/>
      <c r="N141" s="38"/>
      <c r="O141" s="38"/>
      <c r="P141" s="38"/>
      <c r="Q141" s="38"/>
      <c r="R141" s="38"/>
      <c r="S141" s="38"/>
      <c r="T141" s="38"/>
      <c r="U141" s="38"/>
      <c r="V141" s="38"/>
      <c r="W141" s="38"/>
      <c r="X141" s="38"/>
      <c r="Y141" s="38"/>
    </row>
    <row r="142" spans="1:25" s="388" customFormat="1" ht="42" customHeight="1">
      <c r="A142" s="584">
        <v>8</v>
      </c>
      <c r="B142" s="908" t="s">
        <v>615</v>
      </c>
      <c r="C142" s="908"/>
      <c r="D142" s="908"/>
      <c r="E142" s="908"/>
      <c r="F142" s="440"/>
      <c r="G142" s="441"/>
      <c r="H142" s="442"/>
      <c r="I142" s="442"/>
      <c r="J142" s="38"/>
      <c r="K142" s="38"/>
      <c r="L142" s="38"/>
      <c r="M142" s="38"/>
      <c r="N142" s="38"/>
      <c r="O142" s="38"/>
      <c r="P142" s="38"/>
      <c r="Q142" s="38"/>
      <c r="R142" s="38"/>
      <c r="S142" s="38"/>
      <c r="T142" s="38"/>
      <c r="U142" s="38"/>
      <c r="V142" s="38"/>
      <c r="W142" s="38"/>
      <c r="X142" s="38"/>
      <c r="Y142" s="38"/>
    </row>
    <row r="143" spans="1:25" s="388" customFormat="1" ht="21.75" customHeight="1">
      <c r="A143" s="59"/>
      <c r="B143" s="59"/>
      <c r="C143" s="59"/>
      <c r="D143" s="59"/>
      <c r="E143" s="59"/>
      <c r="F143" s="59"/>
      <c r="G143" s="59"/>
      <c r="H143" s="59"/>
      <c r="I143" s="59"/>
      <c r="J143" s="59"/>
    </row>
    <row r="144" spans="1:25" ht="27" customHeight="1">
      <c r="A144" s="583">
        <v>2.5</v>
      </c>
      <c r="B144" s="994" t="s">
        <v>752</v>
      </c>
      <c r="C144" s="994"/>
      <c r="D144" s="994"/>
      <c r="E144" s="994"/>
      <c r="F144" s="994"/>
      <c r="G144" s="994"/>
      <c r="H144" s="994"/>
      <c r="I144" s="994"/>
      <c r="J144" s="406"/>
      <c r="K144" s="406"/>
      <c r="L144" s="406"/>
      <c r="M144" s="448"/>
      <c r="N144" s="406"/>
      <c r="O144" s="406"/>
      <c r="P144" s="406"/>
      <c r="Q144" s="406"/>
      <c r="R144" s="406"/>
      <c r="S144" s="406"/>
      <c r="T144" s="406"/>
      <c r="U144" s="406"/>
      <c r="V144" s="406"/>
      <c r="W144" s="406"/>
      <c r="X144" s="406"/>
    </row>
    <row r="145" spans="1:24" ht="52.5" customHeight="1">
      <c r="A145" s="568"/>
      <c r="B145" s="1020" t="s">
        <v>753</v>
      </c>
      <c r="C145" s="1020"/>
      <c r="D145" s="1020"/>
      <c r="E145" s="1020"/>
      <c r="F145" s="1020"/>
      <c r="G145" s="1020"/>
      <c r="H145" s="1020"/>
      <c r="I145" s="1020"/>
      <c r="J145" s="406"/>
      <c r="K145" s="406"/>
      <c r="L145" s="406"/>
      <c r="M145" s="448"/>
      <c r="N145" s="406"/>
      <c r="O145" s="406"/>
      <c r="P145" s="406"/>
      <c r="Q145" s="406"/>
      <c r="R145" s="406"/>
      <c r="S145" s="406"/>
      <c r="T145" s="406"/>
      <c r="U145" s="406"/>
      <c r="V145" s="406"/>
      <c r="W145" s="406"/>
      <c r="X145" s="406"/>
    </row>
    <row r="146" spans="1:24" ht="34.5" customHeight="1">
      <c r="A146" s="568" t="s">
        <v>683</v>
      </c>
      <c r="B146" s="1021" t="s">
        <v>754</v>
      </c>
      <c r="C146" s="1021"/>
      <c r="D146" s="1021"/>
      <c r="E146" s="1021"/>
      <c r="F146" s="897"/>
      <c r="G146" s="897"/>
      <c r="H146" s="897"/>
      <c r="I146" s="991"/>
      <c r="J146" s="406"/>
      <c r="K146" s="406"/>
      <c r="L146" s="406"/>
      <c r="M146" s="448"/>
      <c r="N146" s="406"/>
      <c r="O146" s="406"/>
      <c r="P146" s="406"/>
      <c r="Q146" s="406"/>
      <c r="R146" s="406"/>
      <c r="S146" s="406"/>
      <c r="T146" s="406"/>
      <c r="U146" s="406"/>
      <c r="V146" s="406"/>
      <c r="W146" s="406"/>
      <c r="X146" s="406"/>
    </row>
    <row r="147" spans="1:24" ht="87.75" customHeight="1">
      <c r="A147" s="568" t="s">
        <v>684</v>
      </c>
      <c r="B147" s="1022" t="s">
        <v>755</v>
      </c>
      <c r="C147" s="1023"/>
      <c r="D147" s="1023"/>
      <c r="E147" s="1024"/>
      <c r="F147" s="896"/>
      <c r="G147" s="897"/>
      <c r="H147" s="897"/>
      <c r="I147" s="991"/>
      <c r="J147" s="406"/>
      <c r="K147" s="406"/>
      <c r="L147" s="406"/>
      <c r="M147" s="448"/>
      <c r="N147" s="406"/>
      <c r="O147" s="406"/>
      <c r="P147" s="406"/>
      <c r="Q147" s="406"/>
      <c r="R147" s="406"/>
      <c r="S147" s="406"/>
      <c r="T147" s="406"/>
      <c r="U147" s="406"/>
      <c r="V147" s="406"/>
      <c r="W147" s="406"/>
      <c r="X147" s="406"/>
    </row>
    <row r="148" spans="1:24" ht="51.75" customHeight="1">
      <c r="A148" s="568" t="s">
        <v>685</v>
      </c>
      <c r="B148" s="1025" t="s">
        <v>756</v>
      </c>
      <c r="C148" s="1025"/>
      <c r="D148" s="1025"/>
      <c r="E148" s="1026"/>
      <c r="F148" s="897"/>
      <c r="G148" s="897"/>
      <c r="H148" s="897"/>
      <c r="I148" s="991"/>
      <c r="J148" s="406"/>
      <c r="K148" s="406"/>
      <c r="L148" s="406"/>
      <c r="M148" s="448"/>
      <c r="N148" s="406"/>
      <c r="O148" s="406"/>
      <c r="P148" s="406"/>
      <c r="Q148" s="406"/>
      <c r="R148" s="406"/>
      <c r="S148" s="406"/>
      <c r="T148" s="406"/>
      <c r="U148" s="406"/>
      <c r="V148" s="406"/>
      <c r="W148" s="406"/>
      <c r="X148" s="406"/>
    </row>
    <row r="149" spans="1:24" ht="24.75" customHeight="1">
      <c r="A149" s="568"/>
      <c r="B149" s="1027" t="s">
        <v>757</v>
      </c>
      <c r="C149" s="1028"/>
      <c r="D149" s="1028"/>
      <c r="E149" s="1028"/>
      <c r="F149" s="1028"/>
      <c r="G149" s="1028"/>
      <c r="H149" s="1028"/>
      <c r="I149" s="1029"/>
      <c r="J149" s="325"/>
      <c r="K149" s="325"/>
      <c r="L149" s="325"/>
      <c r="M149" s="325"/>
      <c r="N149" s="325"/>
      <c r="O149" s="325"/>
      <c r="P149" s="325"/>
      <c r="Q149" s="325"/>
      <c r="R149" s="325"/>
      <c r="S149" s="325"/>
      <c r="T149" s="325"/>
      <c r="U149" s="325"/>
      <c r="V149" s="325"/>
      <c r="W149" s="325"/>
      <c r="X149" s="325"/>
    </row>
    <row r="150" spans="1:24" ht="36" customHeight="1">
      <c r="A150" s="568">
        <v>1</v>
      </c>
      <c r="B150" s="899" t="s">
        <v>607</v>
      </c>
      <c r="C150" s="899"/>
      <c r="D150" s="899"/>
      <c r="E150" s="995"/>
      <c r="F150" s="440"/>
      <c r="G150" s="896"/>
      <c r="H150" s="991"/>
      <c r="I150" s="442"/>
      <c r="J150" s="325"/>
      <c r="K150" s="325"/>
      <c r="L150" s="325"/>
      <c r="M150" s="325"/>
      <c r="N150" s="325"/>
      <c r="O150" s="325"/>
      <c r="P150" s="325"/>
      <c r="Q150" s="325"/>
      <c r="R150" s="325"/>
      <c r="S150" s="325"/>
      <c r="T150" s="325"/>
      <c r="U150" s="325"/>
      <c r="V150" s="325"/>
      <c r="W150" s="325"/>
      <c r="X150" s="325"/>
    </row>
    <row r="151" spans="1:24" ht="42" customHeight="1">
      <c r="A151" s="568">
        <v>2</v>
      </c>
      <c r="B151" s="899" t="s">
        <v>608</v>
      </c>
      <c r="C151" s="899"/>
      <c r="D151" s="899"/>
      <c r="E151" s="995"/>
      <c r="F151" s="440"/>
      <c r="G151" s="896"/>
      <c r="H151" s="991"/>
      <c r="I151" s="442"/>
      <c r="J151" s="325"/>
      <c r="K151" s="325"/>
      <c r="L151" s="325"/>
      <c r="M151" s="325"/>
      <c r="N151" s="325"/>
      <c r="O151" s="325"/>
      <c r="P151" s="325"/>
      <c r="Q151" s="325"/>
      <c r="R151" s="325"/>
      <c r="S151" s="325"/>
      <c r="T151" s="325"/>
      <c r="U151" s="325"/>
      <c r="V151" s="325"/>
      <c r="W151" s="325"/>
      <c r="X151" s="325"/>
    </row>
    <row r="152" spans="1:24" ht="33" customHeight="1">
      <c r="A152" s="585">
        <v>3</v>
      </c>
      <c r="B152" s="997" t="str">
        <f>IF([16]Cover!C84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97"/>
      <c r="D152" s="997"/>
      <c r="E152" s="998"/>
      <c r="F152" s="440"/>
      <c r="G152" s="896"/>
      <c r="H152" s="991"/>
      <c r="I152" s="442"/>
      <c r="J152" s="325"/>
      <c r="K152" s="325"/>
      <c r="L152" s="325"/>
      <c r="M152" s="325"/>
      <c r="N152" s="325"/>
      <c r="O152" s="325"/>
      <c r="P152" s="325"/>
      <c r="Q152" s="325"/>
      <c r="R152" s="325"/>
      <c r="S152" s="325"/>
      <c r="T152" s="325"/>
      <c r="U152" s="325"/>
      <c r="V152" s="325"/>
      <c r="W152" s="325"/>
      <c r="X152" s="325"/>
    </row>
    <row r="153" spans="1:24" ht="31.5" customHeight="1">
      <c r="A153" s="591"/>
      <c r="B153" s="1000"/>
      <c r="C153" s="1000"/>
      <c r="D153" s="1000"/>
      <c r="E153" s="1001"/>
      <c r="F153" s="440"/>
      <c r="G153" s="896"/>
      <c r="H153" s="991"/>
      <c r="I153" s="442"/>
      <c r="J153" s="325"/>
      <c r="K153" s="325"/>
      <c r="L153" s="325"/>
      <c r="M153" s="325"/>
      <c r="N153" s="325"/>
      <c r="O153" s="325"/>
      <c r="P153" s="325"/>
      <c r="Q153" s="325"/>
      <c r="R153" s="325"/>
      <c r="S153" s="325"/>
      <c r="T153" s="325"/>
      <c r="U153" s="325"/>
      <c r="V153" s="325"/>
      <c r="W153" s="325"/>
      <c r="X153" s="325"/>
    </row>
    <row r="154" spans="1:24" ht="28.5" customHeight="1">
      <c r="A154" s="591"/>
      <c r="B154" s="1000"/>
      <c r="C154" s="1000"/>
      <c r="D154" s="1000"/>
      <c r="E154" s="1001"/>
      <c r="F154" s="440"/>
      <c r="G154" s="896"/>
      <c r="H154" s="991"/>
      <c r="I154" s="442"/>
      <c r="J154" s="325"/>
      <c r="K154" s="325"/>
      <c r="L154" s="325"/>
      <c r="M154" s="325"/>
      <c r="N154" s="325"/>
      <c r="O154" s="325"/>
      <c r="P154" s="325"/>
      <c r="Q154" s="325"/>
      <c r="R154" s="325"/>
      <c r="S154" s="325"/>
      <c r="T154" s="325"/>
      <c r="U154" s="325"/>
      <c r="V154" s="325"/>
      <c r="W154" s="325"/>
      <c r="X154" s="325"/>
    </row>
    <row r="155" spans="1:24" ht="32.25" customHeight="1">
      <c r="A155" s="591"/>
      <c r="B155" s="1000"/>
      <c r="C155" s="1000"/>
      <c r="D155" s="1000"/>
      <c r="E155" s="1001"/>
      <c r="F155" s="440"/>
      <c r="G155" s="896"/>
      <c r="H155" s="991"/>
      <c r="I155" s="442"/>
      <c r="J155" s="325"/>
      <c r="K155" s="325"/>
      <c r="L155" s="325"/>
      <c r="M155" s="325"/>
      <c r="N155" s="325"/>
      <c r="O155" s="325"/>
      <c r="P155" s="325"/>
      <c r="Q155" s="325"/>
      <c r="R155" s="325"/>
      <c r="S155" s="325"/>
      <c r="T155" s="325"/>
      <c r="U155" s="325"/>
      <c r="V155" s="325"/>
      <c r="W155" s="325"/>
      <c r="X155" s="325"/>
    </row>
    <row r="156" spans="1:24" ht="35.25" customHeight="1">
      <c r="A156" s="591"/>
      <c r="B156" s="1030" t="s">
        <v>610</v>
      </c>
      <c r="C156" s="1030"/>
      <c r="D156" s="1030"/>
      <c r="E156" s="1031"/>
      <c r="F156" s="440"/>
      <c r="G156" s="896"/>
      <c r="H156" s="991"/>
      <c r="I156" s="442"/>
      <c r="J156" s="325"/>
      <c r="K156" s="325"/>
      <c r="L156" s="325"/>
      <c r="M156" s="325"/>
      <c r="N156" s="325"/>
      <c r="O156" s="325"/>
      <c r="P156" s="325"/>
      <c r="Q156" s="325"/>
      <c r="R156" s="325"/>
      <c r="S156" s="325"/>
      <c r="T156" s="325"/>
      <c r="U156" s="325"/>
      <c r="V156" s="325"/>
      <c r="W156" s="325"/>
      <c r="X156" s="325"/>
    </row>
    <row r="157" spans="1:24" ht="35.25" customHeight="1">
      <c r="A157" s="591"/>
      <c r="B157" s="1030" t="s">
        <v>22</v>
      </c>
      <c r="C157" s="1030"/>
      <c r="D157" s="1030"/>
      <c r="E157" s="1031"/>
      <c r="F157" s="440"/>
      <c r="G157" s="896"/>
      <c r="H157" s="991"/>
      <c r="I157" s="442"/>
      <c r="J157" s="325"/>
      <c r="K157" s="325"/>
      <c r="L157" s="325"/>
      <c r="M157" s="325"/>
      <c r="N157" s="325"/>
      <c r="O157" s="325"/>
      <c r="P157" s="325"/>
      <c r="Q157" s="325"/>
      <c r="R157" s="325"/>
      <c r="S157" s="325"/>
      <c r="T157" s="325"/>
      <c r="U157" s="325"/>
      <c r="V157" s="325"/>
      <c r="W157" s="325"/>
      <c r="X157" s="325"/>
    </row>
    <row r="158" spans="1:24" ht="41.25" customHeight="1">
      <c r="A158" s="599"/>
      <c r="B158" s="1032" t="s">
        <v>611</v>
      </c>
      <c r="C158" s="1032"/>
      <c r="D158" s="1032"/>
      <c r="E158" s="1033"/>
      <c r="F158" s="440"/>
      <c r="G158" s="896"/>
      <c r="H158" s="991"/>
      <c r="I158" s="442"/>
      <c r="J158" s="325"/>
      <c r="K158" s="325"/>
      <c r="L158" s="325"/>
      <c r="M158" s="325"/>
      <c r="N158" s="325"/>
      <c r="O158" s="325"/>
      <c r="P158" s="325"/>
      <c r="Q158" s="325"/>
      <c r="R158" s="325"/>
      <c r="S158" s="325"/>
      <c r="T158" s="325"/>
      <c r="U158" s="325"/>
      <c r="V158" s="325"/>
      <c r="W158" s="325"/>
      <c r="X158" s="325"/>
    </row>
    <row r="159" spans="1:24" ht="21.75" customHeight="1">
      <c r="A159" s="579" t="s">
        <v>744</v>
      </c>
      <c r="B159" s="1027" t="s">
        <v>758</v>
      </c>
      <c r="C159" s="1028"/>
      <c r="D159" s="1028"/>
      <c r="E159" s="1028"/>
      <c r="F159" s="569"/>
      <c r="G159" s="569"/>
      <c r="H159" s="569"/>
      <c r="I159" s="569"/>
      <c r="J159" s="325"/>
      <c r="K159" s="325"/>
      <c r="L159" s="325"/>
      <c r="M159" s="325"/>
      <c r="N159" s="325"/>
      <c r="O159" s="325"/>
      <c r="P159" s="325"/>
      <c r="Q159" s="325"/>
      <c r="R159" s="325"/>
      <c r="S159" s="325"/>
      <c r="T159" s="325"/>
      <c r="U159" s="325"/>
      <c r="V159" s="325"/>
      <c r="W159" s="325"/>
      <c r="X159" s="325"/>
    </row>
    <row r="160" spans="1:24" ht="44.25" customHeight="1">
      <c r="A160" s="568" t="s">
        <v>734</v>
      </c>
      <c r="B160" s="899" t="s">
        <v>764</v>
      </c>
      <c r="C160" s="899"/>
      <c r="D160" s="899"/>
      <c r="E160" s="910"/>
      <c r="F160" s="442"/>
      <c r="G160" s="896"/>
      <c r="H160" s="991"/>
      <c r="I160" s="442"/>
      <c r="J160" s="325"/>
      <c r="K160" s="325"/>
      <c r="L160" s="325"/>
      <c r="M160" s="325"/>
      <c r="N160" s="325"/>
      <c r="O160" s="325"/>
      <c r="P160" s="325"/>
      <c r="Q160" s="325"/>
      <c r="R160" s="325"/>
      <c r="S160" s="325"/>
      <c r="T160" s="325"/>
      <c r="U160" s="325"/>
      <c r="V160" s="325"/>
      <c r="W160" s="325"/>
      <c r="X160" s="325"/>
    </row>
    <row r="161" spans="1:24" ht="41.25" customHeight="1">
      <c r="A161" s="568" t="s">
        <v>735</v>
      </c>
      <c r="B161" s="1018" t="s">
        <v>759</v>
      </c>
      <c r="C161" s="1018"/>
      <c r="D161" s="1018"/>
      <c r="E161" s="1019"/>
      <c r="F161" s="442"/>
      <c r="G161" s="896"/>
      <c r="H161" s="991"/>
      <c r="I161" s="442"/>
      <c r="J161" s="325"/>
      <c r="K161" s="325"/>
      <c r="L161" s="325"/>
      <c r="M161" s="325"/>
      <c r="N161" s="325"/>
      <c r="O161" s="325"/>
      <c r="P161" s="325"/>
      <c r="Q161" s="325"/>
      <c r="R161" s="325"/>
      <c r="S161" s="325"/>
      <c r="T161" s="325"/>
      <c r="U161" s="325"/>
      <c r="V161" s="325"/>
      <c r="W161" s="325"/>
      <c r="X161" s="325"/>
    </row>
    <row r="162" spans="1:24" ht="37.5" customHeight="1">
      <c r="A162" s="568" t="s">
        <v>737</v>
      </c>
      <c r="B162" s="899" t="s">
        <v>726</v>
      </c>
      <c r="C162" s="899"/>
      <c r="D162" s="899"/>
      <c r="E162" s="910"/>
      <c r="F162" s="442"/>
      <c r="G162" s="896"/>
      <c r="H162" s="991"/>
      <c r="I162" s="442"/>
      <c r="J162" s="325"/>
      <c r="K162" s="325"/>
      <c r="L162" s="325"/>
      <c r="M162" s="325"/>
      <c r="N162" s="325"/>
      <c r="O162" s="325"/>
      <c r="P162" s="325"/>
      <c r="Q162" s="325"/>
      <c r="R162" s="325"/>
      <c r="S162" s="325"/>
      <c r="T162" s="325"/>
      <c r="U162" s="325"/>
      <c r="V162" s="325"/>
      <c r="W162" s="325"/>
      <c r="X162" s="325"/>
    </row>
    <row r="163" spans="1:24" ht="32.25" customHeight="1">
      <c r="A163" s="568" t="s">
        <v>739</v>
      </c>
      <c r="B163" s="899" t="s">
        <v>612</v>
      </c>
      <c r="C163" s="899"/>
      <c r="D163" s="899"/>
      <c r="E163" s="910"/>
      <c r="F163" s="442"/>
      <c r="G163" s="896"/>
      <c r="H163" s="991"/>
      <c r="I163" s="442"/>
      <c r="J163" s="325"/>
      <c r="K163" s="325"/>
      <c r="L163" s="325"/>
      <c r="M163" s="325"/>
      <c r="N163" s="325"/>
      <c r="O163" s="325"/>
      <c r="P163" s="325"/>
      <c r="Q163" s="325"/>
      <c r="R163" s="325"/>
      <c r="S163" s="325"/>
      <c r="T163" s="325"/>
      <c r="U163" s="325"/>
      <c r="V163" s="325"/>
      <c r="W163" s="325"/>
      <c r="X163" s="325"/>
    </row>
    <row r="164" spans="1:24" ht="37.5" customHeight="1">
      <c r="A164" s="568" t="s">
        <v>740</v>
      </c>
      <c r="B164" s="899" t="s">
        <v>728</v>
      </c>
      <c r="C164" s="899"/>
      <c r="D164" s="899"/>
      <c r="E164" s="910"/>
      <c r="F164" s="442"/>
      <c r="G164" s="896"/>
      <c r="H164" s="991"/>
      <c r="I164" s="442"/>
      <c r="J164" s="325"/>
      <c r="K164" s="325"/>
      <c r="L164" s="325"/>
      <c r="M164" s="325"/>
      <c r="N164" s="325"/>
      <c r="O164" s="325"/>
      <c r="P164" s="325"/>
      <c r="Q164" s="325"/>
      <c r="R164" s="325"/>
      <c r="S164" s="325"/>
      <c r="T164" s="325"/>
      <c r="U164" s="325"/>
      <c r="V164" s="325"/>
      <c r="W164" s="325"/>
      <c r="X164" s="325"/>
    </row>
    <row r="165" spans="1:24" ht="44.25" customHeight="1">
      <c r="A165" s="568" t="s">
        <v>730</v>
      </c>
      <c r="B165" s="899" t="s">
        <v>729</v>
      </c>
      <c r="C165" s="899"/>
      <c r="D165" s="899"/>
      <c r="E165" s="910"/>
      <c r="F165" s="442"/>
      <c r="G165" s="896"/>
      <c r="H165" s="991"/>
      <c r="I165" s="442"/>
      <c r="J165" s="325"/>
      <c r="K165" s="325"/>
      <c r="L165" s="325"/>
      <c r="M165" s="325"/>
      <c r="N165" s="325"/>
      <c r="O165" s="325"/>
      <c r="P165" s="325"/>
      <c r="Q165" s="325"/>
      <c r="R165" s="325"/>
      <c r="S165" s="325"/>
      <c r="T165" s="325"/>
      <c r="U165" s="325"/>
      <c r="V165" s="325"/>
      <c r="W165" s="325"/>
      <c r="X165" s="325"/>
    </row>
    <row r="166" spans="1:24" ht="39.75" customHeight="1">
      <c r="A166" s="568" t="s">
        <v>731</v>
      </c>
      <c r="B166" s="899" t="s">
        <v>765</v>
      </c>
      <c r="C166" s="899"/>
      <c r="D166" s="899"/>
      <c r="E166" s="910"/>
      <c r="F166" s="442"/>
      <c r="G166" s="896"/>
      <c r="H166" s="991"/>
      <c r="I166" s="565"/>
      <c r="J166" s="325"/>
      <c r="K166" s="325"/>
      <c r="L166" s="325"/>
      <c r="M166" s="325"/>
      <c r="N166" s="325"/>
      <c r="O166" s="325"/>
      <c r="P166" s="325"/>
      <c r="Q166" s="325"/>
      <c r="R166" s="325"/>
      <c r="S166" s="325"/>
      <c r="T166" s="325"/>
      <c r="U166" s="325"/>
      <c r="V166" s="325"/>
      <c r="W166" s="325"/>
      <c r="X166" s="325"/>
    </row>
    <row r="167" spans="1:24" ht="49.5" customHeight="1">
      <c r="A167" s="1005" t="s">
        <v>767</v>
      </c>
      <c r="B167" s="905" t="s">
        <v>613</v>
      </c>
      <c r="C167" s="906"/>
      <c r="D167" s="906"/>
      <c r="E167" s="1034"/>
      <c r="F167" s="592"/>
      <c r="G167" s="513"/>
      <c r="H167" s="443"/>
      <c r="I167" s="444"/>
      <c r="J167" s="325"/>
      <c r="K167" s="325"/>
      <c r="L167" s="325"/>
      <c r="M167" s="325"/>
      <c r="N167" s="325"/>
      <c r="O167" s="325"/>
      <c r="P167" s="325"/>
      <c r="Q167" s="325"/>
      <c r="R167" s="325"/>
      <c r="S167" s="325"/>
      <c r="T167" s="325"/>
      <c r="U167" s="325"/>
      <c r="V167" s="325"/>
      <c r="W167" s="325"/>
      <c r="X167" s="325"/>
    </row>
    <row r="168" spans="1:24" ht="20.25" customHeight="1">
      <c r="A168" s="1007"/>
      <c r="B168" s="907" t="s">
        <v>614</v>
      </c>
      <c r="C168" s="908"/>
      <c r="D168" s="908"/>
      <c r="E168" s="909"/>
      <c r="F168" s="573" t="s">
        <v>682</v>
      </c>
      <c r="G168" s="544" t="s">
        <v>682</v>
      </c>
      <c r="H168" s="445"/>
      <c r="I168" s="573" t="s">
        <v>682</v>
      </c>
      <c r="J168" s="325"/>
      <c r="K168" s="325"/>
      <c r="L168" s="325"/>
      <c r="M168" s="325"/>
      <c r="N168" s="325"/>
      <c r="O168" s="325"/>
      <c r="P168" s="325"/>
      <c r="Q168" s="325"/>
      <c r="R168" s="325"/>
      <c r="S168" s="325"/>
      <c r="T168" s="325"/>
      <c r="U168" s="325"/>
      <c r="V168" s="325"/>
      <c r="W168" s="325"/>
      <c r="X168" s="325"/>
    </row>
    <row r="169" spans="1:24" ht="19.5" customHeight="1">
      <c r="A169" s="568"/>
      <c r="B169" s="1039" t="s">
        <v>719</v>
      </c>
      <c r="C169" s="1039"/>
      <c r="D169" s="1039"/>
      <c r="E169" s="1039"/>
      <c r="F169" s="1039"/>
      <c r="G169" s="1039"/>
      <c r="H169" s="1039"/>
      <c r="I169" s="1040"/>
      <c r="J169" s="325"/>
      <c r="K169" s="325"/>
      <c r="L169" s="325"/>
      <c r="M169" s="325"/>
      <c r="N169" s="325"/>
      <c r="O169" s="325"/>
      <c r="P169" s="325"/>
      <c r="Q169" s="325"/>
      <c r="R169" s="325"/>
      <c r="S169" s="325"/>
      <c r="T169" s="325"/>
      <c r="U169" s="325"/>
      <c r="V169" s="325"/>
      <c r="W169" s="325"/>
      <c r="X169" s="325"/>
    </row>
    <row r="170" spans="1:24" ht="24.75" customHeight="1">
      <c r="A170" s="583" t="s">
        <v>732</v>
      </c>
      <c r="B170" s="1027" t="s">
        <v>733</v>
      </c>
      <c r="C170" s="1028"/>
      <c r="D170" s="1028"/>
      <c r="E170" s="1028"/>
      <c r="F170" s="569"/>
      <c r="G170" s="570"/>
      <c r="H170" s="570"/>
      <c r="I170" s="571"/>
      <c r="J170" s="325"/>
      <c r="K170" s="325"/>
      <c r="L170" s="325"/>
      <c r="M170" s="325"/>
      <c r="N170" s="325"/>
      <c r="O170" s="325"/>
      <c r="P170" s="325"/>
      <c r="Q170" s="325"/>
      <c r="R170" s="325"/>
      <c r="S170" s="325"/>
      <c r="T170" s="325"/>
      <c r="U170" s="325"/>
      <c r="V170" s="325"/>
      <c r="W170" s="325"/>
      <c r="X170" s="325"/>
    </row>
    <row r="171" spans="1:24" ht="40.5" customHeight="1">
      <c r="A171" s="568" t="s">
        <v>734</v>
      </c>
      <c r="B171" s="899" t="s">
        <v>766</v>
      </c>
      <c r="C171" s="899"/>
      <c r="D171" s="899"/>
      <c r="E171" s="910"/>
      <c r="F171" s="565"/>
      <c r="G171" s="896"/>
      <c r="H171" s="991"/>
      <c r="I171" s="565"/>
      <c r="J171" s="325"/>
      <c r="K171" s="325"/>
      <c r="L171" s="325"/>
      <c r="M171" s="325"/>
      <c r="N171" s="325"/>
      <c r="O171" s="325"/>
      <c r="P171" s="325"/>
      <c r="Q171" s="325"/>
      <c r="R171" s="325"/>
      <c r="S171" s="325"/>
      <c r="T171" s="325"/>
      <c r="U171" s="325"/>
      <c r="V171" s="325"/>
      <c r="W171" s="325"/>
      <c r="X171" s="325"/>
    </row>
    <row r="172" spans="1:24" ht="30" customHeight="1">
      <c r="A172" s="568" t="s">
        <v>735</v>
      </c>
      <c r="B172" s="899" t="s">
        <v>736</v>
      </c>
      <c r="C172" s="899"/>
      <c r="D172" s="899"/>
      <c r="E172" s="910"/>
      <c r="F172" s="443"/>
      <c r="G172" s="427"/>
      <c r="H172" s="557"/>
      <c r="I172" s="572"/>
      <c r="J172" s="325"/>
      <c r="K172" s="325"/>
      <c r="L172" s="325"/>
      <c r="M172" s="325"/>
      <c r="N172" s="325"/>
      <c r="O172" s="325"/>
      <c r="P172" s="325"/>
      <c r="Q172" s="325"/>
      <c r="R172" s="325"/>
      <c r="S172" s="325"/>
      <c r="T172" s="325"/>
      <c r="U172" s="325"/>
      <c r="V172" s="325"/>
      <c r="W172" s="325"/>
      <c r="X172" s="325"/>
    </row>
    <row r="173" spans="1:24" ht="35.25" customHeight="1">
      <c r="A173" s="568" t="s">
        <v>737</v>
      </c>
      <c r="B173" s="1018" t="s">
        <v>760</v>
      </c>
      <c r="C173" s="1018"/>
      <c r="D173" s="1018"/>
      <c r="E173" s="1019"/>
      <c r="F173" s="442"/>
      <c r="G173" s="896"/>
      <c r="H173" s="991"/>
      <c r="I173" s="442"/>
      <c r="J173" s="325"/>
      <c r="K173" s="325"/>
      <c r="L173" s="325"/>
      <c r="M173" s="325"/>
      <c r="N173" s="325"/>
      <c r="O173" s="325"/>
      <c r="P173" s="325"/>
      <c r="Q173" s="325"/>
      <c r="R173" s="325"/>
      <c r="S173" s="325"/>
      <c r="T173" s="325"/>
      <c r="U173" s="325"/>
      <c r="V173" s="325"/>
      <c r="W173" s="325"/>
      <c r="X173" s="325"/>
    </row>
    <row r="174" spans="1:24" ht="31.5" customHeight="1">
      <c r="A174" s="568" t="s">
        <v>739</v>
      </c>
      <c r="B174" s="899" t="s">
        <v>612</v>
      </c>
      <c r="C174" s="899"/>
      <c r="D174" s="899"/>
      <c r="E174" s="910"/>
      <c r="F174" s="442"/>
      <c r="G174" s="896"/>
      <c r="H174" s="991"/>
      <c r="I174" s="442"/>
      <c r="J174" s="325"/>
      <c r="K174" s="325"/>
      <c r="L174" s="325"/>
      <c r="M174" s="325"/>
      <c r="N174" s="325"/>
      <c r="O174" s="325"/>
      <c r="P174" s="325"/>
      <c r="Q174" s="325"/>
      <c r="R174" s="325"/>
      <c r="S174" s="325"/>
      <c r="T174" s="325"/>
      <c r="U174" s="325"/>
      <c r="V174" s="325"/>
      <c r="W174" s="325"/>
      <c r="X174" s="325"/>
    </row>
    <row r="175" spans="1:24" ht="33" customHeight="1">
      <c r="A175" s="568" t="s">
        <v>740</v>
      </c>
      <c r="B175" s="899" t="s">
        <v>741</v>
      </c>
      <c r="C175" s="899"/>
      <c r="D175" s="899"/>
      <c r="E175" s="910"/>
      <c r="F175" s="442"/>
      <c r="G175" s="896"/>
      <c r="H175" s="991"/>
      <c r="I175" s="442"/>
      <c r="J175" s="325"/>
      <c r="K175" s="325"/>
      <c r="L175" s="325"/>
      <c r="M175" s="325"/>
      <c r="N175" s="325"/>
      <c r="O175" s="325"/>
      <c r="P175" s="325"/>
      <c r="Q175" s="325"/>
      <c r="R175" s="325"/>
      <c r="S175" s="325"/>
      <c r="T175" s="325"/>
      <c r="U175" s="325"/>
      <c r="V175" s="325"/>
      <c r="W175" s="325"/>
      <c r="X175" s="325"/>
    </row>
    <row r="176" spans="1:24" ht="44.25" customHeight="1">
      <c r="A176" s="568" t="s">
        <v>730</v>
      </c>
      <c r="B176" s="899" t="s">
        <v>742</v>
      </c>
      <c r="C176" s="899"/>
      <c r="D176" s="899"/>
      <c r="E176" s="910"/>
      <c r="F176" s="442"/>
      <c r="G176" s="896"/>
      <c r="H176" s="991"/>
      <c r="I176" s="442"/>
      <c r="J176" s="325"/>
      <c r="K176" s="325"/>
      <c r="L176" s="325"/>
      <c r="M176" s="325"/>
      <c r="N176" s="325"/>
      <c r="O176" s="325"/>
      <c r="P176" s="325"/>
      <c r="Q176" s="325"/>
      <c r="R176" s="325"/>
      <c r="S176" s="325"/>
      <c r="T176" s="325"/>
      <c r="U176" s="325"/>
      <c r="V176" s="325"/>
      <c r="W176" s="325"/>
      <c r="X176" s="325"/>
    </row>
    <row r="177" spans="1:24" ht="37.5" customHeight="1">
      <c r="A177" s="568" t="s">
        <v>731</v>
      </c>
      <c r="B177" s="899" t="s">
        <v>743</v>
      </c>
      <c r="C177" s="899"/>
      <c r="D177" s="899"/>
      <c r="E177" s="910"/>
      <c r="F177" s="442"/>
      <c r="G177" s="896"/>
      <c r="H177" s="991"/>
      <c r="I177" s="442"/>
      <c r="J177" s="325"/>
      <c r="K177" s="325"/>
      <c r="L177" s="325"/>
      <c r="M177" s="325"/>
      <c r="N177" s="325"/>
      <c r="O177" s="325"/>
      <c r="P177" s="325"/>
      <c r="Q177" s="325"/>
      <c r="R177" s="325"/>
      <c r="S177" s="325"/>
      <c r="T177" s="325"/>
      <c r="U177" s="325"/>
      <c r="V177" s="325"/>
      <c r="W177" s="325"/>
      <c r="X177" s="325"/>
    </row>
    <row r="178" spans="1:24" ht="33" customHeight="1">
      <c r="A178" s="1005" t="s">
        <v>767</v>
      </c>
      <c r="B178" s="905" t="s">
        <v>613</v>
      </c>
      <c r="C178" s="906"/>
      <c r="D178" s="906"/>
      <c r="E178" s="1034"/>
      <c r="F178" s="444"/>
      <c r="G178" s="513"/>
      <c r="H178" s="443"/>
      <c r="I178" s="444"/>
    </row>
    <row r="179" spans="1:24" ht="39" customHeight="1">
      <c r="A179" s="1007"/>
      <c r="B179" s="907" t="s">
        <v>614</v>
      </c>
      <c r="C179" s="908"/>
      <c r="D179" s="908"/>
      <c r="E179" s="909"/>
      <c r="F179" s="581" t="s">
        <v>745</v>
      </c>
      <c r="G179" s="581" t="s">
        <v>745</v>
      </c>
      <c r="H179" s="515"/>
      <c r="I179" s="581" t="s">
        <v>745</v>
      </c>
    </row>
    <row r="180" spans="1:24" ht="16.5" customHeight="1">
      <c r="A180" s="83"/>
      <c r="B180" s="510"/>
      <c r="C180" s="510"/>
      <c r="D180" s="510"/>
      <c r="E180" s="510"/>
      <c r="F180" s="510"/>
      <c r="G180" s="510"/>
      <c r="H180" s="510"/>
      <c r="I180" s="510"/>
    </row>
    <row r="181" spans="1:24" ht="53.25" customHeight="1">
      <c r="A181" s="568">
        <v>5</v>
      </c>
      <c r="B181" s="912" t="s">
        <v>761</v>
      </c>
      <c r="C181" s="912"/>
      <c r="D181" s="912"/>
      <c r="E181" s="912"/>
      <c r="F181" s="912"/>
      <c r="G181" s="912"/>
      <c r="H181" s="912"/>
      <c r="I181" s="559"/>
    </row>
    <row r="182" spans="1:24" ht="9" customHeight="1">
      <c r="A182" s="432"/>
      <c r="B182" s="1035"/>
      <c r="C182" s="1035"/>
      <c r="D182" s="1035"/>
      <c r="E182" s="1035"/>
      <c r="F182" s="1035"/>
      <c r="G182" s="1035"/>
      <c r="H182" s="1035"/>
      <c r="I182" s="1035"/>
    </row>
    <row r="183" spans="1:24" ht="61.5" customHeight="1">
      <c r="A183" s="568">
        <v>6</v>
      </c>
      <c r="B183" s="912" t="s">
        <v>762</v>
      </c>
      <c r="C183" s="912"/>
      <c r="D183" s="912"/>
      <c r="E183" s="912"/>
      <c r="F183" s="912"/>
      <c r="G183" s="912"/>
      <c r="H183" s="912"/>
      <c r="I183" s="559"/>
    </row>
    <row r="184" spans="1:24" ht="15.75" customHeight="1">
      <c r="A184" s="1036"/>
      <c r="B184" s="1037"/>
      <c r="C184" s="1037"/>
      <c r="D184" s="1037"/>
      <c r="E184" s="1037"/>
      <c r="F184" s="1037"/>
      <c r="G184" s="1037"/>
      <c r="H184" s="1037"/>
      <c r="I184" s="1038"/>
    </row>
    <row r="185" spans="1:24" ht="72" customHeight="1">
      <c r="A185" s="568">
        <v>7</v>
      </c>
      <c r="B185" s="912" t="s">
        <v>763</v>
      </c>
      <c r="C185" s="912"/>
      <c r="D185" s="912"/>
      <c r="E185" s="912"/>
      <c r="F185" s="912"/>
      <c r="G185" s="912"/>
      <c r="H185" s="912"/>
      <c r="I185" s="559"/>
    </row>
    <row r="186" spans="1:24" ht="45.75" customHeight="1">
      <c r="A186" s="574">
        <v>8</v>
      </c>
      <c r="B186" s="908" t="s">
        <v>615</v>
      </c>
      <c r="C186" s="908"/>
      <c r="D186" s="908"/>
      <c r="E186" s="909"/>
      <c r="F186" s="517"/>
      <c r="G186" s="603"/>
      <c r="H186" s="604"/>
      <c r="I186" s="517"/>
    </row>
    <row r="187" spans="1:24" ht="12.75" customHeight="1">
      <c r="A187" s="450"/>
      <c r="B187" s="340"/>
      <c r="C187" s="340"/>
      <c r="D187" s="340"/>
      <c r="E187" s="340"/>
      <c r="F187" s="340"/>
      <c r="G187" s="340"/>
      <c r="H187" s="340"/>
      <c r="I187" s="342"/>
      <c r="M187" s="595"/>
    </row>
    <row r="188" spans="1:24" ht="24" customHeight="1">
      <c r="A188" s="600">
        <v>3</v>
      </c>
      <c r="B188" s="1041" t="s">
        <v>768</v>
      </c>
      <c r="C188" s="1041"/>
      <c r="D188" s="1041"/>
      <c r="E188" s="1041"/>
      <c r="F188" s="1041"/>
      <c r="G188" s="1041"/>
      <c r="H188" s="1041"/>
      <c r="I188" s="1041"/>
      <c r="M188" s="606"/>
    </row>
    <row r="189" spans="1:24" ht="24" customHeight="1">
      <c r="A189" s="432" t="s">
        <v>404</v>
      </c>
      <c r="B189" s="1042" t="s">
        <v>769</v>
      </c>
      <c r="C189" s="1042"/>
      <c r="D189" s="1042"/>
      <c r="E189" s="1042"/>
      <c r="F189" s="1042"/>
      <c r="G189" s="1042"/>
      <c r="H189" s="1042"/>
      <c r="I189" s="1042"/>
      <c r="M189" s="605"/>
    </row>
    <row r="190" spans="1:24" ht="73.5" customHeight="1">
      <c r="A190" s="432" t="s">
        <v>770</v>
      </c>
      <c r="B190" s="1043" t="s">
        <v>773</v>
      </c>
      <c r="C190" s="1043"/>
      <c r="D190" s="1043"/>
      <c r="E190" s="1043"/>
      <c r="F190" s="1043"/>
      <c r="G190" s="1043"/>
      <c r="H190" s="1043"/>
      <c r="I190" s="1043"/>
      <c r="M190" s="339"/>
    </row>
    <row r="191" spans="1:24" ht="30.75" customHeight="1">
      <c r="A191" s="432" t="s">
        <v>771</v>
      </c>
      <c r="B191" s="1044" t="s">
        <v>774</v>
      </c>
      <c r="C191" s="1044"/>
      <c r="D191" s="1044"/>
      <c r="E191" s="1044"/>
      <c r="F191" s="1044"/>
      <c r="G191" s="1044"/>
      <c r="H191" s="1044"/>
      <c r="I191" s="1044"/>
      <c r="M191" s="339"/>
    </row>
    <row r="192" spans="1:24" ht="230.25" customHeight="1">
      <c r="A192" s="432"/>
      <c r="B192" s="1045" t="s">
        <v>779</v>
      </c>
      <c r="C192" s="1045"/>
      <c r="D192" s="1045"/>
      <c r="E192" s="1045"/>
      <c r="F192" s="1045"/>
      <c r="G192" s="1045"/>
      <c r="H192" s="1045"/>
      <c r="I192" s="1045"/>
      <c r="M192" s="339"/>
    </row>
    <row r="193" spans="1:13" ht="10.5" customHeight="1">
      <c r="A193" s="432"/>
      <c r="B193" s="601"/>
      <c r="C193" s="601"/>
      <c r="D193" s="601"/>
      <c r="E193" s="601"/>
      <c r="F193" s="601"/>
      <c r="G193" s="601"/>
      <c r="H193" s="601"/>
      <c r="I193" s="601"/>
      <c r="M193" s="339"/>
    </row>
    <row r="194" spans="1:13" ht="66.75" customHeight="1">
      <c r="A194" s="432"/>
      <c r="B194" s="1046" t="s">
        <v>780</v>
      </c>
      <c r="C194" s="1047"/>
      <c r="D194" s="1047"/>
      <c r="E194" s="1047"/>
      <c r="F194" s="1047"/>
      <c r="G194" s="1047"/>
      <c r="H194" s="1047"/>
      <c r="I194" s="1047"/>
      <c r="M194" s="339"/>
    </row>
    <row r="195" spans="1:13" ht="12" customHeight="1">
      <c r="A195" s="432"/>
      <c r="B195" s="1048"/>
      <c r="C195" s="1048"/>
      <c r="D195" s="1048"/>
      <c r="E195" s="1048"/>
      <c r="F195" s="1048"/>
      <c r="G195" s="1048"/>
      <c r="H195" s="1048"/>
      <c r="I195" s="1048"/>
      <c r="M195" s="339"/>
    </row>
    <row r="196" spans="1:13" ht="44.25" customHeight="1">
      <c r="A196" s="568"/>
      <c r="B196" s="1049" t="s">
        <v>772</v>
      </c>
      <c r="C196" s="1050"/>
      <c r="D196" s="1050"/>
      <c r="E196" s="1050"/>
      <c r="F196" s="1050"/>
      <c r="G196" s="1050"/>
      <c r="H196" s="1050"/>
      <c r="I196" s="1051"/>
      <c r="M196" s="339"/>
    </row>
    <row r="197" spans="1:13" ht="23.25" customHeight="1">
      <c r="A197" s="568"/>
      <c r="B197" s="561"/>
      <c r="C197" s="562"/>
      <c r="D197" s="562"/>
      <c r="E197" s="562"/>
      <c r="F197" s="562"/>
      <c r="G197" s="562"/>
      <c r="H197" s="562"/>
      <c r="I197" s="562"/>
      <c r="M197" s="339"/>
    </row>
    <row r="198" spans="1:13" ht="20.25" customHeight="1">
      <c r="A198" s="594">
        <v>4</v>
      </c>
      <c r="B198" s="917" t="s">
        <v>617</v>
      </c>
      <c r="C198" s="918"/>
      <c r="D198" s="918"/>
      <c r="E198" s="918"/>
      <c r="F198" s="918"/>
      <c r="G198" s="918"/>
      <c r="H198" s="918"/>
      <c r="I198" s="596"/>
      <c r="M198" s="339" t="str">
        <f>M21</f>
        <v>2 or more</v>
      </c>
    </row>
    <row r="199" spans="1:13" ht="29.25" customHeight="1">
      <c r="A199" s="593">
        <v>4.0999999999999996</v>
      </c>
      <c r="B199" s="919" t="s">
        <v>586</v>
      </c>
      <c r="C199" s="920"/>
      <c r="D199" s="920"/>
      <c r="E199" s="921"/>
      <c r="F199" s="922"/>
      <c r="G199" s="922"/>
      <c r="H199" s="923"/>
      <c r="I199" s="342"/>
    </row>
    <row r="200" spans="1:13" ht="25.5" customHeight="1">
      <c r="A200" s="593" t="s">
        <v>618</v>
      </c>
      <c r="B200" s="913" t="s">
        <v>619</v>
      </c>
      <c r="C200" s="914"/>
      <c r="D200" s="914"/>
      <c r="E200" s="914"/>
      <c r="F200" s="914"/>
      <c r="G200" s="914"/>
      <c r="H200" s="914"/>
      <c r="I200" s="342"/>
    </row>
    <row r="201" spans="1:13" ht="39.75" customHeight="1">
      <c r="A201" s="453"/>
      <c r="B201" s="454"/>
      <c r="C201" s="454"/>
      <c r="D201" s="418" t="s">
        <v>673</v>
      </c>
      <c r="E201" s="556"/>
      <c r="F201" s="862" t="s">
        <v>622</v>
      </c>
      <c r="G201" s="937"/>
      <c r="H201" s="863"/>
      <c r="I201" s="342"/>
    </row>
    <row r="202" spans="1:13" ht="17.25" customHeight="1">
      <c r="A202" s="455" t="s">
        <v>624</v>
      </c>
      <c r="B202" s="874" t="s">
        <v>625</v>
      </c>
      <c r="C202" s="874"/>
      <c r="D202" s="456"/>
      <c r="E202" s="508"/>
      <c r="F202" s="880"/>
      <c r="G202" s="881"/>
      <c r="H202" s="882"/>
      <c r="I202" s="342"/>
    </row>
    <row r="203" spans="1:13" ht="37.5" customHeight="1">
      <c r="A203" s="455"/>
      <c r="B203" s="924" t="s">
        <v>687</v>
      </c>
      <c r="C203" s="925"/>
      <c r="D203" s="869"/>
      <c r="E203" s="457"/>
      <c r="F203" s="875"/>
      <c r="G203" s="876"/>
      <c r="H203" s="877"/>
      <c r="I203" s="342"/>
    </row>
    <row r="204" spans="1:13" ht="15.75" hidden="1" customHeight="1">
      <c r="A204" s="455">
        <v>1</v>
      </c>
      <c r="B204" s="926" t="s">
        <v>626</v>
      </c>
      <c r="C204" s="927"/>
      <c r="D204" s="461"/>
      <c r="E204" s="507"/>
      <c r="F204" s="875"/>
      <c r="G204" s="876"/>
      <c r="H204" s="877"/>
      <c r="I204" s="342"/>
    </row>
    <row r="205" spans="1:13" ht="25.5" customHeight="1">
      <c r="A205" s="455">
        <v>1</v>
      </c>
      <c r="B205" s="875"/>
      <c r="C205" s="877"/>
      <c r="D205" s="461"/>
      <c r="E205" s="452"/>
      <c r="F205" s="875"/>
      <c r="G205" s="876"/>
      <c r="H205" s="877"/>
    </row>
    <row r="206" spans="1:13" ht="29.25" customHeight="1">
      <c r="A206" s="455">
        <v>2</v>
      </c>
      <c r="B206" s="875"/>
      <c r="C206" s="877"/>
      <c r="D206" s="461"/>
      <c r="E206" s="452"/>
      <c r="F206" s="875"/>
      <c r="G206" s="876"/>
      <c r="H206" s="877"/>
      <c r="I206" s="342"/>
    </row>
    <row r="207" spans="1:13" ht="28.5" customHeight="1">
      <c r="A207" s="455">
        <v>3</v>
      </c>
      <c r="B207" s="875"/>
      <c r="C207" s="877"/>
      <c r="D207" s="461"/>
      <c r="E207" s="452"/>
      <c r="F207" s="875"/>
      <c r="G207" s="876"/>
      <c r="H207" s="877"/>
      <c r="I207" s="342"/>
    </row>
    <row r="208" spans="1:13" ht="32.25" customHeight="1">
      <c r="A208" s="455">
        <v>4</v>
      </c>
      <c r="B208" s="875"/>
      <c r="C208" s="877"/>
      <c r="D208" s="461"/>
      <c r="E208" s="452"/>
      <c r="F208" s="875"/>
      <c r="G208" s="876"/>
      <c r="H208" s="877"/>
      <c r="I208" s="342"/>
    </row>
    <row r="209" spans="1:9" ht="35.25" customHeight="1">
      <c r="A209" s="455">
        <v>5</v>
      </c>
      <c r="B209" s="875"/>
      <c r="C209" s="877"/>
      <c r="D209" s="461"/>
      <c r="E209" s="452"/>
      <c r="F209" s="875"/>
      <c r="G209" s="876"/>
      <c r="H209" s="877"/>
      <c r="I209" s="342"/>
    </row>
    <row r="210" spans="1:9" ht="29.25" customHeight="1">
      <c r="A210" s="420"/>
      <c r="B210" s="451"/>
      <c r="C210" s="452"/>
      <c r="D210" s="452"/>
      <c r="E210" s="452"/>
      <c r="F210" s="452"/>
      <c r="G210" s="452"/>
      <c r="H210" s="452"/>
      <c r="I210" s="342"/>
    </row>
    <row r="211" spans="1:9" ht="20.25" customHeight="1">
      <c r="A211" s="453" t="s">
        <v>576</v>
      </c>
      <c r="B211" s="913" t="s">
        <v>633</v>
      </c>
      <c r="C211" s="914"/>
      <c r="D211" s="914"/>
      <c r="E211" s="914"/>
      <c r="F211" s="914"/>
      <c r="G211" s="914"/>
      <c r="H211" s="914"/>
      <c r="I211" s="342"/>
    </row>
    <row r="212" spans="1:9" ht="47.25" customHeight="1">
      <c r="A212" s="453"/>
      <c r="B212" s="469"/>
      <c r="C212" s="454"/>
      <c r="D212" s="418" t="s">
        <v>674</v>
      </c>
      <c r="E212" s="556"/>
      <c r="F212" s="862" t="s">
        <v>622</v>
      </c>
      <c r="G212" s="937"/>
      <c r="H212" s="863"/>
      <c r="I212" s="342"/>
    </row>
    <row r="213" spans="1:9" ht="17.25" customHeight="1">
      <c r="A213" s="455" t="s">
        <v>624</v>
      </c>
      <c r="B213" s="928" t="s">
        <v>625</v>
      </c>
      <c r="C213" s="929"/>
      <c r="D213" s="470"/>
      <c r="E213" s="508"/>
      <c r="F213" s="880"/>
      <c r="G213" s="881"/>
      <c r="H213" s="882"/>
      <c r="I213" s="342"/>
    </row>
    <row r="214" spans="1:9" ht="34.5" customHeight="1">
      <c r="A214" s="455"/>
      <c r="B214" s="924" t="s">
        <v>687</v>
      </c>
      <c r="C214" s="925"/>
      <c r="D214" s="869"/>
      <c r="E214" s="457"/>
      <c r="F214" s="880"/>
      <c r="G214" s="881"/>
      <c r="H214" s="882"/>
      <c r="I214" s="342"/>
    </row>
    <row r="215" spans="1:9" ht="30" customHeight="1">
      <c r="A215" s="455">
        <v>1</v>
      </c>
      <c r="B215" s="875"/>
      <c r="C215" s="877"/>
      <c r="D215" s="461"/>
      <c r="E215" s="452"/>
      <c r="F215" s="875"/>
      <c r="G215" s="876"/>
      <c r="H215" s="877"/>
      <c r="I215" s="342"/>
    </row>
    <row r="216" spans="1:9" ht="28.5" customHeight="1">
      <c r="A216" s="455">
        <v>2</v>
      </c>
      <c r="B216" s="875"/>
      <c r="C216" s="877"/>
      <c r="D216" s="461"/>
      <c r="E216" s="452"/>
      <c r="F216" s="875"/>
      <c r="G216" s="876"/>
      <c r="H216" s="877"/>
    </row>
    <row r="217" spans="1:9" ht="27.75" customHeight="1">
      <c r="A217" s="455">
        <v>3</v>
      </c>
      <c r="B217" s="875"/>
      <c r="C217" s="877"/>
      <c r="D217" s="461"/>
      <c r="E217" s="452"/>
      <c r="F217" s="875"/>
      <c r="G217" s="876"/>
      <c r="H217" s="877"/>
      <c r="I217" s="342"/>
    </row>
    <row r="218" spans="1:9" ht="30" customHeight="1">
      <c r="A218" s="455">
        <v>4</v>
      </c>
      <c r="B218" s="875"/>
      <c r="C218" s="877"/>
      <c r="D218" s="461"/>
      <c r="E218" s="452"/>
      <c r="F218" s="875"/>
      <c r="G218" s="876"/>
      <c r="H218" s="877"/>
      <c r="I218" s="342"/>
    </row>
    <row r="219" spans="1:9" ht="30.75" customHeight="1">
      <c r="A219" s="455">
        <v>5</v>
      </c>
      <c r="B219" s="875"/>
      <c r="C219" s="877"/>
      <c r="D219" s="461"/>
      <c r="E219" s="452"/>
      <c r="F219" s="875"/>
      <c r="G219" s="876"/>
      <c r="H219" s="877"/>
      <c r="I219" s="342"/>
    </row>
    <row r="220" spans="1:9" ht="51" customHeight="1">
      <c r="A220" s="455"/>
      <c r="B220" s="1053" t="s">
        <v>635</v>
      </c>
      <c r="C220" s="974"/>
      <c r="D220" s="461"/>
      <c r="E220" s="521"/>
      <c r="F220" s="452"/>
      <c r="G220" s="452"/>
      <c r="H220" s="509"/>
      <c r="I220" s="342"/>
    </row>
    <row r="221" spans="1:9" ht="16.5" customHeight="1">
      <c r="A221" s="450"/>
      <c r="B221" s="340"/>
      <c r="C221" s="340"/>
      <c r="D221" s="447"/>
      <c r="E221" s="447"/>
      <c r="F221" s="447"/>
      <c r="G221" s="447"/>
      <c r="H221" s="447"/>
      <c r="I221" s="342"/>
    </row>
    <row r="222" spans="1:9" ht="16.5" customHeight="1">
      <c r="A222" s="453" t="s">
        <v>636</v>
      </c>
      <c r="B222" s="930" t="s">
        <v>637</v>
      </c>
      <c r="C222" s="960"/>
      <c r="D222" s="471"/>
      <c r="E222" s="961"/>
      <c r="F222" s="962"/>
      <c r="G222" s="963"/>
      <c r="H222" s="964"/>
      <c r="I222" s="342"/>
    </row>
    <row r="223" spans="1:9" ht="34.5" customHeight="1">
      <c r="A223" s="453"/>
      <c r="B223" s="914"/>
      <c r="C223" s="930"/>
      <c r="D223" s="472" t="s">
        <v>675</v>
      </c>
      <c r="E223" s="965" t="s">
        <v>622</v>
      </c>
      <c r="F223" s="1052"/>
      <c r="G223" s="1052"/>
      <c r="H223" s="966"/>
      <c r="I223" s="342"/>
    </row>
    <row r="224" spans="1:9" ht="56.25" customHeight="1">
      <c r="A224" s="455"/>
      <c r="B224" s="931" t="s">
        <v>639</v>
      </c>
      <c r="C224" s="932"/>
      <c r="D224" s="461"/>
      <c r="E224" s="875"/>
      <c r="F224" s="876"/>
      <c r="G224" s="876"/>
      <c r="H224" s="877"/>
    </row>
    <row r="225" spans="1:9" ht="15.75" customHeight="1">
      <c r="A225" s="455"/>
      <c r="B225" s="871" t="s">
        <v>640</v>
      </c>
      <c r="C225" s="929"/>
      <c r="D225" s="470"/>
      <c r="E225" s="924"/>
      <c r="F225" s="933"/>
      <c r="G225" s="934"/>
      <c r="H225" s="935"/>
      <c r="I225" s="342"/>
    </row>
    <row r="226" spans="1:9" ht="79.5" customHeight="1">
      <c r="A226" s="522"/>
      <c r="B226" s="931" t="s">
        <v>641</v>
      </c>
      <c r="C226" s="932"/>
      <c r="D226" s="461"/>
      <c r="E226" s="875"/>
      <c r="F226" s="876"/>
      <c r="G226" s="876"/>
      <c r="H226" s="877"/>
      <c r="I226" s="342"/>
    </row>
    <row r="227" spans="1:9" ht="14.25" customHeight="1">
      <c r="A227" s="524"/>
      <c r="B227" s="406"/>
      <c r="C227" s="406"/>
      <c r="D227" s="406"/>
      <c r="G227" s="406"/>
    </row>
    <row r="228" spans="1:9" ht="23.25" customHeight="1">
      <c r="A228" s="594">
        <v>5</v>
      </c>
      <c r="B228" s="917" t="s">
        <v>775</v>
      </c>
      <c r="C228" s="918"/>
      <c r="D228" s="918"/>
      <c r="E228" s="918"/>
      <c r="F228" s="918"/>
      <c r="G228" s="918"/>
      <c r="H228" s="918"/>
      <c r="I228" s="597"/>
    </row>
    <row r="229" spans="1:9" ht="32.25" customHeight="1">
      <c r="A229" s="593">
        <v>5.0999999999999996</v>
      </c>
      <c r="B229" s="919" t="s">
        <v>586</v>
      </c>
      <c r="C229" s="920"/>
      <c r="D229" s="920"/>
      <c r="E229" s="921"/>
      <c r="F229" s="922"/>
      <c r="G229" s="922"/>
      <c r="H229" s="923"/>
    </row>
    <row r="230" spans="1:9" ht="23.25" customHeight="1">
      <c r="A230" s="593" t="s">
        <v>618</v>
      </c>
      <c r="B230" s="913" t="s">
        <v>619</v>
      </c>
      <c r="C230" s="914"/>
      <c r="D230" s="914"/>
      <c r="E230" s="914"/>
      <c r="F230" s="914"/>
      <c r="G230" s="914"/>
      <c r="H230" s="914"/>
    </row>
    <row r="231" spans="1:9" ht="14.25" customHeight="1">
      <c r="A231" s="453"/>
      <c r="B231" s="454"/>
      <c r="C231" s="454"/>
      <c r="D231" s="418"/>
      <c r="E231" s="855"/>
      <c r="F231" s="858" t="s">
        <v>622</v>
      </c>
      <c r="G231" s="936"/>
      <c r="H231" s="859"/>
    </row>
    <row r="232" spans="1:9" ht="47.25" customHeight="1">
      <c r="A232" s="453"/>
      <c r="B232" s="454"/>
      <c r="C232" s="454"/>
      <c r="D232" s="418" t="s">
        <v>673</v>
      </c>
      <c r="E232" s="857"/>
      <c r="F232" s="862"/>
      <c r="G232" s="937"/>
      <c r="H232" s="863"/>
    </row>
    <row r="233" spans="1:9" ht="23.25" customHeight="1">
      <c r="A233" s="455" t="s">
        <v>624</v>
      </c>
      <c r="B233" s="874" t="s">
        <v>625</v>
      </c>
      <c r="C233" s="874"/>
      <c r="D233" s="456"/>
      <c r="E233" s="508"/>
      <c r="F233" s="880"/>
      <c r="G233" s="881"/>
      <c r="H233" s="882"/>
    </row>
    <row r="234" spans="1:9" ht="42.75" customHeight="1">
      <c r="A234" s="455"/>
      <c r="B234" s="924" t="s">
        <v>687</v>
      </c>
      <c r="C234" s="925"/>
      <c r="D234" s="869"/>
      <c r="E234" s="457"/>
      <c r="F234" s="875"/>
      <c r="G234" s="876"/>
      <c r="H234" s="877"/>
    </row>
    <row r="235" spans="1:9" ht="27" hidden="1" customHeight="1">
      <c r="A235" s="455">
        <v>1</v>
      </c>
      <c r="B235" s="926" t="s">
        <v>626</v>
      </c>
      <c r="C235" s="927"/>
      <c r="D235" s="461"/>
      <c r="E235" s="507"/>
      <c r="F235" s="875"/>
      <c r="G235" s="876"/>
      <c r="H235" s="877"/>
    </row>
    <row r="236" spans="1:9" ht="24" customHeight="1">
      <c r="A236" s="455">
        <v>1</v>
      </c>
      <c r="B236" s="875"/>
      <c r="C236" s="877"/>
      <c r="D236" s="461"/>
      <c r="E236" s="452"/>
      <c r="F236" s="875"/>
      <c r="G236" s="876"/>
      <c r="H236" s="877"/>
    </row>
    <row r="237" spans="1:9" ht="26.25" customHeight="1">
      <c r="A237" s="455">
        <v>2</v>
      </c>
      <c r="B237" s="875"/>
      <c r="C237" s="877"/>
      <c r="D237" s="461"/>
      <c r="E237" s="452"/>
      <c r="F237" s="875"/>
      <c r="G237" s="876"/>
      <c r="H237" s="877"/>
    </row>
    <row r="238" spans="1:9" ht="23.25" customHeight="1">
      <c r="A238" s="455">
        <v>3</v>
      </c>
      <c r="B238" s="875"/>
      <c r="C238" s="877"/>
      <c r="D238" s="461"/>
      <c r="E238" s="452"/>
      <c r="F238" s="875"/>
      <c r="G238" s="876"/>
      <c r="H238" s="877"/>
    </row>
    <row r="239" spans="1:9" ht="22.5" customHeight="1">
      <c r="A239" s="455">
        <v>4</v>
      </c>
      <c r="B239" s="875"/>
      <c r="C239" s="877"/>
      <c r="D239" s="461"/>
      <c r="E239" s="452"/>
      <c r="F239" s="875"/>
      <c r="G239" s="876"/>
      <c r="H239" s="877"/>
    </row>
    <row r="240" spans="1:9" ht="26.25" customHeight="1">
      <c r="A240" s="455">
        <v>5</v>
      </c>
      <c r="B240" s="875"/>
      <c r="C240" s="877"/>
      <c r="D240" s="461"/>
      <c r="E240" s="452"/>
      <c r="F240" s="875"/>
      <c r="G240" s="876"/>
      <c r="H240" s="877"/>
    </row>
    <row r="241" spans="1:8" ht="14.25" customHeight="1">
      <c r="A241" s="420"/>
      <c r="B241" s="451"/>
      <c r="C241" s="452"/>
      <c r="D241" s="452"/>
      <c r="E241" s="452"/>
      <c r="F241" s="452"/>
      <c r="G241" s="452"/>
      <c r="H241" s="452"/>
    </row>
    <row r="242" spans="1:8" ht="21.75" customHeight="1">
      <c r="A242" s="453" t="s">
        <v>576</v>
      </c>
      <c r="B242" s="913" t="s">
        <v>633</v>
      </c>
      <c r="C242" s="914"/>
      <c r="D242" s="914"/>
      <c r="E242" s="914"/>
      <c r="F242" s="914"/>
      <c r="G242" s="914"/>
      <c r="H242" s="914"/>
    </row>
    <row r="243" spans="1:8" ht="21.75" customHeight="1">
      <c r="A243" s="453"/>
      <c r="B243" s="469"/>
      <c r="C243" s="454"/>
      <c r="D243" s="418"/>
      <c r="E243" s="855"/>
      <c r="F243" s="858" t="s">
        <v>622</v>
      </c>
      <c r="G243" s="936"/>
      <c r="H243" s="859"/>
    </row>
    <row r="244" spans="1:8" ht="43.5" customHeight="1">
      <c r="A244" s="453"/>
      <c r="B244" s="469"/>
      <c r="C244" s="454"/>
      <c r="D244" s="418" t="s">
        <v>674</v>
      </c>
      <c r="E244" s="857"/>
      <c r="F244" s="862"/>
      <c r="G244" s="937"/>
      <c r="H244" s="863"/>
    </row>
    <row r="245" spans="1:8" ht="23.25" customHeight="1">
      <c r="A245" s="455" t="s">
        <v>624</v>
      </c>
      <c r="B245" s="928" t="s">
        <v>625</v>
      </c>
      <c r="C245" s="929"/>
      <c r="D245" s="470"/>
      <c r="E245" s="508"/>
      <c r="F245" s="880"/>
      <c r="G245" s="881"/>
      <c r="H245" s="882"/>
    </row>
    <row r="246" spans="1:8" ht="44.25" customHeight="1">
      <c r="A246" s="455"/>
      <c r="B246" s="924" t="s">
        <v>687</v>
      </c>
      <c r="C246" s="925"/>
      <c r="D246" s="869"/>
      <c r="E246" s="457"/>
      <c r="F246" s="880"/>
      <c r="G246" s="881"/>
      <c r="H246" s="882"/>
    </row>
    <row r="247" spans="1:8" ht="23.25" customHeight="1">
      <c r="A247" s="455">
        <v>1</v>
      </c>
      <c r="B247" s="875"/>
      <c r="C247" s="877"/>
      <c r="D247" s="461"/>
      <c r="E247" s="452"/>
      <c r="F247" s="875"/>
      <c r="G247" s="876"/>
      <c r="H247" s="877"/>
    </row>
    <row r="248" spans="1:8" ht="30" customHeight="1">
      <c r="A248" s="455">
        <v>2</v>
      </c>
      <c r="B248" s="875"/>
      <c r="C248" s="877"/>
      <c r="D248" s="461"/>
      <c r="E248" s="452"/>
      <c r="F248" s="875"/>
      <c r="G248" s="876"/>
      <c r="H248" s="877"/>
    </row>
    <row r="249" spans="1:8" ht="27.75" customHeight="1">
      <c r="A249" s="455">
        <v>3</v>
      </c>
      <c r="B249" s="875"/>
      <c r="C249" s="877"/>
      <c r="D249" s="461"/>
      <c r="E249" s="452"/>
      <c r="F249" s="875"/>
      <c r="G249" s="876"/>
      <c r="H249" s="877"/>
    </row>
    <row r="250" spans="1:8" ht="27" customHeight="1">
      <c r="A250" s="455">
        <v>4</v>
      </c>
      <c r="B250" s="875"/>
      <c r="C250" s="877"/>
      <c r="D250" s="461"/>
      <c r="E250" s="452"/>
      <c r="F250" s="875"/>
      <c r="G250" s="876"/>
      <c r="H250" s="877"/>
    </row>
    <row r="251" spans="1:8" ht="27.75" customHeight="1">
      <c r="A251" s="455">
        <v>5</v>
      </c>
      <c r="B251" s="875"/>
      <c r="C251" s="877"/>
      <c r="D251" s="461"/>
      <c r="E251" s="452"/>
      <c r="F251" s="875"/>
      <c r="G251" s="876"/>
      <c r="H251" s="877"/>
    </row>
    <row r="252" spans="1:8" ht="47.25" customHeight="1">
      <c r="A252" s="455"/>
      <c r="B252" s="1053" t="s">
        <v>635</v>
      </c>
      <c r="C252" s="974"/>
      <c r="D252" s="461"/>
      <c r="E252" s="521"/>
      <c r="F252" s="452"/>
      <c r="G252" s="452"/>
      <c r="H252" s="509"/>
    </row>
    <row r="253" spans="1:8" ht="14.25" customHeight="1">
      <c r="A253" s="450"/>
      <c r="B253" s="340"/>
      <c r="C253" s="340"/>
      <c r="D253" s="447"/>
      <c r="E253" s="447"/>
      <c r="F253" s="447"/>
      <c r="G253" s="447"/>
      <c r="H253" s="447"/>
    </row>
    <row r="254" spans="1:8" ht="14.25" customHeight="1">
      <c r="A254" s="453" t="s">
        <v>636</v>
      </c>
      <c r="B254" s="930" t="s">
        <v>637</v>
      </c>
      <c r="C254" s="960"/>
      <c r="D254" s="471"/>
      <c r="E254" s="961"/>
      <c r="F254" s="962"/>
      <c r="G254" s="963"/>
      <c r="H254" s="964"/>
    </row>
    <row r="255" spans="1:8" ht="39.75" customHeight="1">
      <c r="A255" s="453"/>
      <c r="B255" s="914"/>
      <c r="C255" s="930"/>
      <c r="D255" s="472" t="s">
        <v>675</v>
      </c>
      <c r="E255" s="965" t="s">
        <v>622</v>
      </c>
      <c r="F255" s="1052"/>
      <c r="G255" s="1052"/>
      <c r="H255" s="966"/>
    </row>
    <row r="256" spans="1:8" ht="59.25" customHeight="1">
      <c r="A256" s="455"/>
      <c r="B256" s="931" t="s">
        <v>639</v>
      </c>
      <c r="C256" s="932"/>
      <c r="D256" s="461"/>
      <c r="E256" s="875"/>
      <c r="F256" s="876"/>
      <c r="G256" s="876"/>
      <c r="H256" s="877"/>
    </row>
    <row r="257" spans="1:9" ht="21" customHeight="1">
      <c r="A257" s="455"/>
      <c r="B257" s="871" t="s">
        <v>640</v>
      </c>
      <c r="C257" s="929"/>
      <c r="D257" s="470"/>
      <c r="E257" s="924"/>
      <c r="F257" s="933"/>
      <c r="G257" s="934"/>
      <c r="H257" s="935"/>
    </row>
    <row r="258" spans="1:9" ht="57" customHeight="1">
      <c r="A258" s="522"/>
      <c r="B258" s="931" t="s">
        <v>641</v>
      </c>
      <c r="C258" s="932"/>
      <c r="D258" s="461"/>
      <c r="E258" s="875"/>
      <c r="F258" s="876"/>
      <c r="G258" s="876"/>
      <c r="H258" s="877"/>
    </row>
    <row r="259" spans="1:9" ht="14.25" customHeight="1">
      <c r="A259" s="524"/>
      <c r="B259" s="406"/>
      <c r="C259" s="406"/>
      <c r="D259" s="406"/>
      <c r="G259" s="406"/>
    </row>
    <row r="260" spans="1:9" ht="19.5" hidden="1" customHeight="1">
      <c r="A260" s="523"/>
      <c r="B260" s="914" t="e">
        <f>IF(AND(#REF!=2,M198=1),"Name of Other Partner of JV",IF(AND(#REF!=2,M198="2 or more"),"Name of Other Partner-1 of JV",""))</f>
        <v>#REF!</v>
      </c>
      <c r="C260" s="914"/>
      <c r="D260" s="914"/>
      <c r="E260" s="913" t="e">
        <f>'[14]Name of Bidder'!C18</f>
        <v>#REF!</v>
      </c>
      <c r="F260" s="914"/>
      <c r="G260" s="914"/>
      <c r="H260" s="930"/>
      <c r="I260" s="342"/>
    </row>
    <row r="261" spans="1:9" ht="29.25" hidden="1" customHeight="1">
      <c r="A261" s="420" t="s">
        <v>618</v>
      </c>
      <c r="B261" s="913" t="s">
        <v>619</v>
      </c>
      <c r="C261" s="914"/>
      <c r="D261" s="914"/>
      <c r="E261" s="914"/>
      <c r="F261" s="914"/>
      <c r="G261" s="914"/>
      <c r="H261" s="914"/>
      <c r="I261" s="342"/>
    </row>
    <row r="262" spans="1:9" ht="19.5" hidden="1" customHeight="1">
      <c r="A262" s="453"/>
      <c r="B262" s="469"/>
      <c r="C262" s="473"/>
      <c r="D262" s="474"/>
      <c r="E262" s="858" t="s">
        <v>620</v>
      </c>
      <c r="F262" s="859" t="s">
        <v>621</v>
      </c>
      <c r="G262" s="858" t="s">
        <v>622</v>
      </c>
      <c r="H262" s="859"/>
      <c r="I262" s="342"/>
    </row>
    <row r="263" spans="1:9" ht="47.25" hidden="1" customHeight="1">
      <c r="A263" s="453"/>
      <c r="B263" s="469"/>
      <c r="C263" s="473"/>
      <c r="D263" s="419" t="s">
        <v>623</v>
      </c>
      <c r="E263" s="938"/>
      <c r="F263" s="939"/>
      <c r="G263" s="938"/>
      <c r="H263" s="939"/>
      <c r="I263" s="342"/>
    </row>
    <row r="264" spans="1:9" ht="17.25" hidden="1" customHeight="1">
      <c r="A264" s="455" t="s">
        <v>624</v>
      </c>
      <c r="B264" s="924" t="s">
        <v>625</v>
      </c>
      <c r="C264" s="933"/>
      <c r="D264" s="475"/>
      <c r="E264" s="940"/>
      <c r="F264" s="941"/>
      <c r="G264" s="940"/>
      <c r="H264" s="941"/>
      <c r="I264" s="342"/>
    </row>
    <row r="265" spans="1:9" ht="17.25" hidden="1" customHeight="1">
      <c r="A265" s="455"/>
      <c r="B265" s="924" t="s">
        <v>642</v>
      </c>
      <c r="C265" s="925"/>
      <c r="D265" s="933"/>
      <c r="E265" s="457" t="s">
        <v>533</v>
      </c>
      <c r="F265" s="458"/>
      <c r="G265" s="458"/>
      <c r="H265" s="459"/>
      <c r="I265" s="342"/>
    </row>
    <row r="266" spans="1:9" ht="15.75" hidden="1" customHeight="1">
      <c r="A266" s="455">
        <v>1</v>
      </c>
      <c r="B266" s="926" t="s">
        <v>627</v>
      </c>
      <c r="C266" s="942"/>
      <c r="D266" s="463"/>
      <c r="E266" s="464"/>
      <c r="F266" s="465"/>
      <c r="G266" s="943"/>
      <c r="H266" s="944"/>
      <c r="I266" s="342"/>
    </row>
    <row r="267" spans="1:9" ht="15.75" hidden="1" customHeight="1">
      <c r="A267" s="455">
        <v>2</v>
      </c>
      <c r="B267" s="926" t="s">
        <v>628</v>
      </c>
      <c r="C267" s="942"/>
      <c r="D267" s="463"/>
      <c r="E267" s="464"/>
      <c r="F267" s="465"/>
      <c r="G267" s="943"/>
      <c r="H267" s="944"/>
    </row>
    <row r="268" spans="1:9" ht="15.75" hidden="1" customHeight="1">
      <c r="A268" s="455">
        <v>3</v>
      </c>
      <c r="B268" s="460" t="s">
        <v>629</v>
      </c>
      <c r="C268" s="462"/>
      <c r="D268" s="463"/>
      <c r="E268" s="464"/>
      <c r="F268" s="465"/>
      <c r="G268" s="943"/>
      <c r="H268" s="944"/>
      <c r="I268" s="342"/>
    </row>
    <row r="269" spans="1:9" ht="16.5" hidden="1" customHeight="1">
      <c r="A269" s="455">
        <v>4</v>
      </c>
      <c r="B269" s="460" t="s">
        <v>630</v>
      </c>
      <c r="C269" s="462"/>
      <c r="D269" s="463"/>
      <c r="E269" s="464"/>
      <c r="F269" s="465"/>
      <c r="G269" s="943"/>
      <c r="H269" s="944"/>
      <c r="I269" s="342"/>
    </row>
    <row r="270" spans="1:9" hidden="1">
      <c r="A270" s="455">
        <v>5</v>
      </c>
      <c r="B270" s="460" t="s">
        <v>631</v>
      </c>
      <c r="C270" s="462"/>
      <c r="D270" s="463"/>
      <c r="E270" s="464"/>
      <c r="F270" s="465"/>
      <c r="G270" s="943"/>
      <c r="H270" s="944"/>
      <c r="I270" s="342"/>
    </row>
    <row r="271" spans="1:9" ht="19.5" hidden="1" customHeight="1">
      <c r="A271" s="455">
        <v>6</v>
      </c>
      <c r="B271" s="460" t="s">
        <v>643</v>
      </c>
      <c r="C271" s="462"/>
      <c r="D271" s="466"/>
      <c r="E271" s="467"/>
      <c r="F271" s="468"/>
      <c r="G271" s="945"/>
      <c r="H271" s="946"/>
      <c r="I271" s="342"/>
    </row>
    <row r="272" spans="1:9" ht="32.25" hidden="1" customHeight="1">
      <c r="A272" s="450"/>
      <c r="B272" s="947" t="s">
        <v>632</v>
      </c>
      <c r="C272" s="947"/>
      <c r="D272" s="947"/>
      <c r="E272" s="947"/>
      <c r="F272" s="947"/>
      <c r="G272" s="947"/>
      <c r="H272" s="948"/>
      <c r="I272" s="342"/>
    </row>
    <row r="273" spans="1:9" ht="32.25" hidden="1" customHeight="1">
      <c r="A273" s="420"/>
      <c r="B273" s="476"/>
      <c r="C273" s="476"/>
      <c r="D273" s="476"/>
      <c r="E273" s="476"/>
      <c r="F273" s="476"/>
      <c r="G273" s="476"/>
      <c r="H273" s="476"/>
      <c r="I273" s="342"/>
    </row>
    <row r="274" spans="1:9" ht="32.25" hidden="1" customHeight="1">
      <c r="A274" s="420"/>
      <c r="B274" s="476"/>
      <c r="C274" s="476"/>
      <c r="D274" s="476"/>
      <c r="E274" s="476"/>
      <c r="F274" s="476"/>
      <c r="G274" s="476"/>
      <c r="H274" s="476"/>
      <c r="I274" s="342"/>
    </row>
    <row r="275" spans="1:9" ht="32.25" hidden="1" customHeight="1">
      <c r="A275" s="420"/>
      <c r="B275" s="476"/>
      <c r="C275" s="476"/>
      <c r="D275" s="476"/>
      <c r="E275" s="476"/>
      <c r="F275" s="476"/>
      <c r="G275" s="476"/>
      <c r="H275" s="476"/>
      <c r="I275" s="342"/>
    </row>
    <row r="276" spans="1:9" ht="32.25" hidden="1" customHeight="1">
      <c r="A276" s="420"/>
      <c r="B276" s="476"/>
      <c r="C276" s="476"/>
      <c r="D276" s="476"/>
      <c r="E276" s="476"/>
      <c r="F276" s="476"/>
      <c r="G276" s="476"/>
      <c r="H276" s="476"/>
      <c r="I276" s="342"/>
    </row>
    <row r="277" spans="1:9" ht="20.25" hidden="1" customHeight="1">
      <c r="A277" s="453" t="s">
        <v>576</v>
      </c>
      <c r="B277" s="913" t="s">
        <v>633</v>
      </c>
      <c r="C277" s="914"/>
      <c r="D277" s="914"/>
      <c r="E277" s="914"/>
      <c r="F277" s="914"/>
      <c r="G277" s="914"/>
      <c r="H277" s="914"/>
      <c r="I277" s="342"/>
    </row>
    <row r="278" spans="1:9" ht="19.5" hidden="1" customHeight="1">
      <c r="A278" s="453"/>
      <c r="B278" s="477"/>
      <c r="C278" s="473"/>
      <c r="D278" s="474"/>
      <c r="E278" s="858" t="s">
        <v>620</v>
      </c>
      <c r="F278" s="859" t="s">
        <v>621</v>
      </c>
      <c r="G278" s="858" t="s">
        <v>622</v>
      </c>
      <c r="H278" s="859"/>
      <c r="I278" s="342"/>
    </row>
    <row r="279" spans="1:9" ht="47.25" hidden="1" customHeight="1">
      <c r="A279" s="453"/>
      <c r="B279" s="477"/>
      <c r="C279" s="473"/>
      <c r="D279" s="419" t="s">
        <v>634</v>
      </c>
      <c r="E279" s="938"/>
      <c r="F279" s="939"/>
      <c r="G279" s="938"/>
      <c r="H279" s="939"/>
      <c r="I279" s="342"/>
    </row>
    <row r="280" spans="1:9" ht="17.25" hidden="1" customHeight="1">
      <c r="A280" s="455" t="s">
        <v>624</v>
      </c>
      <c r="B280" s="869" t="s">
        <v>625</v>
      </c>
      <c r="C280" s="928"/>
      <c r="D280" s="478"/>
      <c r="E280" s="940"/>
      <c r="F280" s="941"/>
      <c r="G280" s="949"/>
      <c r="H280" s="950"/>
      <c r="I280" s="342"/>
    </row>
    <row r="281" spans="1:9" ht="17.25" hidden="1" customHeight="1">
      <c r="A281" s="455"/>
      <c r="B281" s="925" t="s">
        <v>642</v>
      </c>
      <c r="C281" s="925"/>
      <c r="D281" s="869"/>
      <c r="E281" s="457" t="s">
        <v>533</v>
      </c>
      <c r="F281" s="458"/>
      <c r="G281" s="458"/>
      <c r="H281" s="459"/>
      <c r="I281" s="342"/>
    </row>
    <row r="282" spans="1:9" ht="15.75" hidden="1" customHeight="1">
      <c r="A282" s="455">
        <v>1</v>
      </c>
      <c r="B282" s="951" t="s">
        <v>627</v>
      </c>
      <c r="C282" s="952"/>
      <c r="D282" s="481"/>
      <c r="E282" s="482"/>
      <c r="F282" s="483"/>
      <c r="G282" s="953"/>
      <c r="H282" s="954"/>
      <c r="I282" s="342"/>
    </row>
    <row r="283" spans="1:9" ht="15.75" hidden="1" customHeight="1">
      <c r="A283" s="455">
        <v>2</v>
      </c>
      <c r="B283" s="951" t="s">
        <v>628</v>
      </c>
      <c r="C283" s="952"/>
      <c r="D283" s="484"/>
      <c r="E283" s="464"/>
      <c r="F283" s="465"/>
      <c r="G283" s="955"/>
      <c r="H283" s="956"/>
    </row>
    <row r="284" spans="1:9" ht="15.75" hidden="1" customHeight="1">
      <c r="A284" s="455">
        <v>3</v>
      </c>
      <c r="B284" s="479" t="s">
        <v>629</v>
      </c>
      <c r="C284" s="480"/>
      <c r="D284" s="484"/>
      <c r="E284" s="464"/>
      <c r="F284" s="465"/>
      <c r="G284" s="955"/>
      <c r="H284" s="956"/>
      <c r="I284" s="342"/>
    </row>
    <row r="285" spans="1:9" ht="16.5" hidden="1" customHeight="1">
      <c r="A285" s="455">
        <v>4</v>
      </c>
      <c r="B285" s="479" t="s">
        <v>630</v>
      </c>
      <c r="C285" s="480"/>
      <c r="D285" s="484"/>
      <c r="E285" s="464"/>
      <c r="F285" s="465"/>
      <c r="G285" s="955"/>
      <c r="H285" s="956"/>
      <c r="I285" s="342"/>
    </row>
    <row r="286" spans="1:9" ht="15.75" hidden="1" customHeight="1">
      <c r="A286" s="455">
        <v>5</v>
      </c>
      <c r="B286" s="479" t="s">
        <v>631</v>
      </c>
      <c r="C286" s="480"/>
      <c r="D286" s="484"/>
      <c r="E286" s="464"/>
      <c r="F286" s="465"/>
      <c r="G286" s="955"/>
      <c r="H286" s="956"/>
      <c r="I286" s="342"/>
    </row>
    <row r="287" spans="1:9" hidden="1">
      <c r="A287" s="455">
        <v>6</v>
      </c>
      <c r="B287" s="479" t="s">
        <v>643</v>
      </c>
      <c r="C287" s="480"/>
      <c r="D287" s="485"/>
      <c r="E287" s="467"/>
      <c r="F287" s="468"/>
      <c r="G287" s="957"/>
      <c r="H287" s="958"/>
      <c r="I287" s="342"/>
    </row>
    <row r="288" spans="1:9" ht="49.5" hidden="1" customHeight="1">
      <c r="A288" s="455"/>
      <c r="B288" s="959" t="s">
        <v>632</v>
      </c>
      <c r="C288" s="947"/>
      <c r="D288" s="947"/>
      <c r="E288" s="947"/>
      <c r="F288" s="947"/>
      <c r="G288" s="947"/>
      <c r="H288" s="948"/>
      <c r="I288" s="342"/>
    </row>
    <row r="289" spans="1:9" ht="16.5" hidden="1" customHeight="1">
      <c r="A289" s="486"/>
      <c r="B289" s="340"/>
      <c r="C289" s="340"/>
      <c r="D289" s="447"/>
      <c r="E289" s="447"/>
      <c r="F289" s="447"/>
      <c r="G289" s="447"/>
      <c r="H289" s="447"/>
      <c r="I289" s="342"/>
    </row>
    <row r="290" spans="1:9" ht="16.5" hidden="1" customHeight="1">
      <c r="A290" s="453" t="s">
        <v>636</v>
      </c>
      <c r="B290" s="930" t="s">
        <v>637</v>
      </c>
      <c r="C290" s="960"/>
      <c r="D290" s="471"/>
      <c r="E290" s="961"/>
      <c r="F290" s="962"/>
      <c r="G290" s="963"/>
      <c r="H290" s="964"/>
      <c r="I290" s="342"/>
    </row>
    <row r="291" spans="1:9" ht="28.5" hidden="1" customHeight="1">
      <c r="A291" s="453"/>
      <c r="B291" s="914"/>
      <c r="C291" s="930"/>
      <c r="D291" s="472"/>
      <c r="E291" s="965" t="s">
        <v>638</v>
      </c>
      <c r="F291" s="966"/>
      <c r="G291" s="967" t="s">
        <v>620</v>
      </c>
      <c r="H291" s="968"/>
      <c r="I291" s="342"/>
    </row>
    <row r="292" spans="1:9" ht="56.25" hidden="1" customHeight="1">
      <c r="A292" s="455"/>
      <c r="B292" s="931" t="s">
        <v>639</v>
      </c>
      <c r="C292" s="932"/>
      <c r="D292" s="461"/>
      <c r="E292" s="969"/>
      <c r="F292" s="970"/>
      <c r="G292" s="971"/>
      <c r="H292" s="971"/>
    </row>
    <row r="293" spans="1:9" ht="15.75" hidden="1" customHeight="1">
      <c r="A293" s="455"/>
      <c r="B293" s="871" t="s">
        <v>640</v>
      </c>
      <c r="C293" s="929"/>
      <c r="D293" s="470"/>
      <c r="E293" s="924"/>
      <c r="F293" s="933"/>
      <c r="G293" s="934"/>
      <c r="H293" s="935"/>
      <c r="I293" s="342"/>
    </row>
    <row r="294" spans="1:9" ht="66.75" hidden="1" customHeight="1">
      <c r="A294" s="455"/>
      <c r="B294" s="931" t="s">
        <v>641</v>
      </c>
      <c r="C294" s="932"/>
      <c r="D294" s="461"/>
      <c r="E294" s="969"/>
      <c r="F294" s="970"/>
      <c r="G294" s="971"/>
      <c r="H294" s="971"/>
      <c r="I294" s="342"/>
    </row>
    <row r="295" spans="1:9" ht="20.25" hidden="1" customHeight="1">
      <c r="A295" s="455"/>
      <c r="B295" s="487"/>
      <c r="C295" s="487"/>
      <c r="D295" s="488"/>
      <c r="E295" s="488"/>
      <c r="F295" s="488"/>
      <c r="G295" s="488"/>
      <c r="H295" s="488"/>
      <c r="I295" s="342"/>
    </row>
    <row r="296" spans="1:9" ht="32.25" hidden="1" customHeight="1">
      <c r="A296" s="420"/>
      <c r="B296" s="914" t="e">
        <f>IF(AND(#REF!=2,M198="2 or more"),"Name of Other Partner-2 of JV", "")</f>
        <v>#REF!</v>
      </c>
      <c r="C296" s="914"/>
      <c r="D296" s="914"/>
      <c r="E296" s="913" t="e">
        <f>'[14]Name of Bidder'!C23</f>
        <v>#REF!</v>
      </c>
      <c r="F296" s="914"/>
      <c r="G296" s="914"/>
      <c r="H296" s="930"/>
      <c r="I296" s="342"/>
    </row>
    <row r="297" spans="1:9" ht="29.25" hidden="1" customHeight="1">
      <c r="A297" s="420" t="s">
        <v>618</v>
      </c>
      <c r="B297" s="913" t="s">
        <v>619</v>
      </c>
      <c r="C297" s="914"/>
      <c r="D297" s="914"/>
      <c r="E297" s="914"/>
      <c r="F297" s="914"/>
      <c r="G297" s="914"/>
      <c r="H297" s="914"/>
      <c r="I297" s="342"/>
    </row>
    <row r="298" spans="1:9" ht="19.5" hidden="1" customHeight="1">
      <c r="A298" s="453"/>
      <c r="B298" s="469"/>
      <c r="C298" s="473"/>
      <c r="D298" s="474"/>
      <c r="E298" s="858" t="s">
        <v>620</v>
      </c>
      <c r="F298" s="859" t="s">
        <v>621</v>
      </c>
      <c r="G298" s="858" t="s">
        <v>622</v>
      </c>
      <c r="H298" s="859"/>
      <c r="I298" s="342"/>
    </row>
    <row r="299" spans="1:9" ht="47.25" hidden="1" customHeight="1">
      <c r="A299" s="453"/>
      <c r="B299" s="469"/>
      <c r="C299" s="473"/>
      <c r="D299" s="419" t="s">
        <v>623</v>
      </c>
      <c r="E299" s="938"/>
      <c r="F299" s="939"/>
      <c r="G299" s="938"/>
      <c r="H299" s="939"/>
      <c r="I299" s="342"/>
    </row>
    <row r="300" spans="1:9" ht="17.25" hidden="1" customHeight="1">
      <c r="A300" s="455" t="s">
        <v>624</v>
      </c>
      <c r="B300" s="924" t="s">
        <v>625</v>
      </c>
      <c r="C300" s="933"/>
      <c r="D300" s="475"/>
      <c r="E300" s="940"/>
      <c r="F300" s="941"/>
      <c r="G300" s="940"/>
      <c r="H300" s="941"/>
      <c r="I300" s="342"/>
    </row>
    <row r="301" spans="1:9" ht="17.25" hidden="1" customHeight="1">
      <c r="A301" s="455"/>
      <c r="B301" s="924" t="s">
        <v>642</v>
      </c>
      <c r="C301" s="925"/>
      <c r="D301" s="933"/>
      <c r="E301" s="457" t="s">
        <v>533</v>
      </c>
      <c r="F301" s="458"/>
      <c r="G301" s="458"/>
      <c r="H301" s="459"/>
      <c r="I301" s="342"/>
    </row>
    <row r="302" spans="1:9" ht="15.75" hidden="1" customHeight="1">
      <c r="A302" s="455">
        <v>1</v>
      </c>
      <c r="B302" s="951" t="s">
        <v>627</v>
      </c>
      <c r="C302" s="952"/>
      <c r="D302" s="489"/>
      <c r="E302" s="482"/>
      <c r="F302" s="483"/>
      <c r="G302" s="972"/>
      <c r="H302" s="973"/>
      <c r="I302" s="342"/>
    </row>
    <row r="303" spans="1:9" ht="15.75" hidden="1" customHeight="1">
      <c r="A303" s="455">
        <v>2</v>
      </c>
      <c r="B303" s="951" t="s">
        <v>628</v>
      </c>
      <c r="C303" s="952"/>
      <c r="D303" s="463"/>
      <c r="E303" s="464"/>
      <c r="F303" s="465"/>
      <c r="G303" s="943"/>
      <c r="H303" s="944"/>
    </row>
    <row r="304" spans="1:9" ht="15.75" hidden="1" customHeight="1">
      <c r="A304" s="455">
        <v>3</v>
      </c>
      <c r="B304" s="479" t="s">
        <v>629</v>
      </c>
      <c r="C304" s="480"/>
      <c r="D304" s="463"/>
      <c r="E304" s="464"/>
      <c r="F304" s="465"/>
      <c r="G304" s="943"/>
      <c r="H304" s="944"/>
      <c r="I304" s="342"/>
    </row>
    <row r="305" spans="1:9" ht="16.5" hidden="1" customHeight="1">
      <c r="A305" s="455">
        <v>4</v>
      </c>
      <c r="B305" s="479" t="s">
        <v>630</v>
      </c>
      <c r="C305" s="480"/>
      <c r="D305" s="463"/>
      <c r="E305" s="464"/>
      <c r="F305" s="465"/>
      <c r="G305" s="943"/>
      <c r="H305" s="944"/>
      <c r="I305" s="342"/>
    </row>
    <row r="306" spans="1:9" ht="15.75" hidden="1" customHeight="1">
      <c r="A306" s="455">
        <v>5</v>
      </c>
      <c r="B306" s="479" t="s">
        <v>631</v>
      </c>
      <c r="C306" s="480"/>
      <c r="D306" s="463"/>
      <c r="E306" s="464"/>
      <c r="F306" s="465"/>
      <c r="G306" s="943"/>
      <c r="H306" s="944"/>
      <c r="I306" s="342"/>
    </row>
    <row r="307" spans="1:9" hidden="1">
      <c r="A307" s="455">
        <v>6</v>
      </c>
      <c r="B307" s="479" t="s">
        <v>643</v>
      </c>
      <c r="C307" s="480"/>
      <c r="D307" s="466"/>
      <c r="E307" s="467"/>
      <c r="F307" s="468"/>
      <c r="G307" s="945"/>
      <c r="H307" s="946"/>
      <c r="I307" s="342"/>
    </row>
    <row r="308" spans="1:9" ht="32.25" hidden="1" customHeight="1">
      <c r="A308" s="450"/>
      <c r="B308" s="947" t="s">
        <v>632</v>
      </c>
      <c r="C308" s="947"/>
      <c r="D308" s="947"/>
      <c r="E308" s="947"/>
      <c r="F308" s="947"/>
      <c r="G308" s="947"/>
      <c r="H308" s="948"/>
      <c r="I308" s="342"/>
    </row>
    <row r="309" spans="1:9" ht="32.25" hidden="1" customHeight="1">
      <c r="A309" s="420"/>
      <c r="B309" s="476"/>
      <c r="C309" s="476"/>
      <c r="D309" s="476"/>
      <c r="E309" s="476"/>
      <c r="F309" s="476"/>
      <c r="G309" s="476"/>
      <c r="H309" s="476"/>
      <c r="I309" s="342"/>
    </row>
    <row r="310" spans="1:9" ht="20.25" hidden="1" customHeight="1">
      <c r="A310" s="453" t="s">
        <v>576</v>
      </c>
      <c r="B310" s="913" t="s">
        <v>633</v>
      </c>
      <c r="C310" s="914"/>
      <c r="D310" s="914"/>
      <c r="E310" s="914"/>
      <c r="F310" s="914"/>
      <c r="G310" s="914"/>
      <c r="H310" s="914"/>
      <c r="I310" s="342"/>
    </row>
    <row r="311" spans="1:9" ht="19.5" hidden="1" customHeight="1">
      <c r="A311" s="453"/>
      <c r="B311" s="477"/>
      <c r="C311" s="473"/>
      <c r="D311" s="474"/>
      <c r="E311" s="858" t="s">
        <v>620</v>
      </c>
      <c r="F311" s="859" t="s">
        <v>621</v>
      </c>
      <c r="G311" s="858" t="s">
        <v>622</v>
      </c>
      <c r="H311" s="859"/>
      <c r="I311" s="342"/>
    </row>
    <row r="312" spans="1:9" ht="47.25" hidden="1" customHeight="1">
      <c r="A312" s="453"/>
      <c r="B312" s="477"/>
      <c r="C312" s="473"/>
      <c r="D312" s="419" t="s">
        <v>634</v>
      </c>
      <c r="E312" s="938"/>
      <c r="F312" s="939"/>
      <c r="G312" s="938"/>
      <c r="H312" s="939"/>
      <c r="I312" s="342"/>
    </row>
    <row r="313" spans="1:9" ht="17.25" hidden="1" customHeight="1">
      <c r="A313" s="455" t="s">
        <v>624</v>
      </c>
      <c r="B313" s="869" t="s">
        <v>625</v>
      </c>
      <c r="C313" s="928"/>
      <c r="D313" s="478"/>
      <c r="E313" s="940"/>
      <c r="F313" s="941"/>
      <c r="G313" s="949"/>
      <c r="H313" s="950"/>
      <c r="I313" s="342"/>
    </row>
    <row r="314" spans="1:9" ht="17.25" hidden="1" customHeight="1">
      <c r="A314" s="455"/>
      <c r="B314" s="925" t="s">
        <v>642</v>
      </c>
      <c r="C314" s="925"/>
      <c r="D314" s="869"/>
      <c r="E314" s="457" t="s">
        <v>533</v>
      </c>
      <c r="F314" s="458"/>
      <c r="G314" s="458"/>
      <c r="H314" s="459"/>
      <c r="I314" s="342"/>
    </row>
    <row r="315" spans="1:9" ht="15.75" hidden="1" customHeight="1">
      <c r="A315" s="455">
        <v>1</v>
      </c>
      <c r="B315" s="951" t="s">
        <v>627</v>
      </c>
      <c r="C315" s="952"/>
      <c r="D315" s="481"/>
      <c r="E315" s="482"/>
      <c r="F315" s="483"/>
      <c r="G315" s="953"/>
      <c r="H315" s="954"/>
      <c r="I315" s="342"/>
    </row>
    <row r="316" spans="1:9" ht="15.75" hidden="1" customHeight="1">
      <c r="A316" s="455">
        <v>2</v>
      </c>
      <c r="B316" s="951" t="s">
        <v>628</v>
      </c>
      <c r="C316" s="952"/>
      <c r="D316" s="484"/>
      <c r="E316" s="464"/>
      <c r="F316" s="465"/>
      <c r="G316" s="955"/>
      <c r="H316" s="956"/>
    </row>
    <row r="317" spans="1:9" ht="15.75" hidden="1" customHeight="1">
      <c r="A317" s="455">
        <v>3</v>
      </c>
      <c r="B317" s="479" t="s">
        <v>629</v>
      </c>
      <c r="C317" s="480"/>
      <c r="D317" s="484"/>
      <c r="E317" s="464"/>
      <c r="F317" s="465"/>
      <c r="G317" s="955"/>
      <c r="H317" s="956"/>
      <c r="I317" s="342"/>
    </row>
    <row r="318" spans="1:9" ht="16.5" hidden="1" customHeight="1">
      <c r="A318" s="455">
        <v>4</v>
      </c>
      <c r="B318" s="479" t="s">
        <v>630</v>
      </c>
      <c r="C318" s="480"/>
      <c r="D318" s="484"/>
      <c r="E318" s="464"/>
      <c r="F318" s="465"/>
      <c r="G318" s="955"/>
      <c r="H318" s="956"/>
      <c r="I318" s="342"/>
    </row>
    <row r="319" spans="1:9" ht="15.75" hidden="1" customHeight="1">
      <c r="A319" s="455">
        <v>5</v>
      </c>
      <c r="B319" s="479" t="s">
        <v>631</v>
      </c>
      <c r="C319" s="480"/>
      <c r="D319" s="484"/>
      <c r="E319" s="464"/>
      <c r="F319" s="465"/>
      <c r="G319" s="955"/>
      <c r="H319" s="956"/>
      <c r="I319" s="342"/>
    </row>
    <row r="320" spans="1:9" ht="15.75" hidden="1" customHeight="1">
      <c r="A320" s="455">
        <v>6</v>
      </c>
      <c r="B320" s="479" t="s">
        <v>643</v>
      </c>
      <c r="C320" s="480"/>
      <c r="D320" s="484"/>
      <c r="E320" s="464"/>
      <c r="F320" s="465"/>
      <c r="G320" s="955"/>
      <c r="H320" s="956"/>
      <c r="I320" s="342"/>
    </row>
    <row r="321" spans="1:9" ht="32.25" hidden="1" customHeight="1">
      <c r="A321" s="455"/>
      <c r="B321" s="974" t="s">
        <v>635</v>
      </c>
      <c r="C321" s="974"/>
      <c r="D321" s="485"/>
      <c r="E321" s="467"/>
      <c r="F321" s="468"/>
      <c r="G321" s="957"/>
      <c r="H321" s="958"/>
      <c r="I321" s="342"/>
    </row>
    <row r="322" spans="1:9" ht="32.25" hidden="1" customHeight="1">
      <c r="A322" s="450"/>
      <c r="B322" s="975" t="s">
        <v>632</v>
      </c>
      <c r="C322" s="975"/>
      <c r="D322" s="975"/>
      <c r="E322" s="975"/>
      <c r="F322" s="975"/>
      <c r="G322" s="975"/>
      <c r="H322" s="976"/>
      <c r="I322" s="342"/>
    </row>
    <row r="323" spans="1:9" ht="16.5" hidden="1" customHeight="1">
      <c r="A323" s="450"/>
      <c r="B323" s="340"/>
      <c r="C323" s="340"/>
      <c r="D323" s="447"/>
      <c r="E323" s="447"/>
      <c r="F323" s="447"/>
      <c r="G323" s="447"/>
      <c r="H323" s="447"/>
      <c r="I323" s="342"/>
    </row>
    <row r="324" spans="1:9" ht="16.5" hidden="1" customHeight="1">
      <c r="A324" s="453" t="s">
        <v>636</v>
      </c>
      <c r="B324" s="960" t="s">
        <v>637</v>
      </c>
      <c r="C324" s="960"/>
      <c r="D324" s="471"/>
      <c r="E324" s="961"/>
      <c r="F324" s="962"/>
      <c r="G324" s="963"/>
      <c r="H324" s="964"/>
      <c r="I324" s="342"/>
    </row>
    <row r="325" spans="1:9" ht="28.5" hidden="1" customHeight="1">
      <c r="A325" s="453"/>
      <c r="B325" s="913"/>
      <c r="C325" s="930"/>
      <c r="D325" s="472"/>
      <c r="E325" s="965" t="s">
        <v>638</v>
      </c>
      <c r="F325" s="966"/>
      <c r="G325" s="967" t="s">
        <v>620</v>
      </c>
      <c r="H325" s="968"/>
      <c r="I325" s="342"/>
    </row>
    <row r="326" spans="1:9" ht="56.25" hidden="1" customHeight="1">
      <c r="A326" s="455"/>
      <c r="B326" s="932" t="s">
        <v>639</v>
      </c>
      <c r="C326" s="932"/>
      <c r="D326" s="461"/>
      <c r="E326" s="969"/>
      <c r="F326" s="970"/>
      <c r="G326" s="971"/>
      <c r="H326" s="971"/>
    </row>
    <row r="327" spans="1:9" ht="15.75" hidden="1" customHeight="1">
      <c r="A327" s="455"/>
      <c r="B327" s="929" t="s">
        <v>640</v>
      </c>
      <c r="C327" s="929"/>
      <c r="D327" s="470"/>
      <c r="E327" s="924"/>
      <c r="F327" s="933"/>
      <c r="G327" s="934"/>
      <c r="H327" s="935"/>
      <c r="I327" s="342"/>
    </row>
    <row r="328" spans="1:9" ht="49.5" hidden="1" customHeight="1">
      <c r="A328" s="455"/>
      <c r="B328" s="932" t="s">
        <v>641</v>
      </c>
      <c r="C328" s="932"/>
      <c r="D328" s="461"/>
      <c r="E328" s="969"/>
      <c r="F328" s="970"/>
      <c r="G328" s="971"/>
      <c r="H328" s="971"/>
      <c r="I328" s="342"/>
    </row>
    <row r="329" spans="1:9" ht="22.5" hidden="1" customHeight="1">
      <c r="A329" s="450"/>
      <c r="B329" s="487"/>
      <c r="C329" s="487"/>
      <c r="D329" s="488"/>
      <c r="E329" s="488"/>
      <c r="F329" s="488"/>
      <c r="G329" s="488"/>
      <c r="H329" s="488"/>
      <c r="I329" s="342"/>
    </row>
    <row r="330" spans="1:9" ht="17.25" hidden="1" customHeight="1">
      <c r="A330" s="490" t="s">
        <v>644</v>
      </c>
      <c r="B330" s="977" t="s">
        <v>645</v>
      </c>
      <c r="C330" s="977"/>
      <c r="D330" s="977"/>
      <c r="E330" s="977"/>
      <c r="F330" s="977"/>
      <c r="G330" s="977"/>
      <c r="H330" s="977"/>
      <c r="I330" s="342"/>
    </row>
    <row r="331" spans="1:9" ht="12" hidden="1" customHeight="1">
      <c r="A331" s="342"/>
      <c r="B331" s="406"/>
      <c r="C331" s="406"/>
      <c r="D331" s="406"/>
      <c r="E331" s="406"/>
      <c r="F331" s="406"/>
      <c r="G331" s="406"/>
      <c r="H331" s="342"/>
      <c r="I331" s="342"/>
    </row>
    <row r="332" spans="1:9" ht="75" hidden="1" customHeight="1">
      <c r="A332" s="491"/>
      <c r="B332" s="978" t="s">
        <v>646</v>
      </c>
      <c r="C332" s="978"/>
      <c r="D332" s="978"/>
      <c r="E332" s="978"/>
      <c r="F332" s="978"/>
      <c r="G332" s="978"/>
      <c r="H332" s="978"/>
      <c r="I332" s="342"/>
    </row>
    <row r="333" spans="1:9" ht="185.25" hidden="1" customHeight="1">
      <c r="A333" s="450"/>
      <c r="B333" s="979" t="s">
        <v>647</v>
      </c>
      <c r="C333" s="979"/>
      <c r="D333" s="979"/>
      <c r="E333" s="979"/>
      <c r="F333" s="979"/>
      <c r="G333" s="979"/>
      <c r="H333" s="979"/>
    </row>
    <row r="334" spans="1:9" ht="40.200000000000003" hidden="1" customHeight="1">
      <c r="A334" s="450"/>
      <c r="B334" s="978"/>
      <c r="C334" s="978"/>
      <c r="D334" s="978"/>
      <c r="E334" s="978"/>
      <c r="F334" s="978"/>
      <c r="G334" s="978"/>
      <c r="H334" s="978"/>
      <c r="I334" s="342"/>
    </row>
    <row r="335" spans="1:9" ht="9" hidden="1" customHeight="1">
      <c r="A335" s="342"/>
      <c r="B335" s="342"/>
      <c r="C335" s="342"/>
      <c r="D335" s="342"/>
      <c r="E335" s="342"/>
      <c r="F335" s="342"/>
      <c r="G335" s="342"/>
      <c r="H335" s="342"/>
      <c r="I335" s="342"/>
    </row>
    <row r="336" spans="1:9" ht="33.75" hidden="1" customHeight="1">
      <c r="A336" s="450"/>
      <c r="B336" s="978"/>
      <c r="C336" s="978"/>
      <c r="D336" s="978"/>
      <c r="E336" s="978"/>
      <c r="F336" s="978"/>
      <c r="G336" s="978"/>
      <c r="H336" s="978"/>
      <c r="I336" s="342"/>
    </row>
    <row r="337" spans="1:9" hidden="1">
      <c r="B337" s="406"/>
      <c r="C337" s="406"/>
      <c r="D337" s="406"/>
      <c r="E337" s="406"/>
      <c r="F337" s="406"/>
      <c r="G337" s="406"/>
    </row>
    <row r="338" spans="1:9" ht="42" hidden="1" customHeight="1">
      <c r="A338" s="449"/>
      <c r="B338" s="978"/>
      <c r="C338" s="978"/>
      <c r="D338" s="978"/>
      <c r="E338" s="978"/>
      <c r="F338" s="978"/>
      <c r="G338" s="978"/>
      <c r="H338" s="978"/>
      <c r="I338" s="342"/>
    </row>
    <row r="339" spans="1:9" hidden="1">
      <c r="A339" s="342"/>
      <c r="B339" s="342"/>
      <c r="C339" s="342"/>
      <c r="D339" s="342"/>
      <c r="E339" s="342"/>
      <c r="F339" s="342"/>
      <c r="G339" s="342"/>
      <c r="H339" s="342"/>
      <c r="I339" s="342"/>
    </row>
    <row r="340" spans="1:9" ht="19.5" hidden="1" customHeight="1">
      <c r="A340" s="449"/>
      <c r="B340" s="978" t="s">
        <v>648</v>
      </c>
      <c r="C340" s="978"/>
      <c r="D340" s="978"/>
      <c r="E340" s="978"/>
      <c r="F340" s="978"/>
      <c r="G340" s="978"/>
      <c r="H340" s="978"/>
      <c r="I340" s="342"/>
    </row>
    <row r="341" spans="1:9" hidden="1">
      <c r="A341" s="342"/>
      <c r="B341" s="406"/>
      <c r="C341" s="406"/>
      <c r="D341" s="406"/>
      <c r="E341" s="406"/>
      <c r="F341" s="406"/>
      <c r="G341" s="406"/>
      <c r="H341" s="342"/>
      <c r="I341" s="342"/>
    </row>
    <row r="342" spans="1:9" ht="40.200000000000003" hidden="1" customHeight="1">
      <c r="A342" s="449" t="s">
        <v>345</v>
      </c>
      <c r="B342" s="979" t="s">
        <v>649</v>
      </c>
      <c r="C342" s="979"/>
      <c r="D342" s="979"/>
      <c r="E342" s="979"/>
      <c r="F342" s="979"/>
      <c r="G342" s="979"/>
      <c r="H342" s="979"/>
      <c r="I342" s="342"/>
    </row>
    <row r="343" spans="1:9" hidden="1">
      <c r="A343" s="342"/>
      <c r="B343" s="406"/>
      <c r="C343" s="406"/>
      <c r="D343" s="406"/>
      <c r="E343" s="406"/>
      <c r="F343" s="406"/>
      <c r="G343" s="406"/>
      <c r="H343" s="342"/>
      <c r="I343" s="342"/>
    </row>
    <row r="344" spans="1:9" ht="90" hidden="1" customHeight="1">
      <c r="A344" s="449" t="s">
        <v>346</v>
      </c>
      <c r="B344" s="979" t="s">
        <v>650</v>
      </c>
      <c r="C344" s="979"/>
      <c r="D344" s="979"/>
      <c r="E344" s="979"/>
      <c r="F344" s="979"/>
      <c r="G344" s="979"/>
      <c r="H344" s="979"/>
    </row>
    <row r="345" spans="1:9" hidden="1">
      <c r="A345" s="342"/>
      <c r="B345" s="342"/>
      <c r="C345" s="342"/>
      <c r="D345" s="342"/>
      <c r="E345" s="342"/>
      <c r="F345" s="342"/>
      <c r="G345" s="342"/>
      <c r="H345" s="342"/>
      <c r="I345" s="342"/>
    </row>
    <row r="346" spans="1:9" ht="48" hidden="1" customHeight="1">
      <c r="A346" s="449" t="s">
        <v>347</v>
      </c>
      <c r="B346" s="978" t="s">
        <v>651</v>
      </c>
      <c r="C346" s="978"/>
      <c r="D346" s="978"/>
      <c r="E346" s="978"/>
      <c r="F346" s="978"/>
      <c r="G346" s="978"/>
      <c r="H346" s="978"/>
      <c r="I346" s="342"/>
    </row>
    <row r="347" spans="1:9" ht="17.25" hidden="1" customHeight="1">
      <c r="A347" s="342"/>
      <c r="B347" s="342"/>
      <c r="C347" s="342"/>
      <c r="D347" s="341"/>
      <c r="E347" s="342"/>
      <c r="F347" s="342"/>
      <c r="G347" s="342"/>
      <c r="H347" s="342"/>
      <c r="I347" s="342"/>
    </row>
    <row r="348" spans="1:9" ht="21" hidden="1" customHeight="1">
      <c r="A348" s="449" t="s">
        <v>348</v>
      </c>
      <c r="B348" s="978" t="s">
        <v>652</v>
      </c>
      <c r="C348" s="978"/>
      <c r="D348" s="978"/>
      <c r="E348" s="978"/>
      <c r="F348" s="978"/>
      <c r="G348" s="978"/>
      <c r="H348" s="978"/>
      <c r="I348" s="342"/>
    </row>
    <row r="349" spans="1:9" ht="29.25" hidden="1" customHeight="1">
      <c r="A349" s="449"/>
      <c r="B349" s="980" t="s">
        <v>653</v>
      </c>
      <c r="C349" s="980"/>
      <c r="D349" s="980"/>
      <c r="E349" s="980"/>
      <c r="F349" s="980"/>
      <c r="G349" s="980"/>
      <c r="H349" s="980"/>
      <c r="I349" s="342"/>
    </row>
    <row r="350" spans="1:9" ht="17.25" hidden="1" customHeight="1">
      <c r="A350" s="449"/>
      <c r="B350" s="492"/>
      <c r="C350" s="492"/>
      <c r="D350" s="492"/>
      <c r="E350" s="492"/>
      <c r="F350" s="492"/>
      <c r="G350" s="492"/>
      <c r="H350" s="492"/>
    </row>
    <row r="351" spans="1:9" ht="72" hidden="1" customHeight="1">
      <c r="A351" s="450">
        <v>4.0999999999999996</v>
      </c>
      <c r="B351" s="851" t="s">
        <v>654</v>
      </c>
      <c r="C351" s="851"/>
      <c r="D351" s="851"/>
      <c r="E351" s="851"/>
      <c r="F351" s="851"/>
      <c r="G351" s="851"/>
      <c r="H351" s="851"/>
    </row>
    <row r="352" spans="1:9" ht="16.5" hidden="1" customHeight="1">
      <c r="A352" s="405" t="s">
        <v>571</v>
      </c>
      <c r="B352" s="981" t="str">
        <f>"For  " &amp;B199</f>
        <v>For  Name of the Bidder</v>
      </c>
      <c r="C352" s="981"/>
      <c r="D352" s="981"/>
      <c r="E352" s="981"/>
      <c r="F352" s="981"/>
      <c r="G352" s="342"/>
      <c r="H352" s="342"/>
      <c r="I352" s="342"/>
    </row>
    <row r="353" spans="1:9" ht="15.75" hidden="1" customHeight="1">
      <c r="A353" s="342"/>
      <c r="B353" s="493" t="s">
        <v>18</v>
      </c>
      <c r="C353" s="982"/>
      <c r="D353" s="983"/>
      <c r="E353" s="983"/>
      <c r="F353" s="983"/>
      <c r="G353" s="983"/>
      <c r="H353" s="984"/>
      <c r="I353" s="342"/>
    </row>
    <row r="354" spans="1:9" ht="15.75" hidden="1" customHeight="1">
      <c r="A354" s="342"/>
      <c r="B354" s="493" t="s">
        <v>27</v>
      </c>
      <c r="C354" s="982"/>
      <c r="D354" s="983"/>
      <c r="E354" s="983"/>
      <c r="F354" s="983"/>
      <c r="G354" s="983"/>
      <c r="H354" s="984"/>
      <c r="I354" s="342"/>
    </row>
    <row r="355" spans="1:9" ht="15.75" hidden="1" customHeight="1">
      <c r="A355" s="342"/>
      <c r="B355" s="493" t="s">
        <v>459</v>
      </c>
      <c r="C355" s="982"/>
      <c r="D355" s="983"/>
      <c r="E355" s="983"/>
      <c r="F355" s="983"/>
      <c r="G355" s="983"/>
      <c r="H355" s="984"/>
      <c r="I355" s="342"/>
    </row>
    <row r="356" spans="1:9" ht="15.75" hidden="1" customHeight="1">
      <c r="A356" s="342"/>
      <c r="B356" s="493" t="s">
        <v>510</v>
      </c>
      <c r="C356" s="982"/>
      <c r="D356" s="983"/>
      <c r="E356" s="983"/>
      <c r="F356" s="983"/>
      <c r="G356" s="983"/>
      <c r="H356" s="984"/>
      <c r="I356" s="342"/>
    </row>
    <row r="357" spans="1:9" ht="15.75" hidden="1" customHeight="1">
      <c r="A357" s="342"/>
      <c r="B357" s="493" t="s">
        <v>460</v>
      </c>
      <c r="C357" s="982"/>
      <c r="D357" s="983"/>
      <c r="E357" s="983"/>
      <c r="F357" s="983"/>
      <c r="G357" s="983"/>
      <c r="H357" s="984"/>
      <c r="I357" s="342"/>
    </row>
    <row r="358" spans="1:9" ht="15.75" hidden="1" customHeight="1">
      <c r="A358" s="342"/>
      <c r="B358" s="493" t="s">
        <v>465</v>
      </c>
      <c r="C358" s="982"/>
      <c r="D358" s="983"/>
      <c r="E358" s="983"/>
      <c r="F358" s="983"/>
      <c r="G358" s="983"/>
      <c r="H358" s="984"/>
      <c r="I358" s="342"/>
    </row>
    <row r="359" spans="1:9" ht="15.75" hidden="1" customHeight="1">
      <c r="A359" s="342"/>
      <c r="B359" s="493" t="s">
        <v>655</v>
      </c>
      <c r="C359" s="982"/>
      <c r="D359" s="983"/>
      <c r="E359" s="983"/>
      <c r="F359" s="983"/>
      <c r="G359" s="983"/>
      <c r="H359" s="984"/>
      <c r="I359" s="342"/>
    </row>
    <row r="360" spans="1:9" ht="15.75" hidden="1" customHeight="1">
      <c r="A360" s="342"/>
      <c r="B360" s="493" t="s">
        <v>656</v>
      </c>
      <c r="C360" s="982"/>
      <c r="D360" s="983"/>
      <c r="E360" s="983"/>
      <c r="F360" s="983"/>
      <c r="G360" s="983"/>
      <c r="H360" s="984"/>
      <c r="I360" s="342"/>
    </row>
    <row r="361" spans="1:9" ht="15.75" hidden="1" customHeight="1">
      <c r="A361" s="342"/>
      <c r="B361" s="493" t="s">
        <v>657</v>
      </c>
      <c r="C361" s="982"/>
      <c r="D361" s="983"/>
      <c r="E361" s="983"/>
      <c r="F361" s="983"/>
      <c r="G361" s="983"/>
      <c r="H361" s="984"/>
      <c r="I361" s="342"/>
    </row>
    <row r="362" spans="1:9" ht="15.75" hidden="1" customHeight="1">
      <c r="A362" s="342"/>
      <c r="B362" s="493" t="s">
        <v>658</v>
      </c>
      <c r="C362" s="982"/>
      <c r="D362" s="983"/>
      <c r="E362" s="983"/>
      <c r="F362" s="983"/>
      <c r="G362" s="983"/>
      <c r="H362" s="984"/>
      <c r="I362" s="342"/>
    </row>
    <row r="363" spans="1:9" hidden="1">
      <c r="A363" s="342"/>
      <c r="B363" s="342"/>
      <c r="C363" s="342"/>
      <c r="D363" s="342"/>
      <c r="E363" s="342"/>
      <c r="F363" s="342"/>
      <c r="G363" s="342"/>
      <c r="H363" s="342"/>
      <c r="I363" s="342"/>
    </row>
    <row r="364" spans="1:9" ht="16.5" hidden="1" customHeight="1">
      <c r="A364" s="405" t="s">
        <v>576</v>
      </c>
      <c r="B364" s="981" t="e">
        <f>"For  " &amp;B260</f>
        <v>#REF!</v>
      </c>
      <c r="C364" s="981"/>
      <c r="D364" s="981"/>
      <c r="E364" s="981"/>
      <c r="F364" s="981"/>
      <c r="G364" s="342"/>
      <c r="H364" s="342"/>
      <c r="I364" s="342"/>
    </row>
    <row r="365" spans="1:9" ht="15.75" hidden="1" customHeight="1">
      <c r="A365" s="342"/>
      <c r="B365" s="493" t="s">
        <v>18</v>
      </c>
      <c r="C365" s="982"/>
      <c r="D365" s="983"/>
      <c r="E365" s="983"/>
      <c r="F365" s="983"/>
      <c r="G365" s="983"/>
      <c r="H365" s="984"/>
      <c r="I365" s="342"/>
    </row>
    <row r="366" spans="1:9" ht="15.75" hidden="1" customHeight="1">
      <c r="A366" s="342"/>
      <c r="B366" s="493" t="s">
        <v>27</v>
      </c>
      <c r="C366" s="982"/>
      <c r="D366" s="983"/>
      <c r="E366" s="983"/>
      <c r="F366" s="983"/>
      <c r="G366" s="983"/>
      <c r="H366" s="984"/>
      <c r="I366" s="342"/>
    </row>
    <row r="367" spans="1:9" ht="15.75" hidden="1" customHeight="1">
      <c r="A367" s="342"/>
      <c r="B367" s="493" t="s">
        <v>459</v>
      </c>
      <c r="C367" s="982"/>
      <c r="D367" s="983"/>
      <c r="E367" s="983"/>
      <c r="F367" s="983"/>
      <c r="G367" s="983"/>
      <c r="H367" s="984"/>
      <c r="I367" s="342"/>
    </row>
    <row r="368" spans="1:9" ht="15.75" hidden="1" customHeight="1">
      <c r="A368" s="342"/>
      <c r="B368" s="493" t="s">
        <v>510</v>
      </c>
      <c r="C368" s="982"/>
      <c r="D368" s="983"/>
      <c r="E368" s="983"/>
      <c r="F368" s="983"/>
      <c r="G368" s="983"/>
      <c r="H368" s="984"/>
      <c r="I368" s="342"/>
    </row>
    <row r="369" spans="1:9" ht="15.75" hidden="1" customHeight="1">
      <c r="A369" s="342"/>
      <c r="B369" s="493" t="s">
        <v>460</v>
      </c>
      <c r="C369" s="982"/>
      <c r="D369" s="983"/>
      <c r="E369" s="983"/>
      <c r="F369" s="983"/>
      <c r="G369" s="983"/>
      <c r="H369" s="984"/>
      <c r="I369" s="342"/>
    </row>
    <row r="370" spans="1:9" ht="15.75" hidden="1" customHeight="1">
      <c r="A370" s="342"/>
      <c r="B370" s="493" t="s">
        <v>465</v>
      </c>
      <c r="C370" s="982"/>
      <c r="D370" s="983"/>
      <c r="E370" s="983"/>
      <c r="F370" s="983"/>
      <c r="G370" s="983"/>
      <c r="H370" s="984"/>
      <c r="I370" s="342"/>
    </row>
    <row r="371" spans="1:9" ht="15.75" hidden="1" customHeight="1">
      <c r="A371" s="342"/>
      <c r="B371" s="493" t="s">
        <v>655</v>
      </c>
      <c r="C371" s="982"/>
      <c r="D371" s="983"/>
      <c r="E371" s="983"/>
      <c r="F371" s="983"/>
      <c r="G371" s="983"/>
      <c r="H371" s="984"/>
      <c r="I371" s="342"/>
    </row>
    <row r="372" spans="1:9" ht="15.75" hidden="1" customHeight="1">
      <c r="A372" s="342"/>
      <c r="B372" s="493" t="s">
        <v>656</v>
      </c>
      <c r="C372" s="982"/>
      <c r="D372" s="983"/>
      <c r="E372" s="983"/>
      <c r="F372" s="983"/>
      <c r="G372" s="983"/>
      <c r="H372" s="984"/>
      <c r="I372" s="342"/>
    </row>
    <row r="373" spans="1:9" ht="15.75" hidden="1" customHeight="1">
      <c r="A373" s="342"/>
      <c r="B373" s="493" t="s">
        <v>657</v>
      </c>
      <c r="C373" s="982"/>
      <c r="D373" s="983"/>
      <c r="E373" s="983"/>
      <c r="F373" s="983"/>
      <c r="G373" s="983"/>
      <c r="H373" s="984"/>
      <c r="I373" s="342"/>
    </row>
    <row r="374" spans="1:9" ht="15.75" hidden="1" customHeight="1">
      <c r="A374" s="342"/>
      <c r="B374" s="493" t="s">
        <v>658</v>
      </c>
      <c r="C374" s="982"/>
      <c r="D374" s="983"/>
      <c r="E374" s="983"/>
      <c r="F374" s="983"/>
      <c r="G374" s="983"/>
      <c r="H374" s="984"/>
      <c r="I374" s="342"/>
    </row>
    <row r="375" spans="1:9" ht="16.2" hidden="1">
      <c r="A375" s="342"/>
      <c r="B375" s="494"/>
      <c r="C375" s="495"/>
      <c r="D375" s="495"/>
      <c r="E375" s="495"/>
      <c r="F375" s="495"/>
      <c r="G375" s="495"/>
      <c r="H375" s="495"/>
      <c r="I375" s="342"/>
    </row>
    <row r="376" spans="1:9" ht="16.5" hidden="1" customHeight="1">
      <c r="A376" s="405" t="s">
        <v>636</v>
      </c>
      <c r="B376" s="981" t="e">
        <f>"For  "&amp;B296</f>
        <v>#REF!</v>
      </c>
      <c r="C376" s="981"/>
      <c r="D376" s="981"/>
      <c r="E376" s="981"/>
      <c r="F376" s="981"/>
      <c r="G376" s="342"/>
      <c r="H376" s="342"/>
      <c r="I376" s="342"/>
    </row>
    <row r="377" spans="1:9" ht="15.75" hidden="1" customHeight="1">
      <c r="A377" s="342"/>
      <c r="B377" s="493" t="s">
        <v>18</v>
      </c>
      <c r="C377" s="982"/>
      <c r="D377" s="983"/>
      <c r="E377" s="983"/>
      <c r="F377" s="983"/>
      <c r="G377" s="983"/>
      <c r="H377" s="984"/>
      <c r="I377" s="342"/>
    </row>
    <row r="378" spans="1:9" ht="15.75" hidden="1" customHeight="1">
      <c r="A378" s="342"/>
      <c r="B378" s="493" t="s">
        <v>27</v>
      </c>
      <c r="C378" s="982"/>
      <c r="D378" s="983"/>
      <c r="E378" s="983"/>
      <c r="F378" s="983"/>
      <c r="G378" s="983"/>
      <c r="H378" s="984"/>
      <c r="I378" s="342"/>
    </row>
    <row r="379" spans="1:9" ht="15.75" hidden="1" customHeight="1">
      <c r="A379" s="342"/>
      <c r="B379" s="493" t="s">
        <v>459</v>
      </c>
      <c r="C379" s="982"/>
      <c r="D379" s="983"/>
      <c r="E379" s="983"/>
      <c r="F379" s="983"/>
      <c r="G379" s="983"/>
      <c r="H379" s="984"/>
      <c r="I379" s="342"/>
    </row>
    <row r="380" spans="1:9" ht="15.75" hidden="1" customHeight="1">
      <c r="A380" s="342"/>
      <c r="B380" s="493" t="s">
        <v>510</v>
      </c>
      <c r="C380" s="982"/>
      <c r="D380" s="983"/>
      <c r="E380" s="983"/>
      <c r="F380" s="983"/>
      <c r="G380" s="983"/>
      <c r="H380" s="984"/>
      <c r="I380" s="342"/>
    </row>
    <row r="381" spans="1:9" ht="15.75" hidden="1" customHeight="1">
      <c r="A381" s="342"/>
      <c r="B381" s="493" t="s">
        <v>460</v>
      </c>
      <c r="C381" s="982"/>
      <c r="D381" s="983"/>
      <c r="E381" s="983"/>
      <c r="F381" s="983"/>
      <c r="G381" s="983"/>
      <c r="H381" s="984"/>
      <c r="I381" s="342"/>
    </row>
    <row r="382" spans="1:9" ht="15.75" hidden="1" customHeight="1">
      <c r="A382" s="342"/>
      <c r="B382" s="493" t="s">
        <v>465</v>
      </c>
      <c r="C382" s="982"/>
      <c r="D382" s="983"/>
      <c r="E382" s="983"/>
      <c r="F382" s="983"/>
      <c r="G382" s="983"/>
      <c r="H382" s="984"/>
      <c r="I382" s="342"/>
    </row>
    <row r="383" spans="1:9" ht="15.75" hidden="1" customHeight="1">
      <c r="A383" s="342"/>
      <c r="B383" s="493" t="s">
        <v>655</v>
      </c>
      <c r="C383" s="982"/>
      <c r="D383" s="983"/>
      <c r="E383" s="983"/>
      <c r="F383" s="983"/>
      <c r="G383" s="983"/>
      <c r="H383" s="984"/>
      <c r="I383" s="342"/>
    </row>
    <row r="384" spans="1:9" ht="15.75" hidden="1" customHeight="1">
      <c r="A384" s="342"/>
      <c r="B384" s="493" t="s">
        <v>656</v>
      </c>
      <c r="C384" s="982"/>
      <c r="D384" s="983"/>
      <c r="E384" s="983"/>
      <c r="F384" s="983"/>
      <c r="G384" s="983"/>
      <c r="H384" s="984"/>
      <c r="I384" s="342"/>
    </row>
    <row r="385" spans="1:12" ht="15.75" hidden="1" customHeight="1">
      <c r="A385" s="342"/>
      <c r="B385" s="493" t="s">
        <v>657</v>
      </c>
      <c r="C385" s="982"/>
      <c r="D385" s="983"/>
      <c r="E385" s="983"/>
      <c r="F385" s="983"/>
      <c r="G385" s="983"/>
      <c r="H385" s="984"/>
      <c r="I385" s="342"/>
    </row>
    <row r="386" spans="1:12" ht="15.75" hidden="1" customHeight="1">
      <c r="A386" s="342"/>
      <c r="B386" s="493" t="s">
        <v>658</v>
      </c>
      <c r="C386" s="982"/>
      <c r="D386" s="983"/>
      <c r="E386" s="983"/>
      <c r="F386" s="983"/>
      <c r="G386" s="983"/>
      <c r="H386" s="984"/>
      <c r="I386" s="342"/>
    </row>
    <row r="387" spans="1:12" ht="27.75" customHeight="1">
      <c r="A387" s="602" t="s">
        <v>776</v>
      </c>
      <c r="B387" s="849" t="s">
        <v>659</v>
      </c>
      <c r="C387" s="849"/>
      <c r="D387" s="849"/>
      <c r="E387" s="849"/>
      <c r="F387" s="849"/>
      <c r="G387" s="849"/>
      <c r="H387" s="849"/>
      <c r="I387" s="342"/>
    </row>
    <row r="388" spans="1:12" ht="42" customHeight="1">
      <c r="A388" s="406">
        <v>6.1</v>
      </c>
      <c r="B388" s="851" t="s">
        <v>660</v>
      </c>
      <c r="C388" s="851"/>
      <c r="D388" s="851"/>
      <c r="E388" s="851"/>
      <c r="F388" s="851"/>
      <c r="G388" s="851"/>
      <c r="H388" s="851"/>
    </row>
    <row r="389" spans="1:12" ht="105.75" customHeight="1">
      <c r="A389" s="342"/>
      <c r="B389" s="450" t="s">
        <v>661</v>
      </c>
      <c r="C389" s="851" t="s">
        <v>662</v>
      </c>
      <c r="D389" s="851"/>
      <c r="E389" s="851"/>
      <c r="F389" s="851"/>
      <c r="G389" s="851"/>
      <c r="H389" s="851"/>
      <c r="I389" s="496"/>
    </row>
    <row r="390" spans="1:12" ht="78" customHeight="1">
      <c r="A390" s="342"/>
      <c r="B390" s="450" t="s">
        <v>461</v>
      </c>
      <c r="C390" s="851" t="s">
        <v>663</v>
      </c>
      <c r="D390" s="851"/>
      <c r="E390" s="851"/>
      <c r="F390" s="851"/>
      <c r="G390" s="851"/>
      <c r="H390" s="851"/>
      <c r="I390" s="342"/>
    </row>
    <row r="391" spans="1:12" ht="9" customHeight="1">
      <c r="A391" s="342"/>
      <c r="B391" s="342"/>
      <c r="C391" s="342"/>
      <c r="D391" s="342"/>
      <c r="E391" s="342"/>
      <c r="F391" s="342"/>
      <c r="G391" s="342"/>
      <c r="H391" s="342"/>
      <c r="I391" s="342"/>
    </row>
    <row r="392" spans="1:12" ht="23.25" customHeight="1">
      <c r="A392" s="406">
        <v>6.2</v>
      </c>
      <c r="B392" s="851" t="s">
        <v>159</v>
      </c>
      <c r="C392" s="851"/>
      <c r="D392" s="851"/>
      <c r="E392" s="851"/>
      <c r="F392" s="851"/>
      <c r="G392" s="851"/>
      <c r="H392" s="851"/>
    </row>
    <row r="393" spans="1:12" ht="10.5" customHeight="1">
      <c r="A393" s="342"/>
      <c r="B393" s="342"/>
      <c r="C393" s="342"/>
      <c r="D393" s="342"/>
      <c r="E393" s="342"/>
      <c r="F393" s="342"/>
      <c r="G393" s="342"/>
      <c r="H393" s="342"/>
      <c r="I393" s="342"/>
    </row>
    <row r="394" spans="1:12" ht="24" customHeight="1">
      <c r="A394" s="291"/>
      <c r="B394" s="851" t="s">
        <v>664</v>
      </c>
      <c r="C394" s="851"/>
      <c r="D394" s="851"/>
      <c r="E394" s="851"/>
      <c r="F394" s="851"/>
      <c r="G394" s="851"/>
      <c r="H394" s="851"/>
      <c r="I394" s="342"/>
    </row>
    <row r="395" spans="1:12" ht="32.25" customHeight="1">
      <c r="A395" s="497"/>
      <c r="B395" s="985"/>
      <c r="C395" s="986"/>
      <c r="D395" s="498" t="s">
        <v>665</v>
      </c>
      <c r="E395" s="987"/>
      <c r="F395" s="988"/>
      <c r="G395" s="988"/>
      <c r="H395" s="988"/>
      <c r="I395" s="342"/>
    </row>
    <row r="396" spans="1:12" ht="50.25" customHeight="1">
      <c r="A396" s="499" t="s">
        <v>571</v>
      </c>
      <c r="B396" s="928" t="s">
        <v>666</v>
      </c>
      <c r="C396" s="928"/>
      <c r="D396" s="319" t="s">
        <v>667</v>
      </c>
      <c r="E396" s="342"/>
      <c r="F396" s="342"/>
      <c r="G396" s="342"/>
      <c r="H396" s="342"/>
      <c r="I396" s="342"/>
    </row>
    <row r="397" spans="1:12" ht="21" customHeight="1">
      <c r="A397" s="500"/>
      <c r="B397" s="989" t="s">
        <v>668</v>
      </c>
      <c r="C397" s="990"/>
      <c r="D397" s="501"/>
      <c r="E397" s="342"/>
      <c r="F397" s="342"/>
      <c r="G397" s="342"/>
      <c r="H397" s="342"/>
      <c r="I397" s="325"/>
      <c r="J397" s="502"/>
      <c r="K397" s="503"/>
    </row>
    <row r="398" spans="1:12" ht="23.25" customHeight="1">
      <c r="A398" s="500"/>
      <c r="B398" s="989" t="s">
        <v>669</v>
      </c>
      <c r="C398" s="990"/>
      <c r="D398" s="501"/>
      <c r="E398" s="342"/>
      <c r="F398" s="342"/>
      <c r="G398" s="342"/>
      <c r="H398" s="342"/>
      <c r="J398" s="504"/>
      <c r="K398" s="505"/>
    </row>
    <row r="399" spans="1:12" ht="21.75" customHeight="1">
      <c r="A399" s="500"/>
      <c r="B399" s="989" t="s">
        <v>670</v>
      </c>
      <c r="C399" s="990"/>
      <c r="D399" s="501"/>
      <c r="E399" s="342"/>
      <c r="F399" s="342"/>
      <c r="G399" s="342"/>
      <c r="H399" s="342"/>
      <c r="I399" s="325"/>
      <c r="J399" s="502"/>
      <c r="K399" s="503"/>
      <c r="L399" s="325"/>
    </row>
    <row r="400" spans="1:12" ht="20.25" customHeight="1">
      <c r="A400" s="500"/>
      <c r="B400" s="989" t="s">
        <v>671</v>
      </c>
      <c r="C400" s="990"/>
      <c r="D400" s="501"/>
      <c r="E400" s="342"/>
      <c r="F400" s="342"/>
      <c r="G400" s="342"/>
      <c r="H400" s="342"/>
      <c r="I400" s="325"/>
      <c r="J400" s="502"/>
      <c r="K400" s="503"/>
      <c r="L400" s="325"/>
    </row>
    <row r="401" spans="1:12" ht="21.75" customHeight="1">
      <c r="A401" s="500"/>
      <c r="B401" s="880" t="s">
        <v>672</v>
      </c>
      <c r="C401" s="882"/>
      <c r="D401" s="501"/>
      <c r="E401" s="342"/>
      <c r="F401" s="342"/>
      <c r="G401" s="342"/>
      <c r="H401" s="342"/>
      <c r="I401" s="325"/>
      <c r="J401" s="502"/>
      <c r="K401" s="503"/>
      <c r="L401" s="325"/>
    </row>
    <row r="402" spans="1:12" ht="16.5" customHeight="1">
      <c r="A402" s="342"/>
      <c r="B402" s="342"/>
      <c r="C402" s="342"/>
      <c r="D402" s="342"/>
      <c r="E402" s="342"/>
      <c r="F402" s="342"/>
      <c r="G402" s="342"/>
      <c r="H402" s="342"/>
      <c r="I402" s="342"/>
    </row>
    <row r="403" spans="1:12">
      <c r="A403" s="342"/>
      <c r="B403" s="342"/>
      <c r="C403" s="342"/>
      <c r="D403" s="342"/>
      <c r="E403" s="342"/>
      <c r="F403" s="342"/>
      <c r="G403" s="342"/>
      <c r="H403" s="342"/>
      <c r="I403" s="342"/>
    </row>
    <row r="405" spans="1:12">
      <c r="B405" s="323" t="s">
        <v>6</v>
      </c>
      <c r="C405" s="506" t="str">
        <f>'Names of Bidder'!D36&amp;"-"&amp; 'Names of Bidder'!E36&amp;"-" &amp;'Names of Bidder'!F36</f>
        <v>--</v>
      </c>
      <c r="F405" s="322" t="s">
        <v>4</v>
      </c>
      <c r="G405" s="323" t="str">
        <f>IF('Names of Bidder'!D33=0, "", 'Names of Bidder'!D33)</f>
        <v/>
      </c>
      <c r="H405" s="323"/>
      <c r="I405" s="323"/>
    </row>
    <row r="406" spans="1:12">
      <c r="B406" s="323" t="s">
        <v>7</v>
      </c>
      <c r="C406" s="506" t="str">
        <f>IF('Names of Bidder'!D37=0, "", 'Names of Bidder'!D37)</f>
        <v/>
      </c>
      <c r="F406" s="322" t="s">
        <v>5</v>
      </c>
      <c r="G406" s="323" t="str">
        <f>IF('Names of Bidder'!D34=0, "", 'Names of Bidder'!D34)</f>
        <v/>
      </c>
      <c r="H406" s="323"/>
      <c r="I406" s="323"/>
    </row>
  </sheetData>
  <sheetProtection formatColumns="0" formatRows="0" selectLockedCells="1"/>
  <customSheetViews>
    <customSheetView guid="{28F8E3EE-9674-48D3-AA88-E28CD7FD8EC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4"/>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7"/>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3B560446-5E90-427C-82DA-4C4E21FC487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74" priority="36" stopIfTrue="1">
      <formula>$M$18=1</formula>
    </cfRule>
    <cfRule type="expression" dxfId="73" priority="35" stopIfTrue="1">
      <formula>$M$18="Sole Bidder"</formula>
    </cfRule>
  </conditionalFormatting>
  <conditionalFormatting sqref="A188">
    <cfRule type="expression" dxfId="72" priority="14" stopIfTrue="1">
      <formula>$N$18="Sole Bidder"</formula>
    </cfRule>
  </conditionalFormatting>
  <conditionalFormatting sqref="A204">
    <cfRule type="expression" dxfId="71" priority="31" stopIfTrue="1">
      <formula>$E$203="No"</formula>
    </cfRule>
  </conditionalFormatting>
  <conditionalFormatting sqref="A235">
    <cfRule type="expression" dxfId="70" priority="11" stopIfTrue="1">
      <formula>$E$203="No"</formula>
    </cfRule>
  </conditionalFormatting>
  <conditionalFormatting sqref="A247">
    <cfRule type="expression" dxfId="69" priority="13" stopIfTrue="1">
      <formula>$E$203="No"</formula>
    </cfRule>
  </conditionalFormatting>
  <conditionalFormatting sqref="A20:H21">
    <cfRule type="expression" dxfId="68" priority="45" stopIfTrue="1">
      <formula>$M$20=2</formula>
    </cfRule>
  </conditionalFormatting>
  <conditionalFormatting sqref="A22:H22">
    <cfRule type="expression" dxfId="67"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66" priority="32" stopIfTrue="1">
      <formula>$M$18="Sole Bidder"</formula>
    </cfRule>
  </conditionalFormatting>
  <conditionalFormatting sqref="A34:H34">
    <cfRule type="expression" dxfId="65" priority="46" stopIfTrue="1">
      <formula>$M$20&lt;2</formula>
    </cfRule>
  </conditionalFormatting>
  <conditionalFormatting sqref="A260:H260 A273:C281 D273:H294 A288:C294">
    <cfRule type="expression" dxfId="64" priority="37" stopIfTrue="1">
      <formula>#REF!&lt;2</formula>
    </cfRule>
  </conditionalFormatting>
  <conditionalFormatting sqref="A296:H296 A309:C314 D309:H319 A321:H328">
    <cfRule type="expression" dxfId="63" priority="39" stopIfTrue="1">
      <formula>$M$198=1</formula>
    </cfRule>
    <cfRule type="expression" dxfId="62" priority="38" stopIfTrue="1">
      <formula>#REF!&lt;2</formula>
    </cfRule>
  </conditionalFormatting>
  <conditionalFormatting sqref="A330:H348 A349:B349 A350:H351 A375:H375 A387">
    <cfRule type="expression" dxfId="61" priority="33" stopIfTrue="1">
      <formula>$M$18="Sole Bidder"</formula>
    </cfRule>
  </conditionalFormatting>
  <conditionalFormatting sqref="A364:H374 E395:F395">
    <cfRule type="expression" dxfId="60" priority="40" stopIfTrue="1">
      <formula>#REF!&lt;2</formula>
    </cfRule>
  </conditionalFormatting>
  <conditionalFormatting sqref="A376:H386 G395:H395">
    <cfRule type="expression" dxfId="59" priority="41" stopIfTrue="1">
      <formula>#REF!&lt;2</formula>
    </cfRule>
    <cfRule type="expression" dxfId="58" priority="42" stopIfTrue="1">
      <formula>$M$198=1</formula>
    </cfRule>
  </conditionalFormatting>
  <conditionalFormatting sqref="B18:F18 B19:H19">
    <cfRule type="expression" dxfId="57" priority="43" stopIfTrue="1">
      <formula>$M$20&lt;2</formula>
    </cfRule>
  </conditionalFormatting>
  <conditionalFormatting sqref="D397:D401">
    <cfRule type="expression" dxfId="56" priority="27" stopIfTrue="1">
      <formula>#REF!&lt;2</formula>
    </cfRule>
  </conditionalFormatting>
  <conditionalFormatting sqref="D302:H302 D204:F204 F215 D235:F235 F247 A215 D215 D247">
    <cfRule type="expression" dxfId="55" priority="34" stopIfTrue="1">
      <formula>$E$203="No"</formula>
    </cfRule>
  </conditionalFormatting>
  <conditionalFormatting sqref="D320:H320">
    <cfRule type="expression" dxfId="54" priority="28" stopIfTrue="1">
      <formula>#REF!&lt;2</formula>
    </cfRule>
    <cfRule type="expression" dxfId="53" priority="29" stopIfTrue="1">
      <formula>$M$198=1</formula>
    </cfRule>
  </conditionalFormatting>
  <conditionalFormatting sqref="E204:F204">
    <cfRule type="expression" dxfId="52" priority="30" stopIfTrue="1">
      <formula>$M$18="Sole Bidder"</formula>
    </cfRule>
  </conditionalFormatting>
  <conditionalFormatting sqref="E231:F231 D231:D232 E233 E243:F243 D243:D244 E245:F245 E253:H253 E256 E257:H257 E258">
    <cfRule type="expression" dxfId="51" priority="12" stopIfTrue="1">
      <formula>$M$18="Sole Bidder"</formula>
    </cfRule>
  </conditionalFormatting>
  <conditionalFormatting sqref="E235:F235">
    <cfRule type="expression" dxfId="50" priority="10" stopIfTrue="1">
      <formula>$M$18="Sole Bidder"</formula>
    </cfRule>
  </conditionalFormatting>
  <conditionalFormatting sqref="F201">
    <cfRule type="expression" dxfId="49" priority="1" stopIfTrue="1">
      <formula>$M$18="Sole Bidder"</formula>
    </cfRule>
  </conditionalFormatting>
  <conditionalFormatting sqref="F203">
    <cfRule type="expression" dxfId="48" priority="26" stopIfTrue="1">
      <formula>$E$203="No"</formula>
    </cfRule>
    <cfRule type="expression" dxfId="47" priority="25" stopIfTrue="1">
      <formula>$M$18="Sole Bidder"</formula>
    </cfRule>
  </conditionalFormatting>
  <conditionalFormatting sqref="F215:F219">
    <cfRule type="expression" dxfId="46" priority="19" stopIfTrue="1">
      <formula>$M$18="Sole Bidder"</formula>
    </cfRule>
  </conditionalFormatting>
  <conditionalFormatting sqref="F217:F219">
    <cfRule type="expression" dxfId="45" priority="20" stopIfTrue="1">
      <formula>$E$203="No"</formula>
    </cfRule>
  </conditionalFormatting>
  <conditionalFormatting sqref="F234">
    <cfRule type="expression" dxfId="44" priority="9" stopIfTrue="1">
      <formula>$E$203="No"</formula>
    </cfRule>
    <cfRule type="expression" dxfId="43" priority="8" stopIfTrue="1">
      <formula>$M$18="Sole Bidder"</formula>
    </cfRule>
  </conditionalFormatting>
  <conditionalFormatting sqref="F247:F251">
    <cfRule type="expression" dxfId="42" priority="2" stopIfTrue="1">
      <formula>$M$18="Sole Bidder"</formula>
    </cfRule>
  </conditionalFormatting>
  <conditionalFormatting sqref="F249:F251">
    <cfRule type="expression" dxfId="41"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7"/>
  <headerFooter alignWithMargins="0"/>
  <rowBreaks count="2" manualBreakCount="2">
    <brk id="91" max="9" man="1"/>
    <brk id="134" max="9" man="1"/>
  </rowBreaks>
  <drawing r:id="rId18"/>
  <legacyDrawing r:id="rId19"/>
  <mc:AlternateContent xmlns:mc="http://schemas.openxmlformats.org/markup-compatibility/2006">
    <mc:Choice Requires="x14">
      <controls>
        <mc:AlternateContent xmlns:mc="http://schemas.openxmlformats.org/markup-compatibility/2006">
          <mc:Choice Requires="x14">
            <control shapeId="95253" r:id="rId20" name="Check Box 21">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4" r:id="rId21" name="Check Box 22">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5" r:id="rId22" name="Check Box 23">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6" r:id="rId23" name="Check Box 24">
              <controlPr defaultSize="0" autoFill="0" autoLine="0" autoPict="0">
                <anchor moveWithCells="1" sizeWithCells="1">
                  <from>
                    <xdr:col>6</xdr:col>
                    <xdr:colOff>891540</xdr:colOff>
                    <xdr:row>88</xdr:row>
                    <xdr:rowOff>0</xdr:rowOff>
                  </from>
                  <to>
                    <xdr:col>6</xdr:col>
                    <xdr:colOff>891540</xdr:colOff>
                    <xdr:row>88</xdr:row>
                    <xdr:rowOff>0</xdr:rowOff>
                  </to>
                </anchor>
              </controlPr>
            </control>
          </mc:Choice>
        </mc:AlternateContent>
        <mc:AlternateContent xmlns:mc="http://schemas.openxmlformats.org/markup-compatibility/2006">
          <mc:Choice Requires="x14">
            <control shapeId="95257" r:id="rId24" name="Check Box 25">
              <controlPr defaultSize="0" autoFill="0" autoLine="0" autoPict="0">
                <anchor moveWithCells="1" sizeWithCells="1">
                  <from>
                    <xdr:col>6</xdr:col>
                    <xdr:colOff>891540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25"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26" name="Check Box 27">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0" r:id="rId27" name="Check Box 28">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1" r:id="rId28" name="Check Box 29">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2" r:id="rId29" name="Check Box 30">
              <controlPr defaultSize="0" autoFill="0" autoLine="0" autoPict="0">
                <anchor moveWithCells="1" sizeWithCells="1">
                  <from>
                    <xdr:col>8</xdr:col>
                    <xdr:colOff>1760220</xdr:colOff>
                    <xdr:row>88</xdr:row>
                    <xdr:rowOff>0</xdr:rowOff>
                  </from>
                  <to>
                    <xdr:col>8</xdr:col>
                    <xdr:colOff>1760220</xdr:colOff>
                    <xdr:row>88</xdr:row>
                    <xdr:rowOff>0</xdr:rowOff>
                  </to>
                </anchor>
              </controlPr>
            </control>
          </mc:Choice>
        </mc:AlternateContent>
        <mc:AlternateContent xmlns:mc="http://schemas.openxmlformats.org/markup-compatibility/2006">
          <mc:Choice Requires="x14">
            <control shapeId="95263" r:id="rId30" name="Check Box 31">
              <controlPr defaultSize="0" autoFill="0" autoLine="0" autoPict="0">
                <anchor moveWithCells="1" sizeWithCells="1">
                  <from>
                    <xdr:col>8</xdr:col>
                    <xdr:colOff>1760220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1"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32" name="Check Box 175">
              <controlPr defaultSize="0" autoFill="0" autoLine="0" autoPict="0">
                <anchor moveWithCells="1" sizeWithCells="1">
                  <from>
                    <xdr:col>5</xdr:col>
                    <xdr:colOff>68580</xdr:colOff>
                    <xdr:row>94</xdr:row>
                    <xdr:rowOff>38100</xdr:rowOff>
                  </from>
                  <to>
                    <xdr:col>5</xdr:col>
                    <xdr:colOff>518160</xdr:colOff>
                    <xdr:row>95</xdr:row>
                    <xdr:rowOff>53340</xdr:rowOff>
                  </to>
                </anchor>
              </controlPr>
            </control>
          </mc:Choice>
        </mc:AlternateContent>
        <mc:AlternateContent xmlns:mc="http://schemas.openxmlformats.org/markup-compatibility/2006">
          <mc:Choice Requires="x14">
            <control shapeId="95408" r:id="rId33" name="Check Box 176">
              <controlPr defaultSize="0" autoFill="0" autoLine="0" autoPict="0">
                <anchor moveWithCells="1" sizeWithCells="1">
                  <from>
                    <xdr:col>5</xdr:col>
                    <xdr:colOff>685800</xdr:colOff>
                    <xdr:row>94</xdr:row>
                    <xdr:rowOff>38100</xdr:rowOff>
                  </from>
                  <to>
                    <xdr:col>5</xdr:col>
                    <xdr:colOff>1318260</xdr:colOff>
                    <xdr:row>95</xdr:row>
                    <xdr:rowOff>53340</xdr:rowOff>
                  </to>
                </anchor>
              </controlPr>
            </control>
          </mc:Choice>
        </mc:AlternateContent>
        <mc:AlternateContent xmlns:mc="http://schemas.openxmlformats.org/markup-compatibility/2006">
          <mc:Choice Requires="x14">
            <control shapeId="95409" r:id="rId34" name="Check Box 177">
              <controlPr defaultSize="0" autoFill="0" autoLine="0" autoPict="0">
                <anchor moveWithCells="1" sizeWithCells="1">
                  <from>
                    <xdr:col>5</xdr:col>
                    <xdr:colOff>60960</xdr:colOff>
                    <xdr:row>95</xdr:row>
                    <xdr:rowOff>68580</xdr:rowOff>
                  </from>
                  <to>
                    <xdr:col>5</xdr:col>
                    <xdr:colOff>632460</xdr:colOff>
                    <xdr:row>95</xdr:row>
                    <xdr:rowOff>403860</xdr:rowOff>
                  </to>
                </anchor>
              </controlPr>
            </control>
          </mc:Choice>
        </mc:AlternateContent>
        <mc:AlternateContent xmlns:mc="http://schemas.openxmlformats.org/markup-compatibility/2006">
          <mc:Choice Requires="x14">
            <control shapeId="95411" r:id="rId35" name="Check Box 179">
              <controlPr defaultSize="0" autoFill="0" autoLine="0" autoPict="0">
                <anchor moveWithCells="1" sizeWithCells="1">
                  <from>
                    <xdr:col>5</xdr:col>
                    <xdr:colOff>693420</xdr:colOff>
                    <xdr:row>95</xdr:row>
                    <xdr:rowOff>68580</xdr:rowOff>
                  </from>
                  <to>
                    <xdr:col>5</xdr:col>
                    <xdr:colOff>1676400</xdr:colOff>
                    <xdr:row>95</xdr:row>
                    <xdr:rowOff>411480</xdr:rowOff>
                  </to>
                </anchor>
              </controlPr>
            </control>
          </mc:Choice>
        </mc:AlternateContent>
        <mc:AlternateContent xmlns:mc="http://schemas.openxmlformats.org/markup-compatibility/2006">
          <mc:Choice Requires="x14">
            <control shapeId="95412" r:id="rId36" name="Check Box 180">
              <controlPr defaultSize="0" autoFill="0" autoLine="0" autoPict="0">
                <anchor moveWithCells="1" sizeWithCells="1">
                  <from>
                    <xdr:col>6</xdr:col>
                    <xdr:colOff>129540</xdr:colOff>
                    <xdr:row>94</xdr:row>
                    <xdr:rowOff>15240</xdr:rowOff>
                  </from>
                  <to>
                    <xdr:col>6</xdr:col>
                    <xdr:colOff>563880</xdr:colOff>
                    <xdr:row>95</xdr:row>
                    <xdr:rowOff>38100</xdr:rowOff>
                  </to>
                </anchor>
              </controlPr>
            </control>
          </mc:Choice>
        </mc:AlternateContent>
        <mc:AlternateContent xmlns:mc="http://schemas.openxmlformats.org/markup-compatibility/2006">
          <mc:Choice Requires="x14">
            <control shapeId="95413" r:id="rId37" name="Check Box 181">
              <controlPr defaultSize="0" autoFill="0" autoLine="0" autoPict="0">
                <anchor moveWithCells="1" sizeWithCells="1">
                  <from>
                    <xdr:col>6</xdr:col>
                    <xdr:colOff>723900</xdr:colOff>
                    <xdr:row>94</xdr:row>
                    <xdr:rowOff>15240</xdr:rowOff>
                  </from>
                  <to>
                    <xdr:col>7</xdr:col>
                    <xdr:colOff>198120</xdr:colOff>
                    <xdr:row>95</xdr:row>
                    <xdr:rowOff>38100</xdr:rowOff>
                  </to>
                </anchor>
              </controlPr>
            </control>
          </mc:Choice>
        </mc:AlternateContent>
        <mc:AlternateContent xmlns:mc="http://schemas.openxmlformats.org/markup-compatibility/2006">
          <mc:Choice Requires="x14">
            <control shapeId="95414" r:id="rId38" name="Check Box 182">
              <controlPr defaultSize="0" autoFill="0" autoLine="0" autoPict="0">
                <anchor moveWithCells="1" sizeWithCells="1">
                  <from>
                    <xdr:col>6</xdr:col>
                    <xdr:colOff>121920</xdr:colOff>
                    <xdr:row>95</xdr:row>
                    <xdr:rowOff>53340</xdr:rowOff>
                  </from>
                  <to>
                    <xdr:col>6</xdr:col>
                    <xdr:colOff>662940</xdr:colOff>
                    <xdr:row>95</xdr:row>
                    <xdr:rowOff>396240</xdr:rowOff>
                  </to>
                </anchor>
              </controlPr>
            </control>
          </mc:Choice>
        </mc:AlternateContent>
        <mc:AlternateContent xmlns:mc="http://schemas.openxmlformats.org/markup-compatibility/2006">
          <mc:Choice Requires="x14">
            <control shapeId="95416" r:id="rId39" name="Check Box 184">
              <controlPr defaultSize="0" autoFill="0" autoLine="0" autoPict="0">
                <anchor moveWithCells="1" sizeWithCells="1">
                  <from>
                    <xdr:col>6</xdr:col>
                    <xdr:colOff>731520</xdr:colOff>
                    <xdr:row>95</xdr:row>
                    <xdr:rowOff>60960</xdr:rowOff>
                  </from>
                  <to>
                    <xdr:col>7</xdr:col>
                    <xdr:colOff>548640</xdr:colOff>
                    <xdr:row>95</xdr:row>
                    <xdr:rowOff>411480</xdr:rowOff>
                  </to>
                </anchor>
              </controlPr>
            </control>
          </mc:Choice>
        </mc:AlternateContent>
        <mc:AlternateContent xmlns:mc="http://schemas.openxmlformats.org/markup-compatibility/2006">
          <mc:Choice Requires="x14">
            <control shapeId="95417" r:id="rId40"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41" name="Check Box 186">
              <controlPr defaultSize="0" autoFill="0" autoLine="0" autoPict="0">
                <anchor moveWithCells="1" sizeWithCells="1">
                  <from>
                    <xdr:col>8</xdr:col>
                    <xdr:colOff>655320</xdr:colOff>
                    <xdr:row>94</xdr:row>
                    <xdr:rowOff>7620</xdr:rowOff>
                  </from>
                  <to>
                    <xdr:col>8</xdr:col>
                    <xdr:colOff>1242060</xdr:colOff>
                    <xdr:row>95</xdr:row>
                    <xdr:rowOff>30480</xdr:rowOff>
                  </to>
                </anchor>
              </controlPr>
            </control>
          </mc:Choice>
        </mc:AlternateContent>
        <mc:AlternateContent xmlns:mc="http://schemas.openxmlformats.org/markup-compatibility/2006">
          <mc:Choice Requires="x14">
            <control shapeId="95419" r:id="rId42" name="Check Box 187">
              <controlPr defaultSize="0" autoFill="0" autoLine="0" autoPict="0">
                <anchor moveWithCells="1" sizeWithCells="1">
                  <from>
                    <xdr:col>8</xdr:col>
                    <xdr:colOff>60960</xdr:colOff>
                    <xdr:row>95</xdr:row>
                    <xdr:rowOff>45720</xdr:rowOff>
                  </from>
                  <to>
                    <xdr:col>8</xdr:col>
                    <xdr:colOff>594360</xdr:colOff>
                    <xdr:row>95</xdr:row>
                    <xdr:rowOff>388620</xdr:rowOff>
                  </to>
                </anchor>
              </controlPr>
            </control>
          </mc:Choice>
        </mc:AlternateContent>
        <mc:AlternateContent xmlns:mc="http://schemas.openxmlformats.org/markup-compatibility/2006">
          <mc:Choice Requires="x14">
            <control shapeId="95421" r:id="rId43" name="Check Box 189">
              <controlPr defaultSize="0" autoFill="0" autoLine="0" autoPict="0">
                <anchor moveWithCells="1" sizeWithCells="1">
                  <from>
                    <xdr:col>8</xdr:col>
                    <xdr:colOff>655320</xdr:colOff>
                    <xdr:row>95</xdr:row>
                    <xdr:rowOff>53340</xdr:rowOff>
                  </from>
                  <to>
                    <xdr:col>8</xdr:col>
                    <xdr:colOff>1584960</xdr:colOff>
                    <xdr:row>95</xdr:row>
                    <xdr:rowOff>403860</xdr:rowOff>
                  </to>
                </anchor>
              </controlPr>
            </control>
          </mc:Choice>
        </mc:AlternateContent>
        <mc:AlternateContent xmlns:mc="http://schemas.openxmlformats.org/markup-compatibility/2006">
          <mc:Choice Requires="x14">
            <control shapeId="95424" r:id="rId44" name="Check Box 192">
              <controlPr defaultSize="0" autoFill="0" autoLine="0" autoPict="0">
                <anchor moveWithCells="1" sizeWithCells="1">
                  <from>
                    <xdr:col>5</xdr:col>
                    <xdr:colOff>137160</xdr:colOff>
                    <xdr:row>120</xdr:row>
                    <xdr:rowOff>114300</xdr:rowOff>
                  </from>
                  <to>
                    <xdr:col>5</xdr:col>
                    <xdr:colOff>594360</xdr:colOff>
                    <xdr:row>121</xdr:row>
                    <xdr:rowOff>22860</xdr:rowOff>
                  </to>
                </anchor>
              </controlPr>
            </control>
          </mc:Choice>
        </mc:AlternateContent>
        <mc:AlternateContent xmlns:mc="http://schemas.openxmlformats.org/markup-compatibility/2006">
          <mc:Choice Requires="x14">
            <control shapeId="95425" r:id="rId45" name="Check Box 193">
              <controlPr defaultSize="0" autoFill="0" autoLine="0" autoPict="0">
                <anchor moveWithCells="1" sizeWithCells="1">
                  <from>
                    <xdr:col>5</xdr:col>
                    <xdr:colOff>762000</xdr:colOff>
                    <xdr:row>120</xdr:row>
                    <xdr:rowOff>114300</xdr:rowOff>
                  </from>
                  <to>
                    <xdr:col>5</xdr:col>
                    <xdr:colOff>1386840</xdr:colOff>
                    <xdr:row>121</xdr:row>
                    <xdr:rowOff>22860</xdr:rowOff>
                  </to>
                </anchor>
              </controlPr>
            </control>
          </mc:Choice>
        </mc:AlternateContent>
        <mc:AlternateContent xmlns:mc="http://schemas.openxmlformats.org/markup-compatibility/2006">
          <mc:Choice Requires="x14">
            <control shapeId="95426" r:id="rId46" name="Check Box 194">
              <controlPr defaultSize="0" autoFill="0" autoLine="0" autoPict="0">
                <anchor moveWithCells="1" sizeWithCells="1">
                  <from>
                    <xdr:col>5</xdr:col>
                    <xdr:colOff>129540</xdr:colOff>
                    <xdr:row>121</xdr:row>
                    <xdr:rowOff>30480</xdr:rowOff>
                  </from>
                  <to>
                    <xdr:col>5</xdr:col>
                    <xdr:colOff>701040</xdr:colOff>
                    <xdr:row>121</xdr:row>
                    <xdr:rowOff>297180</xdr:rowOff>
                  </to>
                </anchor>
              </controlPr>
            </control>
          </mc:Choice>
        </mc:AlternateContent>
        <mc:AlternateContent xmlns:mc="http://schemas.openxmlformats.org/markup-compatibility/2006">
          <mc:Choice Requires="x14">
            <control shapeId="95427" r:id="rId47" name="Check Box 195">
              <controlPr defaultSize="0" autoFill="0" autoLine="0" autoPict="0">
                <anchor moveWithCells="1" sizeWithCells="1">
                  <from>
                    <xdr:col>5</xdr:col>
                    <xdr:colOff>769620</xdr:colOff>
                    <xdr:row>121</xdr:row>
                    <xdr:rowOff>38100</xdr:rowOff>
                  </from>
                  <to>
                    <xdr:col>5</xdr:col>
                    <xdr:colOff>1752600</xdr:colOff>
                    <xdr:row>122</xdr:row>
                    <xdr:rowOff>0</xdr:rowOff>
                  </to>
                </anchor>
              </controlPr>
            </control>
          </mc:Choice>
        </mc:AlternateContent>
        <mc:AlternateContent xmlns:mc="http://schemas.openxmlformats.org/markup-compatibility/2006">
          <mc:Choice Requires="x14">
            <control shapeId="95428" r:id="rId48" name="Check Box 196">
              <controlPr defaultSize="0" autoFill="0" autoLine="0" autoPict="0">
                <anchor moveWithCells="1" sizeWithCells="1">
                  <from>
                    <xdr:col>6</xdr:col>
                    <xdr:colOff>198120</xdr:colOff>
                    <xdr:row>120</xdr:row>
                    <xdr:rowOff>167640</xdr:rowOff>
                  </from>
                  <to>
                    <xdr:col>6</xdr:col>
                    <xdr:colOff>655320</xdr:colOff>
                    <xdr:row>121</xdr:row>
                    <xdr:rowOff>45720</xdr:rowOff>
                  </to>
                </anchor>
              </controlPr>
            </control>
          </mc:Choice>
        </mc:AlternateContent>
        <mc:AlternateContent xmlns:mc="http://schemas.openxmlformats.org/markup-compatibility/2006">
          <mc:Choice Requires="x14">
            <control shapeId="95429" r:id="rId49" name="Check Box 197">
              <controlPr defaultSize="0" autoFill="0" autoLine="0" autoPict="0">
                <anchor moveWithCells="1" sizeWithCells="1">
                  <from>
                    <xdr:col>6</xdr:col>
                    <xdr:colOff>830580</xdr:colOff>
                    <xdr:row>120</xdr:row>
                    <xdr:rowOff>167640</xdr:rowOff>
                  </from>
                  <to>
                    <xdr:col>7</xdr:col>
                    <xdr:colOff>342900</xdr:colOff>
                    <xdr:row>121</xdr:row>
                    <xdr:rowOff>45720</xdr:rowOff>
                  </to>
                </anchor>
              </controlPr>
            </control>
          </mc:Choice>
        </mc:AlternateContent>
        <mc:AlternateContent xmlns:mc="http://schemas.openxmlformats.org/markup-compatibility/2006">
          <mc:Choice Requires="x14">
            <control shapeId="95430" r:id="rId50" name="Check Box 198">
              <controlPr defaultSize="0" autoFill="0" autoLine="0" autoPict="0">
                <anchor moveWithCells="1" sizeWithCells="1">
                  <from>
                    <xdr:col>6</xdr:col>
                    <xdr:colOff>190500</xdr:colOff>
                    <xdr:row>121</xdr:row>
                    <xdr:rowOff>60960</xdr:rowOff>
                  </from>
                  <to>
                    <xdr:col>6</xdr:col>
                    <xdr:colOff>769620</xdr:colOff>
                    <xdr:row>121</xdr:row>
                    <xdr:rowOff>297180</xdr:rowOff>
                  </to>
                </anchor>
              </controlPr>
            </control>
          </mc:Choice>
        </mc:AlternateContent>
        <mc:AlternateContent xmlns:mc="http://schemas.openxmlformats.org/markup-compatibility/2006">
          <mc:Choice Requires="x14">
            <control shapeId="95431" r:id="rId51" name="Check Box 199">
              <controlPr defaultSize="0" autoFill="0" autoLine="0" autoPict="0">
                <anchor moveWithCells="1" sizeWithCells="1">
                  <from>
                    <xdr:col>6</xdr:col>
                    <xdr:colOff>838200</xdr:colOff>
                    <xdr:row>121</xdr:row>
                    <xdr:rowOff>60960</xdr:rowOff>
                  </from>
                  <to>
                    <xdr:col>7</xdr:col>
                    <xdr:colOff>708660</xdr:colOff>
                    <xdr:row>122</xdr:row>
                    <xdr:rowOff>0</xdr:rowOff>
                  </to>
                </anchor>
              </controlPr>
            </control>
          </mc:Choice>
        </mc:AlternateContent>
        <mc:AlternateContent xmlns:mc="http://schemas.openxmlformats.org/markup-compatibility/2006">
          <mc:Choice Requires="x14">
            <control shapeId="95432" r:id="rId52" name="Check Box 200">
              <controlPr defaultSize="0" autoFill="0" autoLine="0" autoPict="0">
                <anchor moveWithCells="1" sizeWithCells="1">
                  <from>
                    <xdr:col>8</xdr:col>
                    <xdr:colOff>99060</xdr:colOff>
                    <xdr:row>120</xdr:row>
                    <xdr:rowOff>182880</xdr:rowOff>
                  </from>
                  <to>
                    <xdr:col>8</xdr:col>
                    <xdr:colOff>548640</xdr:colOff>
                    <xdr:row>121</xdr:row>
                    <xdr:rowOff>53340</xdr:rowOff>
                  </to>
                </anchor>
              </controlPr>
            </control>
          </mc:Choice>
        </mc:AlternateContent>
        <mc:AlternateContent xmlns:mc="http://schemas.openxmlformats.org/markup-compatibility/2006">
          <mc:Choice Requires="x14">
            <control shapeId="95433" r:id="rId53" name="Check Box 201">
              <controlPr defaultSize="0" autoFill="0" autoLine="0" autoPict="0">
                <anchor moveWithCells="1" sizeWithCells="1">
                  <from>
                    <xdr:col>8</xdr:col>
                    <xdr:colOff>716280</xdr:colOff>
                    <xdr:row>120</xdr:row>
                    <xdr:rowOff>182880</xdr:rowOff>
                  </from>
                  <to>
                    <xdr:col>8</xdr:col>
                    <xdr:colOff>1348740</xdr:colOff>
                    <xdr:row>121</xdr:row>
                    <xdr:rowOff>53340</xdr:rowOff>
                  </to>
                </anchor>
              </controlPr>
            </control>
          </mc:Choice>
        </mc:AlternateContent>
        <mc:AlternateContent xmlns:mc="http://schemas.openxmlformats.org/markup-compatibility/2006">
          <mc:Choice Requires="x14">
            <control shapeId="95434" r:id="rId54" name="Check Box 202">
              <controlPr defaultSize="0" autoFill="0" autoLine="0" autoPict="0">
                <anchor moveWithCells="1" sizeWithCells="1">
                  <from>
                    <xdr:col>8</xdr:col>
                    <xdr:colOff>91440</xdr:colOff>
                    <xdr:row>121</xdr:row>
                    <xdr:rowOff>60960</xdr:rowOff>
                  </from>
                  <to>
                    <xdr:col>8</xdr:col>
                    <xdr:colOff>655320</xdr:colOff>
                    <xdr:row>121</xdr:row>
                    <xdr:rowOff>297180</xdr:rowOff>
                  </to>
                </anchor>
              </controlPr>
            </control>
          </mc:Choice>
        </mc:AlternateContent>
        <mc:AlternateContent xmlns:mc="http://schemas.openxmlformats.org/markup-compatibility/2006">
          <mc:Choice Requires="x14">
            <control shapeId="95435" r:id="rId55" name="Check Box 203">
              <controlPr defaultSize="0" autoFill="0" autoLine="0" autoPict="0">
                <anchor moveWithCells="1" sizeWithCells="1">
                  <from>
                    <xdr:col>8</xdr:col>
                    <xdr:colOff>723900</xdr:colOff>
                    <xdr:row>121</xdr:row>
                    <xdr:rowOff>68580</xdr:rowOff>
                  </from>
                  <to>
                    <xdr:col>8</xdr:col>
                    <xdr:colOff>1706880</xdr:colOff>
                    <xdr:row>122</xdr:row>
                    <xdr:rowOff>0</xdr:rowOff>
                  </to>
                </anchor>
              </controlPr>
            </control>
          </mc:Choice>
        </mc:AlternateContent>
        <mc:AlternateContent xmlns:mc="http://schemas.openxmlformats.org/markup-compatibility/2006">
          <mc:Choice Requires="x14">
            <control shapeId="95445" r:id="rId56" name="Check Box 213">
              <controlPr defaultSize="0" autoFill="0" autoLine="0" autoPict="0">
                <anchor moveWithCells="1" sizeWithCells="1">
                  <from>
                    <xdr:col>5</xdr:col>
                    <xdr:colOff>213360</xdr:colOff>
                    <xdr:row>132</xdr:row>
                    <xdr:rowOff>68580</xdr:rowOff>
                  </from>
                  <to>
                    <xdr:col>5</xdr:col>
                    <xdr:colOff>662940</xdr:colOff>
                    <xdr:row>132</xdr:row>
                    <xdr:rowOff>373380</xdr:rowOff>
                  </to>
                </anchor>
              </controlPr>
            </control>
          </mc:Choice>
        </mc:AlternateContent>
        <mc:AlternateContent xmlns:mc="http://schemas.openxmlformats.org/markup-compatibility/2006">
          <mc:Choice Requires="x14">
            <control shapeId="95446" r:id="rId57" name="Check Box 214">
              <controlPr defaultSize="0" autoFill="0" autoLine="0" autoPict="0">
                <anchor moveWithCells="1" sizeWithCells="1">
                  <from>
                    <xdr:col>5</xdr:col>
                    <xdr:colOff>830580</xdr:colOff>
                    <xdr:row>132</xdr:row>
                    <xdr:rowOff>68580</xdr:rowOff>
                  </from>
                  <to>
                    <xdr:col>5</xdr:col>
                    <xdr:colOff>1463040</xdr:colOff>
                    <xdr:row>132</xdr:row>
                    <xdr:rowOff>373380</xdr:rowOff>
                  </to>
                </anchor>
              </controlPr>
            </control>
          </mc:Choice>
        </mc:AlternateContent>
        <mc:AlternateContent xmlns:mc="http://schemas.openxmlformats.org/markup-compatibility/2006">
          <mc:Choice Requires="x14">
            <control shapeId="95447" r:id="rId58" name="Check Box 215">
              <controlPr defaultSize="0" autoFill="0" autoLine="0" autoPict="0">
                <anchor moveWithCells="1" sizeWithCells="1">
                  <from>
                    <xdr:col>5</xdr:col>
                    <xdr:colOff>205740</xdr:colOff>
                    <xdr:row>133</xdr:row>
                    <xdr:rowOff>7620</xdr:rowOff>
                  </from>
                  <to>
                    <xdr:col>5</xdr:col>
                    <xdr:colOff>777240</xdr:colOff>
                    <xdr:row>133</xdr:row>
                    <xdr:rowOff>312420</xdr:rowOff>
                  </to>
                </anchor>
              </controlPr>
            </control>
          </mc:Choice>
        </mc:AlternateContent>
        <mc:AlternateContent xmlns:mc="http://schemas.openxmlformats.org/markup-compatibility/2006">
          <mc:Choice Requires="x14">
            <control shapeId="95448" r:id="rId59" name="Check Box 216">
              <controlPr defaultSize="0" autoFill="0" autoLine="0" autoPict="0">
                <anchor moveWithCells="1" sizeWithCells="1">
                  <from>
                    <xdr:col>5</xdr:col>
                    <xdr:colOff>838200</xdr:colOff>
                    <xdr:row>133</xdr:row>
                    <xdr:rowOff>7620</xdr:rowOff>
                  </from>
                  <to>
                    <xdr:col>5</xdr:col>
                    <xdr:colOff>1821180</xdr:colOff>
                    <xdr:row>133</xdr:row>
                    <xdr:rowOff>320040</xdr:rowOff>
                  </to>
                </anchor>
              </controlPr>
            </control>
          </mc:Choice>
        </mc:AlternateContent>
        <mc:AlternateContent xmlns:mc="http://schemas.openxmlformats.org/markup-compatibility/2006">
          <mc:Choice Requires="x14">
            <control shapeId="95449" r:id="rId60" name="Check Box 217">
              <controlPr defaultSize="0" autoFill="0" autoLine="0" autoPict="0">
                <anchor moveWithCells="1" sizeWithCells="1">
                  <from>
                    <xdr:col>6</xdr:col>
                    <xdr:colOff>213360</xdr:colOff>
                    <xdr:row>132</xdr:row>
                    <xdr:rowOff>68580</xdr:rowOff>
                  </from>
                  <to>
                    <xdr:col>6</xdr:col>
                    <xdr:colOff>693420</xdr:colOff>
                    <xdr:row>132</xdr:row>
                    <xdr:rowOff>373380</xdr:rowOff>
                  </to>
                </anchor>
              </controlPr>
            </control>
          </mc:Choice>
        </mc:AlternateContent>
        <mc:AlternateContent xmlns:mc="http://schemas.openxmlformats.org/markup-compatibility/2006">
          <mc:Choice Requires="x14">
            <control shapeId="95450" r:id="rId61" name="Check Box 218">
              <controlPr defaultSize="0" autoFill="0" autoLine="0" autoPict="0">
                <anchor moveWithCells="1" sizeWithCells="1">
                  <from>
                    <xdr:col>6</xdr:col>
                    <xdr:colOff>876300</xdr:colOff>
                    <xdr:row>132</xdr:row>
                    <xdr:rowOff>68580</xdr:rowOff>
                  </from>
                  <to>
                    <xdr:col>7</xdr:col>
                    <xdr:colOff>419100</xdr:colOff>
                    <xdr:row>132</xdr:row>
                    <xdr:rowOff>373380</xdr:rowOff>
                  </to>
                </anchor>
              </controlPr>
            </control>
          </mc:Choice>
        </mc:AlternateContent>
        <mc:AlternateContent xmlns:mc="http://schemas.openxmlformats.org/markup-compatibility/2006">
          <mc:Choice Requires="x14">
            <control shapeId="95451" r:id="rId62" name="Check Box 219">
              <controlPr defaultSize="0" autoFill="0" autoLine="0" autoPict="0">
                <anchor moveWithCells="1" sizeWithCells="1">
                  <from>
                    <xdr:col>6</xdr:col>
                    <xdr:colOff>205740</xdr:colOff>
                    <xdr:row>133</xdr:row>
                    <xdr:rowOff>7620</xdr:rowOff>
                  </from>
                  <to>
                    <xdr:col>6</xdr:col>
                    <xdr:colOff>815340</xdr:colOff>
                    <xdr:row>133</xdr:row>
                    <xdr:rowOff>312420</xdr:rowOff>
                  </to>
                </anchor>
              </controlPr>
            </control>
          </mc:Choice>
        </mc:AlternateContent>
        <mc:AlternateContent xmlns:mc="http://schemas.openxmlformats.org/markup-compatibility/2006">
          <mc:Choice Requires="x14">
            <control shapeId="95452" r:id="rId63" name="Check Box 220">
              <controlPr defaultSize="0" autoFill="0" autoLine="0" autoPict="0">
                <anchor moveWithCells="1" sizeWithCells="1">
                  <from>
                    <xdr:col>6</xdr:col>
                    <xdr:colOff>883920</xdr:colOff>
                    <xdr:row>133</xdr:row>
                    <xdr:rowOff>7620</xdr:rowOff>
                  </from>
                  <to>
                    <xdr:col>7</xdr:col>
                    <xdr:colOff>807720</xdr:colOff>
                    <xdr:row>133</xdr:row>
                    <xdr:rowOff>320040</xdr:rowOff>
                  </to>
                </anchor>
              </controlPr>
            </control>
          </mc:Choice>
        </mc:AlternateContent>
        <mc:AlternateContent xmlns:mc="http://schemas.openxmlformats.org/markup-compatibility/2006">
          <mc:Choice Requires="x14">
            <control shapeId="95453" r:id="rId64" name="Check Box 221">
              <controlPr defaultSize="0" autoFill="0" autoLine="0" autoPict="0">
                <anchor moveWithCells="1" sizeWithCells="1">
                  <from>
                    <xdr:col>8</xdr:col>
                    <xdr:colOff>213360</xdr:colOff>
                    <xdr:row>132</xdr:row>
                    <xdr:rowOff>68580</xdr:rowOff>
                  </from>
                  <to>
                    <xdr:col>8</xdr:col>
                    <xdr:colOff>632460</xdr:colOff>
                    <xdr:row>132</xdr:row>
                    <xdr:rowOff>373380</xdr:rowOff>
                  </to>
                </anchor>
              </controlPr>
            </control>
          </mc:Choice>
        </mc:AlternateContent>
        <mc:AlternateContent xmlns:mc="http://schemas.openxmlformats.org/markup-compatibility/2006">
          <mc:Choice Requires="x14">
            <control shapeId="95454" r:id="rId65" name="Check Box 222">
              <controlPr defaultSize="0" autoFill="0" autoLine="0" autoPict="0">
                <anchor moveWithCells="1" sizeWithCells="1">
                  <from>
                    <xdr:col>8</xdr:col>
                    <xdr:colOff>792480</xdr:colOff>
                    <xdr:row>132</xdr:row>
                    <xdr:rowOff>68580</xdr:rowOff>
                  </from>
                  <to>
                    <xdr:col>8</xdr:col>
                    <xdr:colOff>1371600</xdr:colOff>
                    <xdr:row>132</xdr:row>
                    <xdr:rowOff>373380</xdr:rowOff>
                  </to>
                </anchor>
              </controlPr>
            </control>
          </mc:Choice>
        </mc:AlternateContent>
        <mc:AlternateContent xmlns:mc="http://schemas.openxmlformats.org/markup-compatibility/2006">
          <mc:Choice Requires="x14">
            <control shapeId="95455" r:id="rId66" name="Check Box 223">
              <controlPr defaultSize="0" autoFill="0" autoLine="0" autoPict="0">
                <anchor moveWithCells="1" sizeWithCells="1">
                  <from>
                    <xdr:col>8</xdr:col>
                    <xdr:colOff>205740</xdr:colOff>
                    <xdr:row>133</xdr:row>
                    <xdr:rowOff>7620</xdr:rowOff>
                  </from>
                  <to>
                    <xdr:col>8</xdr:col>
                    <xdr:colOff>731520</xdr:colOff>
                    <xdr:row>133</xdr:row>
                    <xdr:rowOff>312420</xdr:rowOff>
                  </to>
                </anchor>
              </controlPr>
            </control>
          </mc:Choice>
        </mc:AlternateContent>
        <mc:AlternateContent xmlns:mc="http://schemas.openxmlformats.org/markup-compatibility/2006">
          <mc:Choice Requires="x14">
            <control shapeId="95456" r:id="rId67" name="Check Box 224">
              <controlPr defaultSize="0" autoFill="0" autoLine="0" autoPict="0">
                <anchor moveWithCells="1" sizeWithCells="1">
                  <from>
                    <xdr:col>8</xdr:col>
                    <xdr:colOff>792480</xdr:colOff>
                    <xdr:row>133</xdr:row>
                    <xdr:rowOff>7620</xdr:rowOff>
                  </from>
                  <to>
                    <xdr:col>8</xdr:col>
                    <xdr:colOff>1706880</xdr:colOff>
                    <xdr:row>133</xdr:row>
                    <xdr:rowOff>320040</xdr:rowOff>
                  </to>
                </anchor>
              </controlPr>
            </control>
          </mc:Choice>
        </mc:AlternateContent>
        <mc:AlternateContent xmlns:mc="http://schemas.openxmlformats.org/markup-compatibility/2006">
          <mc:Choice Requires="x14">
            <control shapeId="95492" r:id="rId68" name="Check Box 260">
              <controlPr defaultSize="0" autoFill="0" autoLine="0" autoPict="0">
                <anchor moveWithCells="1" sizeWithCells="1">
                  <from>
                    <xdr:col>5</xdr:col>
                    <xdr:colOff>213360</xdr:colOff>
                    <xdr:row>177</xdr:row>
                    <xdr:rowOff>68580</xdr:rowOff>
                  </from>
                  <to>
                    <xdr:col>5</xdr:col>
                    <xdr:colOff>662940</xdr:colOff>
                    <xdr:row>177</xdr:row>
                    <xdr:rowOff>388620</xdr:rowOff>
                  </to>
                </anchor>
              </controlPr>
            </control>
          </mc:Choice>
        </mc:AlternateContent>
        <mc:AlternateContent xmlns:mc="http://schemas.openxmlformats.org/markup-compatibility/2006">
          <mc:Choice Requires="x14">
            <control shapeId="95493" r:id="rId69" name="Check Box 261">
              <controlPr defaultSize="0" autoFill="0" autoLine="0" autoPict="0">
                <anchor moveWithCells="1" sizeWithCells="1">
                  <from>
                    <xdr:col>5</xdr:col>
                    <xdr:colOff>830580</xdr:colOff>
                    <xdr:row>177</xdr:row>
                    <xdr:rowOff>68580</xdr:rowOff>
                  </from>
                  <to>
                    <xdr:col>5</xdr:col>
                    <xdr:colOff>1463040</xdr:colOff>
                    <xdr:row>177</xdr:row>
                    <xdr:rowOff>388620</xdr:rowOff>
                  </to>
                </anchor>
              </controlPr>
            </control>
          </mc:Choice>
        </mc:AlternateContent>
        <mc:AlternateContent xmlns:mc="http://schemas.openxmlformats.org/markup-compatibility/2006">
          <mc:Choice Requires="x14">
            <control shapeId="6" r:id="rId70" name="Check Box 262">
              <controlPr defaultSize="0" autoFill="0" autoLine="0" autoPict="0">
                <anchor moveWithCells="1" sizeWithCells="1">
                  <from>
                    <xdr:col>5</xdr:col>
                    <xdr:colOff>205740</xdr:colOff>
                    <xdr:row>177</xdr:row>
                    <xdr:rowOff>403860</xdr:rowOff>
                  </from>
                  <to>
                    <xdr:col>5</xdr:col>
                    <xdr:colOff>777240</xdr:colOff>
                    <xdr:row>178</xdr:row>
                    <xdr:rowOff>312420</xdr:rowOff>
                  </to>
                </anchor>
              </controlPr>
            </control>
          </mc:Choice>
        </mc:AlternateContent>
        <mc:AlternateContent xmlns:mc="http://schemas.openxmlformats.org/markup-compatibility/2006">
          <mc:Choice Requires="x14">
            <control shapeId="95495" r:id="rId71" name="Check Box 263">
              <controlPr defaultSize="0" autoFill="0" autoLine="0" autoPict="0">
                <anchor moveWithCells="1" sizeWithCells="1">
                  <from>
                    <xdr:col>5</xdr:col>
                    <xdr:colOff>838200</xdr:colOff>
                    <xdr:row>177</xdr:row>
                    <xdr:rowOff>411480</xdr:rowOff>
                  </from>
                  <to>
                    <xdr:col>5</xdr:col>
                    <xdr:colOff>1821180</xdr:colOff>
                    <xdr:row>178</xdr:row>
                    <xdr:rowOff>320040</xdr:rowOff>
                  </to>
                </anchor>
              </controlPr>
            </control>
          </mc:Choice>
        </mc:AlternateContent>
        <mc:AlternateContent xmlns:mc="http://schemas.openxmlformats.org/markup-compatibility/2006">
          <mc:Choice Requires="x14">
            <control shapeId="95496" r:id="rId72" name="Check Box 264">
              <controlPr defaultSize="0" autoFill="0" autoLine="0" autoPict="0">
                <anchor moveWithCells="1" sizeWithCells="1">
                  <from>
                    <xdr:col>6</xdr:col>
                    <xdr:colOff>213360</xdr:colOff>
                    <xdr:row>177</xdr:row>
                    <xdr:rowOff>68580</xdr:rowOff>
                  </from>
                  <to>
                    <xdr:col>6</xdr:col>
                    <xdr:colOff>693420</xdr:colOff>
                    <xdr:row>177</xdr:row>
                    <xdr:rowOff>388620</xdr:rowOff>
                  </to>
                </anchor>
              </controlPr>
            </control>
          </mc:Choice>
        </mc:AlternateContent>
        <mc:AlternateContent xmlns:mc="http://schemas.openxmlformats.org/markup-compatibility/2006">
          <mc:Choice Requires="x14">
            <control shapeId="95497" r:id="rId73" name="Check Box 265">
              <controlPr defaultSize="0" autoFill="0" autoLine="0" autoPict="0">
                <anchor moveWithCells="1" sizeWithCells="1">
                  <from>
                    <xdr:col>6</xdr:col>
                    <xdr:colOff>868680</xdr:colOff>
                    <xdr:row>177</xdr:row>
                    <xdr:rowOff>68580</xdr:rowOff>
                  </from>
                  <to>
                    <xdr:col>7</xdr:col>
                    <xdr:colOff>403860</xdr:colOff>
                    <xdr:row>177</xdr:row>
                    <xdr:rowOff>388620</xdr:rowOff>
                  </to>
                </anchor>
              </controlPr>
            </control>
          </mc:Choice>
        </mc:AlternateContent>
        <mc:AlternateContent xmlns:mc="http://schemas.openxmlformats.org/markup-compatibility/2006">
          <mc:Choice Requires="x14">
            <control shapeId="95498" r:id="rId74" name="Check Box 266">
              <controlPr defaultSize="0" autoFill="0" autoLine="0" autoPict="0">
                <anchor moveWithCells="1" sizeWithCells="1">
                  <from>
                    <xdr:col>6</xdr:col>
                    <xdr:colOff>205740</xdr:colOff>
                    <xdr:row>177</xdr:row>
                    <xdr:rowOff>403860</xdr:rowOff>
                  </from>
                  <to>
                    <xdr:col>6</xdr:col>
                    <xdr:colOff>807720</xdr:colOff>
                    <xdr:row>178</xdr:row>
                    <xdr:rowOff>312420</xdr:rowOff>
                  </to>
                </anchor>
              </controlPr>
            </control>
          </mc:Choice>
        </mc:AlternateContent>
        <mc:AlternateContent xmlns:mc="http://schemas.openxmlformats.org/markup-compatibility/2006">
          <mc:Choice Requires="x14">
            <control shapeId="95499" r:id="rId75" name="Check Box 267">
              <controlPr defaultSize="0" autoFill="0" autoLine="0" autoPict="0">
                <anchor moveWithCells="1" sizeWithCells="1">
                  <from>
                    <xdr:col>6</xdr:col>
                    <xdr:colOff>876300</xdr:colOff>
                    <xdr:row>177</xdr:row>
                    <xdr:rowOff>411480</xdr:rowOff>
                  </from>
                  <to>
                    <xdr:col>7</xdr:col>
                    <xdr:colOff>784860</xdr:colOff>
                    <xdr:row>178</xdr:row>
                    <xdr:rowOff>320040</xdr:rowOff>
                  </to>
                </anchor>
              </controlPr>
            </control>
          </mc:Choice>
        </mc:AlternateContent>
        <mc:AlternateContent xmlns:mc="http://schemas.openxmlformats.org/markup-compatibility/2006">
          <mc:Choice Requires="x14">
            <control shapeId="95500" r:id="rId76" name="Check Box 268">
              <controlPr defaultSize="0" autoFill="0" autoLine="0" autoPict="0">
                <anchor moveWithCells="1" sizeWithCells="1">
                  <from>
                    <xdr:col>8</xdr:col>
                    <xdr:colOff>213360</xdr:colOff>
                    <xdr:row>177</xdr:row>
                    <xdr:rowOff>68580</xdr:rowOff>
                  </from>
                  <to>
                    <xdr:col>8</xdr:col>
                    <xdr:colOff>632460</xdr:colOff>
                    <xdr:row>177</xdr:row>
                    <xdr:rowOff>388620</xdr:rowOff>
                  </to>
                </anchor>
              </controlPr>
            </control>
          </mc:Choice>
        </mc:AlternateContent>
        <mc:AlternateContent xmlns:mc="http://schemas.openxmlformats.org/markup-compatibility/2006">
          <mc:Choice Requires="x14">
            <control shapeId="95501" r:id="rId77" name="Check Box 269">
              <controlPr defaultSize="0" autoFill="0" autoLine="0" autoPict="0">
                <anchor moveWithCells="1" sizeWithCells="1">
                  <from>
                    <xdr:col>8</xdr:col>
                    <xdr:colOff>792480</xdr:colOff>
                    <xdr:row>177</xdr:row>
                    <xdr:rowOff>68580</xdr:rowOff>
                  </from>
                  <to>
                    <xdr:col>8</xdr:col>
                    <xdr:colOff>1371600</xdr:colOff>
                    <xdr:row>177</xdr:row>
                    <xdr:rowOff>388620</xdr:rowOff>
                  </to>
                </anchor>
              </controlPr>
            </control>
          </mc:Choice>
        </mc:AlternateContent>
        <mc:AlternateContent xmlns:mc="http://schemas.openxmlformats.org/markup-compatibility/2006">
          <mc:Choice Requires="x14">
            <control shapeId="95502" r:id="rId78" name="Check Box 270">
              <controlPr defaultSize="0" autoFill="0" autoLine="0" autoPict="0">
                <anchor moveWithCells="1" sizeWithCells="1">
                  <from>
                    <xdr:col>8</xdr:col>
                    <xdr:colOff>205740</xdr:colOff>
                    <xdr:row>177</xdr:row>
                    <xdr:rowOff>403860</xdr:rowOff>
                  </from>
                  <to>
                    <xdr:col>8</xdr:col>
                    <xdr:colOff>731520</xdr:colOff>
                    <xdr:row>178</xdr:row>
                    <xdr:rowOff>312420</xdr:rowOff>
                  </to>
                </anchor>
              </controlPr>
            </control>
          </mc:Choice>
        </mc:AlternateContent>
        <mc:AlternateContent xmlns:mc="http://schemas.openxmlformats.org/markup-compatibility/2006">
          <mc:Choice Requires="x14">
            <control shapeId="95503" r:id="rId79" name="Check Box 271">
              <controlPr defaultSize="0" autoFill="0" autoLine="0" autoPict="0">
                <anchor moveWithCells="1" sizeWithCells="1">
                  <from>
                    <xdr:col>8</xdr:col>
                    <xdr:colOff>792480</xdr:colOff>
                    <xdr:row>177</xdr:row>
                    <xdr:rowOff>411480</xdr:rowOff>
                  </from>
                  <to>
                    <xdr:col>8</xdr:col>
                    <xdr:colOff>1706880</xdr:colOff>
                    <xdr:row>178</xdr:row>
                    <xdr:rowOff>320040</xdr:rowOff>
                  </to>
                </anchor>
              </controlPr>
            </control>
          </mc:Choice>
        </mc:AlternateContent>
        <mc:AlternateContent xmlns:mc="http://schemas.openxmlformats.org/markup-compatibility/2006">
          <mc:Choice Requires="x14">
            <control shapeId="95504" r:id="rId80" name="Check Box 272">
              <controlPr defaultSize="0" autoFill="0" autoLine="0" autoPict="0">
                <anchor moveWithCells="1" sizeWithCells="1">
                  <from>
                    <xdr:col>5</xdr:col>
                    <xdr:colOff>144780</xdr:colOff>
                    <xdr:row>166</xdr:row>
                    <xdr:rowOff>91440</xdr:rowOff>
                  </from>
                  <to>
                    <xdr:col>5</xdr:col>
                    <xdr:colOff>601980</xdr:colOff>
                    <xdr:row>166</xdr:row>
                    <xdr:rowOff>358140</xdr:rowOff>
                  </to>
                </anchor>
              </controlPr>
            </control>
          </mc:Choice>
        </mc:AlternateContent>
        <mc:AlternateContent xmlns:mc="http://schemas.openxmlformats.org/markup-compatibility/2006">
          <mc:Choice Requires="x14">
            <control shapeId="95505" r:id="rId81" name="Check Box 273">
              <controlPr defaultSize="0" autoFill="0" autoLine="0" autoPict="0">
                <anchor moveWithCells="1" sizeWithCells="1">
                  <from>
                    <xdr:col>5</xdr:col>
                    <xdr:colOff>769620</xdr:colOff>
                    <xdr:row>166</xdr:row>
                    <xdr:rowOff>91440</xdr:rowOff>
                  </from>
                  <to>
                    <xdr:col>5</xdr:col>
                    <xdr:colOff>1394460</xdr:colOff>
                    <xdr:row>166</xdr:row>
                    <xdr:rowOff>358140</xdr:rowOff>
                  </to>
                </anchor>
              </controlPr>
            </control>
          </mc:Choice>
        </mc:AlternateContent>
        <mc:AlternateContent xmlns:mc="http://schemas.openxmlformats.org/markup-compatibility/2006">
          <mc:Choice Requires="x14">
            <control shapeId="95506" r:id="rId82" name="Check Box 274">
              <controlPr defaultSize="0" autoFill="0" autoLine="0" autoPict="0">
                <anchor moveWithCells="1" sizeWithCells="1">
                  <from>
                    <xdr:col>5</xdr:col>
                    <xdr:colOff>137160</xdr:colOff>
                    <xdr:row>166</xdr:row>
                    <xdr:rowOff>373380</xdr:rowOff>
                  </from>
                  <to>
                    <xdr:col>5</xdr:col>
                    <xdr:colOff>708660</xdr:colOff>
                    <xdr:row>167</xdr:row>
                    <xdr:rowOff>22860</xdr:rowOff>
                  </to>
                </anchor>
              </controlPr>
            </control>
          </mc:Choice>
        </mc:AlternateContent>
        <mc:AlternateContent xmlns:mc="http://schemas.openxmlformats.org/markup-compatibility/2006">
          <mc:Choice Requires="x14">
            <control shapeId="95507" r:id="rId83" name="Check Box 275">
              <controlPr defaultSize="0" autoFill="0" autoLine="0" autoPict="0">
                <anchor moveWithCells="1" sizeWithCells="1">
                  <from>
                    <xdr:col>5</xdr:col>
                    <xdr:colOff>777240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84" name="Check Box 276">
              <controlPr defaultSize="0" autoFill="0" autoLine="0" autoPict="0">
                <anchor moveWithCells="1" sizeWithCells="1">
                  <from>
                    <xdr:col>6</xdr:col>
                    <xdr:colOff>205740</xdr:colOff>
                    <xdr:row>166</xdr:row>
                    <xdr:rowOff>121920</xdr:rowOff>
                  </from>
                  <to>
                    <xdr:col>6</xdr:col>
                    <xdr:colOff>662940</xdr:colOff>
                    <xdr:row>166</xdr:row>
                    <xdr:rowOff>396240</xdr:rowOff>
                  </to>
                </anchor>
              </controlPr>
            </control>
          </mc:Choice>
        </mc:AlternateContent>
        <mc:AlternateContent xmlns:mc="http://schemas.openxmlformats.org/markup-compatibility/2006">
          <mc:Choice Requires="x14">
            <control shapeId="95509" r:id="rId85" name="Check Box 277">
              <controlPr defaultSize="0" autoFill="0" autoLine="0" autoPict="0">
                <anchor moveWithCells="1" sizeWithCells="1">
                  <from>
                    <xdr:col>6</xdr:col>
                    <xdr:colOff>838200</xdr:colOff>
                    <xdr:row>166</xdr:row>
                    <xdr:rowOff>121920</xdr:rowOff>
                  </from>
                  <to>
                    <xdr:col>7</xdr:col>
                    <xdr:colOff>350520</xdr:colOff>
                    <xdr:row>166</xdr:row>
                    <xdr:rowOff>396240</xdr:rowOff>
                  </to>
                </anchor>
              </controlPr>
            </control>
          </mc:Choice>
        </mc:AlternateContent>
        <mc:AlternateContent xmlns:mc="http://schemas.openxmlformats.org/markup-compatibility/2006">
          <mc:Choice Requires="x14">
            <control shapeId="95510" r:id="rId86" name="Check Box 278">
              <controlPr defaultSize="0" autoFill="0" autoLine="0" autoPict="0">
                <anchor moveWithCells="1" sizeWithCells="1">
                  <from>
                    <xdr:col>6</xdr:col>
                    <xdr:colOff>198120</xdr:colOff>
                    <xdr:row>166</xdr:row>
                    <xdr:rowOff>411480</xdr:rowOff>
                  </from>
                  <to>
                    <xdr:col>6</xdr:col>
                    <xdr:colOff>777240</xdr:colOff>
                    <xdr:row>167</xdr:row>
                    <xdr:rowOff>60960</xdr:rowOff>
                  </to>
                </anchor>
              </controlPr>
            </control>
          </mc:Choice>
        </mc:AlternateContent>
        <mc:AlternateContent xmlns:mc="http://schemas.openxmlformats.org/markup-compatibility/2006">
          <mc:Choice Requires="x14">
            <control shapeId="95511" r:id="rId87" name="Check Box 279">
              <controlPr defaultSize="0" autoFill="0" autoLine="0" autoPict="0">
                <anchor moveWithCells="1" sizeWithCells="1">
                  <from>
                    <xdr:col>6</xdr:col>
                    <xdr:colOff>845820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88" name="Check Box 280">
              <controlPr defaultSize="0" autoFill="0" autoLine="0" autoPict="0">
                <anchor moveWithCells="1" sizeWithCells="1">
                  <from>
                    <xdr:col>8</xdr:col>
                    <xdr:colOff>60960</xdr:colOff>
                    <xdr:row>166</xdr:row>
                    <xdr:rowOff>129540</xdr:rowOff>
                  </from>
                  <to>
                    <xdr:col>8</xdr:col>
                    <xdr:colOff>510540</xdr:colOff>
                    <xdr:row>166</xdr:row>
                    <xdr:rowOff>403860</xdr:rowOff>
                  </to>
                </anchor>
              </controlPr>
            </control>
          </mc:Choice>
        </mc:AlternateContent>
        <mc:AlternateContent xmlns:mc="http://schemas.openxmlformats.org/markup-compatibility/2006">
          <mc:Choice Requires="x14">
            <control shapeId="95513" r:id="rId89" name="Check Box 281">
              <controlPr defaultSize="0" autoFill="0" autoLine="0" autoPict="0">
                <anchor moveWithCells="1" sizeWithCells="1">
                  <from>
                    <xdr:col>8</xdr:col>
                    <xdr:colOff>678180</xdr:colOff>
                    <xdr:row>166</xdr:row>
                    <xdr:rowOff>129540</xdr:rowOff>
                  </from>
                  <to>
                    <xdr:col>8</xdr:col>
                    <xdr:colOff>1310640</xdr:colOff>
                    <xdr:row>166</xdr:row>
                    <xdr:rowOff>403860</xdr:rowOff>
                  </to>
                </anchor>
              </controlPr>
            </control>
          </mc:Choice>
        </mc:AlternateContent>
        <mc:AlternateContent xmlns:mc="http://schemas.openxmlformats.org/markup-compatibility/2006">
          <mc:Choice Requires="x14">
            <control shapeId="95514" r:id="rId90" name="Check Box 282">
              <controlPr defaultSize="0" autoFill="0" autoLine="0" autoPict="0">
                <anchor moveWithCells="1" sizeWithCells="1">
                  <from>
                    <xdr:col>8</xdr:col>
                    <xdr:colOff>53340</xdr:colOff>
                    <xdr:row>166</xdr:row>
                    <xdr:rowOff>419100</xdr:rowOff>
                  </from>
                  <to>
                    <xdr:col>8</xdr:col>
                    <xdr:colOff>617220</xdr:colOff>
                    <xdr:row>167</xdr:row>
                    <xdr:rowOff>68580</xdr:rowOff>
                  </to>
                </anchor>
              </controlPr>
            </control>
          </mc:Choice>
        </mc:AlternateContent>
        <mc:AlternateContent xmlns:mc="http://schemas.openxmlformats.org/markup-compatibility/2006">
          <mc:Choice Requires="x14">
            <control shapeId="95515" r:id="rId91" name="Check Box 283">
              <controlPr defaultSize="0" autoFill="0" autoLine="0" autoPict="0">
                <anchor moveWithCells="1" sizeWithCells="1">
                  <from>
                    <xdr:col>8</xdr:col>
                    <xdr:colOff>685800</xdr:colOff>
                    <xdr:row>166</xdr:row>
                    <xdr:rowOff>426720</xdr:rowOff>
                  </from>
                  <to>
                    <xdr:col>8</xdr:col>
                    <xdr:colOff>1668780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2" style="29" customWidth="1"/>
    <col min="6" max="8" width="9.109375" style="24"/>
    <col min="9" max="16384" width="9.109375" style="25"/>
  </cols>
  <sheetData>
    <row r="1" spans="1:9" s="24" customFormat="1" ht="31.5" customHeight="1">
      <c r="A1" s="916" t="str">
        <f>'Attach 3(JV)'!A1</f>
        <v>Specification No. :CC/T/W-CIVIL/DOM/A00/23/11748</v>
      </c>
      <c r="B1" s="916"/>
      <c r="C1" s="916"/>
      <c r="D1" s="916"/>
      <c r="E1" s="284" t="str">
        <f>"Attachment-3(QR) " &amp; 'Attach 3(JV)'!AT1</f>
        <v xml:space="preserve">Attachment-3(QR) </v>
      </c>
    </row>
    <row r="2" spans="1:9" ht="5.25" customHeight="1"/>
    <row r="3" spans="1:9" ht="93.75" customHeight="1">
      <c r="A3" s="1054" t="str">
        <f>'Attach 3(JV)'!A3</f>
        <v>Package-II: Ground Improvement using Vibro Stone Column at KPS-3 Substation associated with Establishment of Khavda Pooling Station-3 (KPS-3) in Khavda RE Park</v>
      </c>
      <c r="B3" s="1055"/>
      <c r="C3" s="1055"/>
      <c r="D3" s="1055"/>
      <c r="E3" s="1055"/>
      <c r="F3" s="26"/>
      <c r="G3" s="27"/>
      <c r="H3" s="26"/>
    </row>
    <row r="4" spans="1:9" ht="20.100000000000001" customHeight="1">
      <c r="A4" s="28"/>
      <c r="H4" s="30"/>
      <c r="I4" s="11"/>
    </row>
    <row r="5" spans="1:9" ht="20.100000000000001" customHeight="1">
      <c r="A5" s="837" t="s">
        <v>339</v>
      </c>
      <c r="B5" s="837"/>
      <c r="C5" s="837"/>
      <c r="D5" s="837"/>
      <c r="E5" s="837"/>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3" t="str">
        <f>'Attach 3(JV)'!A8</f>
        <v/>
      </c>
      <c r="B8" s="843"/>
      <c r="C8" s="843"/>
      <c r="D8" s="843"/>
      <c r="E8" s="108" t="str">
        <f>'Attach 3(JV)'!E8</f>
        <v>Contract Services</v>
      </c>
      <c r="H8" s="30"/>
      <c r="I8" s="11"/>
    </row>
    <row r="9" spans="1:9" ht="20.100000000000001" customHeight="1">
      <c r="A9" s="13" t="s">
        <v>334</v>
      </c>
      <c r="B9" s="840">
        <f>'Attach 3(JV)'!B9</f>
        <v>0</v>
      </c>
      <c r="C9" s="840"/>
      <c r="D9" s="840"/>
      <c r="E9" s="108" t="str">
        <f>'Attach 3(JV)'!E9</f>
        <v>Power Grid Corporation of India Ltd.,</v>
      </c>
      <c r="H9" s="30"/>
      <c r="I9" s="11"/>
    </row>
    <row r="10" spans="1:9" ht="20.100000000000001" customHeight="1">
      <c r="A10" s="13" t="s">
        <v>336</v>
      </c>
      <c r="B10" s="1057">
        <f>'Attach 3(JV)'!B10</f>
        <v>0</v>
      </c>
      <c r="C10" s="1057"/>
      <c r="D10" s="1057"/>
      <c r="E10" s="108" t="str">
        <f>'Attach 3(JV)'!E10</f>
        <v>"Saudamini", Plot No. 2, Sector 29</v>
      </c>
      <c r="H10" s="30"/>
      <c r="I10" s="11"/>
    </row>
    <row r="11" spans="1:9" ht="20.100000000000001" customHeight="1">
      <c r="B11" s="1057">
        <f>'Attach 3(JV)'!B11</f>
        <v>0</v>
      </c>
      <c r="C11" s="1057"/>
      <c r="D11" s="1057"/>
      <c r="E11" s="108" t="str">
        <f>'Attach 3(JV)'!E11</f>
        <v>Gurgaon (Haryana) - 122001</v>
      </c>
    </row>
    <row r="12" spans="1:9" ht="20.100000000000001" customHeight="1">
      <c r="A12" s="32"/>
      <c r="B12" s="1057">
        <f>'Attach 3(JV)'!B12</f>
        <v>0</v>
      </c>
      <c r="C12" s="1057"/>
      <c r="D12" s="1057"/>
      <c r="E12" s="15"/>
    </row>
    <row r="13" spans="1:9" ht="20.100000000000001" customHeight="1">
      <c r="A13" s="29" t="s">
        <v>329</v>
      </c>
    </row>
    <row r="14" spans="1:9" ht="20.100000000000001" customHeight="1">
      <c r="A14" s="32"/>
    </row>
    <row r="15" spans="1:9" ht="27.75" customHeight="1">
      <c r="A15" s="1056" t="s">
        <v>340</v>
      </c>
      <c r="B15" s="1056"/>
      <c r="C15" s="1056"/>
      <c r="D15" s="1056"/>
      <c r="E15" s="1056"/>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3" t="str">
        <f>'Attach 3(JV)'!B24</f>
        <v>--</v>
      </c>
      <c r="C22" s="33"/>
      <c r="D22" s="37" t="s">
        <v>4</v>
      </c>
      <c r="E22" s="212" t="str">
        <f>'Attach 3(JV)'!E24</f>
        <v/>
      </c>
    </row>
    <row r="23" spans="1:5" ht="33" customHeight="1">
      <c r="A23" s="36" t="s">
        <v>7</v>
      </c>
      <c r="B23" s="212" t="str">
        <f>'Attach 3(JV)'!B25</f>
        <v/>
      </c>
      <c r="C23" s="33"/>
      <c r="D23" s="37" t="s">
        <v>5</v>
      </c>
      <c r="E23" s="212"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28F8E3EE-9674-48D3-AA88-E28CD7FD8EC7}"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4"/>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7"/>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7"/>
      <headerFooter alignWithMargins="0">
        <oddFooter>&amp;R&amp;"Book Antiqua,Bold"&amp;8 Page &amp;P of &amp;N</oddFooter>
      </headerFooter>
    </customSheetView>
    <customSheetView guid="{3B560446-5E90-427C-82DA-4C4E21FC4875}"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9"/>
  <headerFooter alignWithMargins="0">
    <oddFooter>&amp;R&amp;"Book Antiqua,Bold"&amp;8 Page &amp;P of &amp;N</oddFooter>
  </headerFooter>
  <drawing r:id="rId4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R195"/>
  <sheetViews>
    <sheetView showGridLines="0" showZeros="0" view="pageBreakPreview" topLeftCell="A71" zoomScale="80" zoomScaleNormal="100" zoomScaleSheetLayoutView="80" workbookViewId="0">
      <selection activeCell="F71" sqref="F71:H71"/>
    </sheetView>
  </sheetViews>
  <sheetFormatPr defaultRowHeight="15.6"/>
  <cols>
    <col min="1" max="1" width="14.33203125" style="294" customWidth="1"/>
    <col min="2" max="2" width="13.88671875" style="294" customWidth="1"/>
    <col min="3" max="3" width="11.44140625" style="294" customWidth="1"/>
    <col min="4" max="4" width="27.88671875" style="294" customWidth="1"/>
    <col min="5" max="5" width="14.44140625" style="294" customWidth="1"/>
    <col min="6" max="8" width="40.5546875" style="294" customWidth="1"/>
    <col min="9" max="239" width="9.109375" style="294"/>
    <col min="240" max="240" width="14.33203125" style="294" customWidth="1"/>
    <col min="241" max="241" width="13.88671875" style="294" customWidth="1"/>
    <col min="242" max="242" width="11.44140625" style="294" customWidth="1"/>
    <col min="243" max="243" width="27.88671875" style="294" customWidth="1"/>
    <col min="244" max="244" width="14.44140625" style="294" customWidth="1"/>
    <col min="245" max="245" width="21" style="294" customWidth="1"/>
    <col min="246" max="246" width="19.6640625" style="294" customWidth="1"/>
    <col min="247" max="247" width="18" style="294" customWidth="1"/>
    <col min="248" max="248" width="23.109375" style="294" customWidth="1"/>
    <col min="249" max="263" width="0" style="294" hidden="1" customWidth="1"/>
    <col min="264" max="495" width="9.109375" style="294"/>
    <col min="496" max="496" width="14.33203125" style="294" customWidth="1"/>
    <col min="497" max="497" width="13.88671875" style="294" customWidth="1"/>
    <col min="498" max="498" width="11.44140625" style="294" customWidth="1"/>
    <col min="499" max="499" width="27.88671875" style="294" customWidth="1"/>
    <col min="500" max="500" width="14.44140625" style="294" customWidth="1"/>
    <col min="501" max="501" width="21" style="294" customWidth="1"/>
    <col min="502" max="502" width="19.6640625" style="294" customWidth="1"/>
    <col min="503" max="503" width="18" style="294" customWidth="1"/>
    <col min="504" max="504" width="23.109375" style="294" customWidth="1"/>
    <col min="505" max="519" width="0" style="294" hidden="1" customWidth="1"/>
    <col min="520" max="751" width="9.109375" style="294"/>
    <col min="752" max="752" width="14.33203125" style="294" customWidth="1"/>
    <col min="753" max="753" width="13.88671875" style="294" customWidth="1"/>
    <col min="754" max="754" width="11.44140625" style="294" customWidth="1"/>
    <col min="755" max="755" width="27.88671875" style="294" customWidth="1"/>
    <col min="756" max="756" width="14.44140625" style="294" customWidth="1"/>
    <col min="757" max="757" width="21" style="294" customWidth="1"/>
    <col min="758" max="758" width="19.6640625" style="294" customWidth="1"/>
    <col min="759" max="759" width="18" style="294" customWidth="1"/>
    <col min="760" max="760" width="23.109375" style="294" customWidth="1"/>
    <col min="761" max="775" width="0" style="294" hidden="1" customWidth="1"/>
    <col min="776" max="1007" width="9.109375" style="294"/>
    <col min="1008" max="1008" width="14.33203125" style="294" customWidth="1"/>
    <col min="1009" max="1009" width="13.88671875" style="294" customWidth="1"/>
    <col min="1010" max="1010" width="11.44140625" style="294" customWidth="1"/>
    <col min="1011" max="1011" width="27.88671875" style="294" customWidth="1"/>
    <col min="1012" max="1012" width="14.44140625" style="294" customWidth="1"/>
    <col min="1013" max="1013" width="21" style="294" customWidth="1"/>
    <col min="1014" max="1014" width="19.6640625" style="294" customWidth="1"/>
    <col min="1015" max="1015" width="18" style="294" customWidth="1"/>
    <col min="1016" max="1016" width="23.109375" style="294" customWidth="1"/>
    <col min="1017" max="1031" width="0" style="294" hidden="1" customWidth="1"/>
    <col min="1032" max="1263" width="9.109375" style="294"/>
    <col min="1264" max="1264" width="14.33203125" style="294" customWidth="1"/>
    <col min="1265" max="1265" width="13.88671875" style="294" customWidth="1"/>
    <col min="1266" max="1266" width="11.44140625" style="294" customWidth="1"/>
    <col min="1267" max="1267" width="27.88671875" style="294" customWidth="1"/>
    <col min="1268" max="1268" width="14.44140625" style="294" customWidth="1"/>
    <col min="1269" max="1269" width="21" style="294" customWidth="1"/>
    <col min="1270" max="1270" width="19.6640625" style="294" customWidth="1"/>
    <col min="1271" max="1271" width="18" style="294" customWidth="1"/>
    <col min="1272" max="1272" width="23.109375" style="294" customWidth="1"/>
    <col min="1273" max="1287" width="0" style="294" hidden="1" customWidth="1"/>
    <col min="1288" max="1519" width="9.109375" style="294"/>
    <col min="1520" max="1520" width="14.33203125" style="294" customWidth="1"/>
    <col min="1521" max="1521" width="13.88671875" style="294" customWidth="1"/>
    <col min="1522" max="1522" width="11.44140625" style="294" customWidth="1"/>
    <col min="1523" max="1523" width="27.88671875" style="294" customWidth="1"/>
    <col min="1524" max="1524" width="14.44140625" style="294" customWidth="1"/>
    <col min="1525" max="1525" width="21" style="294" customWidth="1"/>
    <col min="1526" max="1526" width="19.6640625" style="294" customWidth="1"/>
    <col min="1527" max="1527" width="18" style="294" customWidth="1"/>
    <col min="1528" max="1528" width="23.109375" style="294" customWidth="1"/>
    <col min="1529" max="1543" width="0" style="294" hidden="1" customWidth="1"/>
    <col min="1544" max="1775" width="9.109375" style="294"/>
    <col min="1776" max="1776" width="14.33203125" style="294" customWidth="1"/>
    <col min="1777" max="1777" width="13.88671875" style="294" customWidth="1"/>
    <col min="1778" max="1778" width="11.44140625" style="294" customWidth="1"/>
    <col min="1779" max="1779" width="27.88671875" style="294" customWidth="1"/>
    <col min="1780" max="1780" width="14.44140625" style="294" customWidth="1"/>
    <col min="1781" max="1781" width="21" style="294" customWidth="1"/>
    <col min="1782" max="1782" width="19.6640625" style="294" customWidth="1"/>
    <col min="1783" max="1783" width="18" style="294" customWidth="1"/>
    <col min="1784" max="1784" width="23.109375" style="294" customWidth="1"/>
    <col min="1785" max="1799" width="0" style="294" hidden="1" customWidth="1"/>
    <col min="1800" max="2031" width="9.109375" style="294"/>
    <col min="2032" max="2032" width="14.33203125" style="294" customWidth="1"/>
    <col min="2033" max="2033" width="13.88671875" style="294" customWidth="1"/>
    <col min="2034" max="2034" width="11.44140625" style="294" customWidth="1"/>
    <col min="2035" max="2035" width="27.88671875" style="294" customWidth="1"/>
    <col min="2036" max="2036" width="14.44140625" style="294" customWidth="1"/>
    <col min="2037" max="2037" width="21" style="294" customWidth="1"/>
    <col min="2038" max="2038" width="19.6640625" style="294" customWidth="1"/>
    <col min="2039" max="2039" width="18" style="294" customWidth="1"/>
    <col min="2040" max="2040" width="23.109375" style="294" customWidth="1"/>
    <col min="2041" max="2055" width="0" style="294" hidden="1" customWidth="1"/>
    <col min="2056" max="2287" width="9.109375" style="294"/>
    <col min="2288" max="2288" width="14.33203125" style="294" customWidth="1"/>
    <col min="2289" max="2289" width="13.88671875" style="294" customWidth="1"/>
    <col min="2290" max="2290" width="11.44140625" style="294" customWidth="1"/>
    <col min="2291" max="2291" width="27.88671875" style="294" customWidth="1"/>
    <col min="2292" max="2292" width="14.44140625" style="294" customWidth="1"/>
    <col min="2293" max="2293" width="21" style="294" customWidth="1"/>
    <col min="2294" max="2294" width="19.6640625" style="294" customWidth="1"/>
    <col min="2295" max="2295" width="18" style="294" customWidth="1"/>
    <col min="2296" max="2296" width="23.109375" style="294" customWidth="1"/>
    <col min="2297" max="2311" width="0" style="294" hidden="1" customWidth="1"/>
    <col min="2312" max="2543" width="9.109375" style="294"/>
    <col min="2544" max="2544" width="14.33203125" style="294" customWidth="1"/>
    <col min="2545" max="2545" width="13.88671875" style="294" customWidth="1"/>
    <col min="2546" max="2546" width="11.44140625" style="294" customWidth="1"/>
    <col min="2547" max="2547" width="27.88671875" style="294" customWidth="1"/>
    <col min="2548" max="2548" width="14.44140625" style="294" customWidth="1"/>
    <col min="2549" max="2549" width="21" style="294" customWidth="1"/>
    <col min="2550" max="2550" width="19.6640625" style="294" customWidth="1"/>
    <col min="2551" max="2551" width="18" style="294" customWidth="1"/>
    <col min="2552" max="2552" width="23.109375" style="294" customWidth="1"/>
    <col min="2553" max="2567" width="0" style="294" hidden="1" customWidth="1"/>
    <col min="2568" max="2799" width="9.109375" style="294"/>
    <col min="2800" max="2800" width="14.33203125" style="294" customWidth="1"/>
    <col min="2801" max="2801" width="13.88671875" style="294" customWidth="1"/>
    <col min="2802" max="2802" width="11.44140625" style="294" customWidth="1"/>
    <col min="2803" max="2803" width="27.88671875" style="294" customWidth="1"/>
    <col min="2804" max="2804" width="14.44140625" style="294" customWidth="1"/>
    <col min="2805" max="2805" width="21" style="294" customWidth="1"/>
    <col min="2806" max="2806" width="19.6640625" style="294" customWidth="1"/>
    <col min="2807" max="2807" width="18" style="294" customWidth="1"/>
    <col min="2808" max="2808" width="23.109375" style="294" customWidth="1"/>
    <col min="2809" max="2823" width="0" style="294" hidden="1" customWidth="1"/>
    <col min="2824" max="3055" width="9.109375" style="294"/>
    <col min="3056" max="3056" width="14.33203125" style="294" customWidth="1"/>
    <col min="3057" max="3057" width="13.88671875" style="294" customWidth="1"/>
    <col min="3058" max="3058" width="11.44140625" style="294" customWidth="1"/>
    <col min="3059" max="3059" width="27.88671875" style="294" customWidth="1"/>
    <col min="3060" max="3060" width="14.44140625" style="294" customWidth="1"/>
    <col min="3061" max="3061" width="21" style="294" customWidth="1"/>
    <col min="3062" max="3062" width="19.6640625" style="294" customWidth="1"/>
    <col min="3063" max="3063" width="18" style="294" customWidth="1"/>
    <col min="3064" max="3064" width="23.109375" style="294" customWidth="1"/>
    <col min="3065" max="3079" width="0" style="294" hidden="1" customWidth="1"/>
    <col min="3080" max="3311" width="9.109375" style="294"/>
    <col min="3312" max="3312" width="14.33203125" style="294" customWidth="1"/>
    <col min="3313" max="3313" width="13.88671875" style="294" customWidth="1"/>
    <col min="3314" max="3314" width="11.44140625" style="294" customWidth="1"/>
    <col min="3315" max="3315" width="27.88671875" style="294" customWidth="1"/>
    <col min="3316" max="3316" width="14.44140625" style="294" customWidth="1"/>
    <col min="3317" max="3317" width="21" style="294" customWidth="1"/>
    <col min="3318" max="3318" width="19.6640625" style="294" customWidth="1"/>
    <col min="3319" max="3319" width="18" style="294" customWidth="1"/>
    <col min="3320" max="3320" width="23.109375" style="294" customWidth="1"/>
    <col min="3321" max="3335" width="0" style="294" hidden="1" customWidth="1"/>
    <col min="3336" max="3567" width="9.109375" style="294"/>
    <col min="3568" max="3568" width="14.33203125" style="294" customWidth="1"/>
    <col min="3569" max="3569" width="13.88671875" style="294" customWidth="1"/>
    <col min="3570" max="3570" width="11.44140625" style="294" customWidth="1"/>
    <col min="3571" max="3571" width="27.88671875" style="294" customWidth="1"/>
    <col min="3572" max="3572" width="14.44140625" style="294" customWidth="1"/>
    <col min="3573" max="3573" width="21" style="294" customWidth="1"/>
    <col min="3574" max="3574" width="19.6640625" style="294" customWidth="1"/>
    <col min="3575" max="3575" width="18" style="294" customWidth="1"/>
    <col min="3576" max="3576" width="23.109375" style="294" customWidth="1"/>
    <col min="3577" max="3591" width="0" style="294" hidden="1" customWidth="1"/>
    <col min="3592" max="3823" width="9.109375" style="294"/>
    <col min="3824" max="3824" width="14.33203125" style="294" customWidth="1"/>
    <col min="3825" max="3825" width="13.88671875" style="294" customWidth="1"/>
    <col min="3826" max="3826" width="11.44140625" style="294" customWidth="1"/>
    <col min="3827" max="3827" width="27.88671875" style="294" customWidth="1"/>
    <col min="3828" max="3828" width="14.44140625" style="294" customWidth="1"/>
    <col min="3829" max="3829" width="21" style="294" customWidth="1"/>
    <col min="3830" max="3830" width="19.6640625" style="294" customWidth="1"/>
    <col min="3831" max="3831" width="18" style="294" customWidth="1"/>
    <col min="3832" max="3832" width="23.109375" style="294" customWidth="1"/>
    <col min="3833" max="3847" width="0" style="294" hidden="1" customWidth="1"/>
    <col min="3848" max="4079" width="9.109375" style="294"/>
    <col min="4080" max="4080" width="14.33203125" style="294" customWidth="1"/>
    <col min="4081" max="4081" width="13.88671875" style="294" customWidth="1"/>
    <col min="4082" max="4082" width="11.44140625" style="294" customWidth="1"/>
    <col min="4083" max="4083" width="27.88671875" style="294" customWidth="1"/>
    <col min="4084" max="4084" width="14.44140625" style="294" customWidth="1"/>
    <col min="4085" max="4085" width="21" style="294" customWidth="1"/>
    <col min="4086" max="4086" width="19.6640625" style="294" customWidth="1"/>
    <col min="4087" max="4087" width="18" style="294" customWidth="1"/>
    <col min="4088" max="4088" width="23.109375" style="294" customWidth="1"/>
    <col min="4089" max="4103" width="0" style="294" hidden="1" customWidth="1"/>
    <col min="4104" max="4335" width="9.109375" style="294"/>
    <col min="4336" max="4336" width="14.33203125" style="294" customWidth="1"/>
    <col min="4337" max="4337" width="13.88671875" style="294" customWidth="1"/>
    <col min="4338" max="4338" width="11.44140625" style="294" customWidth="1"/>
    <col min="4339" max="4339" width="27.88671875" style="294" customWidth="1"/>
    <col min="4340" max="4340" width="14.44140625" style="294" customWidth="1"/>
    <col min="4341" max="4341" width="21" style="294" customWidth="1"/>
    <col min="4342" max="4342" width="19.6640625" style="294" customWidth="1"/>
    <col min="4343" max="4343" width="18" style="294" customWidth="1"/>
    <col min="4344" max="4344" width="23.109375" style="294" customWidth="1"/>
    <col min="4345" max="4359" width="0" style="294" hidden="1" customWidth="1"/>
    <col min="4360" max="4591" width="9.109375" style="294"/>
    <col min="4592" max="4592" width="14.33203125" style="294" customWidth="1"/>
    <col min="4593" max="4593" width="13.88671875" style="294" customWidth="1"/>
    <col min="4594" max="4594" width="11.44140625" style="294" customWidth="1"/>
    <col min="4595" max="4595" width="27.88671875" style="294" customWidth="1"/>
    <col min="4596" max="4596" width="14.44140625" style="294" customWidth="1"/>
    <col min="4597" max="4597" width="21" style="294" customWidth="1"/>
    <col min="4598" max="4598" width="19.6640625" style="294" customWidth="1"/>
    <col min="4599" max="4599" width="18" style="294" customWidth="1"/>
    <col min="4600" max="4600" width="23.109375" style="294" customWidth="1"/>
    <col min="4601" max="4615" width="0" style="294" hidden="1" customWidth="1"/>
    <col min="4616" max="4847" width="9.109375" style="294"/>
    <col min="4848" max="4848" width="14.33203125" style="294" customWidth="1"/>
    <col min="4849" max="4849" width="13.88671875" style="294" customWidth="1"/>
    <col min="4850" max="4850" width="11.44140625" style="294" customWidth="1"/>
    <col min="4851" max="4851" width="27.88671875" style="294" customWidth="1"/>
    <col min="4852" max="4852" width="14.44140625" style="294" customWidth="1"/>
    <col min="4853" max="4853" width="21" style="294" customWidth="1"/>
    <col min="4854" max="4854" width="19.6640625" style="294" customWidth="1"/>
    <col min="4855" max="4855" width="18" style="294" customWidth="1"/>
    <col min="4856" max="4856" width="23.109375" style="294" customWidth="1"/>
    <col min="4857" max="4871" width="0" style="294" hidden="1" customWidth="1"/>
    <col min="4872" max="5103" width="9.109375" style="294"/>
    <col min="5104" max="5104" width="14.33203125" style="294" customWidth="1"/>
    <col min="5105" max="5105" width="13.88671875" style="294" customWidth="1"/>
    <col min="5106" max="5106" width="11.44140625" style="294" customWidth="1"/>
    <col min="5107" max="5107" width="27.88671875" style="294" customWidth="1"/>
    <col min="5108" max="5108" width="14.44140625" style="294" customWidth="1"/>
    <col min="5109" max="5109" width="21" style="294" customWidth="1"/>
    <col min="5110" max="5110" width="19.6640625" style="294" customWidth="1"/>
    <col min="5111" max="5111" width="18" style="294" customWidth="1"/>
    <col min="5112" max="5112" width="23.109375" style="294" customWidth="1"/>
    <col min="5113" max="5127" width="0" style="294" hidden="1" customWidth="1"/>
    <col min="5128" max="5359" width="9.109375" style="294"/>
    <col min="5360" max="5360" width="14.33203125" style="294" customWidth="1"/>
    <col min="5361" max="5361" width="13.88671875" style="294" customWidth="1"/>
    <col min="5362" max="5362" width="11.44140625" style="294" customWidth="1"/>
    <col min="5363" max="5363" width="27.88671875" style="294" customWidth="1"/>
    <col min="5364" max="5364" width="14.44140625" style="294" customWidth="1"/>
    <col min="5365" max="5365" width="21" style="294" customWidth="1"/>
    <col min="5366" max="5366" width="19.6640625" style="294" customWidth="1"/>
    <col min="5367" max="5367" width="18" style="294" customWidth="1"/>
    <col min="5368" max="5368" width="23.109375" style="294" customWidth="1"/>
    <col min="5369" max="5383" width="0" style="294" hidden="1" customWidth="1"/>
    <col min="5384" max="5615" width="9.109375" style="294"/>
    <col min="5616" max="5616" width="14.33203125" style="294" customWidth="1"/>
    <col min="5617" max="5617" width="13.88671875" style="294" customWidth="1"/>
    <col min="5618" max="5618" width="11.44140625" style="294" customWidth="1"/>
    <col min="5619" max="5619" width="27.88671875" style="294" customWidth="1"/>
    <col min="5620" max="5620" width="14.44140625" style="294" customWidth="1"/>
    <col min="5621" max="5621" width="21" style="294" customWidth="1"/>
    <col min="5622" max="5622" width="19.6640625" style="294" customWidth="1"/>
    <col min="5623" max="5623" width="18" style="294" customWidth="1"/>
    <col min="5624" max="5624" width="23.109375" style="294" customWidth="1"/>
    <col min="5625" max="5639" width="0" style="294" hidden="1" customWidth="1"/>
    <col min="5640" max="5871" width="9.109375" style="294"/>
    <col min="5872" max="5872" width="14.33203125" style="294" customWidth="1"/>
    <col min="5873" max="5873" width="13.88671875" style="294" customWidth="1"/>
    <col min="5874" max="5874" width="11.44140625" style="294" customWidth="1"/>
    <col min="5875" max="5875" width="27.88671875" style="294" customWidth="1"/>
    <col min="5876" max="5876" width="14.44140625" style="294" customWidth="1"/>
    <col min="5877" max="5877" width="21" style="294" customWidth="1"/>
    <col min="5878" max="5878" width="19.6640625" style="294" customWidth="1"/>
    <col min="5879" max="5879" width="18" style="294" customWidth="1"/>
    <col min="5880" max="5880" width="23.109375" style="294" customWidth="1"/>
    <col min="5881" max="5895" width="0" style="294" hidden="1" customWidth="1"/>
    <col min="5896" max="6127" width="9.109375" style="294"/>
    <col min="6128" max="6128" width="14.33203125" style="294" customWidth="1"/>
    <col min="6129" max="6129" width="13.88671875" style="294" customWidth="1"/>
    <col min="6130" max="6130" width="11.44140625" style="294" customWidth="1"/>
    <col min="6131" max="6131" width="27.88671875" style="294" customWidth="1"/>
    <col min="6132" max="6132" width="14.44140625" style="294" customWidth="1"/>
    <col min="6133" max="6133" width="21" style="294" customWidth="1"/>
    <col min="6134" max="6134" width="19.6640625" style="294" customWidth="1"/>
    <col min="6135" max="6135" width="18" style="294" customWidth="1"/>
    <col min="6136" max="6136" width="23.109375" style="294" customWidth="1"/>
    <col min="6137" max="6151" width="0" style="294" hidden="1" customWidth="1"/>
    <col min="6152" max="6383" width="9.109375" style="294"/>
    <col min="6384" max="6384" width="14.33203125" style="294" customWidth="1"/>
    <col min="6385" max="6385" width="13.88671875" style="294" customWidth="1"/>
    <col min="6386" max="6386" width="11.44140625" style="294" customWidth="1"/>
    <col min="6387" max="6387" width="27.88671875" style="294" customWidth="1"/>
    <col min="6388" max="6388" width="14.44140625" style="294" customWidth="1"/>
    <col min="6389" max="6389" width="21" style="294" customWidth="1"/>
    <col min="6390" max="6390" width="19.6640625" style="294" customWidth="1"/>
    <col min="6391" max="6391" width="18" style="294" customWidth="1"/>
    <col min="6392" max="6392" width="23.109375" style="294" customWidth="1"/>
    <col min="6393" max="6407" width="0" style="294" hidden="1" customWidth="1"/>
    <col min="6408" max="6639" width="9.109375" style="294"/>
    <col min="6640" max="6640" width="14.33203125" style="294" customWidth="1"/>
    <col min="6641" max="6641" width="13.88671875" style="294" customWidth="1"/>
    <col min="6642" max="6642" width="11.44140625" style="294" customWidth="1"/>
    <col min="6643" max="6643" width="27.88671875" style="294" customWidth="1"/>
    <col min="6644" max="6644" width="14.44140625" style="294" customWidth="1"/>
    <col min="6645" max="6645" width="21" style="294" customWidth="1"/>
    <col min="6646" max="6646" width="19.6640625" style="294" customWidth="1"/>
    <col min="6647" max="6647" width="18" style="294" customWidth="1"/>
    <col min="6648" max="6648" width="23.109375" style="294" customWidth="1"/>
    <col min="6649" max="6663" width="0" style="294" hidden="1" customWidth="1"/>
    <col min="6664" max="6895" width="9.109375" style="294"/>
    <col min="6896" max="6896" width="14.33203125" style="294" customWidth="1"/>
    <col min="6897" max="6897" width="13.88671875" style="294" customWidth="1"/>
    <col min="6898" max="6898" width="11.44140625" style="294" customWidth="1"/>
    <col min="6899" max="6899" width="27.88671875" style="294" customWidth="1"/>
    <col min="6900" max="6900" width="14.44140625" style="294" customWidth="1"/>
    <col min="6901" max="6901" width="21" style="294" customWidth="1"/>
    <col min="6902" max="6902" width="19.6640625" style="294" customWidth="1"/>
    <col min="6903" max="6903" width="18" style="294" customWidth="1"/>
    <col min="6904" max="6904" width="23.109375" style="294" customWidth="1"/>
    <col min="6905" max="6919" width="0" style="294" hidden="1" customWidth="1"/>
    <col min="6920" max="7151" width="9.109375" style="294"/>
    <col min="7152" max="7152" width="14.33203125" style="294" customWidth="1"/>
    <col min="7153" max="7153" width="13.88671875" style="294" customWidth="1"/>
    <col min="7154" max="7154" width="11.44140625" style="294" customWidth="1"/>
    <col min="7155" max="7155" width="27.88671875" style="294" customWidth="1"/>
    <col min="7156" max="7156" width="14.44140625" style="294" customWidth="1"/>
    <col min="7157" max="7157" width="21" style="294" customWidth="1"/>
    <col min="7158" max="7158" width="19.6640625" style="294" customWidth="1"/>
    <col min="7159" max="7159" width="18" style="294" customWidth="1"/>
    <col min="7160" max="7160" width="23.109375" style="294" customWidth="1"/>
    <col min="7161" max="7175" width="0" style="294" hidden="1" customWidth="1"/>
    <col min="7176" max="7407" width="9.109375" style="294"/>
    <col min="7408" max="7408" width="14.33203125" style="294" customWidth="1"/>
    <col min="7409" max="7409" width="13.88671875" style="294" customWidth="1"/>
    <col min="7410" max="7410" width="11.44140625" style="294" customWidth="1"/>
    <col min="7411" max="7411" width="27.88671875" style="294" customWidth="1"/>
    <col min="7412" max="7412" width="14.44140625" style="294" customWidth="1"/>
    <col min="7413" max="7413" width="21" style="294" customWidth="1"/>
    <col min="7414" max="7414" width="19.6640625" style="294" customWidth="1"/>
    <col min="7415" max="7415" width="18" style="294" customWidth="1"/>
    <col min="7416" max="7416" width="23.109375" style="294" customWidth="1"/>
    <col min="7417" max="7431" width="0" style="294" hidden="1" customWidth="1"/>
    <col min="7432" max="7663" width="9.109375" style="294"/>
    <col min="7664" max="7664" width="14.33203125" style="294" customWidth="1"/>
    <col min="7665" max="7665" width="13.88671875" style="294" customWidth="1"/>
    <col min="7666" max="7666" width="11.44140625" style="294" customWidth="1"/>
    <col min="7667" max="7667" width="27.88671875" style="294" customWidth="1"/>
    <col min="7668" max="7668" width="14.44140625" style="294" customWidth="1"/>
    <col min="7669" max="7669" width="21" style="294" customWidth="1"/>
    <col min="7670" max="7670" width="19.6640625" style="294" customWidth="1"/>
    <col min="7671" max="7671" width="18" style="294" customWidth="1"/>
    <col min="7672" max="7672" width="23.109375" style="294" customWidth="1"/>
    <col min="7673" max="7687" width="0" style="294" hidden="1" customWidth="1"/>
    <col min="7688" max="7919" width="9.109375" style="294"/>
    <col min="7920" max="7920" width="14.33203125" style="294" customWidth="1"/>
    <col min="7921" max="7921" width="13.88671875" style="294" customWidth="1"/>
    <col min="7922" max="7922" width="11.44140625" style="294" customWidth="1"/>
    <col min="7923" max="7923" width="27.88671875" style="294" customWidth="1"/>
    <col min="7924" max="7924" width="14.44140625" style="294" customWidth="1"/>
    <col min="7925" max="7925" width="21" style="294" customWidth="1"/>
    <col min="7926" max="7926" width="19.6640625" style="294" customWidth="1"/>
    <col min="7927" max="7927" width="18" style="294" customWidth="1"/>
    <col min="7928" max="7928" width="23.109375" style="294" customWidth="1"/>
    <col min="7929" max="7943" width="0" style="294" hidden="1" customWidth="1"/>
    <col min="7944" max="8175" width="9.109375" style="294"/>
    <col min="8176" max="8176" width="14.33203125" style="294" customWidth="1"/>
    <col min="8177" max="8177" width="13.88671875" style="294" customWidth="1"/>
    <col min="8178" max="8178" width="11.44140625" style="294" customWidth="1"/>
    <col min="8179" max="8179" width="27.88671875" style="294" customWidth="1"/>
    <col min="8180" max="8180" width="14.44140625" style="294" customWidth="1"/>
    <col min="8181" max="8181" width="21" style="294" customWidth="1"/>
    <col min="8182" max="8182" width="19.6640625" style="294" customWidth="1"/>
    <col min="8183" max="8183" width="18" style="294" customWidth="1"/>
    <col min="8184" max="8184" width="23.109375" style="294" customWidth="1"/>
    <col min="8185" max="8199" width="0" style="294" hidden="1" customWidth="1"/>
    <col min="8200" max="8431" width="9.109375" style="294"/>
    <col min="8432" max="8432" width="14.33203125" style="294" customWidth="1"/>
    <col min="8433" max="8433" width="13.88671875" style="294" customWidth="1"/>
    <col min="8434" max="8434" width="11.44140625" style="294" customWidth="1"/>
    <col min="8435" max="8435" width="27.88671875" style="294" customWidth="1"/>
    <col min="8436" max="8436" width="14.44140625" style="294" customWidth="1"/>
    <col min="8437" max="8437" width="21" style="294" customWidth="1"/>
    <col min="8438" max="8438" width="19.6640625" style="294" customWidth="1"/>
    <col min="8439" max="8439" width="18" style="294" customWidth="1"/>
    <col min="8440" max="8440" width="23.109375" style="294" customWidth="1"/>
    <col min="8441" max="8455" width="0" style="294" hidden="1" customWidth="1"/>
    <col min="8456" max="8687" width="9.109375" style="294"/>
    <col min="8688" max="8688" width="14.33203125" style="294" customWidth="1"/>
    <col min="8689" max="8689" width="13.88671875" style="294" customWidth="1"/>
    <col min="8690" max="8690" width="11.44140625" style="294" customWidth="1"/>
    <col min="8691" max="8691" width="27.88671875" style="294" customWidth="1"/>
    <col min="8692" max="8692" width="14.44140625" style="294" customWidth="1"/>
    <col min="8693" max="8693" width="21" style="294" customWidth="1"/>
    <col min="8694" max="8694" width="19.6640625" style="294" customWidth="1"/>
    <col min="8695" max="8695" width="18" style="294" customWidth="1"/>
    <col min="8696" max="8696" width="23.109375" style="294" customWidth="1"/>
    <col min="8697" max="8711" width="0" style="294" hidden="1" customWidth="1"/>
    <col min="8712" max="8943" width="9.109375" style="294"/>
    <col min="8944" max="8944" width="14.33203125" style="294" customWidth="1"/>
    <col min="8945" max="8945" width="13.88671875" style="294" customWidth="1"/>
    <col min="8946" max="8946" width="11.44140625" style="294" customWidth="1"/>
    <col min="8947" max="8947" width="27.88671875" style="294" customWidth="1"/>
    <col min="8948" max="8948" width="14.44140625" style="294" customWidth="1"/>
    <col min="8949" max="8949" width="21" style="294" customWidth="1"/>
    <col min="8950" max="8950" width="19.6640625" style="294" customWidth="1"/>
    <col min="8951" max="8951" width="18" style="294" customWidth="1"/>
    <col min="8952" max="8952" width="23.109375" style="294" customWidth="1"/>
    <col min="8953" max="8967" width="0" style="294" hidden="1" customWidth="1"/>
    <col min="8968" max="9199" width="9.109375" style="294"/>
    <col min="9200" max="9200" width="14.33203125" style="294" customWidth="1"/>
    <col min="9201" max="9201" width="13.88671875" style="294" customWidth="1"/>
    <col min="9202" max="9202" width="11.44140625" style="294" customWidth="1"/>
    <col min="9203" max="9203" width="27.88671875" style="294" customWidth="1"/>
    <col min="9204" max="9204" width="14.44140625" style="294" customWidth="1"/>
    <col min="9205" max="9205" width="21" style="294" customWidth="1"/>
    <col min="9206" max="9206" width="19.6640625" style="294" customWidth="1"/>
    <col min="9207" max="9207" width="18" style="294" customWidth="1"/>
    <col min="9208" max="9208" width="23.109375" style="294" customWidth="1"/>
    <col min="9209" max="9223" width="0" style="294" hidden="1" customWidth="1"/>
    <col min="9224" max="9455" width="9.109375" style="294"/>
    <col min="9456" max="9456" width="14.33203125" style="294" customWidth="1"/>
    <col min="9457" max="9457" width="13.88671875" style="294" customWidth="1"/>
    <col min="9458" max="9458" width="11.44140625" style="294" customWidth="1"/>
    <col min="9459" max="9459" width="27.88671875" style="294" customWidth="1"/>
    <col min="9460" max="9460" width="14.44140625" style="294" customWidth="1"/>
    <col min="9461" max="9461" width="21" style="294" customWidth="1"/>
    <col min="9462" max="9462" width="19.6640625" style="294" customWidth="1"/>
    <col min="9463" max="9463" width="18" style="294" customWidth="1"/>
    <col min="9464" max="9464" width="23.109375" style="294" customWidth="1"/>
    <col min="9465" max="9479" width="0" style="294" hidden="1" customWidth="1"/>
    <col min="9480" max="9711" width="9.109375" style="294"/>
    <col min="9712" max="9712" width="14.33203125" style="294" customWidth="1"/>
    <col min="9713" max="9713" width="13.88671875" style="294" customWidth="1"/>
    <col min="9714" max="9714" width="11.44140625" style="294" customWidth="1"/>
    <col min="9715" max="9715" width="27.88671875" style="294" customWidth="1"/>
    <col min="9716" max="9716" width="14.44140625" style="294" customWidth="1"/>
    <col min="9717" max="9717" width="21" style="294" customWidth="1"/>
    <col min="9718" max="9718" width="19.6640625" style="294" customWidth="1"/>
    <col min="9719" max="9719" width="18" style="294" customWidth="1"/>
    <col min="9720" max="9720" width="23.109375" style="294" customWidth="1"/>
    <col min="9721" max="9735" width="0" style="294" hidden="1" customWidth="1"/>
    <col min="9736" max="9967" width="9.109375" style="294"/>
    <col min="9968" max="9968" width="14.33203125" style="294" customWidth="1"/>
    <col min="9969" max="9969" width="13.88671875" style="294" customWidth="1"/>
    <col min="9970" max="9970" width="11.44140625" style="294" customWidth="1"/>
    <col min="9971" max="9971" width="27.88671875" style="294" customWidth="1"/>
    <col min="9972" max="9972" width="14.44140625" style="294" customWidth="1"/>
    <col min="9973" max="9973" width="21" style="294" customWidth="1"/>
    <col min="9974" max="9974" width="19.6640625" style="294" customWidth="1"/>
    <col min="9975" max="9975" width="18" style="294" customWidth="1"/>
    <col min="9976" max="9976" width="23.109375" style="294" customWidth="1"/>
    <col min="9977" max="9991" width="0" style="294" hidden="1" customWidth="1"/>
    <col min="9992" max="10223" width="9.109375" style="294"/>
    <col min="10224" max="10224" width="14.33203125" style="294" customWidth="1"/>
    <col min="10225" max="10225" width="13.88671875" style="294" customWidth="1"/>
    <col min="10226" max="10226" width="11.44140625" style="294" customWidth="1"/>
    <col min="10227" max="10227" width="27.88671875" style="294" customWidth="1"/>
    <col min="10228" max="10228" width="14.44140625" style="294" customWidth="1"/>
    <col min="10229" max="10229" width="21" style="294" customWidth="1"/>
    <col min="10230" max="10230" width="19.6640625" style="294" customWidth="1"/>
    <col min="10231" max="10231" width="18" style="294" customWidth="1"/>
    <col min="10232" max="10232" width="23.109375" style="294" customWidth="1"/>
    <col min="10233" max="10247" width="0" style="294" hidden="1" customWidth="1"/>
    <col min="10248" max="10479" width="9.109375" style="294"/>
    <col min="10480" max="10480" width="14.33203125" style="294" customWidth="1"/>
    <col min="10481" max="10481" width="13.88671875" style="294" customWidth="1"/>
    <col min="10482" max="10482" width="11.44140625" style="294" customWidth="1"/>
    <col min="10483" max="10483" width="27.88671875" style="294" customWidth="1"/>
    <col min="10484" max="10484" width="14.44140625" style="294" customWidth="1"/>
    <col min="10485" max="10485" width="21" style="294" customWidth="1"/>
    <col min="10486" max="10486" width="19.6640625" style="294" customWidth="1"/>
    <col min="10487" max="10487" width="18" style="294" customWidth="1"/>
    <col min="10488" max="10488" width="23.109375" style="294" customWidth="1"/>
    <col min="10489" max="10503" width="0" style="294" hidden="1" customWidth="1"/>
    <col min="10504" max="10735" width="9.109375" style="294"/>
    <col min="10736" max="10736" width="14.33203125" style="294" customWidth="1"/>
    <col min="10737" max="10737" width="13.88671875" style="294" customWidth="1"/>
    <col min="10738" max="10738" width="11.44140625" style="294" customWidth="1"/>
    <col min="10739" max="10739" width="27.88671875" style="294" customWidth="1"/>
    <col min="10740" max="10740" width="14.44140625" style="294" customWidth="1"/>
    <col min="10741" max="10741" width="21" style="294" customWidth="1"/>
    <col min="10742" max="10742" width="19.6640625" style="294" customWidth="1"/>
    <col min="10743" max="10743" width="18" style="294" customWidth="1"/>
    <col min="10744" max="10744" width="23.109375" style="294" customWidth="1"/>
    <col min="10745" max="10759" width="0" style="294" hidden="1" customWidth="1"/>
    <col min="10760" max="10991" width="9.109375" style="294"/>
    <col min="10992" max="10992" width="14.33203125" style="294" customWidth="1"/>
    <col min="10993" max="10993" width="13.88671875" style="294" customWidth="1"/>
    <col min="10994" max="10994" width="11.44140625" style="294" customWidth="1"/>
    <col min="10995" max="10995" width="27.88671875" style="294" customWidth="1"/>
    <col min="10996" max="10996" width="14.44140625" style="294" customWidth="1"/>
    <col min="10997" max="10997" width="21" style="294" customWidth="1"/>
    <col min="10998" max="10998" width="19.6640625" style="294" customWidth="1"/>
    <col min="10999" max="10999" width="18" style="294" customWidth="1"/>
    <col min="11000" max="11000" width="23.109375" style="294" customWidth="1"/>
    <col min="11001" max="11015" width="0" style="294" hidden="1" customWidth="1"/>
    <col min="11016" max="11247" width="9.109375" style="294"/>
    <col min="11248" max="11248" width="14.33203125" style="294" customWidth="1"/>
    <col min="11249" max="11249" width="13.88671875" style="294" customWidth="1"/>
    <col min="11250" max="11250" width="11.44140625" style="294" customWidth="1"/>
    <col min="11251" max="11251" width="27.88671875" style="294" customWidth="1"/>
    <col min="11252" max="11252" width="14.44140625" style="294" customWidth="1"/>
    <col min="11253" max="11253" width="21" style="294" customWidth="1"/>
    <col min="11254" max="11254" width="19.6640625" style="294" customWidth="1"/>
    <col min="11255" max="11255" width="18" style="294" customWidth="1"/>
    <col min="11256" max="11256" width="23.109375" style="294" customWidth="1"/>
    <col min="11257" max="11271" width="0" style="294" hidden="1" customWidth="1"/>
    <col min="11272" max="11503" width="9.109375" style="294"/>
    <col min="11504" max="11504" width="14.33203125" style="294" customWidth="1"/>
    <col min="11505" max="11505" width="13.88671875" style="294" customWidth="1"/>
    <col min="11506" max="11506" width="11.44140625" style="294" customWidth="1"/>
    <col min="11507" max="11507" width="27.88671875" style="294" customWidth="1"/>
    <col min="11508" max="11508" width="14.44140625" style="294" customWidth="1"/>
    <col min="11509" max="11509" width="21" style="294" customWidth="1"/>
    <col min="11510" max="11510" width="19.6640625" style="294" customWidth="1"/>
    <col min="11511" max="11511" width="18" style="294" customWidth="1"/>
    <col min="11512" max="11512" width="23.109375" style="294" customWidth="1"/>
    <col min="11513" max="11527" width="0" style="294" hidden="1" customWidth="1"/>
    <col min="11528" max="11759" width="9.109375" style="294"/>
    <col min="11760" max="11760" width="14.33203125" style="294" customWidth="1"/>
    <col min="11761" max="11761" width="13.88671875" style="294" customWidth="1"/>
    <col min="11762" max="11762" width="11.44140625" style="294" customWidth="1"/>
    <col min="11763" max="11763" width="27.88671875" style="294" customWidth="1"/>
    <col min="11764" max="11764" width="14.44140625" style="294" customWidth="1"/>
    <col min="11765" max="11765" width="21" style="294" customWidth="1"/>
    <col min="11766" max="11766" width="19.6640625" style="294" customWidth="1"/>
    <col min="11767" max="11767" width="18" style="294" customWidth="1"/>
    <col min="11768" max="11768" width="23.109375" style="294" customWidth="1"/>
    <col min="11769" max="11783" width="0" style="294" hidden="1" customWidth="1"/>
    <col min="11784" max="12015" width="9.109375" style="294"/>
    <col min="12016" max="12016" width="14.33203125" style="294" customWidth="1"/>
    <col min="12017" max="12017" width="13.88671875" style="294" customWidth="1"/>
    <col min="12018" max="12018" width="11.44140625" style="294" customWidth="1"/>
    <col min="12019" max="12019" width="27.88671875" style="294" customWidth="1"/>
    <col min="12020" max="12020" width="14.44140625" style="294" customWidth="1"/>
    <col min="12021" max="12021" width="21" style="294" customWidth="1"/>
    <col min="12022" max="12022" width="19.6640625" style="294" customWidth="1"/>
    <col min="12023" max="12023" width="18" style="294" customWidth="1"/>
    <col min="12024" max="12024" width="23.109375" style="294" customWidth="1"/>
    <col min="12025" max="12039" width="0" style="294" hidden="1" customWidth="1"/>
    <col min="12040" max="12271" width="9.109375" style="294"/>
    <col min="12272" max="12272" width="14.33203125" style="294" customWidth="1"/>
    <col min="12273" max="12273" width="13.88671875" style="294" customWidth="1"/>
    <col min="12274" max="12274" width="11.44140625" style="294" customWidth="1"/>
    <col min="12275" max="12275" width="27.88671875" style="294" customWidth="1"/>
    <col min="12276" max="12276" width="14.44140625" style="294" customWidth="1"/>
    <col min="12277" max="12277" width="21" style="294" customWidth="1"/>
    <col min="12278" max="12278" width="19.6640625" style="294" customWidth="1"/>
    <col min="12279" max="12279" width="18" style="294" customWidth="1"/>
    <col min="12280" max="12280" width="23.109375" style="294" customWidth="1"/>
    <col min="12281" max="12295" width="0" style="294" hidden="1" customWidth="1"/>
    <col min="12296" max="12527" width="9.109375" style="294"/>
    <col min="12528" max="12528" width="14.33203125" style="294" customWidth="1"/>
    <col min="12529" max="12529" width="13.88671875" style="294" customWidth="1"/>
    <col min="12530" max="12530" width="11.44140625" style="294" customWidth="1"/>
    <col min="12531" max="12531" width="27.88671875" style="294" customWidth="1"/>
    <col min="12532" max="12532" width="14.44140625" style="294" customWidth="1"/>
    <col min="12533" max="12533" width="21" style="294" customWidth="1"/>
    <col min="12534" max="12534" width="19.6640625" style="294" customWidth="1"/>
    <col min="12535" max="12535" width="18" style="294" customWidth="1"/>
    <col min="12536" max="12536" width="23.109375" style="294" customWidth="1"/>
    <col min="12537" max="12551" width="0" style="294" hidden="1" customWidth="1"/>
    <col min="12552" max="12783" width="9.109375" style="294"/>
    <col min="12784" max="12784" width="14.33203125" style="294" customWidth="1"/>
    <col min="12785" max="12785" width="13.88671875" style="294" customWidth="1"/>
    <col min="12786" max="12786" width="11.44140625" style="294" customWidth="1"/>
    <col min="12787" max="12787" width="27.88671875" style="294" customWidth="1"/>
    <col min="12788" max="12788" width="14.44140625" style="294" customWidth="1"/>
    <col min="12789" max="12789" width="21" style="294" customWidth="1"/>
    <col min="12790" max="12790" width="19.6640625" style="294" customWidth="1"/>
    <col min="12791" max="12791" width="18" style="294" customWidth="1"/>
    <col min="12792" max="12792" width="23.109375" style="294" customWidth="1"/>
    <col min="12793" max="12807" width="0" style="294" hidden="1" customWidth="1"/>
    <col min="12808" max="13039" width="9.109375" style="294"/>
    <col min="13040" max="13040" width="14.33203125" style="294" customWidth="1"/>
    <col min="13041" max="13041" width="13.88671875" style="294" customWidth="1"/>
    <col min="13042" max="13042" width="11.44140625" style="294" customWidth="1"/>
    <col min="13043" max="13043" width="27.88671875" style="294" customWidth="1"/>
    <col min="13044" max="13044" width="14.44140625" style="294" customWidth="1"/>
    <col min="13045" max="13045" width="21" style="294" customWidth="1"/>
    <col min="13046" max="13046" width="19.6640625" style="294" customWidth="1"/>
    <col min="13047" max="13047" width="18" style="294" customWidth="1"/>
    <col min="13048" max="13048" width="23.109375" style="294" customWidth="1"/>
    <col min="13049" max="13063" width="0" style="294" hidden="1" customWidth="1"/>
    <col min="13064" max="13295" width="9.109375" style="294"/>
    <col min="13296" max="13296" width="14.33203125" style="294" customWidth="1"/>
    <col min="13297" max="13297" width="13.88671875" style="294" customWidth="1"/>
    <col min="13298" max="13298" width="11.44140625" style="294" customWidth="1"/>
    <col min="13299" max="13299" width="27.88671875" style="294" customWidth="1"/>
    <col min="13300" max="13300" width="14.44140625" style="294" customWidth="1"/>
    <col min="13301" max="13301" width="21" style="294" customWidth="1"/>
    <col min="13302" max="13302" width="19.6640625" style="294" customWidth="1"/>
    <col min="13303" max="13303" width="18" style="294" customWidth="1"/>
    <col min="13304" max="13304" width="23.109375" style="294" customWidth="1"/>
    <col min="13305" max="13319" width="0" style="294" hidden="1" customWidth="1"/>
    <col min="13320" max="13551" width="9.109375" style="294"/>
    <col min="13552" max="13552" width="14.33203125" style="294" customWidth="1"/>
    <col min="13553" max="13553" width="13.88671875" style="294" customWidth="1"/>
    <col min="13554" max="13554" width="11.44140625" style="294" customWidth="1"/>
    <col min="13555" max="13555" width="27.88671875" style="294" customWidth="1"/>
    <col min="13556" max="13556" width="14.44140625" style="294" customWidth="1"/>
    <col min="13557" max="13557" width="21" style="294" customWidth="1"/>
    <col min="13558" max="13558" width="19.6640625" style="294" customWidth="1"/>
    <col min="13559" max="13559" width="18" style="294" customWidth="1"/>
    <col min="13560" max="13560" width="23.109375" style="294" customWidth="1"/>
    <col min="13561" max="13575" width="0" style="294" hidden="1" customWidth="1"/>
    <col min="13576" max="13807" width="9.109375" style="294"/>
    <col min="13808" max="13808" width="14.33203125" style="294" customWidth="1"/>
    <col min="13809" max="13809" width="13.88671875" style="294" customWidth="1"/>
    <col min="13810" max="13810" width="11.44140625" style="294" customWidth="1"/>
    <col min="13811" max="13811" width="27.88671875" style="294" customWidth="1"/>
    <col min="13812" max="13812" width="14.44140625" style="294" customWidth="1"/>
    <col min="13813" max="13813" width="21" style="294" customWidth="1"/>
    <col min="13814" max="13814" width="19.6640625" style="294" customWidth="1"/>
    <col min="13815" max="13815" width="18" style="294" customWidth="1"/>
    <col min="13816" max="13816" width="23.109375" style="294" customWidth="1"/>
    <col min="13817" max="13831" width="0" style="294" hidden="1" customWidth="1"/>
    <col min="13832" max="14063" width="9.109375" style="294"/>
    <col min="14064" max="14064" width="14.33203125" style="294" customWidth="1"/>
    <col min="14065" max="14065" width="13.88671875" style="294" customWidth="1"/>
    <col min="14066" max="14066" width="11.44140625" style="294" customWidth="1"/>
    <col min="14067" max="14067" width="27.88671875" style="294" customWidth="1"/>
    <col min="14068" max="14068" width="14.44140625" style="294" customWidth="1"/>
    <col min="14069" max="14069" width="21" style="294" customWidth="1"/>
    <col min="14070" max="14070" width="19.6640625" style="294" customWidth="1"/>
    <col min="14071" max="14071" width="18" style="294" customWidth="1"/>
    <col min="14072" max="14072" width="23.109375" style="294" customWidth="1"/>
    <col min="14073" max="14087" width="0" style="294" hidden="1" customWidth="1"/>
    <col min="14088" max="14319" width="9.109375" style="294"/>
    <col min="14320" max="14320" width="14.33203125" style="294" customWidth="1"/>
    <col min="14321" max="14321" width="13.88671875" style="294" customWidth="1"/>
    <col min="14322" max="14322" width="11.44140625" style="294" customWidth="1"/>
    <col min="14323" max="14323" width="27.88671875" style="294" customWidth="1"/>
    <col min="14324" max="14324" width="14.44140625" style="294" customWidth="1"/>
    <col min="14325" max="14325" width="21" style="294" customWidth="1"/>
    <col min="14326" max="14326" width="19.6640625" style="294" customWidth="1"/>
    <col min="14327" max="14327" width="18" style="294" customWidth="1"/>
    <col min="14328" max="14328" width="23.109375" style="294" customWidth="1"/>
    <col min="14329" max="14343" width="0" style="294" hidden="1" customWidth="1"/>
    <col min="14344" max="14575" width="9.109375" style="294"/>
    <col min="14576" max="14576" width="14.33203125" style="294" customWidth="1"/>
    <col min="14577" max="14577" width="13.88671875" style="294" customWidth="1"/>
    <col min="14578" max="14578" width="11.44140625" style="294" customWidth="1"/>
    <col min="14579" max="14579" width="27.88671875" style="294" customWidth="1"/>
    <col min="14580" max="14580" width="14.44140625" style="294" customWidth="1"/>
    <col min="14581" max="14581" width="21" style="294" customWidth="1"/>
    <col min="14582" max="14582" width="19.6640625" style="294" customWidth="1"/>
    <col min="14583" max="14583" width="18" style="294" customWidth="1"/>
    <col min="14584" max="14584" width="23.109375" style="294" customWidth="1"/>
    <col min="14585" max="14599" width="0" style="294" hidden="1" customWidth="1"/>
    <col min="14600" max="14831" width="9.109375" style="294"/>
    <col min="14832" max="14832" width="14.33203125" style="294" customWidth="1"/>
    <col min="14833" max="14833" width="13.88671875" style="294" customWidth="1"/>
    <col min="14834" max="14834" width="11.44140625" style="294" customWidth="1"/>
    <col min="14835" max="14835" width="27.88671875" style="294" customWidth="1"/>
    <col min="14836" max="14836" width="14.44140625" style="294" customWidth="1"/>
    <col min="14837" max="14837" width="21" style="294" customWidth="1"/>
    <col min="14838" max="14838" width="19.6640625" style="294" customWidth="1"/>
    <col min="14839" max="14839" width="18" style="294" customWidth="1"/>
    <col min="14840" max="14840" width="23.109375" style="294" customWidth="1"/>
    <col min="14841" max="14855" width="0" style="294" hidden="1" customWidth="1"/>
    <col min="14856" max="15087" width="9.109375" style="294"/>
    <col min="15088" max="15088" width="14.33203125" style="294" customWidth="1"/>
    <col min="15089" max="15089" width="13.88671875" style="294" customWidth="1"/>
    <col min="15090" max="15090" width="11.44140625" style="294" customWidth="1"/>
    <col min="15091" max="15091" width="27.88671875" style="294" customWidth="1"/>
    <col min="15092" max="15092" width="14.44140625" style="294" customWidth="1"/>
    <col min="15093" max="15093" width="21" style="294" customWidth="1"/>
    <col min="15094" max="15094" width="19.6640625" style="294" customWidth="1"/>
    <col min="15095" max="15095" width="18" style="294" customWidth="1"/>
    <col min="15096" max="15096" width="23.109375" style="294" customWidth="1"/>
    <col min="15097" max="15111" width="0" style="294" hidden="1" customWidth="1"/>
    <col min="15112" max="15343" width="9.109375" style="294"/>
    <col min="15344" max="15344" width="14.33203125" style="294" customWidth="1"/>
    <col min="15345" max="15345" width="13.88671875" style="294" customWidth="1"/>
    <col min="15346" max="15346" width="11.44140625" style="294" customWidth="1"/>
    <col min="15347" max="15347" width="27.88671875" style="294" customWidth="1"/>
    <col min="15348" max="15348" width="14.44140625" style="294" customWidth="1"/>
    <col min="15349" max="15349" width="21" style="294" customWidth="1"/>
    <col min="15350" max="15350" width="19.6640625" style="294" customWidth="1"/>
    <col min="15351" max="15351" width="18" style="294" customWidth="1"/>
    <col min="15352" max="15352" width="23.109375" style="294" customWidth="1"/>
    <col min="15353" max="15367" width="0" style="294" hidden="1" customWidth="1"/>
    <col min="15368" max="15599" width="9.109375" style="294"/>
    <col min="15600" max="15600" width="14.33203125" style="294" customWidth="1"/>
    <col min="15601" max="15601" width="13.88671875" style="294" customWidth="1"/>
    <col min="15602" max="15602" width="11.44140625" style="294" customWidth="1"/>
    <col min="15603" max="15603" width="27.88671875" style="294" customWidth="1"/>
    <col min="15604" max="15604" width="14.44140625" style="294" customWidth="1"/>
    <col min="15605" max="15605" width="21" style="294" customWidth="1"/>
    <col min="15606" max="15606" width="19.6640625" style="294" customWidth="1"/>
    <col min="15607" max="15607" width="18" style="294" customWidth="1"/>
    <col min="15608" max="15608" width="23.109375" style="294" customWidth="1"/>
    <col min="15609" max="15623" width="0" style="294" hidden="1" customWidth="1"/>
    <col min="15624" max="15855" width="9.109375" style="294"/>
    <col min="15856" max="15856" width="14.33203125" style="294" customWidth="1"/>
    <col min="15857" max="15857" width="13.88671875" style="294" customWidth="1"/>
    <col min="15858" max="15858" width="11.44140625" style="294" customWidth="1"/>
    <col min="15859" max="15859" width="27.88671875" style="294" customWidth="1"/>
    <col min="15860" max="15860" width="14.44140625" style="294" customWidth="1"/>
    <col min="15861" max="15861" width="21" style="294" customWidth="1"/>
    <col min="15862" max="15862" width="19.6640625" style="294" customWidth="1"/>
    <col min="15863" max="15863" width="18" style="294" customWidth="1"/>
    <col min="15864" max="15864" width="23.109375" style="294" customWidth="1"/>
    <col min="15865" max="15879" width="0" style="294" hidden="1" customWidth="1"/>
    <col min="15880" max="16111" width="9.109375" style="294"/>
    <col min="16112" max="16112" width="14.33203125" style="294" customWidth="1"/>
    <col min="16113" max="16113" width="13.88671875" style="294" customWidth="1"/>
    <col min="16114" max="16114" width="11.44140625" style="294" customWidth="1"/>
    <col min="16115" max="16115" width="27.88671875" style="294" customWidth="1"/>
    <col min="16116" max="16116" width="14.44140625" style="294" customWidth="1"/>
    <col min="16117" max="16117" width="21" style="294" customWidth="1"/>
    <col min="16118" max="16118" width="19.6640625" style="294" customWidth="1"/>
    <col min="16119" max="16119" width="18" style="294" customWidth="1"/>
    <col min="16120" max="16120" width="23.109375" style="294" customWidth="1"/>
    <col min="16121" max="16135" width="0" style="294" hidden="1" customWidth="1"/>
    <col min="16136" max="16384" width="9.109375" style="294"/>
  </cols>
  <sheetData>
    <row r="1" spans="1:8" ht="24" customHeight="1">
      <c r="A1" s="327" t="str">
        <f>'Attach 3(JV)'!A1:D1</f>
        <v>Specification No. :CC/T/W-CIVIL/DOM/A00/23/11748</v>
      </c>
      <c r="B1" s="343"/>
      <c r="C1" s="343"/>
      <c r="D1" s="343"/>
      <c r="E1" s="343"/>
      <c r="F1" s="343"/>
      <c r="G1" s="343"/>
      <c r="H1" s="292"/>
    </row>
    <row r="2" spans="1:8" ht="15.75" customHeight="1"/>
    <row r="3" spans="1:8" ht="87" customHeight="1">
      <c r="A3" s="1134" t="str">
        <f>'Attach 3(JV)'!A3:E3</f>
        <v>Package-II: Ground Improvement using Vibro Stone Column at KPS-3 Substation associated with Establishment of Khavda Pooling Station-3 (KPS-3) in Khavda RE Park</v>
      </c>
      <c r="B3" s="1134"/>
      <c r="C3" s="1134"/>
      <c r="D3" s="1134"/>
      <c r="E3" s="1134"/>
      <c r="F3" s="1134"/>
      <c r="G3" s="1134"/>
      <c r="H3" s="1134"/>
    </row>
    <row r="5" spans="1:8" ht="21.75" customHeight="1">
      <c r="A5" s="845" t="s">
        <v>339</v>
      </c>
      <c r="B5" s="845"/>
      <c r="C5" s="845"/>
      <c r="D5" s="845"/>
      <c r="E5" s="845"/>
      <c r="F5" s="845"/>
      <c r="G5" s="845"/>
      <c r="H5" s="845"/>
    </row>
    <row r="7" spans="1:8">
      <c r="A7" s="299" t="str">
        <f>'Attach 3(JV)'!A7</f>
        <v>Bidder’s Name and Address  :</v>
      </c>
      <c r="F7" s="301"/>
      <c r="H7" s="323" t="str">
        <f>'[17]Attach 3(JV)'!E7</f>
        <v>To:</v>
      </c>
    </row>
    <row r="8" spans="1:8" ht="32.25" customHeight="1">
      <c r="A8" s="846" t="str">
        <f>IF('[18]Names of Bidder'!D6= "JV (Joint Venture)", "JV of " &amp; I8, "")</f>
        <v/>
      </c>
      <c r="B8" s="846"/>
      <c r="C8" s="846"/>
      <c r="D8" s="846"/>
      <c r="F8" s="407"/>
      <c r="H8" s="325" t="str">
        <f>'[17]Attach 3(JV)'!E8</f>
        <v>Contract Services</v>
      </c>
    </row>
    <row r="9" spans="1:8" ht="18" customHeight="1">
      <c r="A9" s="299" t="s">
        <v>562</v>
      </c>
      <c r="B9" s="847">
        <f>'Attach 3(JV)'!B9:D9</f>
        <v>0</v>
      </c>
      <c r="C9" s="847"/>
      <c r="F9" s="407"/>
      <c r="H9" s="325" t="str">
        <f>'[17]Attach 3(JV)'!E9</f>
        <v>Power Grid Corporation of India Ltd.,</v>
      </c>
    </row>
    <row r="10" spans="1:8" ht="18" customHeight="1">
      <c r="A10" s="299" t="s">
        <v>563</v>
      </c>
      <c r="B10" s="847">
        <f>'Attach 3(JV)'!B10:D10</f>
        <v>0</v>
      </c>
      <c r="C10" s="847"/>
      <c r="F10" s="407"/>
      <c r="H10" s="325" t="str">
        <f>'[17]Attach 3(JV)'!E10</f>
        <v>"Saudamini", Plot No. 2, Sector 29</v>
      </c>
    </row>
    <row r="11" spans="1:8" ht="17.25" customHeight="1">
      <c r="B11" s="847">
        <f>'Attach 3(JV)'!B11:D11</f>
        <v>0</v>
      </c>
      <c r="C11" s="847"/>
      <c r="F11" s="407"/>
      <c r="H11" s="325" t="str">
        <f>'[17]Attach 3(JV)'!E11</f>
        <v>Gurgaon (Haryana) - 122001</v>
      </c>
    </row>
    <row r="12" spans="1:8" ht="18" customHeight="1">
      <c r="B12" s="847">
        <f>'Attach 3(JV)'!B12:D12</f>
        <v>0</v>
      </c>
      <c r="C12" s="847"/>
    </row>
    <row r="14" spans="1:8">
      <c r="A14" s="294" t="s">
        <v>329</v>
      </c>
    </row>
    <row r="16" spans="1:8" ht="96.75" customHeight="1">
      <c r="A16" s="849" t="s">
        <v>564</v>
      </c>
      <c r="B16" s="849"/>
      <c r="C16" s="849"/>
      <c r="D16" s="849"/>
      <c r="E16" s="849"/>
      <c r="F16" s="849"/>
      <c r="G16" s="849"/>
      <c r="H16" s="849"/>
    </row>
    <row r="17" spans="1:8" ht="9.75" customHeight="1"/>
    <row r="18" spans="1:8" ht="17.25" customHeight="1">
      <c r="A18" s="408" t="s">
        <v>565</v>
      </c>
      <c r="B18" s="849" t="s">
        <v>566</v>
      </c>
      <c r="C18" s="849"/>
      <c r="D18" s="849"/>
      <c r="E18" s="849"/>
      <c r="F18" s="849"/>
    </row>
    <row r="19" spans="1:8" ht="17.25" hidden="1" customHeight="1">
      <c r="A19" s="408" t="s">
        <v>565</v>
      </c>
      <c r="B19" s="849" t="s">
        <v>567</v>
      </c>
      <c r="C19" s="849"/>
      <c r="D19" s="849"/>
      <c r="E19" s="849"/>
      <c r="F19" s="849"/>
      <c r="G19" s="849"/>
      <c r="H19" s="849"/>
    </row>
    <row r="20" spans="1:8" hidden="1">
      <c r="A20" s="410" t="s">
        <v>18</v>
      </c>
      <c r="B20" s="850">
        <f>'[17]Name of Bidder'!C13</f>
        <v>0</v>
      </c>
      <c r="C20" s="850"/>
      <c r="D20" s="850"/>
      <c r="E20" s="850"/>
      <c r="F20" s="850"/>
      <c r="G20" s="850"/>
      <c r="H20" s="850"/>
    </row>
    <row r="21" spans="1:8" hidden="1">
      <c r="A21" s="410" t="s">
        <v>27</v>
      </c>
      <c r="B21" s="850">
        <f>'[17]Name of Bidder'!C18</f>
        <v>0</v>
      </c>
      <c r="C21" s="850"/>
      <c r="D21" s="850"/>
      <c r="E21" s="850"/>
      <c r="F21" s="850"/>
      <c r="G21" s="850"/>
      <c r="H21" s="850"/>
    </row>
    <row r="22" spans="1:8" ht="17.25" hidden="1" customHeight="1">
      <c r="A22" s="410" t="s">
        <v>459</v>
      </c>
      <c r="B22" s="850">
        <f>'[17]Name of Bidder'!C23</f>
        <v>0</v>
      </c>
      <c r="C22" s="850"/>
      <c r="D22" s="850"/>
      <c r="E22" s="850"/>
      <c r="F22" s="850"/>
      <c r="G22" s="850"/>
      <c r="H22" s="850"/>
    </row>
    <row r="23" spans="1:8" ht="15.75" hidden="1" customHeight="1">
      <c r="B23" s="607" t="s">
        <v>568</v>
      </c>
    </row>
    <row r="24" spans="1:8" ht="15.75" customHeight="1">
      <c r="A24" s="608"/>
    </row>
    <row r="25" spans="1:8" ht="25.5" hidden="1" customHeight="1">
      <c r="A25" s="849" t="s">
        <v>569</v>
      </c>
      <c r="B25" s="849"/>
      <c r="C25" s="849"/>
      <c r="D25" s="849"/>
      <c r="E25" s="849"/>
      <c r="F25" s="849"/>
      <c r="G25" s="849"/>
      <c r="H25" s="849"/>
    </row>
    <row r="26" spans="1:8" ht="8.25" customHeight="1">
      <c r="A26" s="622"/>
      <c r="B26" s="622"/>
      <c r="C26" s="622"/>
      <c r="D26" s="622"/>
      <c r="E26" s="622"/>
      <c r="F26" s="622"/>
      <c r="G26" s="622"/>
      <c r="H26" s="622"/>
    </row>
    <row r="27" spans="1:8" ht="43.5" customHeight="1">
      <c r="A27" s="851" t="s">
        <v>570</v>
      </c>
      <c r="B27" s="851"/>
      <c r="C27" s="851"/>
      <c r="D27" s="851"/>
      <c r="E27" s="851"/>
      <c r="F27" s="851"/>
      <c r="G27" s="851"/>
      <c r="H27" s="851"/>
    </row>
    <row r="28" spans="1:8" ht="26.25" customHeight="1">
      <c r="A28" s="413" t="s">
        <v>571</v>
      </c>
      <c r="B28" s="851" t="s">
        <v>572</v>
      </c>
      <c r="C28" s="851"/>
      <c r="D28" s="851"/>
      <c r="E28" s="851"/>
      <c r="F28" s="851"/>
      <c r="G28" s="851"/>
      <c r="H28" s="851"/>
    </row>
    <row r="29" spans="1:8" ht="26.25" customHeight="1">
      <c r="A29" s="414" t="s">
        <v>404</v>
      </c>
      <c r="B29" s="852" t="s">
        <v>573</v>
      </c>
      <c r="C29" s="852"/>
      <c r="D29" s="852"/>
      <c r="E29" s="852"/>
      <c r="F29" s="852"/>
      <c r="G29" s="852"/>
      <c r="H29" s="852"/>
    </row>
    <row r="30" spans="1:8" ht="26.25" customHeight="1">
      <c r="A30" s="414" t="s">
        <v>406</v>
      </c>
      <c r="B30" s="852" t="s">
        <v>574</v>
      </c>
      <c r="C30" s="852"/>
      <c r="D30" s="852"/>
      <c r="E30" s="852"/>
      <c r="F30" s="852"/>
      <c r="G30" s="852"/>
      <c r="H30" s="852"/>
    </row>
    <row r="31" spans="1:8" ht="41.25" customHeight="1">
      <c r="A31" s="414" t="s">
        <v>407</v>
      </c>
      <c r="B31" s="852" t="s">
        <v>575</v>
      </c>
      <c r="C31" s="852"/>
      <c r="D31" s="852"/>
      <c r="E31" s="852"/>
      <c r="F31" s="852"/>
      <c r="G31" s="852"/>
      <c r="H31" s="852"/>
    </row>
    <row r="32" spans="1:8" ht="9.75" customHeight="1">
      <c r="A32" s="414"/>
      <c r="B32" s="342"/>
      <c r="C32" s="342"/>
      <c r="D32" s="342"/>
      <c r="E32" s="342"/>
      <c r="F32" s="342"/>
      <c r="G32" s="342"/>
      <c r="H32" s="342"/>
    </row>
    <row r="33" spans="1:8" ht="25.5" customHeight="1">
      <c r="A33" s="413" t="s">
        <v>576</v>
      </c>
      <c r="B33" s="853" t="s">
        <v>577</v>
      </c>
      <c r="C33" s="853"/>
      <c r="D33" s="853"/>
      <c r="E33" s="853"/>
      <c r="F33" s="853"/>
      <c r="G33" s="853"/>
      <c r="H33" s="853"/>
    </row>
    <row r="34" spans="1:8" ht="24.75" customHeight="1">
      <c r="A34" s="414" t="s">
        <v>404</v>
      </c>
      <c r="B34" s="851" t="s">
        <v>578</v>
      </c>
      <c r="C34" s="851"/>
      <c r="D34" s="851"/>
      <c r="E34" s="851"/>
      <c r="F34" s="851"/>
      <c r="G34" s="851"/>
      <c r="H34" s="851"/>
    </row>
    <row r="35" spans="1:8" ht="24.75" hidden="1" customHeight="1">
      <c r="A35" s="414" t="s">
        <v>406</v>
      </c>
      <c r="B35" s="851" t="s">
        <v>579</v>
      </c>
      <c r="C35" s="851"/>
      <c r="D35" s="851"/>
      <c r="E35" s="851"/>
      <c r="F35" s="851"/>
      <c r="G35" s="851"/>
      <c r="H35" s="851"/>
    </row>
    <row r="36" spans="1:8" ht="12" customHeight="1">
      <c r="A36" s="342"/>
      <c r="B36" s="342"/>
      <c r="C36" s="342"/>
      <c r="D36" s="342"/>
      <c r="E36" s="342"/>
      <c r="F36" s="342"/>
      <c r="G36" s="342"/>
      <c r="H36" s="342"/>
    </row>
    <row r="37" spans="1:8" s="417" customFormat="1" ht="24.75" customHeight="1">
      <c r="A37" s="415" t="s">
        <v>580</v>
      </c>
      <c r="B37" s="854" t="s">
        <v>581</v>
      </c>
      <c r="C37" s="854"/>
      <c r="D37" s="854"/>
      <c r="E37" s="854"/>
      <c r="F37" s="854"/>
      <c r="G37" s="854"/>
      <c r="H37" s="854"/>
    </row>
    <row r="38" spans="1:8" ht="24" customHeight="1">
      <c r="A38" s="342"/>
      <c r="B38" s="853" t="s">
        <v>582</v>
      </c>
      <c r="C38" s="853"/>
      <c r="D38" s="853"/>
      <c r="E38" s="853"/>
      <c r="F38" s="853"/>
      <c r="G38" s="853"/>
      <c r="H38" s="853"/>
    </row>
    <row r="39" spans="1:8" ht="54" customHeight="1">
      <c r="A39" s="342"/>
      <c r="B39" s="851" t="s">
        <v>583</v>
      </c>
      <c r="C39" s="851"/>
      <c r="D39" s="851"/>
      <c r="E39" s="851"/>
      <c r="F39" s="851"/>
      <c r="G39" s="851"/>
      <c r="H39" s="851"/>
    </row>
    <row r="40" spans="1:8" ht="15.75" customHeight="1">
      <c r="A40" s="855" t="s">
        <v>584</v>
      </c>
      <c r="B40" s="858" t="s">
        <v>585</v>
      </c>
      <c r="C40" s="859"/>
      <c r="D40" s="864" t="s">
        <v>586</v>
      </c>
      <c r="E40" s="864"/>
      <c r="F40" s="864"/>
      <c r="G40" s="342"/>
      <c r="H40" s="342"/>
    </row>
    <row r="41" spans="1:8" ht="19.5" customHeight="1">
      <c r="A41" s="856"/>
      <c r="B41" s="860"/>
      <c r="C41" s="861"/>
      <c r="D41" s="864"/>
      <c r="E41" s="864"/>
      <c r="F41" s="864"/>
      <c r="G41" s="342"/>
      <c r="H41" s="342"/>
    </row>
    <row r="42" spans="1:8" ht="20.25" customHeight="1">
      <c r="A42" s="857"/>
      <c r="B42" s="862"/>
      <c r="C42" s="863"/>
      <c r="D42" s="864"/>
      <c r="E42" s="864"/>
      <c r="F42" s="864"/>
      <c r="G42" s="342"/>
      <c r="H42" s="342"/>
    </row>
    <row r="43" spans="1:8" ht="30.75" customHeight="1">
      <c r="A43" s="420">
        <v>1</v>
      </c>
      <c r="B43" s="874" t="s">
        <v>587</v>
      </c>
      <c r="C43" s="874"/>
      <c r="D43" s="880">
        <f>'Names of Bidder'!D10:G10</f>
        <v>0</v>
      </c>
      <c r="E43" s="881"/>
      <c r="F43" s="882"/>
      <c r="G43" s="342"/>
      <c r="H43" s="342"/>
    </row>
    <row r="44" spans="1:8" ht="15.75" customHeight="1">
      <c r="A44" s="865">
        <v>2</v>
      </c>
      <c r="B44" s="868" t="s">
        <v>588</v>
      </c>
      <c r="C44" s="869"/>
      <c r="D44" s="875"/>
      <c r="E44" s="876"/>
      <c r="F44" s="877"/>
      <c r="G44" s="342"/>
      <c r="H44" s="342"/>
    </row>
    <row r="45" spans="1:8" ht="15.75" customHeight="1">
      <c r="A45" s="866"/>
      <c r="B45" s="870"/>
      <c r="C45" s="871"/>
      <c r="D45" s="875"/>
      <c r="E45" s="876"/>
      <c r="F45" s="877"/>
      <c r="G45" s="342"/>
      <c r="H45" s="342"/>
    </row>
    <row r="46" spans="1:8" ht="15.75" customHeight="1">
      <c r="A46" s="867"/>
      <c r="B46" s="872"/>
      <c r="C46" s="873"/>
      <c r="D46" s="875"/>
      <c r="E46" s="876"/>
      <c r="F46" s="877"/>
      <c r="G46" s="342"/>
      <c r="H46" s="342"/>
    </row>
    <row r="47" spans="1:8" ht="18.75" customHeight="1">
      <c r="A47" s="420">
        <v>3</v>
      </c>
      <c r="B47" s="874" t="s">
        <v>589</v>
      </c>
      <c r="C47" s="874"/>
      <c r="D47" s="875"/>
      <c r="E47" s="876"/>
      <c r="F47" s="877"/>
      <c r="G47" s="342"/>
      <c r="H47" s="342"/>
    </row>
    <row r="48" spans="1:8" ht="20.25" customHeight="1">
      <c r="A48" s="420">
        <v>4</v>
      </c>
      <c r="B48" s="874" t="s">
        <v>590</v>
      </c>
      <c r="C48" s="874"/>
      <c r="D48" s="875"/>
      <c r="E48" s="876"/>
      <c r="F48" s="877"/>
      <c r="G48" s="342"/>
      <c r="H48" s="342"/>
    </row>
    <row r="49" spans="1:8" ht="19.5" customHeight="1">
      <c r="A49" s="421">
        <v>5</v>
      </c>
      <c r="B49" s="874" t="s">
        <v>591</v>
      </c>
      <c r="C49" s="874"/>
      <c r="D49" s="875"/>
      <c r="E49" s="876"/>
      <c r="F49" s="877"/>
      <c r="G49" s="342"/>
      <c r="H49" s="342"/>
    </row>
    <row r="50" spans="1:8" ht="51.75" customHeight="1">
      <c r="A50" s="420">
        <v>6</v>
      </c>
      <c r="B50" s="874" t="s">
        <v>592</v>
      </c>
      <c r="C50" s="874"/>
      <c r="D50" s="875"/>
      <c r="E50" s="876"/>
      <c r="F50" s="877"/>
      <c r="G50" s="342"/>
      <c r="H50" s="342"/>
    </row>
    <row r="51" spans="1:8" ht="49.5" customHeight="1">
      <c r="A51" s="420">
        <v>7</v>
      </c>
      <c r="B51" s="874" t="s">
        <v>593</v>
      </c>
      <c r="C51" s="874"/>
      <c r="D51" s="875"/>
      <c r="E51" s="876"/>
      <c r="F51" s="877"/>
      <c r="G51" s="342"/>
      <c r="H51" s="342"/>
    </row>
    <row r="52" spans="1:8" ht="18" customHeight="1">
      <c r="A52" s="420">
        <v>8</v>
      </c>
      <c r="B52" s="874" t="s">
        <v>594</v>
      </c>
      <c r="C52" s="874"/>
      <c r="D52" s="875"/>
      <c r="E52" s="876"/>
      <c r="F52" s="877"/>
      <c r="G52" s="342"/>
      <c r="H52" s="342"/>
    </row>
    <row r="53" spans="1:8" ht="18" customHeight="1">
      <c r="A53" s="422"/>
      <c r="B53" s="423" t="s">
        <v>595</v>
      </c>
      <c r="C53" s="424"/>
      <c r="D53" s="875"/>
      <c r="E53" s="876"/>
      <c r="F53" s="877"/>
      <c r="G53" s="342"/>
      <c r="H53" s="342"/>
    </row>
    <row r="54" spans="1:8" ht="18" customHeight="1">
      <c r="A54" s="422"/>
      <c r="B54" s="423" t="s">
        <v>596</v>
      </c>
      <c r="C54" s="424"/>
      <c r="D54" s="875"/>
      <c r="E54" s="876"/>
      <c r="F54" s="877"/>
      <c r="G54" s="342"/>
      <c r="H54" s="342"/>
    </row>
    <row r="55" spans="1:8" ht="18" customHeight="1">
      <c r="A55" s="425"/>
      <c r="B55" s="423" t="s">
        <v>597</v>
      </c>
      <c r="C55" s="426"/>
      <c r="D55" s="875"/>
      <c r="E55" s="876"/>
      <c r="F55" s="877"/>
      <c r="G55" s="342"/>
      <c r="H55" s="342"/>
    </row>
    <row r="56" spans="1:8" ht="13.5" customHeight="1">
      <c r="A56" s="342"/>
      <c r="B56" s="342"/>
      <c r="C56" s="342"/>
      <c r="D56" s="342"/>
      <c r="E56" s="342"/>
      <c r="F56" s="342"/>
      <c r="G56" s="342"/>
      <c r="H56" s="342"/>
    </row>
    <row r="57" spans="1:8" s="610" customFormat="1" ht="47.25" customHeight="1">
      <c r="A57" s="420">
        <v>9</v>
      </c>
      <c r="B57" s="883" t="s">
        <v>598</v>
      </c>
      <c r="C57" s="884"/>
      <c r="D57" s="884"/>
      <c r="E57" s="884"/>
      <c r="F57" s="885"/>
      <c r="G57" s="619"/>
      <c r="H57" s="428"/>
    </row>
    <row r="58" spans="1:8" s="610" customFormat="1" ht="42" customHeight="1">
      <c r="A58" s="420">
        <v>10</v>
      </c>
      <c r="B58" s="883" t="s">
        <v>599</v>
      </c>
      <c r="C58" s="884"/>
      <c r="D58" s="884"/>
      <c r="E58" s="884"/>
      <c r="F58" s="885"/>
      <c r="G58" s="619"/>
      <c r="H58" s="428"/>
    </row>
    <row r="59" spans="1:8" s="610" customFormat="1" ht="14.4">
      <c r="A59" s="609"/>
      <c r="B59" s="609"/>
      <c r="C59" s="609"/>
      <c r="D59" s="609"/>
      <c r="E59" s="609"/>
      <c r="F59" s="609"/>
      <c r="G59" s="609"/>
      <c r="H59" s="609"/>
    </row>
    <row r="60" spans="1:8" s="610" customFormat="1" ht="14.4">
      <c r="A60" s="609"/>
      <c r="B60" s="609"/>
      <c r="C60" s="609"/>
      <c r="D60" s="609"/>
      <c r="E60" s="609"/>
      <c r="F60" s="609"/>
      <c r="G60" s="609"/>
      <c r="H60" s="609"/>
    </row>
    <row r="61" spans="1:8" s="610" customFormat="1" ht="24" customHeight="1">
      <c r="A61" s="701">
        <v>2</v>
      </c>
      <c r="B61" s="1133" t="s">
        <v>840</v>
      </c>
      <c r="C61" s="1133"/>
      <c r="D61" s="1133"/>
      <c r="E61" s="1133"/>
      <c r="F61" s="1133"/>
      <c r="G61" s="1133"/>
      <c r="H61" s="1133"/>
    </row>
    <row r="62" spans="1:8" s="610" customFormat="1">
      <c r="A62" s="702"/>
      <c r="B62" s="705"/>
      <c r="C62" s="705"/>
      <c r="D62" s="705"/>
      <c r="E62" s="705"/>
      <c r="F62" s="705"/>
      <c r="G62" s="705"/>
      <c r="H62" s="705"/>
    </row>
    <row r="63" spans="1:8" s="610" customFormat="1" ht="24.75" customHeight="1">
      <c r="A63" s="703" t="s">
        <v>601</v>
      </c>
      <c r="B63" s="1125" t="s">
        <v>1028</v>
      </c>
      <c r="C63" s="1125"/>
      <c r="D63" s="1125"/>
      <c r="E63" s="1125"/>
      <c r="F63" s="1125"/>
      <c r="G63" s="1125"/>
      <c r="H63" s="1125"/>
    </row>
    <row r="64" spans="1:8" s="610" customFormat="1" ht="10.5" customHeight="1">
      <c r="A64" s="702"/>
      <c r="B64" s="705"/>
      <c r="C64" s="705"/>
      <c r="D64" s="705"/>
      <c r="E64" s="705"/>
      <c r="F64" s="705"/>
      <c r="G64" s="705"/>
      <c r="H64" s="705"/>
    </row>
    <row r="65" spans="1:8" s="610" customFormat="1" ht="279" customHeight="1">
      <c r="A65" s="722" t="s">
        <v>603</v>
      </c>
      <c r="B65" s="1064" t="s">
        <v>1074</v>
      </c>
      <c r="C65" s="1064"/>
      <c r="D65" s="1064"/>
      <c r="E65" s="1064"/>
      <c r="F65" s="1064"/>
      <c r="G65" s="1064"/>
      <c r="H65" s="1064"/>
    </row>
    <row r="66" spans="1:8" s="610" customFormat="1" ht="14.4">
      <c r="A66" s="609"/>
      <c r="B66" s="609"/>
      <c r="C66" s="609"/>
      <c r="D66" s="609"/>
      <c r="E66" s="609"/>
      <c r="F66" s="609"/>
      <c r="G66" s="609"/>
      <c r="H66" s="609"/>
    </row>
    <row r="67" spans="1:8" s="610" customFormat="1" ht="57" customHeight="1">
      <c r="A67" s="623" t="s">
        <v>604</v>
      </c>
      <c r="B67" s="1131" t="s">
        <v>832</v>
      </c>
      <c r="C67" s="1131"/>
      <c r="D67" s="1131"/>
      <c r="E67" s="1131"/>
      <c r="F67" s="1131"/>
      <c r="G67" s="1131"/>
      <c r="H67" s="1131"/>
    </row>
    <row r="68" spans="1:8" s="610" customFormat="1" ht="54.75" customHeight="1">
      <c r="B68" s="1131" t="s">
        <v>606</v>
      </c>
      <c r="C68" s="1131"/>
      <c r="D68" s="1131"/>
      <c r="E68" s="1131"/>
      <c r="F68" s="1131"/>
      <c r="G68" s="1131"/>
      <c r="H68" s="1131"/>
    </row>
    <row r="69" spans="1:8" s="610" customFormat="1" ht="24" customHeight="1">
      <c r="B69" s="1132" t="s">
        <v>824</v>
      </c>
      <c r="C69" s="1132"/>
      <c r="D69" s="624"/>
      <c r="E69" s="624"/>
      <c r="F69" s="624"/>
      <c r="G69" s="624"/>
      <c r="H69" s="624"/>
    </row>
    <row r="70" spans="1:8" s="610" customFormat="1" ht="42" customHeight="1">
      <c r="A70" s="609"/>
      <c r="B70" s="1121" t="s">
        <v>1029</v>
      </c>
      <c r="C70" s="1121"/>
      <c r="D70" s="1121"/>
      <c r="E70" s="1121"/>
      <c r="F70" s="1121"/>
      <c r="G70" s="1121"/>
      <c r="H70" s="1121"/>
    </row>
    <row r="71" spans="1:8" s="610" customFormat="1" ht="38.25" customHeight="1">
      <c r="A71" s="609"/>
      <c r="B71" s="1122" t="s">
        <v>825</v>
      </c>
      <c r="C71" s="1123"/>
      <c r="D71" s="1123"/>
      <c r="E71" s="1123"/>
      <c r="F71" s="1124"/>
      <c r="G71" s="1124"/>
      <c r="H71" s="1124"/>
    </row>
    <row r="72" spans="1:8" s="610" customFormat="1" ht="38.25" customHeight="1">
      <c r="A72" s="609"/>
      <c r="B72" s="725"/>
      <c r="C72" s="726"/>
      <c r="D72" s="726"/>
      <c r="E72" s="726"/>
      <c r="F72" s="709" t="s">
        <v>948</v>
      </c>
      <c r="G72" s="709" t="s">
        <v>949</v>
      </c>
      <c r="H72" s="709" t="s">
        <v>950</v>
      </c>
    </row>
    <row r="73" spans="1:8" s="610" customFormat="1" ht="82.5" customHeight="1">
      <c r="A73" s="615">
        <v>1</v>
      </c>
      <c r="B73" s="1126" t="s">
        <v>607</v>
      </c>
      <c r="C73" s="1127"/>
      <c r="D73" s="1127"/>
      <c r="E73" s="1127"/>
      <c r="F73" s="723"/>
      <c r="G73" s="723"/>
      <c r="H73" s="723"/>
    </row>
    <row r="74" spans="1:8" s="610" customFormat="1" ht="82.5" customHeight="1">
      <c r="A74" s="615">
        <v>2</v>
      </c>
      <c r="B74" s="1126" t="s">
        <v>608</v>
      </c>
      <c r="C74" s="1127"/>
      <c r="D74" s="1127"/>
      <c r="E74" s="1127"/>
      <c r="F74" s="723"/>
      <c r="G74" s="723"/>
      <c r="H74" s="723"/>
    </row>
    <row r="75" spans="1:8" s="610" customFormat="1" ht="23.25" customHeight="1">
      <c r="A75" s="1116">
        <v>3</v>
      </c>
      <c r="B75" s="1117" t="s">
        <v>609</v>
      </c>
      <c r="C75" s="1118"/>
      <c r="D75" s="1118"/>
      <c r="E75" s="1118"/>
      <c r="F75" s="723"/>
      <c r="G75" s="723"/>
      <c r="H75" s="723"/>
    </row>
    <row r="76" spans="1:8" s="610" customFormat="1" ht="21" customHeight="1">
      <c r="A76" s="1116"/>
      <c r="B76" s="1119"/>
      <c r="C76" s="1120"/>
      <c r="D76" s="1120"/>
      <c r="E76" s="1120"/>
      <c r="F76" s="723"/>
      <c r="G76" s="723"/>
      <c r="H76" s="723"/>
    </row>
    <row r="77" spans="1:8" s="610" customFormat="1" ht="20.25" customHeight="1">
      <c r="A77" s="1116"/>
      <c r="B77" s="1119"/>
      <c r="C77" s="1120"/>
      <c r="D77" s="1120"/>
      <c r="E77" s="1120"/>
      <c r="F77" s="723"/>
      <c r="G77" s="723"/>
      <c r="H77" s="723"/>
    </row>
    <row r="78" spans="1:8" s="610" customFormat="1" ht="21" customHeight="1">
      <c r="A78" s="1116"/>
      <c r="B78" s="1119"/>
      <c r="C78" s="1120"/>
      <c r="D78" s="1120"/>
      <c r="E78" s="1120"/>
      <c r="F78" s="723"/>
      <c r="G78" s="723"/>
      <c r="H78" s="723"/>
    </row>
    <row r="79" spans="1:8" s="610" customFormat="1" ht="24.9" customHeight="1">
      <c r="A79" s="615"/>
      <c r="B79" s="612"/>
      <c r="E79" s="620" t="s">
        <v>610</v>
      </c>
      <c r="F79" s="723"/>
      <c r="G79" s="723"/>
      <c r="H79" s="723"/>
    </row>
    <row r="80" spans="1:8" s="610" customFormat="1" ht="24.9" customHeight="1">
      <c r="A80" s="615"/>
      <c r="B80" s="612"/>
      <c r="E80" s="620" t="s">
        <v>22</v>
      </c>
      <c r="F80" s="723"/>
      <c r="G80" s="723"/>
      <c r="H80" s="723"/>
    </row>
    <row r="81" spans="1:16" s="610" customFormat="1" ht="24.9" customHeight="1">
      <c r="A81" s="615"/>
      <c r="B81" s="613"/>
      <c r="C81" s="614"/>
      <c r="D81" s="614"/>
      <c r="E81" s="621" t="s">
        <v>611</v>
      </c>
      <c r="F81" s="723"/>
      <c r="G81" s="723"/>
      <c r="H81" s="723"/>
    </row>
    <row r="82" spans="1:16" s="610" customFormat="1" ht="54" customHeight="1">
      <c r="A82" s="623">
        <v>4</v>
      </c>
      <c r="B82" s="1117" t="s">
        <v>1030</v>
      </c>
      <c r="C82" s="1118"/>
      <c r="D82" s="1118"/>
      <c r="E82" s="1118"/>
      <c r="F82" s="724"/>
      <c r="G82" s="724"/>
      <c r="H82" s="724"/>
    </row>
    <row r="83" spans="1:16" s="610" customFormat="1" ht="54" customHeight="1">
      <c r="A83" s="623" t="s">
        <v>18</v>
      </c>
      <c r="B83" s="1117" t="s">
        <v>1031</v>
      </c>
      <c r="C83" s="1118"/>
      <c r="D83" s="1118"/>
      <c r="E83" s="1118"/>
      <c r="F83" s="724"/>
      <c r="G83" s="724"/>
      <c r="H83" s="724"/>
    </row>
    <row r="84" spans="1:16" s="610" customFormat="1" ht="54" customHeight="1">
      <c r="A84" s="623" t="s">
        <v>27</v>
      </c>
      <c r="B84" s="1117" t="s">
        <v>1032</v>
      </c>
      <c r="C84" s="1118"/>
      <c r="D84" s="1118"/>
      <c r="E84" s="1118"/>
      <c r="F84" s="724"/>
      <c r="G84" s="724"/>
      <c r="H84" s="724"/>
    </row>
    <row r="85" spans="1:16" s="610" customFormat="1" ht="54" customHeight="1">
      <c r="A85" s="623" t="s">
        <v>459</v>
      </c>
      <c r="B85" s="1117" t="s">
        <v>1033</v>
      </c>
      <c r="C85" s="1118"/>
      <c r="D85" s="1118"/>
      <c r="E85" s="1118"/>
      <c r="F85" s="724"/>
      <c r="G85" s="724"/>
      <c r="H85" s="724"/>
    </row>
    <row r="86" spans="1:16" s="610" customFormat="1" ht="54" customHeight="1">
      <c r="A86" s="623" t="s">
        <v>510</v>
      </c>
      <c r="B86" s="1117" t="s">
        <v>1034</v>
      </c>
      <c r="C86" s="1118"/>
      <c r="D86" s="1118"/>
      <c r="E86" s="1118"/>
      <c r="F86" s="724"/>
      <c r="G86" s="724"/>
      <c r="H86" s="724"/>
    </row>
    <row r="87" spans="1:16" s="610" customFormat="1" ht="54" customHeight="1">
      <c r="A87" s="623">
        <v>5</v>
      </c>
      <c r="B87" s="1117" t="s">
        <v>1035</v>
      </c>
      <c r="C87" s="1118"/>
      <c r="D87" s="1118"/>
      <c r="E87" s="1118"/>
      <c r="F87" s="724"/>
      <c r="G87" s="724"/>
      <c r="H87" s="724"/>
    </row>
    <row r="88" spans="1:16" s="610" customFormat="1" ht="54" customHeight="1">
      <c r="A88" s="623">
        <v>6</v>
      </c>
      <c r="B88" s="1117" t="s">
        <v>945</v>
      </c>
      <c r="C88" s="1118"/>
      <c r="D88" s="1118"/>
      <c r="E88" s="1118"/>
      <c r="F88" s="724"/>
      <c r="G88" s="724"/>
      <c r="H88" s="724"/>
    </row>
    <row r="89" spans="1:16" s="610" customFormat="1" ht="30.75" customHeight="1">
      <c r="A89" s="623">
        <v>7</v>
      </c>
      <c r="B89" s="1117" t="s">
        <v>947</v>
      </c>
      <c r="C89" s="1118"/>
      <c r="D89" s="1118"/>
      <c r="E89" s="1118"/>
      <c r="F89" s="724"/>
      <c r="G89" s="724"/>
      <c r="H89" s="724"/>
    </row>
    <row r="90" spans="1:16" s="610" customFormat="1" ht="30.75" customHeight="1">
      <c r="A90" s="623">
        <v>8</v>
      </c>
      <c r="B90" s="1117" t="s">
        <v>946</v>
      </c>
      <c r="C90" s="1118"/>
      <c r="D90" s="1118"/>
      <c r="E90" s="1118"/>
      <c r="F90" s="724"/>
      <c r="G90" s="724"/>
      <c r="H90" s="724"/>
    </row>
    <row r="91" spans="1:16" s="610" customFormat="1" ht="36.75" customHeight="1">
      <c r="A91" s="623">
        <v>9</v>
      </c>
      <c r="B91" s="1126" t="s">
        <v>615</v>
      </c>
      <c r="C91" s="1127"/>
      <c r="D91" s="1127"/>
      <c r="E91" s="1127"/>
      <c r="F91" s="724"/>
      <c r="G91" s="724"/>
      <c r="H91" s="724"/>
    </row>
    <row r="92" spans="1:16" s="610" customFormat="1" ht="14.4">
      <c r="A92" s="615"/>
      <c r="B92" s="609"/>
      <c r="C92" s="609"/>
      <c r="D92" s="609"/>
      <c r="E92" s="609"/>
      <c r="F92" s="609"/>
      <c r="G92" s="609"/>
      <c r="H92" s="609"/>
    </row>
    <row r="93" spans="1:16" s="610" customFormat="1" ht="14.4">
      <c r="A93" s="615"/>
      <c r="B93" s="609"/>
      <c r="C93" s="609"/>
      <c r="D93" s="609"/>
      <c r="E93" s="609"/>
      <c r="F93" s="609"/>
      <c r="G93" s="609"/>
      <c r="H93" s="609"/>
    </row>
    <row r="94" spans="1:16" s="785" customFormat="1">
      <c r="A94" s="783">
        <v>2.2000000000000002</v>
      </c>
      <c r="B94" s="1128" t="s">
        <v>1038</v>
      </c>
      <c r="C94" s="1128"/>
      <c r="D94" s="1128"/>
      <c r="E94" s="1128"/>
      <c r="F94" s="1128"/>
      <c r="G94" s="1128"/>
      <c r="H94" s="1128"/>
      <c r="I94" s="1128"/>
      <c r="J94" s="784"/>
      <c r="K94" s="540"/>
      <c r="L94" s="540"/>
      <c r="M94" s="540"/>
      <c r="N94" s="540"/>
      <c r="O94" s="540"/>
      <c r="P94" s="540"/>
    </row>
    <row r="95" spans="1:16" customFormat="1">
      <c r="A95" s="770"/>
      <c r="B95" s="771"/>
      <c r="C95" s="771"/>
      <c r="D95" s="771"/>
      <c r="E95" s="771"/>
      <c r="F95" s="771"/>
      <c r="G95" s="771"/>
      <c r="H95" s="771"/>
      <c r="I95" s="772"/>
      <c r="J95" s="770"/>
      <c r="K95" s="412"/>
      <c r="L95" s="412"/>
      <c r="M95" s="412"/>
      <c r="N95" s="412"/>
      <c r="O95" s="412"/>
      <c r="P95" s="412"/>
    </row>
    <row r="96" spans="1:16" customFormat="1">
      <c r="A96" s="769" t="s">
        <v>1039</v>
      </c>
      <c r="B96" s="1129" t="s">
        <v>1040</v>
      </c>
      <c r="C96" s="1129"/>
      <c r="D96" s="1129"/>
      <c r="E96" s="1129"/>
      <c r="F96" s="1129"/>
      <c r="G96" s="1129"/>
      <c r="H96" s="1129"/>
      <c r="I96" s="1129"/>
      <c r="P96" s="412"/>
    </row>
    <row r="97" spans="1:16" customFormat="1">
      <c r="A97" s="772"/>
      <c r="B97" s="771"/>
      <c r="C97" s="771"/>
      <c r="D97" s="771"/>
      <c r="E97" s="771"/>
      <c r="F97" s="771"/>
      <c r="G97" s="771"/>
      <c r="H97" s="771"/>
      <c r="I97" s="772"/>
      <c r="J97" s="772"/>
      <c r="P97" s="412"/>
    </row>
    <row r="98" spans="1:16" customFormat="1" ht="62.25" customHeight="1">
      <c r="A98" s="770"/>
      <c r="B98" s="1064" t="s">
        <v>1073</v>
      </c>
      <c r="C98" s="1064"/>
      <c r="D98" s="1064"/>
      <c r="E98" s="1064"/>
      <c r="F98" s="1064"/>
      <c r="G98" s="1064"/>
      <c r="H98" s="1064"/>
      <c r="I98" s="782"/>
      <c r="J98" s="770"/>
      <c r="K98" s="412"/>
      <c r="L98" s="412"/>
      <c r="M98" s="412"/>
      <c r="N98" s="412"/>
      <c r="O98" s="412"/>
      <c r="P98" s="412"/>
    </row>
    <row r="99" spans="1:16" customFormat="1" ht="13.5" customHeight="1">
      <c r="B99" s="773"/>
      <c r="C99" s="773"/>
      <c r="D99" s="773"/>
      <c r="E99" s="773"/>
      <c r="F99" s="773"/>
      <c r="G99" s="773"/>
      <c r="H99" s="773"/>
      <c r="I99" s="773"/>
    </row>
    <row r="100" spans="1:16" customFormat="1" ht="13.5" hidden="1" customHeight="1">
      <c r="A100" s="772"/>
      <c r="B100" s="1130"/>
      <c r="C100" s="1130"/>
      <c r="D100" s="1130"/>
      <c r="E100" s="1130"/>
      <c r="F100" s="1130"/>
      <c r="G100" s="1130"/>
      <c r="H100" s="1130"/>
      <c r="I100" s="1130"/>
      <c r="J100" s="772"/>
    </row>
    <row r="101" spans="1:16" customFormat="1" ht="13.5" hidden="1" customHeight="1">
      <c r="A101" s="772"/>
      <c r="B101" s="774"/>
      <c r="C101" s="774"/>
      <c r="D101" s="774"/>
      <c r="E101" s="774"/>
      <c r="F101" s="774"/>
      <c r="G101" s="774"/>
      <c r="H101" s="774"/>
      <c r="I101" s="775"/>
      <c r="J101" s="772"/>
    </row>
    <row r="102" spans="1:16" customFormat="1" ht="20.25" customHeight="1">
      <c r="A102" s="769" t="s">
        <v>1041</v>
      </c>
      <c r="B102" s="1071" t="s">
        <v>1042</v>
      </c>
      <c r="C102" s="1071"/>
      <c r="D102" s="1071"/>
      <c r="E102" s="1071"/>
      <c r="F102" s="1071"/>
      <c r="G102" s="1071"/>
      <c r="H102" s="1071"/>
      <c r="I102" s="1071"/>
      <c r="J102" s="772"/>
    </row>
    <row r="103" spans="1:16" customFormat="1">
      <c r="A103" s="772"/>
      <c r="B103" s="776"/>
      <c r="C103" s="776"/>
      <c r="D103" s="776"/>
      <c r="E103" s="776"/>
      <c r="F103" s="776"/>
      <c r="G103" s="776"/>
      <c r="H103" s="776"/>
      <c r="I103" s="777"/>
      <c r="J103" s="772"/>
    </row>
    <row r="104" spans="1:16" customFormat="1" ht="15.75" hidden="1" customHeight="1">
      <c r="A104" s="772"/>
      <c r="B104" s="1079" t="s">
        <v>1043</v>
      </c>
      <c r="C104" s="1080"/>
      <c r="D104" s="1080"/>
      <c r="E104" s="1080"/>
      <c r="F104" s="1080"/>
      <c r="G104" s="1080"/>
      <c r="H104" s="1080"/>
      <c r="I104" s="1081"/>
      <c r="J104" s="772"/>
    </row>
    <row r="105" spans="1:16" customFormat="1" ht="15.75" hidden="1" customHeight="1">
      <c r="A105" s="772"/>
      <c r="B105" s="1082" t="s">
        <v>1044</v>
      </c>
      <c r="C105" s="1083"/>
      <c r="D105" s="1083"/>
      <c r="E105" s="1083"/>
      <c r="F105" s="1099"/>
      <c r="G105" s="1099"/>
      <c r="H105" s="1099"/>
      <c r="I105" s="1100"/>
      <c r="J105" s="772"/>
    </row>
    <row r="106" spans="1:16" customFormat="1" ht="15.75" hidden="1" customHeight="1">
      <c r="A106" s="772"/>
      <c r="B106" s="1086" t="s">
        <v>1045</v>
      </c>
      <c r="C106" s="1087"/>
      <c r="D106" s="1087"/>
      <c r="E106" s="1087"/>
      <c r="F106" s="1101"/>
      <c r="G106" s="1101"/>
      <c r="H106" s="1101"/>
      <c r="I106" s="1102"/>
      <c r="J106" s="772"/>
    </row>
    <row r="107" spans="1:16" customFormat="1" ht="31.5" customHeight="1">
      <c r="A107" s="770"/>
      <c r="B107" s="1071" t="s">
        <v>1056</v>
      </c>
      <c r="C107" s="1071"/>
      <c r="D107" s="1071"/>
      <c r="E107" s="1071"/>
      <c r="F107" s="1071"/>
      <c r="G107" s="1071"/>
      <c r="H107" s="1071"/>
      <c r="I107" s="786"/>
      <c r="J107" s="770"/>
      <c r="K107" s="412"/>
      <c r="L107" s="412"/>
      <c r="M107" s="412"/>
      <c r="N107" s="412"/>
      <c r="O107" s="412"/>
      <c r="P107" s="412"/>
    </row>
    <row r="108" spans="1:16" customFormat="1" ht="15.75" customHeight="1">
      <c r="A108" s="770"/>
      <c r="B108" s="1103" t="s">
        <v>1044</v>
      </c>
      <c r="C108" s="1104"/>
      <c r="D108" s="1104"/>
      <c r="E108" s="1104"/>
      <c r="F108" s="1072"/>
      <c r="G108" s="1073"/>
      <c r="H108" s="1074"/>
      <c r="I108" s="787"/>
      <c r="J108" s="770"/>
      <c r="K108" s="412"/>
      <c r="L108" s="412"/>
      <c r="M108" s="412"/>
      <c r="N108" s="412"/>
      <c r="O108" s="412"/>
      <c r="P108" s="412"/>
    </row>
    <row r="109" spans="1:16" customFormat="1" ht="19.5" customHeight="1">
      <c r="A109" s="770"/>
      <c r="B109" s="1105" t="s">
        <v>1045</v>
      </c>
      <c r="C109" s="1106"/>
      <c r="D109" s="1106"/>
      <c r="E109" s="1106"/>
      <c r="F109" s="1075"/>
      <c r="G109" s="1076"/>
      <c r="H109" s="1077"/>
      <c r="I109" s="787"/>
      <c r="J109" s="770"/>
      <c r="K109" s="412"/>
      <c r="L109" s="412"/>
      <c r="M109" s="412"/>
      <c r="N109" s="412"/>
      <c r="O109" s="412"/>
      <c r="P109" s="412"/>
    </row>
    <row r="110" spans="1:16" customFormat="1">
      <c r="A110" s="770"/>
      <c r="B110" s="776"/>
      <c r="C110" s="776"/>
      <c r="D110" s="776"/>
      <c r="E110" s="776"/>
      <c r="F110" s="776"/>
      <c r="G110" s="776"/>
      <c r="H110" s="776"/>
      <c r="I110" s="777"/>
      <c r="J110" s="770"/>
      <c r="K110" s="412"/>
      <c r="L110" s="412"/>
      <c r="M110" s="412"/>
      <c r="N110" s="412"/>
      <c r="O110" s="412"/>
      <c r="P110" s="412"/>
    </row>
    <row r="111" spans="1:16" customFormat="1" hidden="1">
      <c r="A111" s="770"/>
      <c r="B111" s="1078" t="str">
        <f>IF(OR(F109=0,F109=""),"","ALERT !  Bidder has to Submit the Details of Agencies with their Consent Letters and the same shall be attached herewith with the help of Attach  Buttons in the tables herein below")</f>
        <v/>
      </c>
      <c r="C111" s="1078"/>
      <c r="D111" s="1078"/>
      <c r="E111" s="1078"/>
      <c r="F111" s="1078"/>
      <c r="G111" s="1078"/>
      <c r="H111" s="1078"/>
      <c r="I111" s="1078"/>
      <c r="J111" s="770"/>
      <c r="K111" s="412"/>
      <c r="L111" s="412"/>
      <c r="M111" s="412"/>
      <c r="N111" s="412"/>
      <c r="O111" s="412"/>
      <c r="P111" s="412"/>
    </row>
    <row r="112" spans="1:16" customFormat="1" ht="16.2" hidden="1">
      <c r="A112" s="770"/>
      <c r="B112" s="1079" t="s">
        <v>1046</v>
      </c>
      <c r="C112" s="1080"/>
      <c r="D112" s="1080"/>
      <c r="E112" s="1080"/>
      <c r="F112" s="1080"/>
      <c r="G112" s="1080"/>
      <c r="H112" s="1080"/>
      <c r="I112" s="1081"/>
      <c r="J112" s="770"/>
      <c r="K112" s="412"/>
      <c r="L112" s="412"/>
      <c r="M112" s="412"/>
      <c r="N112" s="412"/>
      <c r="O112" s="412"/>
      <c r="P112" s="412"/>
    </row>
    <row r="113" spans="1:18" customFormat="1" ht="16.2" hidden="1">
      <c r="A113" s="770"/>
      <c r="B113" s="1082" t="s">
        <v>1044</v>
      </c>
      <c r="C113" s="1083"/>
      <c r="D113" s="1083"/>
      <c r="E113" s="1083"/>
      <c r="F113" s="1084"/>
      <c r="G113" s="1084"/>
      <c r="H113" s="1084"/>
      <c r="I113" s="1085"/>
      <c r="J113" s="770"/>
      <c r="K113" s="412"/>
      <c r="L113" s="412"/>
      <c r="M113" s="412"/>
      <c r="N113" s="412"/>
      <c r="O113" s="412"/>
      <c r="P113" s="412"/>
    </row>
    <row r="114" spans="1:18" customFormat="1" ht="16.2" hidden="1">
      <c r="A114" s="770"/>
      <c r="B114" s="1086" t="s">
        <v>1045</v>
      </c>
      <c r="C114" s="1087"/>
      <c r="D114" s="1087"/>
      <c r="E114" s="1087"/>
      <c r="F114" s="1088"/>
      <c r="G114" s="1088"/>
      <c r="H114" s="1088"/>
      <c r="I114" s="1089"/>
      <c r="J114" s="770"/>
      <c r="K114" s="412"/>
      <c r="L114" s="412"/>
      <c r="M114" s="412"/>
      <c r="N114" s="412"/>
      <c r="O114" s="412"/>
      <c r="P114" s="412"/>
    </row>
    <row r="115" spans="1:18" customFormat="1" ht="15" hidden="1" customHeight="1">
      <c r="A115" s="770"/>
      <c r="B115" s="776"/>
      <c r="C115" s="776"/>
      <c r="D115" s="776"/>
      <c r="E115" s="776"/>
      <c r="F115" s="776"/>
      <c r="G115" s="776"/>
      <c r="H115" s="776"/>
      <c r="I115" s="777"/>
      <c r="J115" s="770"/>
      <c r="K115" s="412"/>
      <c r="L115" s="412"/>
      <c r="M115" s="412"/>
      <c r="N115" s="412"/>
      <c r="O115" s="412"/>
      <c r="P115" s="412"/>
    </row>
    <row r="116" spans="1:18" customFormat="1" hidden="1">
      <c r="A116" s="770"/>
      <c r="B116" s="1078" t="str">
        <f>IF(OR(F114=0,F114=""),"","ALERT !  Bidder has to Submit the Details of Agencies with their Consent Letters and the same shall be attached herewith with the help of Attach  Buttons in the tables herein below")</f>
        <v/>
      </c>
      <c r="C116" s="1078"/>
      <c r="D116" s="1078"/>
      <c r="E116" s="1078"/>
      <c r="F116" s="1078"/>
      <c r="G116" s="1078"/>
      <c r="H116" s="1078"/>
      <c r="I116" s="1078"/>
      <c r="J116" s="770"/>
      <c r="K116" s="412"/>
      <c r="L116" s="412"/>
      <c r="M116" s="412"/>
      <c r="N116" s="412"/>
      <c r="O116" s="412"/>
      <c r="P116" s="412"/>
    </row>
    <row r="117" spans="1:18" customFormat="1" hidden="1">
      <c r="A117" s="770"/>
      <c r="B117" s="776"/>
      <c r="C117" s="776"/>
      <c r="D117" s="776"/>
      <c r="E117" s="776"/>
      <c r="F117" s="776"/>
      <c r="G117" s="776"/>
      <c r="H117" s="776"/>
      <c r="I117" s="777"/>
      <c r="J117" s="770"/>
      <c r="K117" s="412"/>
      <c r="L117" s="412"/>
      <c r="M117" s="412"/>
      <c r="N117" s="412"/>
      <c r="O117" s="412"/>
      <c r="P117" s="412"/>
    </row>
    <row r="118" spans="1:18" customFormat="1" ht="20.399999999999999" customHeight="1">
      <c r="A118" s="770"/>
      <c r="B118" s="1071" t="s">
        <v>1057</v>
      </c>
      <c r="C118" s="1071"/>
      <c r="D118" s="1071"/>
      <c r="E118" s="1071"/>
      <c r="F118" s="1071"/>
      <c r="G118" s="1071"/>
      <c r="H118" s="1071"/>
      <c r="I118" s="1071"/>
      <c r="J118" s="770"/>
      <c r="K118" s="412"/>
      <c r="L118" s="412"/>
      <c r="M118" s="412"/>
      <c r="N118" s="412"/>
      <c r="O118" s="412"/>
      <c r="P118" s="412"/>
    </row>
    <row r="119" spans="1:18" customFormat="1">
      <c r="A119" s="770"/>
      <c r="B119" s="771"/>
      <c r="C119" s="771"/>
      <c r="D119" s="771"/>
      <c r="E119" s="771"/>
      <c r="F119" s="771"/>
      <c r="G119" s="771"/>
      <c r="H119" s="771"/>
      <c r="I119" s="772"/>
      <c r="J119" s="770"/>
      <c r="K119" s="412"/>
      <c r="L119" s="412"/>
      <c r="M119" s="412"/>
      <c r="N119" s="412"/>
      <c r="O119" s="412"/>
      <c r="P119" s="412"/>
    </row>
    <row r="120" spans="1:18" customFormat="1" ht="34.950000000000003" customHeight="1">
      <c r="A120" s="778" t="s">
        <v>1047</v>
      </c>
      <c r="B120" s="1090" t="s">
        <v>1048</v>
      </c>
      <c r="C120" s="1091"/>
      <c r="D120" s="1091"/>
      <c r="E120" s="1092"/>
      <c r="F120" s="793" t="s">
        <v>452</v>
      </c>
      <c r="G120" s="1065"/>
      <c r="H120" s="1066"/>
      <c r="I120" s="788"/>
      <c r="J120" s="779"/>
      <c r="K120" s="779"/>
      <c r="L120" s="779"/>
      <c r="M120" s="779"/>
      <c r="N120" s="779"/>
      <c r="O120" s="779"/>
      <c r="P120" s="779"/>
      <c r="Q120" s="779"/>
      <c r="R120" s="779"/>
    </row>
    <row r="121" spans="1:18" customFormat="1">
      <c r="A121" s="780"/>
      <c r="B121" s="1093"/>
      <c r="C121" s="1094"/>
      <c r="D121" s="1094"/>
      <c r="E121" s="1095"/>
      <c r="F121" s="794" t="s">
        <v>1049</v>
      </c>
      <c r="G121" s="1067"/>
      <c r="H121" s="1068"/>
      <c r="I121" s="788"/>
      <c r="J121" s="779"/>
      <c r="K121" s="779"/>
      <c r="L121" s="779"/>
      <c r="M121" s="779"/>
      <c r="N121" s="779"/>
      <c r="O121" s="779"/>
      <c r="P121" s="779"/>
      <c r="Q121" s="779"/>
      <c r="R121" s="779"/>
    </row>
    <row r="122" spans="1:18" customFormat="1">
      <c r="A122" s="780"/>
      <c r="B122" s="1093"/>
      <c r="C122" s="1094"/>
      <c r="D122" s="1094"/>
      <c r="E122" s="1095"/>
      <c r="F122" s="794"/>
      <c r="G122" s="1067"/>
      <c r="H122" s="1068"/>
      <c r="I122" s="788"/>
      <c r="J122" s="779"/>
      <c r="K122" s="779"/>
      <c r="L122" s="779"/>
      <c r="M122" s="779"/>
      <c r="N122" s="779"/>
      <c r="O122" s="779"/>
      <c r="P122" s="779"/>
      <c r="Q122" s="779"/>
      <c r="R122" s="779"/>
    </row>
    <row r="123" spans="1:18" customFormat="1">
      <c r="A123" s="780"/>
      <c r="B123" s="1093"/>
      <c r="C123" s="1094"/>
      <c r="D123" s="1094"/>
      <c r="E123" s="1095"/>
      <c r="F123" s="794"/>
      <c r="G123" s="1067"/>
      <c r="H123" s="1068"/>
      <c r="I123" s="788"/>
      <c r="J123" s="779"/>
      <c r="K123" s="779"/>
      <c r="L123" s="779"/>
      <c r="M123" s="779"/>
      <c r="N123" s="779"/>
      <c r="O123" s="779"/>
      <c r="P123" s="779"/>
      <c r="Q123" s="779"/>
      <c r="R123" s="779"/>
    </row>
    <row r="124" spans="1:18" customFormat="1">
      <c r="A124" s="780"/>
      <c r="B124" s="1093"/>
      <c r="C124" s="1094"/>
      <c r="D124" s="1094"/>
      <c r="E124" s="1095"/>
      <c r="F124" s="794" t="s">
        <v>1050</v>
      </c>
      <c r="G124" s="1067"/>
      <c r="H124" s="1068"/>
      <c r="I124" s="789"/>
      <c r="J124" s="779"/>
      <c r="K124" s="779"/>
      <c r="L124" s="779"/>
      <c r="M124" s="779"/>
      <c r="N124" s="779"/>
      <c r="O124" s="779"/>
      <c r="P124" s="779"/>
      <c r="Q124" s="779"/>
      <c r="R124" s="779"/>
    </row>
    <row r="125" spans="1:18" customFormat="1">
      <c r="A125" s="780"/>
      <c r="B125" s="1096"/>
      <c r="C125" s="1097"/>
      <c r="D125" s="1097"/>
      <c r="E125" s="1098"/>
      <c r="F125" s="795" t="s">
        <v>1051</v>
      </c>
      <c r="G125" s="1067"/>
      <c r="H125" s="1068"/>
      <c r="I125" s="788"/>
      <c r="J125" s="779"/>
      <c r="K125" s="779"/>
      <c r="L125" s="779"/>
      <c r="M125" s="779"/>
      <c r="N125" s="779"/>
      <c r="O125" s="779"/>
      <c r="P125" s="779"/>
      <c r="Q125" s="779"/>
      <c r="R125" s="779"/>
    </row>
    <row r="126" spans="1:18" customFormat="1" ht="58.95" customHeight="1">
      <c r="A126" s="780" t="s">
        <v>1052</v>
      </c>
      <c r="B126" s="1058" t="s">
        <v>1053</v>
      </c>
      <c r="C126" s="1059"/>
      <c r="D126" s="1059"/>
      <c r="E126" s="1060"/>
      <c r="F126" s="791" t="s">
        <v>1054</v>
      </c>
      <c r="G126" s="1067"/>
      <c r="H126" s="1068"/>
      <c r="I126" s="790"/>
      <c r="J126" s="779"/>
      <c r="K126" s="779"/>
      <c r="L126" s="779"/>
      <c r="M126" s="779"/>
      <c r="N126" s="779"/>
      <c r="O126" s="779"/>
      <c r="P126" s="779"/>
      <c r="Q126" s="779"/>
      <c r="R126" s="779"/>
    </row>
    <row r="127" spans="1:18" customFormat="1" ht="43.5" customHeight="1">
      <c r="A127" s="781"/>
      <c r="B127" s="1061" t="s">
        <v>1055</v>
      </c>
      <c r="C127" s="1062"/>
      <c r="D127" s="1062"/>
      <c r="E127" s="1063"/>
      <c r="F127" s="792"/>
      <c r="G127" s="1069"/>
      <c r="H127" s="1070"/>
      <c r="I127" s="788"/>
      <c r="J127" s="770"/>
      <c r="K127" s="770"/>
      <c r="L127" s="770"/>
      <c r="M127" s="770"/>
      <c r="N127" s="770"/>
      <c r="O127" s="770"/>
      <c r="P127" s="770"/>
      <c r="Q127" s="770"/>
      <c r="R127" s="770"/>
    </row>
    <row r="128" spans="1:18" s="610" customFormat="1" ht="18.75" hidden="1" customHeight="1">
      <c r="A128" s="615"/>
      <c r="B128" s="609"/>
      <c r="C128" s="609"/>
      <c r="D128" s="609"/>
      <c r="E128" s="609"/>
      <c r="F128" s="609"/>
      <c r="G128" s="609"/>
      <c r="H128" s="609"/>
    </row>
    <row r="129" spans="1:8" s="610" customFormat="1" ht="14.4" hidden="1">
      <c r="A129" s="615"/>
      <c r="B129" s="609"/>
      <c r="C129" s="609"/>
      <c r="D129" s="609"/>
      <c r="E129" s="609"/>
      <c r="F129" s="609"/>
      <c r="G129" s="609"/>
      <c r="H129" s="609"/>
    </row>
    <row r="130" spans="1:8" s="610" customFormat="1" ht="14.4" hidden="1">
      <c r="A130" s="615"/>
      <c r="B130" s="609"/>
      <c r="C130" s="609"/>
      <c r="D130" s="609"/>
      <c r="E130" s="609"/>
      <c r="F130" s="609"/>
      <c r="G130" s="609"/>
      <c r="H130" s="609"/>
    </row>
    <row r="131" spans="1:8" s="610" customFormat="1" ht="14.4">
      <c r="A131" s="615"/>
      <c r="B131" s="609"/>
      <c r="C131" s="609"/>
      <c r="D131" s="609"/>
      <c r="E131" s="609"/>
      <c r="F131" s="609"/>
      <c r="G131" s="609"/>
      <c r="H131" s="609"/>
    </row>
    <row r="132" spans="1:8" s="610" customFormat="1" ht="14.4">
      <c r="A132" s="615"/>
      <c r="B132" s="609"/>
      <c r="C132" s="609"/>
      <c r="D132" s="609"/>
      <c r="E132" s="609"/>
      <c r="F132" s="609"/>
      <c r="G132" s="609"/>
      <c r="H132" s="609"/>
    </row>
    <row r="133" spans="1:8" ht="16.5" customHeight="1">
      <c r="A133" s="704" t="s">
        <v>818</v>
      </c>
      <c r="B133" s="1125" t="s">
        <v>782</v>
      </c>
      <c r="C133" s="1125"/>
      <c r="D133" s="1125"/>
      <c r="E133" s="1125"/>
      <c r="F133" s="1125"/>
      <c r="G133" s="1125"/>
      <c r="H133" s="1125"/>
    </row>
    <row r="134" spans="1:8" ht="9" customHeight="1">
      <c r="A134" s="705"/>
      <c r="B134" s="706"/>
      <c r="C134" s="706"/>
      <c r="D134" s="706"/>
      <c r="E134" s="706"/>
      <c r="F134" s="706"/>
      <c r="G134" s="706"/>
      <c r="H134" s="705"/>
    </row>
    <row r="135" spans="1:8" ht="20.100000000000001" customHeight="1">
      <c r="A135" s="707"/>
      <c r="B135" s="1110" t="s">
        <v>1036</v>
      </c>
      <c r="C135" s="1110"/>
      <c r="D135" s="1110"/>
      <c r="E135" s="1110"/>
      <c r="F135" s="1110"/>
      <c r="G135" s="1110"/>
      <c r="H135" s="1110"/>
    </row>
    <row r="136" spans="1:8" ht="409.5" customHeight="1">
      <c r="A136" s="708"/>
      <c r="B136" s="1111" t="s">
        <v>1072</v>
      </c>
      <c r="C136" s="1111"/>
      <c r="D136" s="1111"/>
      <c r="E136" s="1111"/>
      <c r="F136" s="1111"/>
      <c r="G136" s="1111"/>
      <c r="H136" s="1111"/>
    </row>
    <row r="137" spans="1:8" ht="14.25" customHeight="1">
      <c r="A137" s="342"/>
      <c r="B137" s="617"/>
      <c r="C137" s="617"/>
      <c r="D137" s="617"/>
      <c r="E137" s="617"/>
      <c r="F137" s="617"/>
      <c r="G137" s="617"/>
      <c r="H137" s="617"/>
    </row>
    <row r="138" spans="1:8" ht="50.25" customHeight="1">
      <c r="A138" s="450"/>
      <c r="B138" s="851" t="s">
        <v>783</v>
      </c>
      <c r="C138" s="851"/>
      <c r="D138" s="851"/>
      <c r="E138" s="851"/>
      <c r="F138" s="851"/>
      <c r="G138" s="851"/>
      <c r="H138" s="851"/>
    </row>
    <row r="139" spans="1:8" ht="15.75" hidden="1" customHeight="1">
      <c r="A139" s="450"/>
      <c r="B139" s="340"/>
      <c r="C139" s="340"/>
      <c r="D139" s="340"/>
      <c r="E139" s="340"/>
      <c r="F139" s="340"/>
      <c r="G139" s="340"/>
      <c r="H139" s="340"/>
    </row>
    <row r="140" spans="1:8" ht="7.5" customHeight="1">
      <c r="A140" s="450"/>
      <c r="B140" s="340"/>
      <c r="C140" s="340"/>
      <c r="D140" s="340"/>
      <c r="E140" s="340"/>
      <c r="F140" s="340"/>
      <c r="G140" s="340"/>
      <c r="H140" s="340"/>
    </row>
    <row r="141" spans="1:8" ht="20.25" customHeight="1">
      <c r="A141" s="618">
        <v>4</v>
      </c>
      <c r="B141" s="1112" t="s">
        <v>617</v>
      </c>
      <c r="C141" s="1112"/>
      <c r="D141" s="1112"/>
      <c r="E141" s="1112"/>
      <c r="F141" s="1112"/>
      <c r="G141" s="1112"/>
      <c r="H141" s="1112"/>
    </row>
    <row r="142" spans="1:8" ht="29.25" customHeight="1">
      <c r="A142" s="420"/>
      <c r="B142" s="913"/>
      <c r="C142" s="914"/>
      <c r="D142" s="914"/>
      <c r="E142" s="1113">
        <f>'Names of Bidder'!D10</f>
        <v>0</v>
      </c>
      <c r="F142" s="1114"/>
      <c r="G142" s="1114"/>
      <c r="H142" s="1115"/>
    </row>
    <row r="143" spans="1:8" ht="25.5" customHeight="1">
      <c r="A143" s="420" t="s">
        <v>618</v>
      </c>
      <c r="B143" s="913" t="s">
        <v>619</v>
      </c>
      <c r="C143" s="914"/>
      <c r="D143" s="914"/>
      <c r="E143" s="914"/>
      <c r="F143" s="914"/>
      <c r="G143" s="914"/>
      <c r="H143" s="914"/>
    </row>
    <row r="144" spans="1:8" ht="19.5" customHeight="1">
      <c r="A144" s="453"/>
      <c r="B144" s="454"/>
      <c r="C144" s="454"/>
      <c r="D144" s="418"/>
      <c r="E144" s="855"/>
      <c r="F144" s="858" t="s">
        <v>622</v>
      </c>
      <c r="G144" s="936"/>
      <c r="H144" s="859"/>
    </row>
    <row r="145" spans="1:8" ht="47.25" customHeight="1">
      <c r="A145" s="453"/>
      <c r="B145" s="454"/>
      <c r="C145" s="454"/>
      <c r="D145" s="418" t="s">
        <v>673</v>
      </c>
      <c r="E145" s="857"/>
      <c r="F145" s="862"/>
      <c r="G145" s="937"/>
      <c r="H145" s="863"/>
    </row>
    <row r="146" spans="1:8" ht="17.25" customHeight="1">
      <c r="A146" s="455" t="s">
        <v>624</v>
      </c>
      <c r="B146" s="874" t="s">
        <v>625</v>
      </c>
      <c r="C146" s="874"/>
      <c r="D146" s="456"/>
      <c r="E146" s="508"/>
      <c r="F146" s="880"/>
      <c r="G146" s="881"/>
      <c r="H146" s="882"/>
    </row>
    <row r="147" spans="1:8" ht="57" hidden="1" customHeight="1">
      <c r="A147" s="455"/>
      <c r="B147" s="868" t="s">
        <v>955</v>
      </c>
      <c r="C147" s="1109"/>
      <c r="D147" s="869"/>
      <c r="E147" s="457" t="s">
        <v>533</v>
      </c>
      <c r="F147" s="875"/>
      <c r="G147" s="876"/>
      <c r="H147" s="877"/>
    </row>
    <row r="148" spans="1:8" ht="15.75" customHeight="1">
      <c r="A148" s="673">
        <v>1</v>
      </c>
      <c r="B148" s="678" t="s">
        <v>1037</v>
      </c>
      <c r="C148" s="426"/>
      <c r="D148" s="672"/>
      <c r="E148" s="507"/>
      <c r="F148" s="875"/>
      <c r="G148" s="876"/>
      <c r="H148" s="877"/>
    </row>
    <row r="149" spans="1:8" ht="15.75" customHeight="1">
      <c r="A149" s="455">
        <v>2</v>
      </c>
      <c r="B149" s="678" t="s">
        <v>956</v>
      </c>
      <c r="C149" s="426"/>
      <c r="D149" s="463"/>
      <c r="E149" s="625"/>
      <c r="F149" s="875"/>
      <c r="G149" s="876"/>
      <c r="H149" s="877"/>
    </row>
    <row r="150" spans="1:8" ht="15.75" customHeight="1">
      <c r="A150" s="455">
        <v>3</v>
      </c>
      <c r="B150" s="678" t="s">
        <v>844</v>
      </c>
      <c r="C150" s="426"/>
      <c r="D150" s="463"/>
      <c r="E150" s="625"/>
      <c r="F150" s="875"/>
      <c r="G150" s="876"/>
      <c r="H150" s="877"/>
    </row>
    <row r="151" spans="1:8" ht="15.75" customHeight="1">
      <c r="A151" s="455">
        <v>4</v>
      </c>
      <c r="B151" s="678" t="s">
        <v>833</v>
      </c>
      <c r="C151" s="674"/>
      <c r="D151" s="463"/>
      <c r="E151" s="625"/>
      <c r="F151" s="668"/>
      <c r="G151" s="669"/>
      <c r="H151" s="670"/>
    </row>
    <row r="152" spans="1:8" ht="16.5" customHeight="1">
      <c r="A152" s="455">
        <v>5</v>
      </c>
      <c r="B152" s="678" t="s">
        <v>827</v>
      </c>
      <c r="C152" s="462"/>
      <c r="D152" s="463"/>
      <c r="E152" s="625"/>
      <c r="F152" s="875"/>
      <c r="G152" s="876"/>
      <c r="H152" s="877"/>
    </row>
    <row r="153" spans="1:8">
      <c r="A153" s="455">
        <v>6</v>
      </c>
      <c r="B153" s="678" t="s">
        <v>626</v>
      </c>
      <c r="C153" s="462"/>
      <c r="D153" s="463"/>
      <c r="E153" s="625"/>
      <c r="F153" s="875"/>
      <c r="G153" s="876"/>
      <c r="H153" s="877"/>
    </row>
    <row r="154" spans="1:8" ht="29.25" customHeight="1">
      <c r="A154" s="420"/>
      <c r="B154" s="451"/>
      <c r="C154" s="452"/>
      <c r="D154" s="452"/>
      <c r="E154" s="452"/>
      <c r="F154" s="452"/>
      <c r="G154" s="452"/>
      <c r="H154" s="452"/>
    </row>
    <row r="155" spans="1:8" ht="29.25" customHeight="1">
      <c r="A155" s="420"/>
      <c r="B155" s="451"/>
      <c r="C155" s="452"/>
      <c r="D155" s="452"/>
      <c r="E155" s="452"/>
      <c r="F155" s="452"/>
      <c r="G155" s="452"/>
      <c r="H155" s="452"/>
    </row>
    <row r="156" spans="1:8" ht="20.25" customHeight="1">
      <c r="A156" s="453" t="s">
        <v>576</v>
      </c>
      <c r="B156" s="913" t="s">
        <v>633</v>
      </c>
      <c r="C156" s="914"/>
      <c r="D156" s="914"/>
      <c r="E156" s="914"/>
      <c r="F156" s="914"/>
      <c r="G156" s="914"/>
      <c r="H156" s="914"/>
    </row>
    <row r="157" spans="1:8" ht="19.5" customHeight="1">
      <c r="A157" s="453"/>
      <c r="B157" s="469"/>
      <c r="C157" s="454"/>
      <c r="D157" s="418"/>
      <c r="E157" s="855"/>
      <c r="F157" s="858" t="s">
        <v>622</v>
      </c>
      <c r="G157" s="936"/>
      <c r="H157" s="859"/>
    </row>
    <row r="158" spans="1:8" ht="47.25" customHeight="1">
      <c r="A158" s="453"/>
      <c r="B158" s="469"/>
      <c r="C158" s="454"/>
      <c r="D158" s="418" t="s">
        <v>674</v>
      </c>
      <c r="E158" s="857"/>
      <c r="F158" s="862"/>
      <c r="G158" s="937"/>
      <c r="H158" s="863"/>
    </row>
    <row r="159" spans="1:8" ht="17.25" customHeight="1">
      <c r="A159" s="455" t="s">
        <v>624</v>
      </c>
      <c r="B159" s="928" t="s">
        <v>625</v>
      </c>
      <c r="C159" s="929"/>
      <c r="D159" s="470"/>
      <c r="E159" s="508"/>
      <c r="F159" s="880"/>
      <c r="G159" s="881"/>
      <c r="H159" s="882"/>
    </row>
    <row r="160" spans="1:8" ht="58.5" hidden="1" customHeight="1">
      <c r="A160" s="455"/>
      <c r="B160" s="868" t="s">
        <v>955</v>
      </c>
      <c r="C160" s="1109"/>
      <c r="D160" s="869"/>
      <c r="E160" s="457" t="s">
        <v>533</v>
      </c>
      <c r="F160" s="875"/>
      <c r="G160" s="876"/>
      <c r="H160" s="877"/>
    </row>
    <row r="161" spans="1:8" ht="15.75" customHeight="1">
      <c r="A161" s="673">
        <v>1</v>
      </c>
      <c r="B161" s="678" t="s">
        <v>1037</v>
      </c>
      <c r="C161" s="671"/>
      <c r="D161" s="672"/>
      <c r="E161" s="626"/>
      <c r="F161" s="875"/>
      <c r="G161" s="876"/>
      <c r="H161" s="877"/>
    </row>
    <row r="162" spans="1:8" ht="15.75" customHeight="1">
      <c r="A162" s="455">
        <v>2</v>
      </c>
      <c r="B162" s="678" t="s">
        <v>956</v>
      </c>
      <c r="C162" s="671"/>
      <c r="D162" s="461"/>
      <c r="E162" s="626"/>
      <c r="F162" s="875"/>
      <c r="G162" s="876"/>
      <c r="H162" s="877"/>
    </row>
    <row r="163" spans="1:8" ht="15.75" customHeight="1">
      <c r="A163" s="455">
        <v>3</v>
      </c>
      <c r="B163" s="678" t="s">
        <v>844</v>
      </c>
      <c r="C163" s="671"/>
      <c r="D163" s="461"/>
      <c r="E163" s="626"/>
      <c r="F163" s="875"/>
      <c r="G163" s="876"/>
      <c r="H163" s="877"/>
    </row>
    <row r="164" spans="1:8" ht="16.5" customHeight="1">
      <c r="A164" s="455">
        <v>4</v>
      </c>
      <c r="B164" s="678" t="s">
        <v>833</v>
      </c>
      <c r="C164" s="671"/>
      <c r="D164" s="461"/>
      <c r="E164" s="626"/>
      <c r="F164" s="875"/>
      <c r="G164" s="876"/>
      <c r="H164" s="877"/>
    </row>
    <row r="165" spans="1:8" ht="16.5" customHeight="1">
      <c r="A165" s="455">
        <v>5</v>
      </c>
      <c r="B165" s="678" t="s">
        <v>827</v>
      </c>
      <c r="C165" s="675"/>
      <c r="D165" s="461"/>
      <c r="E165" s="626"/>
      <c r="F165" s="668"/>
      <c r="G165" s="669"/>
      <c r="H165" s="670"/>
    </row>
    <row r="166" spans="1:8" ht="16.5" customHeight="1">
      <c r="A166" s="673">
        <v>6</v>
      </c>
      <c r="B166" s="678" t="s">
        <v>626</v>
      </c>
      <c r="C166" s="679"/>
      <c r="D166" s="672"/>
      <c r="E166" s="626"/>
      <c r="F166" s="875"/>
      <c r="G166" s="876"/>
      <c r="H166" s="877"/>
    </row>
    <row r="167" spans="1:8" ht="51" customHeight="1">
      <c r="A167" s="455"/>
      <c r="B167" s="1107" t="s">
        <v>635</v>
      </c>
      <c r="C167" s="1108"/>
      <c r="D167" s="461"/>
      <c r="E167" s="626"/>
      <c r="F167" s="875"/>
      <c r="G167" s="876"/>
      <c r="H167" s="877"/>
    </row>
    <row r="168" spans="1:8" ht="16.5" customHeight="1">
      <c r="A168" s="450"/>
      <c r="B168" s="340"/>
      <c r="C168" s="340"/>
      <c r="D168" s="447"/>
      <c r="E168" s="447"/>
      <c r="F168" s="447"/>
      <c r="G168" s="447"/>
      <c r="H168" s="447"/>
    </row>
    <row r="169" spans="1:8" ht="16.5" customHeight="1">
      <c r="A169" s="453" t="s">
        <v>636</v>
      </c>
      <c r="B169" s="930" t="s">
        <v>637</v>
      </c>
      <c r="C169" s="960"/>
      <c r="D169" s="471"/>
      <c r="E169" s="961"/>
      <c r="F169" s="962"/>
      <c r="G169" s="963"/>
      <c r="H169" s="964"/>
    </row>
    <row r="170" spans="1:8" ht="34.5" customHeight="1">
      <c r="A170" s="453"/>
      <c r="B170" s="914"/>
      <c r="C170" s="930"/>
      <c r="D170" s="472" t="s">
        <v>675</v>
      </c>
      <c r="E170" s="965" t="s">
        <v>622</v>
      </c>
      <c r="F170" s="1052"/>
      <c r="G170" s="1052"/>
      <c r="H170" s="966"/>
    </row>
    <row r="171" spans="1:8" ht="56.25" customHeight="1">
      <c r="A171" s="455"/>
      <c r="B171" s="931" t="s">
        <v>639</v>
      </c>
      <c r="C171" s="932"/>
      <c r="D171" s="461"/>
      <c r="E171" s="875"/>
      <c r="F171" s="876"/>
      <c r="G171" s="876"/>
      <c r="H171" s="877"/>
    </row>
    <row r="172" spans="1:8" ht="15.75" customHeight="1">
      <c r="A172" s="455"/>
      <c r="B172" s="871" t="s">
        <v>640</v>
      </c>
      <c r="C172" s="929"/>
      <c r="D172" s="470"/>
      <c r="E172" s="924"/>
      <c r="F172" s="933"/>
      <c r="G172" s="934"/>
      <c r="H172" s="935"/>
    </row>
    <row r="173" spans="1:8" ht="79.5" customHeight="1">
      <c r="A173" s="455"/>
      <c r="B173" s="931" t="s">
        <v>641</v>
      </c>
      <c r="C173" s="932"/>
      <c r="D173" s="461"/>
      <c r="E173" s="875"/>
      <c r="F173" s="876"/>
      <c r="G173" s="876"/>
      <c r="H173" s="877"/>
    </row>
    <row r="174" spans="1:8" ht="18" customHeight="1">
      <c r="A174" s="425"/>
      <c r="B174" s="406"/>
      <c r="C174" s="406"/>
      <c r="D174" s="406"/>
      <c r="G174" s="406"/>
    </row>
    <row r="175" spans="1:8" ht="16.2">
      <c r="A175" s="342"/>
      <c r="B175" s="494"/>
      <c r="C175" s="495"/>
      <c r="D175" s="495"/>
      <c r="E175" s="495"/>
      <c r="F175" s="495"/>
      <c r="G175" s="495"/>
      <c r="H175" s="495"/>
    </row>
    <row r="176" spans="1:8" ht="24" customHeight="1">
      <c r="A176" s="490" t="s">
        <v>826</v>
      </c>
      <c r="B176" s="849" t="s">
        <v>659</v>
      </c>
      <c r="C176" s="849"/>
      <c r="D176" s="849"/>
      <c r="E176" s="849"/>
      <c r="F176" s="849"/>
      <c r="G176" s="849"/>
      <c r="H176" s="849"/>
    </row>
    <row r="177" spans="1:8" ht="36" customHeight="1">
      <c r="A177" s="450">
        <v>5.0999999999999996</v>
      </c>
      <c r="B177" s="979" t="s">
        <v>660</v>
      </c>
      <c r="C177" s="979"/>
      <c r="D177" s="979"/>
      <c r="E177" s="979"/>
      <c r="F177" s="979"/>
      <c r="G177" s="979"/>
      <c r="H177" s="979"/>
    </row>
    <row r="178" spans="1:8" ht="84.75" customHeight="1">
      <c r="A178" s="342"/>
      <c r="B178" s="449" t="s">
        <v>661</v>
      </c>
      <c r="C178" s="979" t="s">
        <v>662</v>
      </c>
      <c r="D178" s="979"/>
      <c r="E178" s="979"/>
      <c r="F178" s="979"/>
      <c r="G178" s="979"/>
      <c r="H178" s="979"/>
    </row>
    <row r="179" spans="1:8" ht="59.25" customHeight="1">
      <c r="A179" s="342"/>
      <c r="B179" s="449" t="s">
        <v>461</v>
      </c>
      <c r="C179" s="979" t="s">
        <v>663</v>
      </c>
      <c r="D179" s="979"/>
      <c r="E179" s="979"/>
      <c r="F179" s="979"/>
      <c r="G179" s="979"/>
      <c r="H179" s="979"/>
    </row>
    <row r="180" spans="1:8" ht="9" customHeight="1">
      <c r="A180" s="342"/>
      <c r="B180" s="342"/>
      <c r="C180" s="342"/>
      <c r="D180" s="342"/>
      <c r="E180" s="342"/>
      <c r="F180" s="342"/>
      <c r="G180" s="342"/>
      <c r="H180" s="342"/>
    </row>
    <row r="181" spans="1:8" ht="36.75" customHeight="1">
      <c r="A181" s="450">
        <v>5.2</v>
      </c>
      <c r="B181" s="851" t="s">
        <v>159</v>
      </c>
      <c r="C181" s="851"/>
      <c r="D181" s="851"/>
      <c r="E181" s="851"/>
      <c r="F181" s="851"/>
      <c r="G181" s="851"/>
      <c r="H181" s="851"/>
    </row>
    <row r="182" spans="1:8" ht="10.5" customHeight="1">
      <c r="A182" s="342"/>
      <c r="B182" s="342"/>
      <c r="C182" s="342"/>
      <c r="D182" s="342"/>
      <c r="E182" s="342"/>
      <c r="F182" s="342"/>
      <c r="G182" s="342"/>
      <c r="H182" s="342"/>
    </row>
    <row r="183" spans="1:8" ht="24" customHeight="1">
      <c r="A183" s="291"/>
      <c r="B183" s="851" t="s">
        <v>664</v>
      </c>
      <c r="C183" s="851"/>
      <c r="D183" s="851"/>
      <c r="E183" s="851"/>
      <c r="F183" s="851"/>
      <c r="G183" s="851"/>
      <c r="H183" s="851"/>
    </row>
    <row r="184" spans="1:8" ht="32.25" customHeight="1">
      <c r="A184" s="497"/>
      <c r="B184" s="985"/>
      <c r="C184" s="986"/>
      <c r="D184" s="498" t="s">
        <v>665</v>
      </c>
      <c r="E184" s="987"/>
      <c r="F184" s="988"/>
      <c r="G184" s="988"/>
      <c r="H184" s="988"/>
    </row>
    <row r="185" spans="1:8" ht="50.25" customHeight="1">
      <c r="A185" s="499" t="s">
        <v>571</v>
      </c>
      <c r="B185" s="928" t="s">
        <v>666</v>
      </c>
      <c r="C185" s="928"/>
      <c r="D185" s="319" t="s">
        <v>667</v>
      </c>
      <c r="E185" s="342"/>
      <c r="F185" s="342"/>
      <c r="G185" s="342"/>
      <c r="H185" s="342"/>
    </row>
    <row r="186" spans="1:8" ht="21" customHeight="1">
      <c r="A186" s="500"/>
      <c r="B186" s="989" t="s">
        <v>668</v>
      </c>
      <c r="C186" s="990"/>
      <c r="D186" s="501"/>
      <c r="E186" s="342"/>
      <c r="F186" s="342"/>
      <c r="G186" s="342"/>
      <c r="H186" s="342"/>
    </row>
    <row r="187" spans="1:8" ht="23.25" customHeight="1">
      <c r="A187" s="500"/>
      <c r="B187" s="989" t="s">
        <v>669</v>
      </c>
      <c r="C187" s="990"/>
      <c r="D187" s="501"/>
      <c r="E187" s="342"/>
      <c r="F187" s="342"/>
      <c r="G187" s="342"/>
      <c r="H187" s="342"/>
    </row>
    <row r="188" spans="1:8" ht="21.75" customHeight="1">
      <c r="A188" s="500"/>
      <c r="B188" s="989" t="s">
        <v>670</v>
      </c>
      <c r="C188" s="990"/>
      <c r="D188" s="501"/>
      <c r="E188" s="342"/>
      <c r="F188" s="342"/>
      <c r="G188" s="342"/>
      <c r="H188" s="342"/>
    </row>
    <row r="189" spans="1:8" ht="20.25" customHeight="1">
      <c r="A189" s="500"/>
      <c r="B189" s="989" t="s">
        <v>671</v>
      </c>
      <c r="C189" s="990"/>
      <c r="D189" s="501"/>
      <c r="E189" s="342"/>
      <c r="F189" s="342"/>
      <c r="G189" s="342"/>
      <c r="H189" s="342"/>
    </row>
    <row r="190" spans="1:8" ht="21.75" customHeight="1">
      <c r="A190" s="500"/>
      <c r="B190" s="880" t="s">
        <v>672</v>
      </c>
      <c r="C190" s="882"/>
      <c r="D190" s="501"/>
      <c r="E190" s="342"/>
      <c r="F190" s="342"/>
      <c r="G190" s="342"/>
      <c r="H190" s="342"/>
    </row>
    <row r="191" spans="1:8" ht="16.5" customHeight="1">
      <c r="A191" s="342"/>
      <c r="B191" s="342"/>
      <c r="C191" s="342"/>
      <c r="D191" s="342"/>
      <c r="E191" s="342"/>
      <c r="F191" s="342"/>
      <c r="G191" s="342"/>
      <c r="H191" s="342"/>
    </row>
    <row r="192" spans="1:8">
      <c r="A192" s="342"/>
      <c r="B192" s="342"/>
      <c r="C192" s="342"/>
      <c r="D192" s="342"/>
      <c r="E192" s="342"/>
      <c r="F192" s="342"/>
      <c r="G192" s="342"/>
      <c r="H192" s="342"/>
    </row>
    <row r="194" spans="2:8">
      <c r="B194" s="323" t="s">
        <v>6</v>
      </c>
      <c r="C194" s="506" t="str">
        <f>'Attach 3(JV)'!B24</f>
        <v>--</v>
      </c>
      <c r="F194" s="322" t="s">
        <v>4</v>
      </c>
      <c r="G194" s="323" t="str">
        <f>'Attach 3(JV)'!E24</f>
        <v/>
      </c>
      <c r="H194" s="323"/>
    </row>
    <row r="195" spans="2:8">
      <c r="B195" s="323" t="s">
        <v>7</v>
      </c>
      <c r="C195" s="506" t="str">
        <f>'Attach 3(JV)'!B25</f>
        <v/>
      </c>
      <c r="F195" s="322" t="s">
        <v>5</v>
      </c>
      <c r="G195" s="323" t="str">
        <f>'Attach 3(JV)'!E25</f>
        <v/>
      </c>
      <c r="H195" s="323"/>
    </row>
  </sheetData>
  <sheetProtection algorithmName="SHA-512" hashValue="VllgisSind8mVMt8F8sLc5F/phV3Fq0CDJgsdO9p43P7PPAw2C0jKyYb0+INaLDMLp/ImrnNdWIU6YJsFjhYPw==" saltValue="+ZSstj2fb91kO1Ra4pWEOQ==" spinCount="100000" sheet="1" formatColumns="0" formatRows="0" selectLockedCells="1"/>
  <customSheetViews>
    <customSheetView guid="{28F8E3EE-9674-48D3-AA88-E28CD7FD8EC7}" scale="80" showPageBreaks="1" showGridLines="0" zeroValues="0" fitToPage="1" printArea="1" hiddenRows="1" hiddenColumns="1" view="pageBreakPreview" topLeftCell="A106">
      <selection activeCell="D103" sqref="D103"/>
      <rowBreaks count="1" manualBreakCount="1">
        <brk id="98" max="8" man="1"/>
      </rowBreaks>
      <pageMargins left="0.42" right="0.28999999999999998" top="0.4" bottom="0.31" header="0.32" footer="0.24"/>
      <printOptions horizontalCentered="1"/>
      <pageSetup paperSize="9" scale="52" fitToHeight="0" orientation="portrait" r:id="rId1"/>
      <headerFooter alignWithMargins="0"/>
    </customSheetView>
    <customSheetView guid="{869B0F9C-77A4-468D-A350-EA35CAE357D9}" scale="110" showPageBreaks="1" showGridLines="0" zeroValues="0" fitToPage="1" printArea="1" hiddenRows="1" hiddenColumns="1" view="pageBreakPreview" topLeftCell="A113">
      <selection activeCell="C161" sqref="C161"/>
      <rowBreaks count="1" manualBreakCount="1">
        <brk id="98" max="8" man="1"/>
      </rowBreaks>
      <pageMargins left="0.42" right="0.28999999999999998" top="0.4" bottom="0.31" header="0.32" footer="0.24"/>
      <printOptions horizontalCentered="1"/>
      <pageSetup paperSize="9" scale="52" fitToHeight="0" orientation="portrait" r:id="rId2"/>
      <headerFooter alignWithMargins="0"/>
    </customSheetView>
    <customSheetView guid="{B9DDBA10-9BB0-4D91-9619-C113F75B2489}" scale="130" showPageBreaks="1" showGridLines="0" zeroValues="0" fitToPage="1" printArea="1" hiddenRows="1" hiddenColumns="1" view="pageBreakPreview">
      <selection activeCell="E102" sqref="E102"/>
      <rowBreaks count="1" manualBreakCount="1">
        <brk id="98" max="8" man="1"/>
      </rowBreaks>
      <pageMargins left="0.42" right="0.28999999999999998" top="0.4" bottom="0.31" header="0.32" footer="0.24"/>
      <printOptions horizontalCentered="1"/>
      <pageSetup paperSize="9" scale="52" fitToHeight="0" orientation="portrait" r:id="rId3"/>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4"/>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5"/>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6"/>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7"/>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8"/>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9"/>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0"/>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1"/>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2"/>
      <headerFooter alignWithMargins="0"/>
    </customSheetView>
    <customSheetView guid="{3B560446-5E90-427C-82DA-4C4E21FC4875}" scale="80" showPageBreaks="1" showGridLines="0" zeroValues="0" fitToPage="1" printArea="1" hiddenRows="1" hiddenColumns="1" view="pageBreakPreview" topLeftCell="A106">
      <selection activeCell="D103" sqref="D103"/>
      <rowBreaks count="1" manualBreakCount="1">
        <brk id="98" max="8" man="1"/>
      </rowBreaks>
      <pageMargins left="0.42" right="0.28999999999999998" top="0.4" bottom="0.31" header="0.32" footer="0.24"/>
      <printOptions horizontalCentered="1"/>
      <pageSetup paperSize="9" scale="52" fitToHeight="0" orientation="portrait" r:id="rId13"/>
      <headerFooter alignWithMargins="0"/>
    </customSheetView>
  </customSheetViews>
  <mergeCells count="169">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51:C51"/>
    <mergeCell ref="D51:F51"/>
    <mergeCell ref="B52:C52"/>
    <mergeCell ref="D52:F52"/>
    <mergeCell ref="D53:F53"/>
    <mergeCell ref="D54:F54"/>
    <mergeCell ref="B48:C48"/>
    <mergeCell ref="D48:F48"/>
    <mergeCell ref="B49:C49"/>
    <mergeCell ref="D49:F49"/>
    <mergeCell ref="B50:C50"/>
    <mergeCell ref="D50:F50"/>
    <mergeCell ref="B94:I94"/>
    <mergeCell ref="B96:I96"/>
    <mergeCell ref="B100:I100"/>
    <mergeCell ref="B102:I102"/>
    <mergeCell ref="B67:H67"/>
    <mergeCell ref="B68:H68"/>
    <mergeCell ref="B69:C69"/>
    <mergeCell ref="D55:F55"/>
    <mergeCell ref="B57:F57"/>
    <mergeCell ref="B58:F58"/>
    <mergeCell ref="B61:H61"/>
    <mergeCell ref="B63:H63"/>
    <mergeCell ref="B65:H65"/>
    <mergeCell ref="B135:H135"/>
    <mergeCell ref="B136:H136"/>
    <mergeCell ref="B138:H138"/>
    <mergeCell ref="B141:H141"/>
    <mergeCell ref="B142:D142"/>
    <mergeCell ref="E142:H142"/>
    <mergeCell ref="A75:A78"/>
    <mergeCell ref="B75:E78"/>
    <mergeCell ref="B70:H70"/>
    <mergeCell ref="B71:E71"/>
    <mergeCell ref="F71:H71"/>
    <mergeCell ref="B133:H133"/>
    <mergeCell ref="B91:E91"/>
    <mergeCell ref="B73:E73"/>
    <mergeCell ref="B74:E74"/>
    <mergeCell ref="B82:E82"/>
    <mergeCell ref="B90:E90"/>
    <mergeCell ref="B88:E88"/>
    <mergeCell ref="B89:E89"/>
    <mergeCell ref="B83:E83"/>
    <mergeCell ref="B84:E84"/>
    <mergeCell ref="B85:E85"/>
    <mergeCell ref="B86:E86"/>
    <mergeCell ref="B87:E87"/>
    <mergeCell ref="F148:H148"/>
    <mergeCell ref="F149:H149"/>
    <mergeCell ref="F150:H150"/>
    <mergeCell ref="F152:H152"/>
    <mergeCell ref="B143:H143"/>
    <mergeCell ref="E144:E145"/>
    <mergeCell ref="F144:H145"/>
    <mergeCell ref="B146:C146"/>
    <mergeCell ref="F146:H146"/>
    <mergeCell ref="B147:D147"/>
    <mergeCell ref="F147:H147"/>
    <mergeCell ref="B167:C167"/>
    <mergeCell ref="F167:H167"/>
    <mergeCell ref="B160:D160"/>
    <mergeCell ref="F160:H160"/>
    <mergeCell ref="F161:H161"/>
    <mergeCell ref="F162:H162"/>
    <mergeCell ref="F153:H153"/>
    <mergeCell ref="B156:H156"/>
    <mergeCell ref="E157:E158"/>
    <mergeCell ref="F157:H158"/>
    <mergeCell ref="B159:C159"/>
    <mergeCell ref="F159:H159"/>
    <mergeCell ref="B186:C186"/>
    <mergeCell ref="B187:C187"/>
    <mergeCell ref="B188:C188"/>
    <mergeCell ref="B189:C189"/>
    <mergeCell ref="B190:C190"/>
    <mergeCell ref="C178:H178"/>
    <mergeCell ref="C179:H179"/>
    <mergeCell ref="B181:H181"/>
    <mergeCell ref="B183:H183"/>
    <mergeCell ref="B184:C184"/>
    <mergeCell ref="E184:F184"/>
    <mergeCell ref="G184:H184"/>
    <mergeCell ref="B105:E105"/>
    <mergeCell ref="F105:I105"/>
    <mergeCell ref="B106:E106"/>
    <mergeCell ref="F106:I106"/>
    <mergeCell ref="B108:E108"/>
    <mergeCell ref="B109:E109"/>
    <mergeCell ref="B176:H176"/>
    <mergeCell ref="B177:H177"/>
    <mergeCell ref="B185:C185"/>
    <mergeCell ref="B172:C172"/>
    <mergeCell ref="E172:F172"/>
    <mergeCell ref="G172:H172"/>
    <mergeCell ref="B173:C173"/>
    <mergeCell ref="E173:H173"/>
    <mergeCell ref="B169:C169"/>
    <mergeCell ref="E169:F169"/>
    <mergeCell ref="G169:H169"/>
    <mergeCell ref="B170:C170"/>
    <mergeCell ref="E170:H170"/>
    <mergeCell ref="B171:C171"/>
    <mergeCell ref="E171:H171"/>
    <mergeCell ref="F163:H163"/>
    <mergeCell ref="F164:H164"/>
    <mergeCell ref="F166:H166"/>
    <mergeCell ref="B126:E126"/>
    <mergeCell ref="B127:E127"/>
    <mergeCell ref="B98:H98"/>
    <mergeCell ref="G120:H120"/>
    <mergeCell ref="G121:H121"/>
    <mergeCell ref="G122:H122"/>
    <mergeCell ref="G123:H123"/>
    <mergeCell ref="G124:H124"/>
    <mergeCell ref="G125:H125"/>
    <mergeCell ref="G126:H126"/>
    <mergeCell ref="G127:H127"/>
    <mergeCell ref="B107:H107"/>
    <mergeCell ref="F108:H108"/>
    <mergeCell ref="F109:H109"/>
    <mergeCell ref="B111:I111"/>
    <mergeCell ref="B112:I112"/>
    <mergeCell ref="B113:E113"/>
    <mergeCell ref="F113:I113"/>
    <mergeCell ref="B114:E114"/>
    <mergeCell ref="F114:I114"/>
    <mergeCell ref="B116:I116"/>
    <mergeCell ref="B118:I118"/>
    <mergeCell ref="B120:E125"/>
    <mergeCell ref="B104:I104"/>
  </mergeCells>
  <conditionalFormatting sqref="A19">
    <cfRule type="expression" dxfId="40" priority="65" stopIfTrue="1">
      <formula>#REF!="Sole Bidder"</formula>
    </cfRule>
    <cfRule type="expression" dxfId="39" priority="66" stopIfTrue="1">
      <formula>#REF!=1</formula>
    </cfRule>
  </conditionalFormatting>
  <conditionalFormatting sqref="A148">
    <cfRule type="expression" dxfId="38" priority="19" stopIfTrue="1">
      <formula>$E$147="No"</formula>
    </cfRule>
  </conditionalFormatting>
  <conditionalFormatting sqref="A20:H21">
    <cfRule type="expression" dxfId="37" priority="73" stopIfTrue="1">
      <formula>#REF!=2</formula>
    </cfRule>
  </conditionalFormatting>
  <conditionalFormatting sqref="A22:H22">
    <cfRule type="expression" dxfId="36" priority="72" stopIfTrue="1">
      <formula>AND(#REF!=2,#REF!="2 or more")</formula>
    </cfRule>
  </conditionalFormatting>
  <conditionalFormatting sqref="A35:H35">
    <cfRule type="expression" dxfId="35" priority="74" stopIfTrue="1">
      <formula>#REF!&lt;2</formula>
    </cfRule>
  </conditionalFormatting>
  <conditionalFormatting sqref="A175:H175 A176">
    <cfRule type="expression" dxfId="34" priority="63" stopIfTrue="1">
      <formula>#REF!="Sole Bidder"</formula>
    </cfRule>
  </conditionalFormatting>
  <conditionalFormatting sqref="B18:F18 B19:H19">
    <cfRule type="expression" dxfId="33" priority="70" stopIfTrue="1">
      <formula>#REF!&lt;2</formula>
    </cfRule>
  </conditionalFormatting>
  <conditionalFormatting sqref="D148:F148 A161 D161:F161">
    <cfRule type="expression" dxfId="32" priority="22" stopIfTrue="1">
      <formula>$E$147="No"</formula>
    </cfRule>
  </conditionalFormatting>
  <conditionalFormatting sqref="E148:F148 E161:F161 F147 F160 A25:H25 A33:H34 E144:F144 D144:D145 E146 E149:E153 E157:F157 D157:D158 E159:F159 E162:E167 E168:H168 E171 E172:H172 E173 D184">
    <cfRule type="expression" dxfId="31" priority="47" stopIfTrue="1">
      <formula>#REF!="Sole Bidder"</formula>
    </cfRule>
  </conditionalFormatting>
  <conditionalFormatting sqref="E184:H184 D186:D190">
    <cfRule type="expression" dxfId="30" priority="67" stopIfTrue="1">
      <formula>#REF!&lt;2</formula>
    </cfRule>
  </conditionalFormatting>
  <conditionalFormatting sqref="F147">
    <cfRule type="expression" dxfId="29" priority="14" stopIfTrue="1">
      <formula>$E$147="No"</formula>
    </cfRule>
  </conditionalFormatting>
  <conditionalFormatting sqref="F160">
    <cfRule type="expression" dxfId="28" priority="2" stopIfTrue="1">
      <formula>$E$147="No"</formula>
    </cfRule>
  </conditionalFormatting>
  <conditionalFormatting sqref="G184:H184">
    <cfRule type="expression" dxfId="27" priority="69" stopIfTrue="1">
      <formula>#REF!=1</formula>
    </cfRule>
  </conditionalFormatting>
  <dataValidations disablePrompts="1" count="1">
    <dataValidation type="list" allowBlank="1" showInputMessage="1" showErrorMessage="1" sqref="WUZ983034 IN65526 SJ65526 ACF65526 AMB65526 AVX65526 BFT65526 BPP65526 BZL65526 CJH65526 CTD65526 DCZ65526 DMV65526 DWR65526 EGN65526 EQJ65526 FAF65526 FKB65526 FTX65526 GDT65526 GNP65526 GXL65526 HHH65526 HRD65526 IAZ65526 IKV65526 IUR65526 JEN65526 JOJ65526 JYF65526 KIB65526 KRX65526 LBT65526 LLP65526 LVL65526 MFH65526 MPD65526 MYZ65526 NIV65526 NSR65526 OCN65526 OMJ65526 OWF65526 PGB65526 PPX65526 PZT65526 QJP65526 QTL65526 RDH65526 RND65526 RWZ65526 SGV65526 SQR65526 TAN65526 TKJ65526 TUF65526 UEB65526 UNX65526 UXT65526 VHP65526 VRL65526 WBH65526 WLD65526 WUZ65526 IN131062 SJ131062 ACF131062 AMB131062 AVX131062 BFT131062 BPP131062 BZL131062 CJH131062 CTD131062 DCZ131062 DMV131062 DWR131062 EGN131062 EQJ131062 FAF131062 FKB131062 FTX131062 GDT131062 GNP131062 GXL131062 HHH131062 HRD131062 IAZ131062 IKV131062 IUR131062 JEN131062 JOJ131062 JYF131062 KIB131062 KRX131062 LBT131062 LLP131062 LVL131062 MFH131062 MPD131062 MYZ131062 NIV131062 NSR131062 OCN131062 OMJ131062 OWF131062 PGB131062 PPX131062 PZT131062 QJP131062 QTL131062 RDH131062 RND131062 RWZ131062 SGV131062 SQR131062 TAN131062 TKJ131062 TUF131062 UEB131062 UNX131062 UXT131062 VHP131062 VRL131062 WBH131062 WLD131062 WUZ131062 IN196598 SJ196598 ACF196598 AMB196598 AVX196598 BFT196598 BPP196598 BZL196598 CJH196598 CTD196598 DCZ196598 DMV196598 DWR196598 EGN196598 EQJ196598 FAF196598 FKB196598 FTX196598 GDT196598 GNP196598 GXL196598 HHH196598 HRD196598 IAZ196598 IKV196598 IUR196598 JEN196598 JOJ196598 JYF196598 KIB196598 KRX196598 LBT196598 LLP196598 LVL196598 MFH196598 MPD196598 MYZ196598 NIV196598 NSR196598 OCN196598 OMJ196598 OWF196598 PGB196598 PPX196598 PZT196598 QJP196598 QTL196598 RDH196598 RND196598 RWZ196598 SGV196598 SQR196598 TAN196598 TKJ196598 TUF196598 UEB196598 UNX196598 UXT196598 VHP196598 VRL196598 WBH196598 WLD196598 WUZ196598 IN262134 SJ262134 ACF262134 AMB262134 AVX262134 BFT262134 BPP262134 BZL262134 CJH262134 CTD262134 DCZ262134 DMV262134 DWR262134 EGN262134 EQJ262134 FAF262134 FKB262134 FTX262134 GDT262134 GNP262134 GXL262134 HHH262134 HRD262134 IAZ262134 IKV262134 IUR262134 JEN262134 JOJ262134 JYF262134 KIB262134 KRX262134 LBT262134 LLP262134 LVL262134 MFH262134 MPD262134 MYZ262134 NIV262134 NSR262134 OCN262134 OMJ262134 OWF262134 PGB262134 PPX262134 PZT262134 QJP262134 QTL262134 RDH262134 RND262134 RWZ262134 SGV262134 SQR262134 TAN262134 TKJ262134 TUF262134 UEB262134 UNX262134 UXT262134 VHP262134 VRL262134 WBH262134 WLD262134 WUZ262134 IN327670 SJ327670 ACF327670 AMB327670 AVX327670 BFT327670 BPP327670 BZL327670 CJH327670 CTD327670 DCZ327670 DMV327670 DWR327670 EGN327670 EQJ327670 FAF327670 FKB327670 FTX327670 GDT327670 GNP327670 GXL327670 HHH327670 HRD327670 IAZ327670 IKV327670 IUR327670 JEN327670 JOJ327670 JYF327670 KIB327670 KRX327670 LBT327670 LLP327670 LVL327670 MFH327670 MPD327670 MYZ327670 NIV327670 NSR327670 OCN327670 OMJ327670 OWF327670 PGB327670 PPX327670 PZT327670 QJP327670 QTL327670 RDH327670 RND327670 RWZ327670 SGV327670 SQR327670 TAN327670 TKJ327670 TUF327670 UEB327670 UNX327670 UXT327670 VHP327670 VRL327670 WBH327670 WLD327670 WUZ327670 IN393206 SJ393206 ACF393206 AMB393206 AVX393206 BFT393206 BPP393206 BZL393206 CJH393206 CTD393206 DCZ393206 DMV393206 DWR393206 EGN393206 EQJ393206 FAF393206 FKB393206 FTX393206 GDT393206 GNP393206 GXL393206 HHH393206 HRD393206 IAZ393206 IKV393206 IUR393206 JEN393206 JOJ393206 JYF393206 KIB393206 KRX393206 LBT393206 LLP393206 LVL393206 MFH393206 MPD393206 MYZ393206 NIV393206 NSR393206 OCN393206 OMJ393206 OWF393206 PGB393206 PPX393206 PZT393206 QJP393206 QTL393206 RDH393206 RND393206 RWZ393206 SGV393206 SQR393206 TAN393206 TKJ393206 TUF393206 UEB393206 UNX393206 UXT393206 VHP393206 VRL393206 WBH393206 WLD393206 WUZ393206 IN458742 SJ458742 ACF458742 AMB458742 AVX458742 BFT458742 BPP458742 BZL458742 CJH458742 CTD458742 DCZ458742 DMV458742 DWR458742 EGN458742 EQJ458742 FAF458742 FKB458742 FTX458742 GDT458742 GNP458742 GXL458742 HHH458742 HRD458742 IAZ458742 IKV458742 IUR458742 JEN458742 JOJ458742 JYF458742 KIB458742 KRX458742 LBT458742 LLP458742 LVL458742 MFH458742 MPD458742 MYZ458742 NIV458742 NSR458742 OCN458742 OMJ458742 OWF458742 PGB458742 PPX458742 PZT458742 QJP458742 QTL458742 RDH458742 RND458742 RWZ458742 SGV458742 SQR458742 TAN458742 TKJ458742 TUF458742 UEB458742 UNX458742 UXT458742 VHP458742 VRL458742 WBH458742 WLD458742 WUZ458742 IN524278 SJ524278 ACF524278 AMB524278 AVX524278 BFT524278 BPP524278 BZL524278 CJH524278 CTD524278 DCZ524278 DMV524278 DWR524278 EGN524278 EQJ524278 FAF524278 FKB524278 FTX524278 GDT524278 GNP524278 GXL524278 HHH524278 HRD524278 IAZ524278 IKV524278 IUR524278 JEN524278 JOJ524278 JYF524278 KIB524278 KRX524278 LBT524278 LLP524278 LVL524278 MFH524278 MPD524278 MYZ524278 NIV524278 NSR524278 OCN524278 OMJ524278 OWF524278 PGB524278 PPX524278 PZT524278 QJP524278 QTL524278 RDH524278 RND524278 RWZ524278 SGV524278 SQR524278 TAN524278 TKJ524278 TUF524278 UEB524278 UNX524278 UXT524278 VHP524278 VRL524278 WBH524278 WLD524278 WUZ524278 IN589814 SJ589814 ACF589814 AMB589814 AVX589814 BFT589814 BPP589814 BZL589814 CJH589814 CTD589814 DCZ589814 DMV589814 DWR589814 EGN589814 EQJ589814 FAF589814 FKB589814 FTX589814 GDT589814 GNP589814 GXL589814 HHH589814 HRD589814 IAZ589814 IKV589814 IUR589814 JEN589814 JOJ589814 JYF589814 KIB589814 KRX589814 LBT589814 LLP589814 LVL589814 MFH589814 MPD589814 MYZ589814 NIV589814 NSR589814 OCN589814 OMJ589814 OWF589814 PGB589814 PPX589814 PZT589814 QJP589814 QTL589814 RDH589814 RND589814 RWZ589814 SGV589814 SQR589814 TAN589814 TKJ589814 TUF589814 UEB589814 UNX589814 UXT589814 VHP589814 VRL589814 WBH589814 WLD589814 WUZ589814 IN655350 SJ655350 ACF655350 AMB655350 AVX655350 BFT655350 BPP655350 BZL655350 CJH655350 CTD655350 DCZ655350 DMV655350 DWR655350 EGN655350 EQJ655350 FAF655350 FKB655350 FTX655350 GDT655350 GNP655350 GXL655350 HHH655350 HRD655350 IAZ655350 IKV655350 IUR655350 JEN655350 JOJ655350 JYF655350 KIB655350 KRX655350 LBT655350 LLP655350 LVL655350 MFH655350 MPD655350 MYZ655350 NIV655350 NSR655350 OCN655350 OMJ655350 OWF655350 PGB655350 PPX655350 PZT655350 QJP655350 QTL655350 RDH655350 RND655350 RWZ655350 SGV655350 SQR655350 TAN655350 TKJ655350 TUF655350 UEB655350 UNX655350 UXT655350 VHP655350 VRL655350 WBH655350 WLD655350 WUZ655350 IN720886 SJ720886 ACF720886 AMB720886 AVX720886 BFT720886 BPP720886 BZL720886 CJH720886 CTD720886 DCZ720886 DMV720886 DWR720886 EGN720886 EQJ720886 FAF720886 FKB720886 FTX720886 GDT720886 GNP720886 GXL720886 HHH720886 HRD720886 IAZ720886 IKV720886 IUR720886 JEN720886 JOJ720886 JYF720886 KIB720886 KRX720886 LBT720886 LLP720886 LVL720886 MFH720886 MPD720886 MYZ720886 NIV720886 NSR720886 OCN720886 OMJ720886 OWF720886 PGB720886 PPX720886 PZT720886 QJP720886 QTL720886 RDH720886 RND720886 RWZ720886 SGV720886 SQR720886 TAN720886 TKJ720886 TUF720886 UEB720886 UNX720886 UXT720886 VHP720886 VRL720886 WBH720886 WLD720886 WUZ720886 IN786422 SJ786422 ACF786422 AMB786422 AVX786422 BFT786422 BPP786422 BZL786422 CJH786422 CTD786422 DCZ786422 DMV786422 DWR786422 EGN786422 EQJ786422 FAF786422 FKB786422 FTX786422 GDT786422 GNP786422 GXL786422 HHH786422 HRD786422 IAZ786422 IKV786422 IUR786422 JEN786422 JOJ786422 JYF786422 KIB786422 KRX786422 LBT786422 LLP786422 LVL786422 MFH786422 MPD786422 MYZ786422 NIV786422 NSR786422 OCN786422 OMJ786422 OWF786422 PGB786422 PPX786422 PZT786422 QJP786422 QTL786422 RDH786422 RND786422 RWZ786422 SGV786422 SQR786422 TAN786422 TKJ786422 TUF786422 UEB786422 UNX786422 UXT786422 VHP786422 VRL786422 WBH786422 WLD786422 WUZ786422 IN851958 SJ851958 ACF851958 AMB851958 AVX851958 BFT851958 BPP851958 BZL851958 CJH851958 CTD851958 DCZ851958 DMV851958 DWR851958 EGN851958 EQJ851958 FAF851958 FKB851958 FTX851958 GDT851958 GNP851958 GXL851958 HHH851958 HRD851958 IAZ851958 IKV851958 IUR851958 JEN851958 JOJ851958 JYF851958 KIB851958 KRX851958 LBT851958 LLP851958 LVL851958 MFH851958 MPD851958 MYZ851958 NIV851958 NSR851958 OCN851958 OMJ851958 OWF851958 PGB851958 PPX851958 PZT851958 QJP851958 QTL851958 RDH851958 RND851958 RWZ851958 SGV851958 SQR851958 TAN851958 TKJ851958 TUF851958 UEB851958 UNX851958 UXT851958 VHP851958 VRL851958 WBH851958 WLD851958 WUZ851958 IN917494 SJ917494 ACF917494 AMB917494 AVX917494 BFT917494 BPP917494 BZL917494 CJH917494 CTD917494 DCZ917494 DMV917494 DWR917494 EGN917494 EQJ917494 FAF917494 FKB917494 FTX917494 GDT917494 GNP917494 GXL917494 HHH917494 HRD917494 IAZ917494 IKV917494 IUR917494 JEN917494 JOJ917494 JYF917494 KIB917494 KRX917494 LBT917494 LLP917494 LVL917494 MFH917494 MPD917494 MYZ917494 NIV917494 NSR917494 OCN917494 OMJ917494 OWF917494 PGB917494 PPX917494 PZT917494 QJP917494 QTL917494 RDH917494 RND917494 RWZ917494 SGV917494 SQR917494 TAN917494 TKJ917494 TUF917494 UEB917494 UNX917494 UXT917494 VHP917494 VRL917494 WBH917494 WLD917494 WUZ917494 IN983030 SJ983030 ACF983030 AMB983030 AVX983030 BFT983030 BPP983030 BZL983030 CJH983030 CTD983030 DCZ983030 DMV983030 DWR983030 EGN983030 EQJ983030 FAF983030 FKB983030 FTX983030 GDT983030 GNP983030 GXL983030 HHH983030 HRD983030 IAZ983030 IKV983030 IUR983030 JEN983030 JOJ983030 JYF983030 KIB983030 KRX983030 LBT983030 LLP983030 LVL983030 MFH983030 MPD983030 MYZ983030 NIV983030 NSR983030 OCN983030 OMJ983030 OWF983030 PGB983030 PPX983030 PZT983030 QJP983030 QTL983030 RDH983030 RND983030 RWZ983030 SGV983030 SQR983030 TAN983030 TKJ983030 TUF983030 UEB983030 UNX983030 UXT983030 VHP983030 VRL983030 WBH983030 WLD983030 WUZ983030 IN65528 SJ65528 ACF65528 AMB65528 AVX65528 BFT65528 BPP65528 BZL65528 CJH65528 CTD65528 DCZ65528 DMV65528 DWR65528 EGN65528 EQJ65528 FAF65528 FKB65528 FTX65528 GDT65528 GNP65528 GXL65528 HHH65528 HRD65528 IAZ65528 IKV65528 IUR65528 JEN65528 JOJ65528 JYF65528 KIB65528 KRX65528 LBT65528 LLP65528 LVL65528 MFH65528 MPD65528 MYZ65528 NIV65528 NSR65528 OCN65528 OMJ65528 OWF65528 PGB65528 PPX65528 PZT65528 QJP65528 QTL65528 RDH65528 RND65528 RWZ65528 SGV65528 SQR65528 TAN65528 TKJ65528 TUF65528 UEB65528 UNX65528 UXT65528 VHP65528 VRL65528 WBH65528 WLD65528 WUZ65528 IN131064 SJ131064 ACF131064 AMB131064 AVX131064 BFT131064 BPP131064 BZL131064 CJH131064 CTD131064 DCZ131064 DMV131064 DWR131064 EGN131064 EQJ131064 FAF131064 FKB131064 FTX131064 GDT131064 GNP131064 GXL131064 HHH131064 HRD131064 IAZ131064 IKV131064 IUR131064 JEN131064 JOJ131064 JYF131064 KIB131064 KRX131064 LBT131064 LLP131064 LVL131064 MFH131064 MPD131064 MYZ131064 NIV131064 NSR131064 OCN131064 OMJ131064 OWF131064 PGB131064 PPX131064 PZT131064 QJP131064 QTL131064 RDH131064 RND131064 RWZ131064 SGV131064 SQR131064 TAN131064 TKJ131064 TUF131064 UEB131064 UNX131064 UXT131064 VHP131064 VRL131064 WBH131064 WLD131064 WUZ131064 IN196600 SJ196600 ACF196600 AMB196600 AVX196600 BFT196600 BPP196600 BZL196600 CJH196600 CTD196600 DCZ196600 DMV196600 DWR196600 EGN196600 EQJ196600 FAF196600 FKB196600 FTX196600 GDT196600 GNP196600 GXL196600 HHH196600 HRD196600 IAZ196600 IKV196600 IUR196600 JEN196600 JOJ196600 JYF196600 KIB196600 KRX196600 LBT196600 LLP196600 LVL196600 MFH196600 MPD196600 MYZ196600 NIV196600 NSR196600 OCN196600 OMJ196600 OWF196600 PGB196600 PPX196600 PZT196600 QJP196600 QTL196600 RDH196600 RND196600 RWZ196600 SGV196600 SQR196600 TAN196600 TKJ196600 TUF196600 UEB196600 UNX196600 UXT196600 VHP196600 VRL196600 WBH196600 WLD196600 WUZ196600 IN262136 SJ262136 ACF262136 AMB262136 AVX262136 BFT262136 BPP262136 BZL262136 CJH262136 CTD262136 DCZ262136 DMV262136 DWR262136 EGN262136 EQJ262136 FAF262136 FKB262136 FTX262136 GDT262136 GNP262136 GXL262136 HHH262136 HRD262136 IAZ262136 IKV262136 IUR262136 JEN262136 JOJ262136 JYF262136 KIB262136 KRX262136 LBT262136 LLP262136 LVL262136 MFH262136 MPD262136 MYZ262136 NIV262136 NSR262136 OCN262136 OMJ262136 OWF262136 PGB262136 PPX262136 PZT262136 QJP262136 QTL262136 RDH262136 RND262136 RWZ262136 SGV262136 SQR262136 TAN262136 TKJ262136 TUF262136 UEB262136 UNX262136 UXT262136 VHP262136 VRL262136 WBH262136 WLD262136 WUZ262136 IN327672 SJ327672 ACF327672 AMB327672 AVX327672 BFT327672 BPP327672 BZL327672 CJH327672 CTD327672 DCZ327672 DMV327672 DWR327672 EGN327672 EQJ327672 FAF327672 FKB327672 FTX327672 GDT327672 GNP327672 GXL327672 HHH327672 HRD327672 IAZ327672 IKV327672 IUR327672 JEN327672 JOJ327672 JYF327672 KIB327672 KRX327672 LBT327672 LLP327672 LVL327672 MFH327672 MPD327672 MYZ327672 NIV327672 NSR327672 OCN327672 OMJ327672 OWF327672 PGB327672 PPX327672 PZT327672 QJP327672 QTL327672 RDH327672 RND327672 RWZ327672 SGV327672 SQR327672 TAN327672 TKJ327672 TUF327672 UEB327672 UNX327672 UXT327672 VHP327672 VRL327672 WBH327672 WLD327672 WUZ327672 IN393208 SJ393208 ACF393208 AMB393208 AVX393208 BFT393208 BPP393208 BZL393208 CJH393208 CTD393208 DCZ393208 DMV393208 DWR393208 EGN393208 EQJ393208 FAF393208 FKB393208 FTX393208 GDT393208 GNP393208 GXL393208 HHH393208 HRD393208 IAZ393208 IKV393208 IUR393208 JEN393208 JOJ393208 JYF393208 KIB393208 KRX393208 LBT393208 LLP393208 LVL393208 MFH393208 MPD393208 MYZ393208 NIV393208 NSR393208 OCN393208 OMJ393208 OWF393208 PGB393208 PPX393208 PZT393208 QJP393208 QTL393208 RDH393208 RND393208 RWZ393208 SGV393208 SQR393208 TAN393208 TKJ393208 TUF393208 UEB393208 UNX393208 UXT393208 VHP393208 VRL393208 WBH393208 WLD393208 WUZ393208 IN458744 SJ458744 ACF458744 AMB458744 AVX458744 BFT458744 BPP458744 BZL458744 CJH458744 CTD458744 DCZ458744 DMV458744 DWR458744 EGN458744 EQJ458744 FAF458744 FKB458744 FTX458744 GDT458744 GNP458744 GXL458744 HHH458744 HRD458744 IAZ458744 IKV458744 IUR458744 JEN458744 JOJ458744 JYF458744 KIB458744 KRX458744 LBT458744 LLP458744 LVL458744 MFH458744 MPD458744 MYZ458744 NIV458744 NSR458744 OCN458744 OMJ458744 OWF458744 PGB458744 PPX458744 PZT458744 QJP458744 QTL458744 RDH458744 RND458744 RWZ458744 SGV458744 SQR458744 TAN458744 TKJ458744 TUF458744 UEB458744 UNX458744 UXT458744 VHP458744 VRL458744 WBH458744 WLD458744 WUZ458744 IN524280 SJ524280 ACF524280 AMB524280 AVX524280 BFT524280 BPP524280 BZL524280 CJH524280 CTD524280 DCZ524280 DMV524280 DWR524280 EGN524280 EQJ524280 FAF524280 FKB524280 FTX524280 GDT524280 GNP524280 GXL524280 HHH524280 HRD524280 IAZ524280 IKV524280 IUR524280 JEN524280 JOJ524280 JYF524280 KIB524280 KRX524280 LBT524280 LLP524280 LVL524280 MFH524280 MPD524280 MYZ524280 NIV524280 NSR524280 OCN524280 OMJ524280 OWF524280 PGB524280 PPX524280 PZT524280 QJP524280 QTL524280 RDH524280 RND524280 RWZ524280 SGV524280 SQR524280 TAN524280 TKJ524280 TUF524280 UEB524280 UNX524280 UXT524280 VHP524280 VRL524280 WBH524280 WLD524280 WUZ524280 IN589816 SJ589816 ACF589816 AMB589816 AVX589816 BFT589816 BPP589816 BZL589816 CJH589816 CTD589816 DCZ589816 DMV589816 DWR589816 EGN589816 EQJ589816 FAF589816 FKB589816 FTX589816 GDT589816 GNP589816 GXL589816 HHH589816 HRD589816 IAZ589816 IKV589816 IUR589816 JEN589816 JOJ589816 JYF589816 KIB589816 KRX589816 LBT589816 LLP589816 LVL589816 MFH589816 MPD589816 MYZ589816 NIV589816 NSR589816 OCN589816 OMJ589816 OWF589816 PGB589816 PPX589816 PZT589816 QJP589816 QTL589816 RDH589816 RND589816 RWZ589816 SGV589816 SQR589816 TAN589816 TKJ589816 TUF589816 UEB589816 UNX589816 UXT589816 VHP589816 VRL589816 WBH589816 WLD589816 WUZ589816 IN655352 SJ655352 ACF655352 AMB655352 AVX655352 BFT655352 BPP655352 BZL655352 CJH655352 CTD655352 DCZ655352 DMV655352 DWR655352 EGN655352 EQJ655352 FAF655352 FKB655352 FTX655352 GDT655352 GNP655352 GXL655352 HHH655352 HRD655352 IAZ655352 IKV655352 IUR655352 JEN655352 JOJ655352 JYF655352 KIB655352 KRX655352 LBT655352 LLP655352 LVL655352 MFH655352 MPD655352 MYZ655352 NIV655352 NSR655352 OCN655352 OMJ655352 OWF655352 PGB655352 PPX655352 PZT655352 QJP655352 QTL655352 RDH655352 RND655352 RWZ655352 SGV655352 SQR655352 TAN655352 TKJ655352 TUF655352 UEB655352 UNX655352 UXT655352 VHP655352 VRL655352 WBH655352 WLD655352 WUZ655352 IN720888 SJ720888 ACF720888 AMB720888 AVX720888 BFT720888 BPP720888 BZL720888 CJH720888 CTD720888 DCZ720888 DMV720888 DWR720888 EGN720888 EQJ720888 FAF720888 FKB720888 FTX720888 GDT720888 GNP720888 GXL720888 HHH720888 HRD720888 IAZ720888 IKV720888 IUR720888 JEN720888 JOJ720888 JYF720888 KIB720888 KRX720888 LBT720888 LLP720888 LVL720888 MFH720888 MPD720888 MYZ720888 NIV720888 NSR720888 OCN720888 OMJ720888 OWF720888 PGB720888 PPX720888 PZT720888 QJP720888 QTL720888 RDH720888 RND720888 RWZ720888 SGV720888 SQR720888 TAN720888 TKJ720888 TUF720888 UEB720888 UNX720888 UXT720888 VHP720888 VRL720888 WBH720888 WLD720888 WUZ720888 IN786424 SJ786424 ACF786424 AMB786424 AVX786424 BFT786424 BPP786424 BZL786424 CJH786424 CTD786424 DCZ786424 DMV786424 DWR786424 EGN786424 EQJ786424 FAF786424 FKB786424 FTX786424 GDT786424 GNP786424 GXL786424 HHH786424 HRD786424 IAZ786424 IKV786424 IUR786424 JEN786424 JOJ786424 JYF786424 KIB786424 KRX786424 LBT786424 LLP786424 LVL786424 MFH786424 MPD786424 MYZ786424 NIV786424 NSR786424 OCN786424 OMJ786424 OWF786424 PGB786424 PPX786424 PZT786424 QJP786424 QTL786424 RDH786424 RND786424 RWZ786424 SGV786424 SQR786424 TAN786424 TKJ786424 TUF786424 UEB786424 UNX786424 UXT786424 VHP786424 VRL786424 WBH786424 WLD786424 WUZ786424 IN851960 SJ851960 ACF851960 AMB851960 AVX851960 BFT851960 BPP851960 BZL851960 CJH851960 CTD851960 DCZ851960 DMV851960 DWR851960 EGN851960 EQJ851960 FAF851960 FKB851960 FTX851960 GDT851960 GNP851960 GXL851960 HHH851960 HRD851960 IAZ851960 IKV851960 IUR851960 JEN851960 JOJ851960 JYF851960 KIB851960 KRX851960 LBT851960 LLP851960 LVL851960 MFH851960 MPD851960 MYZ851960 NIV851960 NSR851960 OCN851960 OMJ851960 OWF851960 PGB851960 PPX851960 PZT851960 QJP851960 QTL851960 RDH851960 RND851960 RWZ851960 SGV851960 SQR851960 TAN851960 TKJ851960 TUF851960 UEB851960 UNX851960 UXT851960 VHP851960 VRL851960 WBH851960 WLD851960 WUZ851960 IN917496 SJ917496 ACF917496 AMB917496 AVX917496 BFT917496 BPP917496 BZL917496 CJH917496 CTD917496 DCZ917496 DMV917496 DWR917496 EGN917496 EQJ917496 FAF917496 FKB917496 FTX917496 GDT917496 GNP917496 GXL917496 HHH917496 HRD917496 IAZ917496 IKV917496 IUR917496 JEN917496 JOJ917496 JYF917496 KIB917496 KRX917496 LBT917496 LLP917496 LVL917496 MFH917496 MPD917496 MYZ917496 NIV917496 NSR917496 OCN917496 OMJ917496 OWF917496 PGB917496 PPX917496 PZT917496 QJP917496 QTL917496 RDH917496 RND917496 RWZ917496 SGV917496 SQR917496 TAN917496 TKJ917496 TUF917496 UEB917496 UNX917496 UXT917496 VHP917496 VRL917496 WBH917496 WLD917496 WUZ917496 IN983032 SJ983032 ACF983032 AMB983032 AVX983032 BFT983032 BPP983032 BZL983032 CJH983032 CTD983032 DCZ983032 DMV983032 DWR983032 EGN983032 EQJ983032 FAF983032 FKB983032 FTX983032 GDT983032 GNP983032 GXL983032 HHH983032 HRD983032 IAZ983032 IKV983032 IUR983032 JEN983032 JOJ983032 JYF983032 KIB983032 KRX983032 LBT983032 LLP983032 LVL983032 MFH983032 MPD983032 MYZ983032 NIV983032 NSR983032 OCN983032 OMJ983032 OWF983032 PGB983032 PPX983032 PZT983032 QJP983032 QTL983032 RDH983032 RND983032 RWZ983032 SGV983032 SQR983032 TAN983032 TKJ983032 TUF983032 UEB983032 UNX983032 UXT983032 VHP983032 VRL983032 WBH983032 WLD983032 WUZ983032 IN65530 SJ65530 ACF65530 AMB65530 AVX65530 BFT65530 BPP65530 BZL65530 CJH65530 CTD65530 DCZ65530 DMV65530 DWR65530 EGN65530 EQJ65530 FAF65530 FKB65530 FTX65530 GDT65530 GNP65530 GXL65530 HHH65530 HRD65530 IAZ65530 IKV65530 IUR65530 JEN65530 JOJ65530 JYF65530 KIB65530 KRX65530 LBT65530 LLP65530 LVL65530 MFH65530 MPD65530 MYZ65530 NIV65530 NSR65530 OCN65530 OMJ65530 OWF65530 PGB65530 PPX65530 PZT65530 QJP65530 QTL65530 RDH65530 RND65530 RWZ65530 SGV65530 SQR65530 TAN65530 TKJ65530 TUF65530 UEB65530 UNX65530 UXT65530 VHP65530 VRL65530 WBH65530 WLD65530 WUZ65530 IN131066 SJ131066 ACF131066 AMB131066 AVX131066 BFT131066 BPP131066 BZL131066 CJH131066 CTD131066 DCZ131066 DMV131066 DWR131066 EGN131066 EQJ131066 FAF131066 FKB131066 FTX131066 GDT131066 GNP131066 GXL131066 HHH131066 HRD131066 IAZ131066 IKV131066 IUR131066 JEN131066 JOJ131066 JYF131066 KIB131066 KRX131066 LBT131066 LLP131066 LVL131066 MFH131066 MPD131066 MYZ131066 NIV131066 NSR131066 OCN131066 OMJ131066 OWF131066 PGB131066 PPX131066 PZT131066 QJP131066 QTL131066 RDH131066 RND131066 RWZ131066 SGV131066 SQR131066 TAN131066 TKJ131066 TUF131066 UEB131066 UNX131066 UXT131066 VHP131066 VRL131066 WBH131066 WLD131066 WUZ131066 IN196602 SJ196602 ACF196602 AMB196602 AVX196602 BFT196602 BPP196602 BZL196602 CJH196602 CTD196602 DCZ196602 DMV196602 DWR196602 EGN196602 EQJ196602 FAF196602 FKB196602 FTX196602 GDT196602 GNP196602 GXL196602 HHH196602 HRD196602 IAZ196602 IKV196602 IUR196602 JEN196602 JOJ196602 JYF196602 KIB196602 KRX196602 LBT196602 LLP196602 LVL196602 MFH196602 MPD196602 MYZ196602 NIV196602 NSR196602 OCN196602 OMJ196602 OWF196602 PGB196602 PPX196602 PZT196602 QJP196602 QTL196602 RDH196602 RND196602 RWZ196602 SGV196602 SQR196602 TAN196602 TKJ196602 TUF196602 UEB196602 UNX196602 UXT196602 VHP196602 VRL196602 WBH196602 WLD196602 WUZ196602 IN262138 SJ262138 ACF262138 AMB262138 AVX262138 BFT262138 BPP262138 BZL262138 CJH262138 CTD262138 DCZ262138 DMV262138 DWR262138 EGN262138 EQJ262138 FAF262138 FKB262138 FTX262138 GDT262138 GNP262138 GXL262138 HHH262138 HRD262138 IAZ262138 IKV262138 IUR262138 JEN262138 JOJ262138 JYF262138 KIB262138 KRX262138 LBT262138 LLP262138 LVL262138 MFH262138 MPD262138 MYZ262138 NIV262138 NSR262138 OCN262138 OMJ262138 OWF262138 PGB262138 PPX262138 PZT262138 QJP262138 QTL262138 RDH262138 RND262138 RWZ262138 SGV262138 SQR262138 TAN262138 TKJ262138 TUF262138 UEB262138 UNX262138 UXT262138 VHP262138 VRL262138 WBH262138 WLD262138 WUZ262138 IN327674 SJ327674 ACF327674 AMB327674 AVX327674 BFT327674 BPP327674 BZL327674 CJH327674 CTD327674 DCZ327674 DMV327674 DWR327674 EGN327674 EQJ327674 FAF327674 FKB327674 FTX327674 GDT327674 GNP327674 GXL327674 HHH327674 HRD327674 IAZ327674 IKV327674 IUR327674 JEN327674 JOJ327674 JYF327674 KIB327674 KRX327674 LBT327674 LLP327674 LVL327674 MFH327674 MPD327674 MYZ327674 NIV327674 NSR327674 OCN327674 OMJ327674 OWF327674 PGB327674 PPX327674 PZT327674 QJP327674 QTL327674 RDH327674 RND327674 RWZ327674 SGV327674 SQR327674 TAN327674 TKJ327674 TUF327674 UEB327674 UNX327674 UXT327674 VHP327674 VRL327674 WBH327674 WLD327674 WUZ327674 IN393210 SJ393210 ACF393210 AMB393210 AVX393210 BFT393210 BPP393210 BZL393210 CJH393210 CTD393210 DCZ393210 DMV393210 DWR393210 EGN393210 EQJ393210 FAF393210 FKB393210 FTX393210 GDT393210 GNP393210 GXL393210 HHH393210 HRD393210 IAZ393210 IKV393210 IUR393210 JEN393210 JOJ393210 JYF393210 KIB393210 KRX393210 LBT393210 LLP393210 LVL393210 MFH393210 MPD393210 MYZ393210 NIV393210 NSR393210 OCN393210 OMJ393210 OWF393210 PGB393210 PPX393210 PZT393210 QJP393210 QTL393210 RDH393210 RND393210 RWZ393210 SGV393210 SQR393210 TAN393210 TKJ393210 TUF393210 UEB393210 UNX393210 UXT393210 VHP393210 VRL393210 WBH393210 WLD393210 WUZ393210 IN458746 SJ458746 ACF458746 AMB458746 AVX458746 BFT458746 BPP458746 BZL458746 CJH458746 CTD458746 DCZ458746 DMV458746 DWR458746 EGN458746 EQJ458746 FAF458746 FKB458746 FTX458746 GDT458746 GNP458746 GXL458746 HHH458746 HRD458746 IAZ458746 IKV458746 IUR458746 JEN458746 JOJ458746 JYF458746 KIB458746 KRX458746 LBT458746 LLP458746 LVL458746 MFH458746 MPD458746 MYZ458746 NIV458746 NSR458746 OCN458746 OMJ458746 OWF458746 PGB458746 PPX458746 PZT458746 QJP458746 QTL458746 RDH458746 RND458746 RWZ458746 SGV458746 SQR458746 TAN458746 TKJ458746 TUF458746 UEB458746 UNX458746 UXT458746 VHP458746 VRL458746 WBH458746 WLD458746 WUZ458746 IN524282 SJ524282 ACF524282 AMB524282 AVX524282 BFT524282 BPP524282 BZL524282 CJH524282 CTD524282 DCZ524282 DMV524282 DWR524282 EGN524282 EQJ524282 FAF524282 FKB524282 FTX524282 GDT524282 GNP524282 GXL524282 HHH524282 HRD524282 IAZ524282 IKV524282 IUR524282 JEN524282 JOJ524282 JYF524282 KIB524282 KRX524282 LBT524282 LLP524282 LVL524282 MFH524282 MPD524282 MYZ524282 NIV524282 NSR524282 OCN524282 OMJ524282 OWF524282 PGB524282 PPX524282 PZT524282 QJP524282 QTL524282 RDH524282 RND524282 RWZ524282 SGV524282 SQR524282 TAN524282 TKJ524282 TUF524282 UEB524282 UNX524282 UXT524282 VHP524282 VRL524282 WBH524282 WLD524282 WUZ524282 IN589818 SJ589818 ACF589818 AMB589818 AVX589818 BFT589818 BPP589818 BZL589818 CJH589818 CTD589818 DCZ589818 DMV589818 DWR589818 EGN589818 EQJ589818 FAF589818 FKB589818 FTX589818 GDT589818 GNP589818 GXL589818 HHH589818 HRD589818 IAZ589818 IKV589818 IUR589818 JEN589818 JOJ589818 JYF589818 KIB589818 KRX589818 LBT589818 LLP589818 LVL589818 MFH589818 MPD589818 MYZ589818 NIV589818 NSR589818 OCN589818 OMJ589818 OWF589818 PGB589818 PPX589818 PZT589818 QJP589818 QTL589818 RDH589818 RND589818 RWZ589818 SGV589818 SQR589818 TAN589818 TKJ589818 TUF589818 UEB589818 UNX589818 UXT589818 VHP589818 VRL589818 WBH589818 WLD589818 WUZ589818 IN655354 SJ655354 ACF655354 AMB655354 AVX655354 BFT655354 BPP655354 BZL655354 CJH655354 CTD655354 DCZ655354 DMV655354 DWR655354 EGN655354 EQJ655354 FAF655354 FKB655354 FTX655354 GDT655354 GNP655354 GXL655354 HHH655354 HRD655354 IAZ655354 IKV655354 IUR655354 JEN655354 JOJ655354 JYF655354 KIB655354 KRX655354 LBT655354 LLP655354 LVL655354 MFH655354 MPD655354 MYZ655354 NIV655354 NSR655354 OCN655354 OMJ655354 OWF655354 PGB655354 PPX655354 PZT655354 QJP655354 QTL655354 RDH655354 RND655354 RWZ655354 SGV655354 SQR655354 TAN655354 TKJ655354 TUF655354 UEB655354 UNX655354 UXT655354 VHP655354 VRL655354 WBH655354 WLD655354 WUZ655354 IN720890 SJ720890 ACF720890 AMB720890 AVX720890 BFT720890 BPP720890 BZL720890 CJH720890 CTD720890 DCZ720890 DMV720890 DWR720890 EGN720890 EQJ720890 FAF720890 FKB720890 FTX720890 GDT720890 GNP720890 GXL720890 HHH720890 HRD720890 IAZ720890 IKV720890 IUR720890 JEN720890 JOJ720890 JYF720890 KIB720890 KRX720890 LBT720890 LLP720890 LVL720890 MFH720890 MPD720890 MYZ720890 NIV720890 NSR720890 OCN720890 OMJ720890 OWF720890 PGB720890 PPX720890 PZT720890 QJP720890 QTL720890 RDH720890 RND720890 RWZ720890 SGV720890 SQR720890 TAN720890 TKJ720890 TUF720890 UEB720890 UNX720890 UXT720890 VHP720890 VRL720890 WBH720890 WLD720890 WUZ720890 IN786426 SJ786426 ACF786426 AMB786426 AVX786426 BFT786426 BPP786426 BZL786426 CJH786426 CTD786426 DCZ786426 DMV786426 DWR786426 EGN786426 EQJ786426 FAF786426 FKB786426 FTX786426 GDT786426 GNP786426 GXL786426 HHH786426 HRD786426 IAZ786426 IKV786426 IUR786426 JEN786426 JOJ786426 JYF786426 KIB786426 KRX786426 LBT786426 LLP786426 LVL786426 MFH786426 MPD786426 MYZ786426 NIV786426 NSR786426 OCN786426 OMJ786426 OWF786426 PGB786426 PPX786426 PZT786426 QJP786426 QTL786426 RDH786426 RND786426 RWZ786426 SGV786426 SQR786426 TAN786426 TKJ786426 TUF786426 UEB786426 UNX786426 UXT786426 VHP786426 VRL786426 WBH786426 WLD786426 WUZ786426 IN851962 SJ851962 ACF851962 AMB851962 AVX851962 BFT851962 BPP851962 BZL851962 CJH851962 CTD851962 DCZ851962 DMV851962 DWR851962 EGN851962 EQJ851962 FAF851962 FKB851962 FTX851962 GDT851962 GNP851962 GXL851962 HHH851962 HRD851962 IAZ851962 IKV851962 IUR851962 JEN851962 JOJ851962 JYF851962 KIB851962 KRX851962 LBT851962 LLP851962 LVL851962 MFH851962 MPD851962 MYZ851962 NIV851962 NSR851962 OCN851962 OMJ851962 OWF851962 PGB851962 PPX851962 PZT851962 QJP851962 QTL851962 RDH851962 RND851962 RWZ851962 SGV851962 SQR851962 TAN851962 TKJ851962 TUF851962 UEB851962 UNX851962 UXT851962 VHP851962 VRL851962 WBH851962 WLD851962 WUZ851962 IN917498 SJ917498 ACF917498 AMB917498 AVX917498 BFT917498 BPP917498 BZL917498 CJH917498 CTD917498 DCZ917498 DMV917498 DWR917498 EGN917498 EQJ917498 FAF917498 FKB917498 FTX917498 GDT917498 GNP917498 GXL917498 HHH917498 HRD917498 IAZ917498 IKV917498 IUR917498 JEN917498 JOJ917498 JYF917498 KIB917498 KRX917498 LBT917498 LLP917498 LVL917498 MFH917498 MPD917498 MYZ917498 NIV917498 NSR917498 OCN917498 OMJ917498 OWF917498 PGB917498 PPX917498 PZT917498 QJP917498 QTL917498 RDH917498 RND917498 RWZ917498 SGV917498 SQR917498 TAN917498 TKJ917498 TUF917498 UEB917498 UNX917498 UXT917498 VHP917498 VRL917498 WBH917498 WLD917498 WUZ917498 IN983034 SJ983034 ACF983034 AMB983034 AVX983034 BFT983034 BPP983034 BZL983034 CJH983034 CTD983034 DCZ983034 DMV983034 DWR983034 EGN983034 EQJ983034 FAF983034 FKB983034 FTX983034 GDT983034 GNP983034 GXL983034 HHH983034 HRD983034 IAZ983034 IKV983034 IUR983034 JEN983034 JOJ983034 JYF983034 KIB983034 KRX983034 LBT983034 LLP983034 LVL983034 MFH983034 MPD983034 MYZ983034 NIV983034 NSR983034 OCN983034 OMJ983034 OWF983034 PGB983034 PPX983034 PZT983034 QJP983034 QTL983034 RDH983034 RND983034 RWZ983034 SGV983034 SQR983034 TAN983034 TKJ983034 TUF983034 UEB983034 UNX983034 UXT983034 VHP983034 VRL983034 WBH983034 WLD983034" xr:uid="{00000000-0002-0000-0600-000000000000}">
      <formula1>#REF!</formula1>
    </dataValidation>
  </dataValidations>
  <printOptions horizontalCentered="1"/>
  <pageMargins left="0.42" right="0.28999999999999998" top="0.4" bottom="0.31" header="0.32" footer="0.24"/>
  <pageSetup paperSize="9" scale="52" fitToHeight="0" orientation="portrait" r:id="rId14"/>
  <headerFooter alignWithMargins="0"/>
  <rowBreaks count="1" manualBreakCount="1">
    <brk id="143" max="8" man="1"/>
  </rowBreaks>
  <ignoredErrors>
    <ignoredError sqref="A133:H133 I133:XFD133 A176" numberStoredAsText="1"/>
  </ignoredErrors>
  <drawing r:id="rId15"/>
  <legacyDrawing r:id="rId16"/>
  <mc:AlternateContent xmlns:mc="http://schemas.openxmlformats.org/markup-compatibility/2006">
    <mc:Choice Requires="x14">
      <controls>
        <mc:AlternateContent xmlns:mc="http://schemas.openxmlformats.org/markup-compatibility/2006">
          <mc:Choice Requires="x14">
            <control shapeId="141319" r:id="rId17" name="Check Box 7">
              <controlPr defaultSize="0" autoFill="0" autoLine="0" autoPict="0">
                <anchor moveWithCells="1" sizeWithCells="1">
                  <from>
                    <xdr:col>6</xdr:col>
                    <xdr:colOff>891540</xdr:colOff>
                    <xdr:row>81</xdr:row>
                    <xdr:rowOff>0</xdr:rowOff>
                  </from>
                  <to>
                    <xdr:col>6</xdr:col>
                    <xdr:colOff>891540</xdr:colOff>
                    <xdr:row>81</xdr:row>
                    <xdr:rowOff>0</xdr:rowOff>
                  </to>
                </anchor>
              </controlPr>
            </control>
          </mc:Choice>
        </mc:AlternateContent>
        <mc:AlternateContent xmlns:mc="http://schemas.openxmlformats.org/markup-compatibility/2006">
          <mc:Choice Requires="x14">
            <control shapeId="141320" r:id="rId18" name="Check Box 8">
              <controlPr defaultSize="0" autoFill="0" autoLine="0" autoPict="0">
                <anchor moveWithCells="1" sizeWithCells="1">
                  <from>
                    <xdr:col>6</xdr:col>
                    <xdr:colOff>891540</xdr:colOff>
                    <xdr:row>81</xdr:row>
                    <xdr:rowOff>0</xdr:rowOff>
                  </from>
                  <to>
                    <xdr:col>6</xdr:col>
                    <xdr:colOff>891540</xdr:colOff>
                    <xdr:row>81</xdr:row>
                    <xdr:rowOff>0</xdr:rowOff>
                  </to>
                </anchor>
              </controlPr>
            </control>
          </mc:Choice>
        </mc:AlternateContent>
        <mc:AlternateContent xmlns:mc="http://schemas.openxmlformats.org/markup-compatibility/2006">
          <mc:Choice Requires="x14">
            <control shapeId="141321" r:id="rId19" name="Check Box 9">
              <controlPr defaultSize="0" autoFill="0" autoLine="0" autoPict="0">
                <anchor moveWithCells="1" sizeWithCells="1">
                  <from>
                    <xdr:col>6</xdr:col>
                    <xdr:colOff>891540</xdr:colOff>
                    <xdr:row>81</xdr:row>
                    <xdr:rowOff>0</xdr:rowOff>
                  </from>
                  <to>
                    <xdr:col>6</xdr:col>
                    <xdr:colOff>891540</xdr:colOff>
                    <xdr:row>81</xdr:row>
                    <xdr:rowOff>0</xdr:rowOff>
                  </to>
                </anchor>
              </controlPr>
            </control>
          </mc:Choice>
        </mc:AlternateContent>
        <mc:AlternateContent xmlns:mc="http://schemas.openxmlformats.org/markup-compatibility/2006">
          <mc:Choice Requires="x14">
            <control shapeId="141322" r:id="rId20" name="Check Box 10">
              <controlPr defaultSize="0" autoFill="0" autoLine="0" autoPict="0">
                <anchor moveWithCells="1" sizeWithCells="1">
                  <from>
                    <xdr:col>6</xdr:col>
                    <xdr:colOff>891540</xdr:colOff>
                    <xdr:row>81</xdr:row>
                    <xdr:rowOff>0</xdr:rowOff>
                  </from>
                  <to>
                    <xdr:col>6</xdr:col>
                    <xdr:colOff>891540</xdr:colOff>
                    <xdr:row>81</xdr:row>
                    <xdr:rowOff>0</xdr:rowOff>
                  </to>
                </anchor>
              </controlPr>
            </control>
          </mc:Choice>
        </mc:AlternateContent>
        <mc:AlternateContent xmlns:mc="http://schemas.openxmlformats.org/markup-compatibility/2006">
          <mc:Choice Requires="x14">
            <control shapeId="141323" r:id="rId21" name="Check Box 11">
              <controlPr defaultSize="0" autoFill="0" autoLine="0" autoPict="0">
                <anchor moveWithCells="1" sizeWithCells="1">
                  <from>
                    <xdr:col>6</xdr:col>
                    <xdr:colOff>891540</xdr:colOff>
                    <xdr:row>81</xdr:row>
                    <xdr:rowOff>0</xdr:rowOff>
                  </from>
                  <to>
                    <xdr:col>6</xdr:col>
                    <xdr:colOff>899160</xdr:colOff>
                    <xdr:row>81</xdr:row>
                    <xdr:rowOff>0</xdr:rowOff>
                  </to>
                </anchor>
              </controlPr>
            </control>
          </mc:Choice>
        </mc:AlternateContent>
        <mc:AlternateContent xmlns:mc="http://schemas.openxmlformats.org/markup-compatibility/2006">
          <mc:Choice Requires="x14">
            <control shapeId="141324" r:id="rId22" name="Check Box 12">
              <controlPr defaultSize="0" autoFill="0" autoLine="0" autoPict="0">
                <anchor moveWithCells="1" sizeWithCells="1">
                  <from>
                    <xdr:col>5</xdr:col>
                    <xdr:colOff>45720</xdr:colOff>
                    <xdr:row>81</xdr:row>
                    <xdr:rowOff>0</xdr:rowOff>
                  </from>
                  <to>
                    <xdr:col>5</xdr:col>
                    <xdr:colOff>45720</xdr:colOff>
                    <xdr:row>81</xdr:row>
                    <xdr:rowOff>0</xdr:rowOff>
                  </to>
                </anchor>
              </controlPr>
            </control>
          </mc:Choice>
        </mc:AlternateContent>
        <mc:AlternateContent xmlns:mc="http://schemas.openxmlformats.org/markup-compatibility/2006">
          <mc:Choice Requires="x14">
            <control shapeId="141325" r:id="rId23" name="Check Box 13">
              <controlPr defaultSize="0" autoFill="0" autoLine="0" autoPict="0">
                <anchor moveWithCells="1" sizeWithCells="1">
                  <from>
                    <xdr:col>7</xdr:col>
                    <xdr:colOff>2781300</xdr:colOff>
                    <xdr:row>81</xdr:row>
                    <xdr:rowOff>0</xdr:rowOff>
                  </from>
                  <to>
                    <xdr:col>7</xdr:col>
                    <xdr:colOff>2781300</xdr:colOff>
                    <xdr:row>81</xdr:row>
                    <xdr:rowOff>0</xdr:rowOff>
                  </to>
                </anchor>
              </controlPr>
            </control>
          </mc:Choice>
        </mc:AlternateContent>
        <mc:AlternateContent xmlns:mc="http://schemas.openxmlformats.org/markup-compatibility/2006">
          <mc:Choice Requires="x14">
            <control shapeId="141326" r:id="rId24" name="Check Box 14">
              <controlPr defaultSize="0" autoFill="0" autoLine="0" autoPict="0">
                <anchor moveWithCells="1" sizeWithCells="1">
                  <from>
                    <xdr:col>7</xdr:col>
                    <xdr:colOff>2781300</xdr:colOff>
                    <xdr:row>81</xdr:row>
                    <xdr:rowOff>0</xdr:rowOff>
                  </from>
                  <to>
                    <xdr:col>7</xdr:col>
                    <xdr:colOff>2781300</xdr:colOff>
                    <xdr:row>81</xdr:row>
                    <xdr:rowOff>0</xdr:rowOff>
                  </to>
                </anchor>
              </controlPr>
            </control>
          </mc:Choice>
        </mc:AlternateContent>
        <mc:AlternateContent xmlns:mc="http://schemas.openxmlformats.org/markup-compatibility/2006">
          <mc:Choice Requires="x14">
            <control shapeId="141327" r:id="rId25" name="Check Box 15">
              <controlPr defaultSize="0" autoFill="0" autoLine="0" autoPict="0">
                <anchor moveWithCells="1" sizeWithCells="1">
                  <from>
                    <xdr:col>7</xdr:col>
                    <xdr:colOff>2781300</xdr:colOff>
                    <xdr:row>81</xdr:row>
                    <xdr:rowOff>0</xdr:rowOff>
                  </from>
                  <to>
                    <xdr:col>7</xdr:col>
                    <xdr:colOff>2781300</xdr:colOff>
                    <xdr:row>81</xdr:row>
                    <xdr:rowOff>0</xdr:rowOff>
                  </to>
                </anchor>
              </controlPr>
            </control>
          </mc:Choice>
        </mc:AlternateContent>
        <mc:AlternateContent xmlns:mc="http://schemas.openxmlformats.org/markup-compatibility/2006">
          <mc:Choice Requires="x14">
            <control shapeId="141328" r:id="rId26" name="Check Box 16">
              <controlPr defaultSize="0" autoFill="0" autoLine="0" autoPict="0">
                <anchor moveWithCells="1" sizeWithCells="1">
                  <from>
                    <xdr:col>7</xdr:col>
                    <xdr:colOff>2781300</xdr:colOff>
                    <xdr:row>81</xdr:row>
                    <xdr:rowOff>0</xdr:rowOff>
                  </from>
                  <to>
                    <xdr:col>7</xdr:col>
                    <xdr:colOff>2781300</xdr:colOff>
                    <xdr:row>81</xdr:row>
                    <xdr:rowOff>0</xdr:rowOff>
                  </to>
                </anchor>
              </controlPr>
            </control>
          </mc:Choice>
        </mc:AlternateContent>
        <mc:AlternateContent xmlns:mc="http://schemas.openxmlformats.org/markup-compatibility/2006">
          <mc:Choice Requires="x14">
            <control shapeId="141329" r:id="rId27" name="Check Box 17">
              <controlPr defaultSize="0" autoFill="0" autoLine="0" autoPict="0">
                <anchor moveWithCells="1" sizeWithCells="1">
                  <from>
                    <xdr:col>7</xdr:col>
                    <xdr:colOff>2781300</xdr:colOff>
                    <xdr:row>81</xdr:row>
                    <xdr:rowOff>0</xdr:rowOff>
                  </from>
                  <to>
                    <xdr:col>8</xdr:col>
                    <xdr:colOff>0</xdr:colOff>
                    <xdr:row>81</xdr:row>
                    <xdr:rowOff>0</xdr:rowOff>
                  </to>
                </anchor>
              </controlPr>
            </control>
          </mc:Choice>
        </mc:AlternateContent>
        <mc:AlternateContent xmlns:mc="http://schemas.openxmlformats.org/markup-compatibility/2006">
          <mc:Choice Requires="x14">
            <control shapeId="141330" r:id="rId28" name="Check Box 18">
              <controlPr defaultSize="0" autoFill="0" autoLine="0" autoPict="0">
                <anchor moveWithCells="1" sizeWithCells="1">
                  <from>
                    <xdr:col>7</xdr:col>
                    <xdr:colOff>45720</xdr:colOff>
                    <xdr:row>81</xdr:row>
                    <xdr:rowOff>0</xdr:rowOff>
                  </from>
                  <to>
                    <xdr:col>7</xdr:col>
                    <xdr:colOff>45720</xdr:colOff>
                    <xdr:row>81</xdr:row>
                    <xdr:rowOff>0</xdr:rowOff>
                  </to>
                </anchor>
              </controlPr>
            </control>
          </mc:Choice>
        </mc:AlternateContent>
        <mc:AlternateContent xmlns:mc="http://schemas.openxmlformats.org/markup-compatibility/2006">
          <mc:Choice Requires="x14">
            <control shapeId="141340" r:id="rId29" name="Check Box 28">
              <controlPr defaultSize="0" autoFill="0" autoLine="0" autoPict="0">
                <anchor moveWithCells="1">
                  <from>
                    <xdr:col>5</xdr:col>
                    <xdr:colOff>83820</xdr:colOff>
                    <xdr:row>87</xdr:row>
                    <xdr:rowOff>38100</xdr:rowOff>
                  </from>
                  <to>
                    <xdr:col>5</xdr:col>
                    <xdr:colOff>1623060</xdr:colOff>
                    <xdr:row>87</xdr:row>
                    <xdr:rowOff>266700</xdr:rowOff>
                  </to>
                </anchor>
              </controlPr>
            </control>
          </mc:Choice>
        </mc:AlternateContent>
        <mc:AlternateContent xmlns:mc="http://schemas.openxmlformats.org/markup-compatibility/2006">
          <mc:Choice Requires="x14">
            <control shapeId="141341" r:id="rId30" name="Check Box 29">
              <controlPr defaultSize="0" autoFill="0" autoLine="0" autoPict="0">
                <anchor moveWithCells="1">
                  <from>
                    <xdr:col>5</xdr:col>
                    <xdr:colOff>99060</xdr:colOff>
                    <xdr:row>87</xdr:row>
                    <xdr:rowOff>220980</xdr:rowOff>
                  </from>
                  <to>
                    <xdr:col>5</xdr:col>
                    <xdr:colOff>1630680</xdr:colOff>
                    <xdr:row>87</xdr:row>
                    <xdr:rowOff>449580</xdr:rowOff>
                  </to>
                </anchor>
              </controlPr>
            </control>
          </mc:Choice>
        </mc:AlternateContent>
        <mc:AlternateContent xmlns:mc="http://schemas.openxmlformats.org/markup-compatibility/2006">
          <mc:Choice Requires="x14">
            <control shapeId="141342" r:id="rId31" name="Check Box 30">
              <controlPr defaultSize="0" autoFill="0" autoLine="0" autoPict="0">
                <anchor moveWithCells="1">
                  <from>
                    <xdr:col>5</xdr:col>
                    <xdr:colOff>106680</xdr:colOff>
                    <xdr:row>87</xdr:row>
                    <xdr:rowOff>426720</xdr:rowOff>
                  </from>
                  <to>
                    <xdr:col>5</xdr:col>
                    <xdr:colOff>1630680</xdr:colOff>
                    <xdr:row>87</xdr:row>
                    <xdr:rowOff>655320</xdr:rowOff>
                  </to>
                </anchor>
              </controlPr>
            </control>
          </mc:Choice>
        </mc:AlternateContent>
        <mc:AlternateContent xmlns:mc="http://schemas.openxmlformats.org/markup-compatibility/2006">
          <mc:Choice Requires="x14">
            <control shapeId="141353" r:id="rId32" name="Check Box 41">
              <controlPr defaultSize="0" autoFill="0" autoLine="0" autoPict="0">
                <anchor moveWithCells="1">
                  <from>
                    <xdr:col>6</xdr:col>
                    <xdr:colOff>83820</xdr:colOff>
                    <xdr:row>87</xdr:row>
                    <xdr:rowOff>38100</xdr:rowOff>
                  </from>
                  <to>
                    <xdr:col>6</xdr:col>
                    <xdr:colOff>1623060</xdr:colOff>
                    <xdr:row>87</xdr:row>
                    <xdr:rowOff>266700</xdr:rowOff>
                  </to>
                </anchor>
              </controlPr>
            </control>
          </mc:Choice>
        </mc:AlternateContent>
        <mc:AlternateContent xmlns:mc="http://schemas.openxmlformats.org/markup-compatibility/2006">
          <mc:Choice Requires="x14">
            <control shapeId="141354" r:id="rId33" name="Check Box 42">
              <controlPr defaultSize="0" autoFill="0" autoLine="0" autoPict="0">
                <anchor moveWithCells="1">
                  <from>
                    <xdr:col>6</xdr:col>
                    <xdr:colOff>99060</xdr:colOff>
                    <xdr:row>87</xdr:row>
                    <xdr:rowOff>220980</xdr:rowOff>
                  </from>
                  <to>
                    <xdr:col>6</xdr:col>
                    <xdr:colOff>1630680</xdr:colOff>
                    <xdr:row>87</xdr:row>
                    <xdr:rowOff>449580</xdr:rowOff>
                  </to>
                </anchor>
              </controlPr>
            </control>
          </mc:Choice>
        </mc:AlternateContent>
        <mc:AlternateContent xmlns:mc="http://schemas.openxmlformats.org/markup-compatibility/2006">
          <mc:Choice Requires="x14">
            <control shapeId="141355" r:id="rId34" name="Check Box 43">
              <controlPr defaultSize="0" autoFill="0" autoLine="0" autoPict="0">
                <anchor moveWithCells="1">
                  <from>
                    <xdr:col>6</xdr:col>
                    <xdr:colOff>106680</xdr:colOff>
                    <xdr:row>87</xdr:row>
                    <xdr:rowOff>426720</xdr:rowOff>
                  </from>
                  <to>
                    <xdr:col>6</xdr:col>
                    <xdr:colOff>1630680</xdr:colOff>
                    <xdr:row>87</xdr:row>
                    <xdr:rowOff>655320</xdr:rowOff>
                  </to>
                </anchor>
              </controlPr>
            </control>
          </mc:Choice>
        </mc:AlternateContent>
        <mc:AlternateContent xmlns:mc="http://schemas.openxmlformats.org/markup-compatibility/2006">
          <mc:Choice Requires="x14">
            <control shapeId="141356" r:id="rId35" name="Check Box 44">
              <controlPr defaultSize="0" autoFill="0" autoLine="0" autoPict="0">
                <anchor moveWithCells="1">
                  <from>
                    <xdr:col>7</xdr:col>
                    <xdr:colOff>83820</xdr:colOff>
                    <xdr:row>87</xdr:row>
                    <xdr:rowOff>38100</xdr:rowOff>
                  </from>
                  <to>
                    <xdr:col>7</xdr:col>
                    <xdr:colOff>1623060</xdr:colOff>
                    <xdr:row>87</xdr:row>
                    <xdr:rowOff>266700</xdr:rowOff>
                  </to>
                </anchor>
              </controlPr>
            </control>
          </mc:Choice>
        </mc:AlternateContent>
        <mc:AlternateContent xmlns:mc="http://schemas.openxmlformats.org/markup-compatibility/2006">
          <mc:Choice Requires="x14">
            <control shapeId="141357" r:id="rId36" name="Check Box 45">
              <controlPr defaultSize="0" autoFill="0" autoLine="0" autoPict="0">
                <anchor moveWithCells="1">
                  <from>
                    <xdr:col>7</xdr:col>
                    <xdr:colOff>99060</xdr:colOff>
                    <xdr:row>87</xdr:row>
                    <xdr:rowOff>220980</xdr:rowOff>
                  </from>
                  <to>
                    <xdr:col>7</xdr:col>
                    <xdr:colOff>1630680</xdr:colOff>
                    <xdr:row>87</xdr:row>
                    <xdr:rowOff>449580</xdr:rowOff>
                  </to>
                </anchor>
              </controlPr>
            </control>
          </mc:Choice>
        </mc:AlternateContent>
        <mc:AlternateContent xmlns:mc="http://schemas.openxmlformats.org/markup-compatibility/2006">
          <mc:Choice Requires="x14">
            <control shapeId="141358" r:id="rId37" name="Check Box 46">
              <controlPr defaultSize="0" autoFill="0" autoLine="0" autoPict="0">
                <anchor moveWithCells="1">
                  <from>
                    <xdr:col>7</xdr:col>
                    <xdr:colOff>106680</xdr:colOff>
                    <xdr:row>87</xdr:row>
                    <xdr:rowOff>426720</xdr:rowOff>
                  </from>
                  <to>
                    <xdr:col>7</xdr:col>
                    <xdr:colOff>1630680</xdr:colOff>
                    <xdr:row>87</xdr:row>
                    <xdr:rowOff>655320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1000000}">
          <x14:formula1>
            <xm:f>"Yes,No"</xm:f>
          </x14:formula1>
          <xm:sqref>G186:G190 IL186:IL190 SH186:SH190 ACD186:ACD190 ALZ186:ALZ190 AVV186:AVV190 BFR186:BFR190 BPN186:BPN190 BZJ186:BZJ190 CJF186:CJF190 CTB186:CTB190 DCX186:DCX190 DMT186:DMT190 DWP186:DWP190 EGL186:EGL190 EQH186:EQH190 FAD186:FAD190 FJZ186:FJZ190 FTV186:FTV190 GDR186:GDR190 GNN186:GNN190 GXJ186:GXJ190 HHF186:HHF190 HRB186:HRB190 IAX186:IAX190 IKT186:IKT190 IUP186:IUP190 JEL186:JEL190 JOH186:JOH190 JYD186:JYD190 KHZ186:KHZ190 KRV186:KRV190 LBR186:LBR190 LLN186:LLN190 LVJ186:LVJ190 MFF186:MFF190 MPB186:MPB190 MYX186:MYX190 NIT186:NIT190 NSP186:NSP190 OCL186:OCL190 OMH186:OMH190 OWD186:OWD190 PFZ186:PFZ190 PPV186:PPV190 PZR186:PZR190 QJN186:QJN190 QTJ186:QTJ190 RDF186:RDF190 RNB186:RNB190 RWX186:RWX190 SGT186:SGT190 SQP186:SQP190 TAL186:TAL190 TKH186:TKH190 TUD186:TUD190 UDZ186:UDZ190 UNV186:UNV190 UXR186:UXR190 VHN186:VHN190 VRJ186:VRJ190 WBF186:WBF190 WLB186:WLB190 WUX186:WUX190 G65722:G65726 IL65722:IL65726 SH65722:SH65726 ACD65722:ACD65726 ALZ65722:ALZ65726 AVV65722:AVV65726 BFR65722:BFR65726 BPN65722:BPN65726 BZJ65722:BZJ65726 CJF65722:CJF65726 CTB65722:CTB65726 DCX65722:DCX65726 DMT65722:DMT65726 DWP65722:DWP65726 EGL65722:EGL65726 EQH65722:EQH65726 FAD65722:FAD65726 FJZ65722:FJZ65726 FTV65722:FTV65726 GDR65722:GDR65726 GNN65722:GNN65726 GXJ65722:GXJ65726 HHF65722:HHF65726 HRB65722:HRB65726 IAX65722:IAX65726 IKT65722:IKT65726 IUP65722:IUP65726 JEL65722:JEL65726 JOH65722:JOH65726 JYD65722:JYD65726 KHZ65722:KHZ65726 KRV65722:KRV65726 LBR65722:LBR65726 LLN65722:LLN65726 LVJ65722:LVJ65726 MFF65722:MFF65726 MPB65722:MPB65726 MYX65722:MYX65726 NIT65722:NIT65726 NSP65722:NSP65726 OCL65722:OCL65726 OMH65722:OMH65726 OWD65722:OWD65726 PFZ65722:PFZ65726 PPV65722:PPV65726 PZR65722:PZR65726 QJN65722:QJN65726 QTJ65722:QTJ65726 RDF65722:RDF65726 RNB65722:RNB65726 RWX65722:RWX65726 SGT65722:SGT65726 SQP65722:SQP65726 TAL65722:TAL65726 TKH65722:TKH65726 TUD65722:TUD65726 UDZ65722:UDZ65726 UNV65722:UNV65726 UXR65722:UXR65726 VHN65722:VHN65726 VRJ65722:VRJ65726 WBF65722:WBF65726 WLB65722:WLB65726 WUX65722:WUX65726 G131258:G131262 IL131258:IL131262 SH131258:SH131262 ACD131258:ACD131262 ALZ131258:ALZ131262 AVV131258:AVV131262 BFR131258:BFR131262 BPN131258:BPN131262 BZJ131258:BZJ131262 CJF131258:CJF131262 CTB131258:CTB131262 DCX131258:DCX131262 DMT131258:DMT131262 DWP131258:DWP131262 EGL131258:EGL131262 EQH131258:EQH131262 FAD131258:FAD131262 FJZ131258:FJZ131262 FTV131258:FTV131262 GDR131258:GDR131262 GNN131258:GNN131262 GXJ131258:GXJ131262 HHF131258:HHF131262 HRB131258:HRB131262 IAX131258:IAX131262 IKT131258:IKT131262 IUP131258:IUP131262 JEL131258:JEL131262 JOH131258:JOH131262 JYD131258:JYD131262 KHZ131258:KHZ131262 KRV131258:KRV131262 LBR131258:LBR131262 LLN131258:LLN131262 LVJ131258:LVJ131262 MFF131258:MFF131262 MPB131258:MPB131262 MYX131258:MYX131262 NIT131258:NIT131262 NSP131258:NSP131262 OCL131258:OCL131262 OMH131258:OMH131262 OWD131258:OWD131262 PFZ131258:PFZ131262 PPV131258:PPV131262 PZR131258:PZR131262 QJN131258:QJN131262 QTJ131258:QTJ131262 RDF131258:RDF131262 RNB131258:RNB131262 RWX131258:RWX131262 SGT131258:SGT131262 SQP131258:SQP131262 TAL131258:TAL131262 TKH131258:TKH131262 TUD131258:TUD131262 UDZ131258:UDZ131262 UNV131258:UNV131262 UXR131258:UXR131262 VHN131258:VHN131262 VRJ131258:VRJ131262 WBF131258:WBF131262 WLB131258:WLB131262 WUX131258:WUX131262 G196794:G196798 IL196794:IL196798 SH196794:SH196798 ACD196794:ACD196798 ALZ196794:ALZ196798 AVV196794:AVV196798 BFR196794:BFR196798 BPN196794:BPN196798 BZJ196794:BZJ196798 CJF196794:CJF196798 CTB196794:CTB196798 DCX196794:DCX196798 DMT196794:DMT196798 DWP196794:DWP196798 EGL196794:EGL196798 EQH196794:EQH196798 FAD196794:FAD196798 FJZ196794:FJZ196798 FTV196794:FTV196798 GDR196794:GDR196798 GNN196794:GNN196798 GXJ196794:GXJ196798 HHF196794:HHF196798 HRB196794:HRB196798 IAX196794:IAX196798 IKT196794:IKT196798 IUP196794:IUP196798 JEL196794:JEL196798 JOH196794:JOH196798 JYD196794:JYD196798 KHZ196794:KHZ196798 KRV196794:KRV196798 LBR196794:LBR196798 LLN196794:LLN196798 LVJ196794:LVJ196798 MFF196794:MFF196798 MPB196794:MPB196798 MYX196794:MYX196798 NIT196794:NIT196798 NSP196794:NSP196798 OCL196794:OCL196798 OMH196794:OMH196798 OWD196794:OWD196798 PFZ196794:PFZ196798 PPV196794:PPV196798 PZR196794:PZR196798 QJN196794:QJN196798 QTJ196794:QTJ196798 RDF196794:RDF196798 RNB196794:RNB196798 RWX196794:RWX196798 SGT196794:SGT196798 SQP196794:SQP196798 TAL196794:TAL196798 TKH196794:TKH196798 TUD196794:TUD196798 UDZ196794:UDZ196798 UNV196794:UNV196798 UXR196794:UXR196798 VHN196794:VHN196798 VRJ196794:VRJ196798 WBF196794:WBF196798 WLB196794:WLB196798 WUX196794:WUX196798 G262330:G262334 IL262330:IL262334 SH262330:SH262334 ACD262330:ACD262334 ALZ262330:ALZ262334 AVV262330:AVV262334 BFR262330:BFR262334 BPN262330:BPN262334 BZJ262330:BZJ262334 CJF262330:CJF262334 CTB262330:CTB262334 DCX262330:DCX262334 DMT262330:DMT262334 DWP262330:DWP262334 EGL262330:EGL262334 EQH262330:EQH262334 FAD262330:FAD262334 FJZ262330:FJZ262334 FTV262330:FTV262334 GDR262330:GDR262334 GNN262330:GNN262334 GXJ262330:GXJ262334 HHF262330:HHF262334 HRB262330:HRB262334 IAX262330:IAX262334 IKT262330:IKT262334 IUP262330:IUP262334 JEL262330:JEL262334 JOH262330:JOH262334 JYD262330:JYD262334 KHZ262330:KHZ262334 KRV262330:KRV262334 LBR262330:LBR262334 LLN262330:LLN262334 LVJ262330:LVJ262334 MFF262330:MFF262334 MPB262330:MPB262334 MYX262330:MYX262334 NIT262330:NIT262334 NSP262330:NSP262334 OCL262330:OCL262334 OMH262330:OMH262334 OWD262330:OWD262334 PFZ262330:PFZ262334 PPV262330:PPV262334 PZR262330:PZR262334 QJN262330:QJN262334 QTJ262330:QTJ262334 RDF262330:RDF262334 RNB262330:RNB262334 RWX262330:RWX262334 SGT262330:SGT262334 SQP262330:SQP262334 TAL262330:TAL262334 TKH262330:TKH262334 TUD262330:TUD262334 UDZ262330:UDZ262334 UNV262330:UNV262334 UXR262330:UXR262334 VHN262330:VHN262334 VRJ262330:VRJ262334 WBF262330:WBF262334 WLB262330:WLB262334 WUX262330:WUX262334 G327866:G327870 IL327866:IL327870 SH327866:SH327870 ACD327866:ACD327870 ALZ327866:ALZ327870 AVV327866:AVV327870 BFR327866:BFR327870 BPN327866:BPN327870 BZJ327866:BZJ327870 CJF327866:CJF327870 CTB327866:CTB327870 DCX327866:DCX327870 DMT327866:DMT327870 DWP327866:DWP327870 EGL327866:EGL327870 EQH327866:EQH327870 FAD327866:FAD327870 FJZ327866:FJZ327870 FTV327866:FTV327870 GDR327866:GDR327870 GNN327866:GNN327870 GXJ327866:GXJ327870 HHF327866:HHF327870 HRB327866:HRB327870 IAX327866:IAX327870 IKT327866:IKT327870 IUP327866:IUP327870 JEL327866:JEL327870 JOH327866:JOH327870 JYD327866:JYD327870 KHZ327866:KHZ327870 KRV327866:KRV327870 LBR327866:LBR327870 LLN327866:LLN327870 LVJ327866:LVJ327870 MFF327866:MFF327870 MPB327866:MPB327870 MYX327866:MYX327870 NIT327866:NIT327870 NSP327866:NSP327870 OCL327866:OCL327870 OMH327866:OMH327870 OWD327866:OWD327870 PFZ327866:PFZ327870 PPV327866:PPV327870 PZR327866:PZR327870 QJN327866:QJN327870 QTJ327866:QTJ327870 RDF327866:RDF327870 RNB327866:RNB327870 RWX327866:RWX327870 SGT327866:SGT327870 SQP327866:SQP327870 TAL327866:TAL327870 TKH327866:TKH327870 TUD327866:TUD327870 UDZ327866:UDZ327870 UNV327866:UNV327870 UXR327866:UXR327870 VHN327866:VHN327870 VRJ327866:VRJ327870 WBF327866:WBF327870 WLB327866:WLB327870 WUX327866:WUX327870 G393402:G393406 IL393402:IL393406 SH393402:SH393406 ACD393402:ACD393406 ALZ393402:ALZ393406 AVV393402:AVV393406 BFR393402:BFR393406 BPN393402:BPN393406 BZJ393402:BZJ393406 CJF393402:CJF393406 CTB393402:CTB393406 DCX393402:DCX393406 DMT393402:DMT393406 DWP393402:DWP393406 EGL393402:EGL393406 EQH393402:EQH393406 FAD393402:FAD393406 FJZ393402:FJZ393406 FTV393402:FTV393406 GDR393402:GDR393406 GNN393402:GNN393406 GXJ393402:GXJ393406 HHF393402:HHF393406 HRB393402:HRB393406 IAX393402:IAX393406 IKT393402:IKT393406 IUP393402:IUP393406 JEL393402:JEL393406 JOH393402:JOH393406 JYD393402:JYD393406 KHZ393402:KHZ393406 KRV393402:KRV393406 LBR393402:LBR393406 LLN393402:LLN393406 LVJ393402:LVJ393406 MFF393402:MFF393406 MPB393402:MPB393406 MYX393402:MYX393406 NIT393402:NIT393406 NSP393402:NSP393406 OCL393402:OCL393406 OMH393402:OMH393406 OWD393402:OWD393406 PFZ393402:PFZ393406 PPV393402:PPV393406 PZR393402:PZR393406 QJN393402:QJN393406 QTJ393402:QTJ393406 RDF393402:RDF393406 RNB393402:RNB393406 RWX393402:RWX393406 SGT393402:SGT393406 SQP393402:SQP393406 TAL393402:TAL393406 TKH393402:TKH393406 TUD393402:TUD393406 UDZ393402:UDZ393406 UNV393402:UNV393406 UXR393402:UXR393406 VHN393402:VHN393406 VRJ393402:VRJ393406 WBF393402:WBF393406 WLB393402:WLB393406 WUX393402:WUX393406 G458938:G458942 IL458938:IL458942 SH458938:SH458942 ACD458938:ACD458942 ALZ458938:ALZ458942 AVV458938:AVV458942 BFR458938:BFR458942 BPN458938:BPN458942 BZJ458938:BZJ458942 CJF458938:CJF458942 CTB458938:CTB458942 DCX458938:DCX458942 DMT458938:DMT458942 DWP458938:DWP458942 EGL458938:EGL458942 EQH458938:EQH458942 FAD458938:FAD458942 FJZ458938:FJZ458942 FTV458938:FTV458942 GDR458938:GDR458942 GNN458938:GNN458942 GXJ458938:GXJ458942 HHF458938:HHF458942 HRB458938:HRB458942 IAX458938:IAX458942 IKT458938:IKT458942 IUP458938:IUP458942 JEL458938:JEL458942 JOH458938:JOH458942 JYD458938:JYD458942 KHZ458938:KHZ458942 KRV458938:KRV458942 LBR458938:LBR458942 LLN458938:LLN458942 LVJ458938:LVJ458942 MFF458938:MFF458942 MPB458938:MPB458942 MYX458938:MYX458942 NIT458938:NIT458942 NSP458938:NSP458942 OCL458938:OCL458942 OMH458938:OMH458942 OWD458938:OWD458942 PFZ458938:PFZ458942 PPV458938:PPV458942 PZR458938:PZR458942 QJN458938:QJN458942 QTJ458938:QTJ458942 RDF458938:RDF458942 RNB458938:RNB458942 RWX458938:RWX458942 SGT458938:SGT458942 SQP458938:SQP458942 TAL458938:TAL458942 TKH458938:TKH458942 TUD458938:TUD458942 UDZ458938:UDZ458942 UNV458938:UNV458942 UXR458938:UXR458942 VHN458938:VHN458942 VRJ458938:VRJ458942 WBF458938:WBF458942 WLB458938:WLB458942 WUX458938:WUX458942 G524474:G524478 IL524474:IL524478 SH524474:SH524478 ACD524474:ACD524478 ALZ524474:ALZ524478 AVV524474:AVV524478 BFR524474:BFR524478 BPN524474:BPN524478 BZJ524474:BZJ524478 CJF524474:CJF524478 CTB524474:CTB524478 DCX524474:DCX524478 DMT524474:DMT524478 DWP524474:DWP524478 EGL524474:EGL524478 EQH524474:EQH524478 FAD524474:FAD524478 FJZ524474:FJZ524478 FTV524474:FTV524478 GDR524474:GDR524478 GNN524474:GNN524478 GXJ524474:GXJ524478 HHF524474:HHF524478 HRB524474:HRB524478 IAX524474:IAX524478 IKT524474:IKT524478 IUP524474:IUP524478 JEL524474:JEL524478 JOH524474:JOH524478 JYD524474:JYD524478 KHZ524474:KHZ524478 KRV524474:KRV524478 LBR524474:LBR524478 LLN524474:LLN524478 LVJ524474:LVJ524478 MFF524474:MFF524478 MPB524474:MPB524478 MYX524474:MYX524478 NIT524474:NIT524478 NSP524474:NSP524478 OCL524474:OCL524478 OMH524474:OMH524478 OWD524474:OWD524478 PFZ524474:PFZ524478 PPV524474:PPV524478 PZR524474:PZR524478 QJN524474:QJN524478 QTJ524474:QTJ524478 RDF524474:RDF524478 RNB524474:RNB524478 RWX524474:RWX524478 SGT524474:SGT524478 SQP524474:SQP524478 TAL524474:TAL524478 TKH524474:TKH524478 TUD524474:TUD524478 UDZ524474:UDZ524478 UNV524474:UNV524478 UXR524474:UXR524478 VHN524474:VHN524478 VRJ524474:VRJ524478 WBF524474:WBF524478 WLB524474:WLB524478 WUX524474:WUX524478 G590010:G590014 IL590010:IL590014 SH590010:SH590014 ACD590010:ACD590014 ALZ590010:ALZ590014 AVV590010:AVV590014 BFR590010:BFR590014 BPN590010:BPN590014 BZJ590010:BZJ590014 CJF590010:CJF590014 CTB590010:CTB590014 DCX590010:DCX590014 DMT590010:DMT590014 DWP590010:DWP590014 EGL590010:EGL590014 EQH590010:EQH590014 FAD590010:FAD590014 FJZ590010:FJZ590014 FTV590010:FTV590014 GDR590010:GDR590014 GNN590010:GNN590014 GXJ590010:GXJ590014 HHF590010:HHF590014 HRB590010:HRB590014 IAX590010:IAX590014 IKT590010:IKT590014 IUP590010:IUP590014 JEL590010:JEL590014 JOH590010:JOH590014 JYD590010:JYD590014 KHZ590010:KHZ590014 KRV590010:KRV590014 LBR590010:LBR590014 LLN590010:LLN590014 LVJ590010:LVJ590014 MFF590010:MFF590014 MPB590010:MPB590014 MYX590010:MYX590014 NIT590010:NIT590014 NSP590010:NSP590014 OCL590010:OCL590014 OMH590010:OMH590014 OWD590010:OWD590014 PFZ590010:PFZ590014 PPV590010:PPV590014 PZR590010:PZR590014 QJN590010:QJN590014 QTJ590010:QTJ590014 RDF590010:RDF590014 RNB590010:RNB590014 RWX590010:RWX590014 SGT590010:SGT590014 SQP590010:SQP590014 TAL590010:TAL590014 TKH590010:TKH590014 TUD590010:TUD590014 UDZ590010:UDZ590014 UNV590010:UNV590014 UXR590010:UXR590014 VHN590010:VHN590014 VRJ590010:VRJ590014 WBF590010:WBF590014 WLB590010:WLB590014 WUX590010:WUX590014 G655546:G655550 IL655546:IL655550 SH655546:SH655550 ACD655546:ACD655550 ALZ655546:ALZ655550 AVV655546:AVV655550 BFR655546:BFR655550 BPN655546:BPN655550 BZJ655546:BZJ655550 CJF655546:CJF655550 CTB655546:CTB655550 DCX655546:DCX655550 DMT655546:DMT655550 DWP655546:DWP655550 EGL655546:EGL655550 EQH655546:EQH655550 FAD655546:FAD655550 FJZ655546:FJZ655550 FTV655546:FTV655550 GDR655546:GDR655550 GNN655546:GNN655550 GXJ655546:GXJ655550 HHF655546:HHF655550 HRB655546:HRB655550 IAX655546:IAX655550 IKT655546:IKT655550 IUP655546:IUP655550 JEL655546:JEL655550 JOH655546:JOH655550 JYD655546:JYD655550 KHZ655546:KHZ655550 KRV655546:KRV655550 LBR655546:LBR655550 LLN655546:LLN655550 LVJ655546:LVJ655550 MFF655546:MFF655550 MPB655546:MPB655550 MYX655546:MYX655550 NIT655546:NIT655550 NSP655546:NSP655550 OCL655546:OCL655550 OMH655546:OMH655550 OWD655546:OWD655550 PFZ655546:PFZ655550 PPV655546:PPV655550 PZR655546:PZR655550 QJN655546:QJN655550 QTJ655546:QTJ655550 RDF655546:RDF655550 RNB655546:RNB655550 RWX655546:RWX655550 SGT655546:SGT655550 SQP655546:SQP655550 TAL655546:TAL655550 TKH655546:TKH655550 TUD655546:TUD655550 UDZ655546:UDZ655550 UNV655546:UNV655550 UXR655546:UXR655550 VHN655546:VHN655550 VRJ655546:VRJ655550 WBF655546:WBF655550 WLB655546:WLB655550 WUX655546:WUX655550 G721082:G721086 IL721082:IL721086 SH721082:SH721086 ACD721082:ACD721086 ALZ721082:ALZ721086 AVV721082:AVV721086 BFR721082:BFR721086 BPN721082:BPN721086 BZJ721082:BZJ721086 CJF721082:CJF721086 CTB721082:CTB721086 DCX721082:DCX721086 DMT721082:DMT721086 DWP721082:DWP721086 EGL721082:EGL721086 EQH721082:EQH721086 FAD721082:FAD721086 FJZ721082:FJZ721086 FTV721082:FTV721086 GDR721082:GDR721086 GNN721082:GNN721086 GXJ721082:GXJ721086 HHF721082:HHF721086 HRB721082:HRB721086 IAX721082:IAX721086 IKT721082:IKT721086 IUP721082:IUP721086 JEL721082:JEL721086 JOH721082:JOH721086 JYD721082:JYD721086 KHZ721082:KHZ721086 KRV721082:KRV721086 LBR721082:LBR721086 LLN721082:LLN721086 LVJ721082:LVJ721086 MFF721082:MFF721086 MPB721082:MPB721086 MYX721082:MYX721086 NIT721082:NIT721086 NSP721082:NSP721086 OCL721082:OCL721086 OMH721082:OMH721086 OWD721082:OWD721086 PFZ721082:PFZ721086 PPV721082:PPV721086 PZR721082:PZR721086 QJN721082:QJN721086 QTJ721082:QTJ721086 RDF721082:RDF721086 RNB721082:RNB721086 RWX721082:RWX721086 SGT721082:SGT721086 SQP721082:SQP721086 TAL721082:TAL721086 TKH721082:TKH721086 TUD721082:TUD721086 UDZ721082:UDZ721086 UNV721082:UNV721086 UXR721082:UXR721086 VHN721082:VHN721086 VRJ721082:VRJ721086 WBF721082:WBF721086 WLB721082:WLB721086 WUX721082:WUX721086 G786618:G786622 IL786618:IL786622 SH786618:SH786622 ACD786618:ACD786622 ALZ786618:ALZ786622 AVV786618:AVV786622 BFR786618:BFR786622 BPN786618:BPN786622 BZJ786618:BZJ786622 CJF786618:CJF786622 CTB786618:CTB786622 DCX786618:DCX786622 DMT786618:DMT786622 DWP786618:DWP786622 EGL786618:EGL786622 EQH786618:EQH786622 FAD786618:FAD786622 FJZ786618:FJZ786622 FTV786618:FTV786622 GDR786618:GDR786622 GNN786618:GNN786622 GXJ786618:GXJ786622 HHF786618:HHF786622 HRB786618:HRB786622 IAX786618:IAX786622 IKT786618:IKT786622 IUP786618:IUP786622 JEL786618:JEL786622 JOH786618:JOH786622 JYD786618:JYD786622 KHZ786618:KHZ786622 KRV786618:KRV786622 LBR786618:LBR786622 LLN786618:LLN786622 LVJ786618:LVJ786622 MFF786618:MFF786622 MPB786618:MPB786622 MYX786618:MYX786622 NIT786618:NIT786622 NSP786618:NSP786622 OCL786618:OCL786622 OMH786618:OMH786622 OWD786618:OWD786622 PFZ786618:PFZ786622 PPV786618:PPV786622 PZR786618:PZR786622 QJN786618:QJN786622 QTJ786618:QTJ786622 RDF786618:RDF786622 RNB786618:RNB786622 RWX786618:RWX786622 SGT786618:SGT786622 SQP786618:SQP786622 TAL786618:TAL786622 TKH786618:TKH786622 TUD786618:TUD786622 UDZ786618:UDZ786622 UNV786618:UNV786622 UXR786618:UXR786622 VHN786618:VHN786622 VRJ786618:VRJ786622 WBF786618:WBF786622 WLB786618:WLB786622 WUX786618:WUX786622 G852154:G852158 IL852154:IL852158 SH852154:SH852158 ACD852154:ACD852158 ALZ852154:ALZ852158 AVV852154:AVV852158 BFR852154:BFR852158 BPN852154:BPN852158 BZJ852154:BZJ852158 CJF852154:CJF852158 CTB852154:CTB852158 DCX852154:DCX852158 DMT852154:DMT852158 DWP852154:DWP852158 EGL852154:EGL852158 EQH852154:EQH852158 FAD852154:FAD852158 FJZ852154:FJZ852158 FTV852154:FTV852158 GDR852154:GDR852158 GNN852154:GNN852158 GXJ852154:GXJ852158 HHF852154:HHF852158 HRB852154:HRB852158 IAX852154:IAX852158 IKT852154:IKT852158 IUP852154:IUP852158 JEL852154:JEL852158 JOH852154:JOH852158 JYD852154:JYD852158 KHZ852154:KHZ852158 KRV852154:KRV852158 LBR852154:LBR852158 LLN852154:LLN852158 LVJ852154:LVJ852158 MFF852154:MFF852158 MPB852154:MPB852158 MYX852154:MYX852158 NIT852154:NIT852158 NSP852154:NSP852158 OCL852154:OCL852158 OMH852154:OMH852158 OWD852154:OWD852158 PFZ852154:PFZ852158 PPV852154:PPV852158 PZR852154:PZR852158 QJN852154:QJN852158 QTJ852154:QTJ852158 RDF852154:RDF852158 RNB852154:RNB852158 RWX852154:RWX852158 SGT852154:SGT852158 SQP852154:SQP852158 TAL852154:TAL852158 TKH852154:TKH852158 TUD852154:TUD852158 UDZ852154:UDZ852158 UNV852154:UNV852158 UXR852154:UXR852158 VHN852154:VHN852158 VRJ852154:VRJ852158 WBF852154:WBF852158 WLB852154:WLB852158 WUX852154:WUX852158 G917690:G917694 IL917690:IL917694 SH917690:SH917694 ACD917690:ACD917694 ALZ917690:ALZ917694 AVV917690:AVV917694 BFR917690:BFR917694 BPN917690:BPN917694 BZJ917690:BZJ917694 CJF917690:CJF917694 CTB917690:CTB917694 DCX917690:DCX917694 DMT917690:DMT917694 DWP917690:DWP917694 EGL917690:EGL917694 EQH917690:EQH917694 FAD917690:FAD917694 FJZ917690:FJZ917694 FTV917690:FTV917694 GDR917690:GDR917694 GNN917690:GNN917694 GXJ917690:GXJ917694 HHF917690:HHF917694 HRB917690:HRB917694 IAX917690:IAX917694 IKT917690:IKT917694 IUP917690:IUP917694 JEL917690:JEL917694 JOH917690:JOH917694 JYD917690:JYD917694 KHZ917690:KHZ917694 KRV917690:KRV917694 LBR917690:LBR917694 LLN917690:LLN917694 LVJ917690:LVJ917694 MFF917690:MFF917694 MPB917690:MPB917694 MYX917690:MYX917694 NIT917690:NIT917694 NSP917690:NSP917694 OCL917690:OCL917694 OMH917690:OMH917694 OWD917690:OWD917694 PFZ917690:PFZ917694 PPV917690:PPV917694 PZR917690:PZR917694 QJN917690:QJN917694 QTJ917690:QTJ917694 RDF917690:RDF917694 RNB917690:RNB917694 RWX917690:RWX917694 SGT917690:SGT917694 SQP917690:SQP917694 TAL917690:TAL917694 TKH917690:TKH917694 TUD917690:TUD917694 UDZ917690:UDZ917694 UNV917690:UNV917694 UXR917690:UXR917694 VHN917690:VHN917694 VRJ917690:VRJ917694 WBF917690:WBF917694 WLB917690:WLB917694 WUX917690:WUX917694 G983226:G983230 IL983226:IL983230 SH983226:SH983230 ACD983226:ACD983230 ALZ983226:ALZ983230 AVV983226:AVV983230 BFR983226:BFR983230 BPN983226:BPN983230 BZJ983226:BZJ983230 CJF983226:CJF983230 CTB983226:CTB983230 DCX983226:DCX983230 DMT983226:DMT983230 DWP983226:DWP983230 EGL983226:EGL983230 EQH983226:EQH983230 FAD983226:FAD983230 FJZ983226:FJZ983230 FTV983226:FTV983230 GDR983226:GDR983230 GNN983226:GNN983230 GXJ983226:GXJ983230 HHF983226:HHF983230 HRB983226:HRB983230 IAX983226:IAX983230 IKT983226:IKT983230 IUP983226:IUP983230 JEL983226:JEL983230 JOH983226:JOH983230 JYD983226:JYD983230 KHZ983226:KHZ983230 KRV983226:KRV983230 LBR983226:LBR983230 LLN983226:LLN983230 LVJ983226:LVJ983230 MFF983226:MFF983230 MPB983226:MPB983230 MYX983226:MYX983230 NIT983226:NIT983230 NSP983226:NSP983230 OCL983226:OCL983230 OMH983226:OMH983230 OWD983226:OWD983230 PFZ983226:PFZ983230 PPV983226:PPV983230 PZR983226:PZR983230 QJN983226:QJN983230 QTJ983226:QTJ983230 RDF983226:RDF983230 RNB983226:RNB983230 RWX983226:RWX983230 SGT983226:SGT983230 SQP983226:SQP983230 TAL983226:TAL983230 TKH983226:TKH983230 TUD983226:TUD983230 UDZ983226:UDZ983230 UNV983226:UNV983230 UXR983226:UXR983230 VHN983226:VHN983230 VRJ983226:VRJ983230 WBF983226:WBF983230 WLB983226:WLB983230 WUX983226:WUX983230 E65625 IJ65625 SF65625 ACB65625 ALX65625 AVT65625 BFP65625 BPL65625 BZH65625 CJD65625 CSZ65625 DCV65625 DMR65625 DWN65625 EGJ65625 EQF65625 FAB65625 FJX65625 FTT65625 GDP65625 GNL65625 GXH65625 HHD65625 HQZ65625 IAV65625 IKR65625 IUN65625 JEJ65625 JOF65625 JYB65625 KHX65625 KRT65625 LBP65625 LLL65625 LVH65625 MFD65625 MOZ65625 MYV65625 NIR65625 NSN65625 OCJ65625 OMF65625 OWB65625 PFX65625 PPT65625 PZP65625 QJL65625 QTH65625 RDD65625 RMZ65625 RWV65625 SGR65625 SQN65625 TAJ65625 TKF65625 TUB65625 UDX65625 UNT65625 UXP65625 VHL65625 VRH65625 WBD65625 WKZ65625 WUV65625 E131161 IJ131161 SF131161 ACB131161 ALX131161 AVT131161 BFP131161 BPL131161 BZH131161 CJD131161 CSZ131161 DCV131161 DMR131161 DWN131161 EGJ131161 EQF131161 FAB131161 FJX131161 FTT131161 GDP131161 GNL131161 GXH131161 HHD131161 HQZ131161 IAV131161 IKR131161 IUN131161 JEJ131161 JOF131161 JYB131161 KHX131161 KRT131161 LBP131161 LLL131161 LVH131161 MFD131161 MOZ131161 MYV131161 NIR131161 NSN131161 OCJ131161 OMF131161 OWB131161 PFX131161 PPT131161 PZP131161 QJL131161 QTH131161 RDD131161 RMZ131161 RWV131161 SGR131161 SQN131161 TAJ131161 TKF131161 TUB131161 UDX131161 UNT131161 UXP131161 VHL131161 VRH131161 WBD131161 WKZ131161 WUV131161 E196697 IJ196697 SF196697 ACB196697 ALX196697 AVT196697 BFP196697 BPL196697 BZH196697 CJD196697 CSZ196697 DCV196697 DMR196697 DWN196697 EGJ196697 EQF196697 FAB196697 FJX196697 FTT196697 GDP196697 GNL196697 GXH196697 HHD196697 HQZ196697 IAV196697 IKR196697 IUN196697 JEJ196697 JOF196697 JYB196697 KHX196697 KRT196697 LBP196697 LLL196697 LVH196697 MFD196697 MOZ196697 MYV196697 NIR196697 NSN196697 OCJ196697 OMF196697 OWB196697 PFX196697 PPT196697 PZP196697 QJL196697 QTH196697 RDD196697 RMZ196697 RWV196697 SGR196697 SQN196697 TAJ196697 TKF196697 TUB196697 UDX196697 UNT196697 UXP196697 VHL196697 VRH196697 WBD196697 WKZ196697 WUV196697 E262233 IJ262233 SF262233 ACB262233 ALX262233 AVT262233 BFP262233 BPL262233 BZH262233 CJD262233 CSZ262233 DCV262233 DMR262233 DWN262233 EGJ262233 EQF262233 FAB262233 FJX262233 FTT262233 GDP262233 GNL262233 GXH262233 HHD262233 HQZ262233 IAV262233 IKR262233 IUN262233 JEJ262233 JOF262233 JYB262233 KHX262233 KRT262233 LBP262233 LLL262233 LVH262233 MFD262233 MOZ262233 MYV262233 NIR262233 NSN262233 OCJ262233 OMF262233 OWB262233 PFX262233 PPT262233 PZP262233 QJL262233 QTH262233 RDD262233 RMZ262233 RWV262233 SGR262233 SQN262233 TAJ262233 TKF262233 TUB262233 UDX262233 UNT262233 UXP262233 VHL262233 VRH262233 WBD262233 WKZ262233 WUV262233 E327769 IJ327769 SF327769 ACB327769 ALX327769 AVT327769 BFP327769 BPL327769 BZH327769 CJD327769 CSZ327769 DCV327769 DMR327769 DWN327769 EGJ327769 EQF327769 FAB327769 FJX327769 FTT327769 GDP327769 GNL327769 GXH327769 HHD327769 HQZ327769 IAV327769 IKR327769 IUN327769 JEJ327769 JOF327769 JYB327769 KHX327769 KRT327769 LBP327769 LLL327769 LVH327769 MFD327769 MOZ327769 MYV327769 NIR327769 NSN327769 OCJ327769 OMF327769 OWB327769 PFX327769 PPT327769 PZP327769 QJL327769 QTH327769 RDD327769 RMZ327769 RWV327769 SGR327769 SQN327769 TAJ327769 TKF327769 TUB327769 UDX327769 UNT327769 UXP327769 VHL327769 VRH327769 WBD327769 WKZ327769 WUV327769 E393305 IJ393305 SF393305 ACB393305 ALX393305 AVT393305 BFP393305 BPL393305 BZH393305 CJD393305 CSZ393305 DCV393305 DMR393305 DWN393305 EGJ393305 EQF393305 FAB393305 FJX393305 FTT393305 GDP393305 GNL393305 GXH393305 HHD393305 HQZ393305 IAV393305 IKR393305 IUN393305 JEJ393305 JOF393305 JYB393305 KHX393305 KRT393305 LBP393305 LLL393305 LVH393305 MFD393305 MOZ393305 MYV393305 NIR393305 NSN393305 OCJ393305 OMF393305 OWB393305 PFX393305 PPT393305 PZP393305 QJL393305 QTH393305 RDD393305 RMZ393305 RWV393305 SGR393305 SQN393305 TAJ393305 TKF393305 TUB393305 UDX393305 UNT393305 UXP393305 VHL393305 VRH393305 WBD393305 WKZ393305 WUV393305 E458841 IJ458841 SF458841 ACB458841 ALX458841 AVT458841 BFP458841 BPL458841 BZH458841 CJD458841 CSZ458841 DCV458841 DMR458841 DWN458841 EGJ458841 EQF458841 FAB458841 FJX458841 FTT458841 GDP458841 GNL458841 GXH458841 HHD458841 HQZ458841 IAV458841 IKR458841 IUN458841 JEJ458841 JOF458841 JYB458841 KHX458841 KRT458841 LBP458841 LLL458841 LVH458841 MFD458841 MOZ458841 MYV458841 NIR458841 NSN458841 OCJ458841 OMF458841 OWB458841 PFX458841 PPT458841 PZP458841 QJL458841 QTH458841 RDD458841 RMZ458841 RWV458841 SGR458841 SQN458841 TAJ458841 TKF458841 TUB458841 UDX458841 UNT458841 UXP458841 VHL458841 VRH458841 WBD458841 WKZ458841 WUV458841 E524377 IJ524377 SF524377 ACB524377 ALX524377 AVT524377 BFP524377 BPL524377 BZH524377 CJD524377 CSZ524377 DCV524377 DMR524377 DWN524377 EGJ524377 EQF524377 FAB524377 FJX524377 FTT524377 GDP524377 GNL524377 GXH524377 HHD524377 HQZ524377 IAV524377 IKR524377 IUN524377 JEJ524377 JOF524377 JYB524377 KHX524377 KRT524377 LBP524377 LLL524377 LVH524377 MFD524377 MOZ524377 MYV524377 NIR524377 NSN524377 OCJ524377 OMF524377 OWB524377 PFX524377 PPT524377 PZP524377 QJL524377 QTH524377 RDD524377 RMZ524377 RWV524377 SGR524377 SQN524377 TAJ524377 TKF524377 TUB524377 UDX524377 UNT524377 UXP524377 VHL524377 VRH524377 WBD524377 WKZ524377 WUV524377 E589913 IJ589913 SF589913 ACB589913 ALX589913 AVT589913 BFP589913 BPL589913 BZH589913 CJD589913 CSZ589913 DCV589913 DMR589913 DWN589913 EGJ589913 EQF589913 FAB589913 FJX589913 FTT589913 GDP589913 GNL589913 GXH589913 HHD589913 HQZ589913 IAV589913 IKR589913 IUN589913 JEJ589913 JOF589913 JYB589913 KHX589913 KRT589913 LBP589913 LLL589913 LVH589913 MFD589913 MOZ589913 MYV589913 NIR589913 NSN589913 OCJ589913 OMF589913 OWB589913 PFX589913 PPT589913 PZP589913 QJL589913 QTH589913 RDD589913 RMZ589913 RWV589913 SGR589913 SQN589913 TAJ589913 TKF589913 TUB589913 UDX589913 UNT589913 UXP589913 VHL589913 VRH589913 WBD589913 WKZ589913 WUV589913 E655449 IJ655449 SF655449 ACB655449 ALX655449 AVT655449 BFP655449 BPL655449 BZH655449 CJD655449 CSZ655449 DCV655449 DMR655449 DWN655449 EGJ655449 EQF655449 FAB655449 FJX655449 FTT655449 GDP655449 GNL655449 GXH655449 HHD655449 HQZ655449 IAV655449 IKR655449 IUN655449 JEJ655449 JOF655449 JYB655449 KHX655449 KRT655449 LBP655449 LLL655449 LVH655449 MFD655449 MOZ655449 MYV655449 NIR655449 NSN655449 OCJ655449 OMF655449 OWB655449 PFX655449 PPT655449 PZP655449 QJL655449 QTH655449 RDD655449 RMZ655449 RWV655449 SGR655449 SQN655449 TAJ655449 TKF655449 TUB655449 UDX655449 UNT655449 UXP655449 VHL655449 VRH655449 WBD655449 WKZ655449 WUV655449 E720985 IJ720985 SF720985 ACB720985 ALX720985 AVT720985 BFP720985 BPL720985 BZH720985 CJD720985 CSZ720985 DCV720985 DMR720985 DWN720985 EGJ720985 EQF720985 FAB720985 FJX720985 FTT720985 GDP720985 GNL720985 GXH720985 HHD720985 HQZ720985 IAV720985 IKR720985 IUN720985 JEJ720985 JOF720985 JYB720985 KHX720985 KRT720985 LBP720985 LLL720985 LVH720985 MFD720985 MOZ720985 MYV720985 NIR720985 NSN720985 OCJ720985 OMF720985 OWB720985 PFX720985 PPT720985 PZP720985 QJL720985 QTH720985 RDD720985 RMZ720985 RWV720985 SGR720985 SQN720985 TAJ720985 TKF720985 TUB720985 UDX720985 UNT720985 UXP720985 VHL720985 VRH720985 WBD720985 WKZ720985 WUV720985 E786521 IJ786521 SF786521 ACB786521 ALX786521 AVT786521 BFP786521 BPL786521 BZH786521 CJD786521 CSZ786521 DCV786521 DMR786521 DWN786521 EGJ786521 EQF786521 FAB786521 FJX786521 FTT786521 GDP786521 GNL786521 GXH786521 HHD786521 HQZ786521 IAV786521 IKR786521 IUN786521 JEJ786521 JOF786521 JYB786521 KHX786521 KRT786521 LBP786521 LLL786521 LVH786521 MFD786521 MOZ786521 MYV786521 NIR786521 NSN786521 OCJ786521 OMF786521 OWB786521 PFX786521 PPT786521 PZP786521 QJL786521 QTH786521 RDD786521 RMZ786521 RWV786521 SGR786521 SQN786521 TAJ786521 TKF786521 TUB786521 UDX786521 UNT786521 UXP786521 VHL786521 VRH786521 WBD786521 WKZ786521 WUV786521 E852057 IJ852057 SF852057 ACB852057 ALX852057 AVT852057 BFP852057 BPL852057 BZH852057 CJD852057 CSZ852057 DCV852057 DMR852057 DWN852057 EGJ852057 EQF852057 FAB852057 FJX852057 FTT852057 GDP852057 GNL852057 GXH852057 HHD852057 HQZ852057 IAV852057 IKR852057 IUN852057 JEJ852057 JOF852057 JYB852057 KHX852057 KRT852057 LBP852057 LLL852057 LVH852057 MFD852057 MOZ852057 MYV852057 NIR852057 NSN852057 OCJ852057 OMF852057 OWB852057 PFX852057 PPT852057 PZP852057 QJL852057 QTH852057 RDD852057 RMZ852057 RWV852057 SGR852057 SQN852057 TAJ852057 TKF852057 TUB852057 UDX852057 UNT852057 UXP852057 VHL852057 VRH852057 WBD852057 WKZ852057 WUV852057 E917593 IJ917593 SF917593 ACB917593 ALX917593 AVT917593 BFP917593 BPL917593 BZH917593 CJD917593 CSZ917593 DCV917593 DMR917593 DWN917593 EGJ917593 EQF917593 FAB917593 FJX917593 FTT917593 GDP917593 GNL917593 GXH917593 HHD917593 HQZ917593 IAV917593 IKR917593 IUN917593 JEJ917593 JOF917593 JYB917593 KHX917593 KRT917593 LBP917593 LLL917593 LVH917593 MFD917593 MOZ917593 MYV917593 NIR917593 NSN917593 OCJ917593 OMF917593 OWB917593 PFX917593 PPT917593 PZP917593 QJL917593 QTH917593 RDD917593 RMZ917593 RWV917593 SGR917593 SQN917593 TAJ917593 TKF917593 TUB917593 UDX917593 UNT917593 UXP917593 VHL917593 VRH917593 WBD917593 WKZ917593 WUV917593 E983129 IJ983129 SF983129 ACB983129 ALX983129 AVT983129 BFP983129 BPL983129 BZH983129 CJD983129 CSZ983129 DCV983129 DMR983129 DWN983129 EGJ983129 EQF983129 FAB983129 FJX983129 FTT983129 GDP983129 GNL983129 GXH983129 HHD983129 HQZ983129 IAV983129 IKR983129 IUN983129 JEJ983129 JOF983129 JYB983129 KHX983129 KRT983129 LBP983129 LLL983129 LVH983129 MFD983129 MOZ983129 MYV983129 NIR983129 NSN983129 OCJ983129 OMF983129 OWB983129 PFX983129 PPT983129 PZP983129 QJL983129 QTH983129 RDD983129 RMZ983129 RWV983129 SGR983129 SQN983129 TAJ983129 TKF983129 TUB983129 UDX983129 UNT983129 UXP983129 VHL983129 VRH983129 WBD983129 WKZ983129 WUV983129 E65589 IJ65589 SF65589 ACB65589 ALX65589 AVT65589 BFP65589 BPL65589 BZH65589 CJD65589 CSZ65589 DCV65589 DMR65589 DWN65589 EGJ65589 EQF65589 FAB65589 FJX65589 FTT65589 GDP65589 GNL65589 GXH65589 HHD65589 HQZ65589 IAV65589 IKR65589 IUN65589 JEJ65589 JOF65589 JYB65589 KHX65589 KRT65589 LBP65589 LLL65589 LVH65589 MFD65589 MOZ65589 MYV65589 NIR65589 NSN65589 OCJ65589 OMF65589 OWB65589 PFX65589 PPT65589 PZP65589 QJL65589 QTH65589 RDD65589 RMZ65589 RWV65589 SGR65589 SQN65589 TAJ65589 TKF65589 TUB65589 UDX65589 UNT65589 UXP65589 VHL65589 VRH65589 WBD65589 WKZ65589 WUV65589 E131125 IJ131125 SF131125 ACB131125 ALX131125 AVT131125 BFP131125 BPL131125 BZH131125 CJD131125 CSZ131125 DCV131125 DMR131125 DWN131125 EGJ131125 EQF131125 FAB131125 FJX131125 FTT131125 GDP131125 GNL131125 GXH131125 HHD131125 HQZ131125 IAV131125 IKR131125 IUN131125 JEJ131125 JOF131125 JYB131125 KHX131125 KRT131125 LBP131125 LLL131125 LVH131125 MFD131125 MOZ131125 MYV131125 NIR131125 NSN131125 OCJ131125 OMF131125 OWB131125 PFX131125 PPT131125 PZP131125 QJL131125 QTH131125 RDD131125 RMZ131125 RWV131125 SGR131125 SQN131125 TAJ131125 TKF131125 TUB131125 UDX131125 UNT131125 UXP131125 VHL131125 VRH131125 WBD131125 WKZ131125 WUV131125 E196661 IJ196661 SF196661 ACB196661 ALX196661 AVT196661 BFP196661 BPL196661 BZH196661 CJD196661 CSZ196661 DCV196661 DMR196661 DWN196661 EGJ196661 EQF196661 FAB196661 FJX196661 FTT196661 GDP196661 GNL196661 GXH196661 HHD196661 HQZ196661 IAV196661 IKR196661 IUN196661 JEJ196661 JOF196661 JYB196661 KHX196661 KRT196661 LBP196661 LLL196661 LVH196661 MFD196661 MOZ196661 MYV196661 NIR196661 NSN196661 OCJ196661 OMF196661 OWB196661 PFX196661 PPT196661 PZP196661 QJL196661 QTH196661 RDD196661 RMZ196661 RWV196661 SGR196661 SQN196661 TAJ196661 TKF196661 TUB196661 UDX196661 UNT196661 UXP196661 VHL196661 VRH196661 WBD196661 WKZ196661 WUV196661 E262197 IJ262197 SF262197 ACB262197 ALX262197 AVT262197 BFP262197 BPL262197 BZH262197 CJD262197 CSZ262197 DCV262197 DMR262197 DWN262197 EGJ262197 EQF262197 FAB262197 FJX262197 FTT262197 GDP262197 GNL262197 GXH262197 HHD262197 HQZ262197 IAV262197 IKR262197 IUN262197 JEJ262197 JOF262197 JYB262197 KHX262197 KRT262197 LBP262197 LLL262197 LVH262197 MFD262197 MOZ262197 MYV262197 NIR262197 NSN262197 OCJ262197 OMF262197 OWB262197 PFX262197 PPT262197 PZP262197 QJL262197 QTH262197 RDD262197 RMZ262197 RWV262197 SGR262197 SQN262197 TAJ262197 TKF262197 TUB262197 UDX262197 UNT262197 UXP262197 VHL262197 VRH262197 WBD262197 WKZ262197 WUV262197 E327733 IJ327733 SF327733 ACB327733 ALX327733 AVT327733 BFP327733 BPL327733 BZH327733 CJD327733 CSZ327733 DCV327733 DMR327733 DWN327733 EGJ327733 EQF327733 FAB327733 FJX327733 FTT327733 GDP327733 GNL327733 GXH327733 HHD327733 HQZ327733 IAV327733 IKR327733 IUN327733 JEJ327733 JOF327733 JYB327733 KHX327733 KRT327733 LBP327733 LLL327733 LVH327733 MFD327733 MOZ327733 MYV327733 NIR327733 NSN327733 OCJ327733 OMF327733 OWB327733 PFX327733 PPT327733 PZP327733 QJL327733 QTH327733 RDD327733 RMZ327733 RWV327733 SGR327733 SQN327733 TAJ327733 TKF327733 TUB327733 UDX327733 UNT327733 UXP327733 VHL327733 VRH327733 WBD327733 WKZ327733 WUV327733 E393269 IJ393269 SF393269 ACB393269 ALX393269 AVT393269 BFP393269 BPL393269 BZH393269 CJD393269 CSZ393269 DCV393269 DMR393269 DWN393269 EGJ393269 EQF393269 FAB393269 FJX393269 FTT393269 GDP393269 GNL393269 GXH393269 HHD393269 HQZ393269 IAV393269 IKR393269 IUN393269 JEJ393269 JOF393269 JYB393269 KHX393269 KRT393269 LBP393269 LLL393269 LVH393269 MFD393269 MOZ393269 MYV393269 NIR393269 NSN393269 OCJ393269 OMF393269 OWB393269 PFX393269 PPT393269 PZP393269 QJL393269 QTH393269 RDD393269 RMZ393269 RWV393269 SGR393269 SQN393269 TAJ393269 TKF393269 TUB393269 UDX393269 UNT393269 UXP393269 VHL393269 VRH393269 WBD393269 WKZ393269 WUV393269 E458805 IJ458805 SF458805 ACB458805 ALX458805 AVT458805 BFP458805 BPL458805 BZH458805 CJD458805 CSZ458805 DCV458805 DMR458805 DWN458805 EGJ458805 EQF458805 FAB458805 FJX458805 FTT458805 GDP458805 GNL458805 GXH458805 HHD458805 HQZ458805 IAV458805 IKR458805 IUN458805 JEJ458805 JOF458805 JYB458805 KHX458805 KRT458805 LBP458805 LLL458805 LVH458805 MFD458805 MOZ458805 MYV458805 NIR458805 NSN458805 OCJ458805 OMF458805 OWB458805 PFX458805 PPT458805 PZP458805 QJL458805 QTH458805 RDD458805 RMZ458805 RWV458805 SGR458805 SQN458805 TAJ458805 TKF458805 TUB458805 UDX458805 UNT458805 UXP458805 VHL458805 VRH458805 WBD458805 WKZ458805 WUV458805 E524341 IJ524341 SF524341 ACB524341 ALX524341 AVT524341 BFP524341 BPL524341 BZH524341 CJD524341 CSZ524341 DCV524341 DMR524341 DWN524341 EGJ524341 EQF524341 FAB524341 FJX524341 FTT524341 GDP524341 GNL524341 GXH524341 HHD524341 HQZ524341 IAV524341 IKR524341 IUN524341 JEJ524341 JOF524341 JYB524341 KHX524341 KRT524341 LBP524341 LLL524341 LVH524341 MFD524341 MOZ524341 MYV524341 NIR524341 NSN524341 OCJ524341 OMF524341 OWB524341 PFX524341 PPT524341 PZP524341 QJL524341 QTH524341 RDD524341 RMZ524341 RWV524341 SGR524341 SQN524341 TAJ524341 TKF524341 TUB524341 UDX524341 UNT524341 UXP524341 VHL524341 VRH524341 WBD524341 WKZ524341 WUV524341 E589877 IJ589877 SF589877 ACB589877 ALX589877 AVT589877 BFP589877 BPL589877 BZH589877 CJD589877 CSZ589877 DCV589877 DMR589877 DWN589877 EGJ589877 EQF589877 FAB589877 FJX589877 FTT589877 GDP589877 GNL589877 GXH589877 HHD589877 HQZ589877 IAV589877 IKR589877 IUN589877 JEJ589877 JOF589877 JYB589877 KHX589877 KRT589877 LBP589877 LLL589877 LVH589877 MFD589877 MOZ589877 MYV589877 NIR589877 NSN589877 OCJ589877 OMF589877 OWB589877 PFX589877 PPT589877 PZP589877 QJL589877 QTH589877 RDD589877 RMZ589877 RWV589877 SGR589877 SQN589877 TAJ589877 TKF589877 TUB589877 UDX589877 UNT589877 UXP589877 VHL589877 VRH589877 WBD589877 WKZ589877 WUV589877 E655413 IJ655413 SF655413 ACB655413 ALX655413 AVT655413 BFP655413 BPL655413 BZH655413 CJD655413 CSZ655413 DCV655413 DMR655413 DWN655413 EGJ655413 EQF655413 FAB655413 FJX655413 FTT655413 GDP655413 GNL655413 GXH655413 HHD655413 HQZ655413 IAV655413 IKR655413 IUN655413 JEJ655413 JOF655413 JYB655413 KHX655413 KRT655413 LBP655413 LLL655413 LVH655413 MFD655413 MOZ655413 MYV655413 NIR655413 NSN655413 OCJ655413 OMF655413 OWB655413 PFX655413 PPT655413 PZP655413 QJL655413 QTH655413 RDD655413 RMZ655413 RWV655413 SGR655413 SQN655413 TAJ655413 TKF655413 TUB655413 UDX655413 UNT655413 UXP655413 VHL655413 VRH655413 WBD655413 WKZ655413 WUV655413 E720949 IJ720949 SF720949 ACB720949 ALX720949 AVT720949 BFP720949 BPL720949 BZH720949 CJD720949 CSZ720949 DCV720949 DMR720949 DWN720949 EGJ720949 EQF720949 FAB720949 FJX720949 FTT720949 GDP720949 GNL720949 GXH720949 HHD720949 HQZ720949 IAV720949 IKR720949 IUN720949 JEJ720949 JOF720949 JYB720949 KHX720949 KRT720949 LBP720949 LLL720949 LVH720949 MFD720949 MOZ720949 MYV720949 NIR720949 NSN720949 OCJ720949 OMF720949 OWB720949 PFX720949 PPT720949 PZP720949 QJL720949 QTH720949 RDD720949 RMZ720949 RWV720949 SGR720949 SQN720949 TAJ720949 TKF720949 TUB720949 UDX720949 UNT720949 UXP720949 VHL720949 VRH720949 WBD720949 WKZ720949 WUV720949 E786485 IJ786485 SF786485 ACB786485 ALX786485 AVT786485 BFP786485 BPL786485 BZH786485 CJD786485 CSZ786485 DCV786485 DMR786485 DWN786485 EGJ786485 EQF786485 FAB786485 FJX786485 FTT786485 GDP786485 GNL786485 GXH786485 HHD786485 HQZ786485 IAV786485 IKR786485 IUN786485 JEJ786485 JOF786485 JYB786485 KHX786485 KRT786485 LBP786485 LLL786485 LVH786485 MFD786485 MOZ786485 MYV786485 NIR786485 NSN786485 OCJ786485 OMF786485 OWB786485 PFX786485 PPT786485 PZP786485 QJL786485 QTH786485 RDD786485 RMZ786485 RWV786485 SGR786485 SQN786485 TAJ786485 TKF786485 TUB786485 UDX786485 UNT786485 UXP786485 VHL786485 VRH786485 WBD786485 WKZ786485 WUV786485 E852021 IJ852021 SF852021 ACB852021 ALX852021 AVT852021 BFP852021 BPL852021 BZH852021 CJD852021 CSZ852021 DCV852021 DMR852021 DWN852021 EGJ852021 EQF852021 FAB852021 FJX852021 FTT852021 GDP852021 GNL852021 GXH852021 HHD852021 HQZ852021 IAV852021 IKR852021 IUN852021 JEJ852021 JOF852021 JYB852021 KHX852021 KRT852021 LBP852021 LLL852021 LVH852021 MFD852021 MOZ852021 MYV852021 NIR852021 NSN852021 OCJ852021 OMF852021 OWB852021 PFX852021 PPT852021 PZP852021 QJL852021 QTH852021 RDD852021 RMZ852021 RWV852021 SGR852021 SQN852021 TAJ852021 TKF852021 TUB852021 UDX852021 UNT852021 UXP852021 VHL852021 VRH852021 WBD852021 WKZ852021 WUV852021 E917557 IJ917557 SF917557 ACB917557 ALX917557 AVT917557 BFP917557 BPL917557 BZH917557 CJD917557 CSZ917557 DCV917557 DMR917557 DWN917557 EGJ917557 EQF917557 FAB917557 FJX917557 FTT917557 GDP917557 GNL917557 GXH917557 HHD917557 HQZ917557 IAV917557 IKR917557 IUN917557 JEJ917557 JOF917557 JYB917557 KHX917557 KRT917557 LBP917557 LLL917557 LVH917557 MFD917557 MOZ917557 MYV917557 NIR917557 NSN917557 OCJ917557 OMF917557 OWB917557 PFX917557 PPT917557 PZP917557 QJL917557 QTH917557 RDD917557 RMZ917557 RWV917557 SGR917557 SQN917557 TAJ917557 TKF917557 TUB917557 UDX917557 UNT917557 UXP917557 VHL917557 VRH917557 WBD917557 WKZ917557 WUV917557 E983093 IJ983093 SF983093 ACB983093 ALX983093 AVT983093 BFP983093 BPL983093 BZH983093 CJD983093 CSZ983093 DCV983093 DMR983093 DWN983093 EGJ983093 EQF983093 FAB983093 FJX983093 FTT983093 GDP983093 GNL983093 GXH983093 HHD983093 HQZ983093 IAV983093 IKR983093 IUN983093 JEJ983093 JOF983093 JYB983093 KHX983093 KRT983093 LBP983093 LLL983093 LVH983093 MFD983093 MOZ983093 MYV983093 NIR983093 NSN983093 OCJ983093 OMF983093 OWB983093 PFX983093 PPT983093 PZP983093 QJL983093 QTH983093 RDD983093 RMZ983093 RWV983093 SGR983093 SQN983093 TAJ983093 TKF983093 TUB983093 UDX983093 UNT983093 UXP983093 VHL983093 VRH983093 WBD983093 WKZ983093 WUV983093 E65638 IJ65638 SF65638 ACB65638 ALX65638 AVT65638 BFP65638 BPL65638 BZH65638 CJD65638 CSZ65638 DCV65638 DMR65638 DWN65638 EGJ65638 EQF65638 FAB65638 FJX65638 FTT65638 GDP65638 GNL65638 GXH65638 HHD65638 HQZ65638 IAV65638 IKR65638 IUN65638 JEJ65638 JOF65638 JYB65638 KHX65638 KRT65638 LBP65638 LLL65638 LVH65638 MFD65638 MOZ65638 MYV65638 NIR65638 NSN65638 OCJ65638 OMF65638 OWB65638 PFX65638 PPT65638 PZP65638 QJL65638 QTH65638 RDD65638 RMZ65638 RWV65638 SGR65638 SQN65638 TAJ65638 TKF65638 TUB65638 UDX65638 UNT65638 UXP65638 VHL65638 VRH65638 WBD65638 WKZ65638 WUV65638 E131174 IJ131174 SF131174 ACB131174 ALX131174 AVT131174 BFP131174 BPL131174 BZH131174 CJD131174 CSZ131174 DCV131174 DMR131174 DWN131174 EGJ131174 EQF131174 FAB131174 FJX131174 FTT131174 GDP131174 GNL131174 GXH131174 HHD131174 HQZ131174 IAV131174 IKR131174 IUN131174 JEJ131174 JOF131174 JYB131174 KHX131174 KRT131174 LBP131174 LLL131174 LVH131174 MFD131174 MOZ131174 MYV131174 NIR131174 NSN131174 OCJ131174 OMF131174 OWB131174 PFX131174 PPT131174 PZP131174 QJL131174 QTH131174 RDD131174 RMZ131174 RWV131174 SGR131174 SQN131174 TAJ131174 TKF131174 TUB131174 UDX131174 UNT131174 UXP131174 VHL131174 VRH131174 WBD131174 WKZ131174 WUV131174 E196710 IJ196710 SF196710 ACB196710 ALX196710 AVT196710 BFP196710 BPL196710 BZH196710 CJD196710 CSZ196710 DCV196710 DMR196710 DWN196710 EGJ196710 EQF196710 FAB196710 FJX196710 FTT196710 GDP196710 GNL196710 GXH196710 HHD196710 HQZ196710 IAV196710 IKR196710 IUN196710 JEJ196710 JOF196710 JYB196710 KHX196710 KRT196710 LBP196710 LLL196710 LVH196710 MFD196710 MOZ196710 MYV196710 NIR196710 NSN196710 OCJ196710 OMF196710 OWB196710 PFX196710 PPT196710 PZP196710 QJL196710 QTH196710 RDD196710 RMZ196710 RWV196710 SGR196710 SQN196710 TAJ196710 TKF196710 TUB196710 UDX196710 UNT196710 UXP196710 VHL196710 VRH196710 WBD196710 WKZ196710 WUV196710 E262246 IJ262246 SF262246 ACB262246 ALX262246 AVT262246 BFP262246 BPL262246 BZH262246 CJD262246 CSZ262246 DCV262246 DMR262246 DWN262246 EGJ262246 EQF262246 FAB262246 FJX262246 FTT262246 GDP262246 GNL262246 GXH262246 HHD262246 HQZ262246 IAV262246 IKR262246 IUN262246 JEJ262246 JOF262246 JYB262246 KHX262246 KRT262246 LBP262246 LLL262246 LVH262246 MFD262246 MOZ262246 MYV262246 NIR262246 NSN262246 OCJ262246 OMF262246 OWB262246 PFX262246 PPT262246 PZP262246 QJL262246 QTH262246 RDD262246 RMZ262246 RWV262246 SGR262246 SQN262246 TAJ262246 TKF262246 TUB262246 UDX262246 UNT262246 UXP262246 VHL262246 VRH262246 WBD262246 WKZ262246 WUV262246 E327782 IJ327782 SF327782 ACB327782 ALX327782 AVT327782 BFP327782 BPL327782 BZH327782 CJD327782 CSZ327782 DCV327782 DMR327782 DWN327782 EGJ327782 EQF327782 FAB327782 FJX327782 FTT327782 GDP327782 GNL327782 GXH327782 HHD327782 HQZ327782 IAV327782 IKR327782 IUN327782 JEJ327782 JOF327782 JYB327782 KHX327782 KRT327782 LBP327782 LLL327782 LVH327782 MFD327782 MOZ327782 MYV327782 NIR327782 NSN327782 OCJ327782 OMF327782 OWB327782 PFX327782 PPT327782 PZP327782 QJL327782 QTH327782 RDD327782 RMZ327782 RWV327782 SGR327782 SQN327782 TAJ327782 TKF327782 TUB327782 UDX327782 UNT327782 UXP327782 VHL327782 VRH327782 WBD327782 WKZ327782 WUV327782 E393318 IJ393318 SF393318 ACB393318 ALX393318 AVT393318 BFP393318 BPL393318 BZH393318 CJD393318 CSZ393318 DCV393318 DMR393318 DWN393318 EGJ393318 EQF393318 FAB393318 FJX393318 FTT393318 GDP393318 GNL393318 GXH393318 HHD393318 HQZ393318 IAV393318 IKR393318 IUN393318 JEJ393318 JOF393318 JYB393318 KHX393318 KRT393318 LBP393318 LLL393318 LVH393318 MFD393318 MOZ393318 MYV393318 NIR393318 NSN393318 OCJ393318 OMF393318 OWB393318 PFX393318 PPT393318 PZP393318 QJL393318 QTH393318 RDD393318 RMZ393318 RWV393318 SGR393318 SQN393318 TAJ393318 TKF393318 TUB393318 UDX393318 UNT393318 UXP393318 VHL393318 VRH393318 WBD393318 WKZ393318 WUV393318 E458854 IJ458854 SF458854 ACB458854 ALX458854 AVT458854 BFP458854 BPL458854 BZH458854 CJD458854 CSZ458854 DCV458854 DMR458854 DWN458854 EGJ458854 EQF458854 FAB458854 FJX458854 FTT458854 GDP458854 GNL458854 GXH458854 HHD458854 HQZ458854 IAV458854 IKR458854 IUN458854 JEJ458854 JOF458854 JYB458854 KHX458854 KRT458854 LBP458854 LLL458854 LVH458854 MFD458854 MOZ458854 MYV458854 NIR458854 NSN458854 OCJ458854 OMF458854 OWB458854 PFX458854 PPT458854 PZP458854 QJL458854 QTH458854 RDD458854 RMZ458854 RWV458854 SGR458854 SQN458854 TAJ458854 TKF458854 TUB458854 UDX458854 UNT458854 UXP458854 VHL458854 VRH458854 WBD458854 WKZ458854 WUV458854 E524390 IJ524390 SF524390 ACB524390 ALX524390 AVT524390 BFP524390 BPL524390 BZH524390 CJD524390 CSZ524390 DCV524390 DMR524390 DWN524390 EGJ524390 EQF524390 FAB524390 FJX524390 FTT524390 GDP524390 GNL524390 GXH524390 HHD524390 HQZ524390 IAV524390 IKR524390 IUN524390 JEJ524390 JOF524390 JYB524390 KHX524390 KRT524390 LBP524390 LLL524390 LVH524390 MFD524390 MOZ524390 MYV524390 NIR524390 NSN524390 OCJ524390 OMF524390 OWB524390 PFX524390 PPT524390 PZP524390 QJL524390 QTH524390 RDD524390 RMZ524390 RWV524390 SGR524390 SQN524390 TAJ524390 TKF524390 TUB524390 UDX524390 UNT524390 UXP524390 VHL524390 VRH524390 WBD524390 WKZ524390 WUV524390 E589926 IJ589926 SF589926 ACB589926 ALX589926 AVT589926 BFP589926 BPL589926 BZH589926 CJD589926 CSZ589926 DCV589926 DMR589926 DWN589926 EGJ589926 EQF589926 FAB589926 FJX589926 FTT589926 GDP589926 GNL589926 GXH589926 HHD589926 HQZ589926 IAV589926 IKR589926 IUN589926 JEJ589926 JOF589926 JYB589926 KHX589926 KRT589926 LBP589926 LLL589926 LVH589926 MFD589926 MOZ589926 MYV589926 NIR589926 NSN589926 OCJ589926 OMF589926 OWB589926 PFX589926 PPT589926 PZP589926 QJL589926 QTH589926 RDD589926 RMZ589926 RWV589926 SGR589926 SQN589926 TAJ589926 TKF589926 TUB589926 UDX589926 UNT589926 UXP589926 VHL589926 VRH589926 WBD589926 WKZ589926 WUV589926 E655462 IJ655462 SF655462 ACB655462 ALX655462 AVT655462 BFP655462 BPL655462 BZH655462 CJD655462 CSZ655462 DCV655462 DMR655462 DWN655462 EGJ655462 EQF655462 FAB655462 FJX655462 FTT655462 GDP655462 GNL655462 GXH655462 HHD655462 HQZ655462 IAV655462 IKR655462 IUN655462 JEJ655462 JOF655462 JYB655462 KHX655462 KRT655462 LBP655462 LLL655462 LVH655462 MFD655462 MOZ655462 MYV655462 NIR655462 NSN655462 OCJ655462 OMF655462 OWB655462 PFX655462 PPT655462 PZP655462 QJL655462 QTH655462 RDD655462 RMZ655462 RWV655462 SGR655462 SQN655462 TAJ655462 TKF655462 TUB655462 UDX655462 UNT655462 UXP655462 VHL655462 VRH655462 WBD655462 WKZ655462 WUV655462 E720998 IJ720998 SF720998 ACB720998 ALX720998 AVT720998 BFP720998 BPL720998 BZH720998 CJD720998 CSZ720998 DCV720998 DMR720998 DWN720998 EGJ720998 EQF720998 FAB720998 FJX720998 FTT720998 GDP720998 GNL720998 GXH720998 HHD720998 HQZ720998 IAV720998 IKR720998 IUN720998 JEJ720998 JOF720998 JYB720998 KHX720998 KRT720998 LBP720998 LLL720998 LVH720998 MFD720998 MOZ720998 MYV720998 NIR720998 NSN720998 OCJ720998 OMF720998 OWB720998 PFX720998 PPT720998 PZP720998 QJL720998 QTH720998 RDD720998 RMZ720998 RWV720998 SGR720998 SQN720998 TAJ720998 TKF720998 TUB720998 UDX720998 UNT720998 UXP720998 VHL720998 VRH720998 WBD720998 WKZ720998 WUV720998 E786534 IJ786534 SF786534 ACB786534 ALX786534 AVT786534 BFP786534 BPL786534 BZH786534 CJD786534 CSZ786534 DCV786534 DMR786534 DWN786534 EGJ786534 EQF786534 FAB786534 FJX786534 FTT786534 GDP786534 GNL786534 GXH786534 HHD786534 HQZ786534 IAV786534 IKR786534 IUN786534 JEJ786534 JOF786534 JYB786534 KHX786534 KRT786534 LBP786534 LLL786534 LVH786534 MFD786534 MOZ786534 MYV786534 NIR786534 NSN786534 OCJ786534 OMF786534 OWB786534 PFX786534 PPT786534 PZP786534 QJL786534 QTH786534 RDD786534 RMZ786534 RWV786534 SGR786534 SQN786534 TAJ786534 TKF786534 TUB786534 UDX786534 UNT786534 UXP786534 VHL786534 VRH786534 WBD786534 WKZ786534 WUV786534 E852070 IJ852070 SF852070 ACB852070 ALX852070 AVT852070 BFP852070 BPL852070 BZH852070 CJD852070 CSZ852070 DCV852070 DMR852070 DWN852070 EGJ852070 EQF852070 FAB852070 FJX852070 FTT852070 GDP852070 GNL852070 GXH852070 HHD852070 HQZ852070 IAV852070 IKR852070 IUN852070 JEJ852070 JOF852070 JYB852070 KHX852070 KRT852070 LBP852070 LLL852070 LVH852070 MFD852070 MOZ852070 MYV852070 NIR852070 NSN852070 OCJ852070 OMF852070 OWB852070 PFX852070 PPT852070 PZP852070 QJL852070 QTH852070 RDD852070 RMZ852070 RWV852070 SGR852070 SQN852070 TAJ852070 TKF852070 TUB852070 UDX852070 UNT852070 UXP852070 VHL852070 VRH852070 WBD852070 WKZ852070 WUV852070 E917606 IJ917606 SF917606 ACB917606 ALX917606 AVT917606 BFP917606 BPL917606 BZH917606 CJD917606 CSZ917606 DCV917606 DMR917606 DWN917606 EGJ917606 EQF917606 FAB917606 FJX917606 FTT917606 GDP917606 GNL917606 GXH917606 HHD917606 HQZ917606 IAV917606 IKR917606 IUN917606 JEJ917606 JOF917606 JYB917606 KHX917606 KRT917606 LBP917606 LLL917606 LVH917606 MFD917606 MOZ917606 MYV917606 NIR917606 NSN917606 OCJ917606 OMF917606 OWB917606 PFX917606 PPT917606 PZP917606 QJL917606 QTH917606 RDD917606 RMZ917606 RWV917606 SGR917606 SQN917606 TAJ917606 TKF917606 TUB917606 UDX917606 UNT917606 UXP917606 VHL917606 VRH917606 WBD917606 WKZ917606 WUV917606 E983142 IJ983142 SF983142 ACB983142 ALX983142 AVT983142 BFP983142 BPL983142 BZH983142 CJD983142 CSZ983142 DCV983142 DMR983142 DWN983142 EGJ983142 EQF983142 FAB983142 FJX983142 FTT983142 GDP983142 GNL983142 GXH983142 HHD983142 HQZ983142 IAV983142 IKR983142 IUN983142 JEJ983142 JOF983142 JYB983142 KHX983142 KRT983142 LBP983142 LLL983142 LVH983142 MFD983142 MOZ983142 MYV983142 NIR983142 NSN983142 OCJ983142 OMF983142 OWB983142 PFX983142 PPT983142 PZP983142 QJL983142 QTH983142 RDD983142 RMZ983142 RWV983142 SGR983142 SQN983142 TAJ983142 TKF983142 TUB983142 UDX983142 UNT983142 UXP983142 VHL983142 VRH983142 WBD983142 WKZ983142 WUV983142 E65605 IJ65605 SF65605 ACB65605 ALX65605 AVT65605 BFP65605 BPL65605 BZH65605 CJD65605 CSZ65605 DCV65605 DMR65605 DWN65605 EGJ65605 EQF65605 FAB65605 FJX65605 FTT65605 GDP65605 GNL65605 GXH65605 HHD65605 HQZ65605 IAV65605 IKR65605 IUN65605 JEJ65605 JOF65605 JYB65605 KHX65605 KRT65605 LBP65605 LLL65605 LVH65605 MFD65605 MOZ65605 MYV65605 NIR65605 NSN65605 OCJ65605 OMF65605 OWB65605 PFX65605 PPT65605 PZP65605 QJL65605 QTH65605 RDD65605 RMZ65605 RWV65605 SGR65605 SQN65605 TAJ65605 TKF65605 TUB65605 UDX65605 UNT65605 UXP65605 VHL65605 VRH65605 WBD65605 WKZ65605 WUV65605 E131141 IJ131141 SF131141 ACB131141 ALX131141 AVT131141 BFP131141 BPL131141 BZH131141 CJD131141 CSZ131141 DCV131141 DMR131141 DWN131141 EGJ131141 EQF131141 FAB131141 FJX131141 FTT131141 GDP131141 GNL131141 GXH131141 HHD131141 HQZ131141 IAV131141 IKR131141 IUN131141 JEJ131141 JOF131141 JYB131141 KHX131141 KRT131141 LBP131141 LLL131141 LVH131141 MFD131141 MOZ131141 MYV131141 NIR131141 NSN131141 OCJ131141 OMF131141 OWB131141 PFX131141 PPT131141 PZP131141 QJL131141 QTH131141 RDD131141 RMZ131141 RWV131141 SGR131141 SQN131141 TAJ131141 TKF131141 TUB131141 UDX131141 UNT131141 UXP131141 VHL131141 VRH131141 WBD131141 WKZ131141 WUV131141 E196677 IJ196677 SF196677 ACB196677 ALX196677 AVT196677 BFP196677 BPL196677 BZH196677 CJD196677 CSZ196677 DCV196677 DMR196677 DWN196677 EGJ196677 EQF196677 FAB196677 FJX196677 FTT196677 GDP196677 GNL196677 GXH196677 HHD196677 HQZ196677 IAV196677 IKR196677 IUN196677 JEJ196677 JOF196677 JYB196677 KHX196677 KRT196677 LBP196677 LLL196677 LVH196677 MFD196677 MOZ196677 MYV196677 NIR196677 NSN196677 OCJ196677 OMF196677 OWB196677 PFX196677 PPT196677 PZP196677 QJL196677 QTH196677 RDD196677 RMZ196677 RWV196677 SGR196677 SQN196677 TAJ196677 TKF196677 TUB196677 UDX196677 UNT196677 UXP196677 VHL196677 VRH196677 WBD196677 WKZ196677 WUV196677 E262213 IJ262213 SF262213 ACB262213 ALX262213 AVT262213 BFP262213 BPL262213 BZH262213 CJD262213 CSZ262213 DCV262213 DMR262213 DWN262213 EGJ262213 EQF262213 FAB262213 FJX262213 FTT262213 GDP262213 GNL262213 GXH262213 HHD262213 HQZ262213 IAV262213 IKR262213 IUN262213 JEJ262213 JOF262213 JYB262213 KHX262213 KRT262213 LBP262213 LLL262213 LVH262213 MFD262213 MOZ262213 MYV262213 NIR262213 NSN262213 OCJ262213 OMF262213 OWB262213 PFX262213 PPT262213 PZP262213 QJL262213 QTH262213 RDD262213 RMZ262213 RWV262213 SGR262213 SQN262213 TAJ262213 TKF262213 TUB262213 UDX262213 UNT262213 UXP262213 VHL262213 VRH262213 WBD262213 WKZ262213 WUV262213 E327749 IJ327749 SF327749 ACB327749 ALX327749 AVT327749 BFP327749 BPL327749 BZH327749 CJD327749 CSZ327749 DCV327749 DMR327749 DWN327749 EGJ327749 EQF327749 FAB327749 FJX327749 FTT327749 GDP327749 GNL327749 GXH327749 HHD327749 HQZ327749 IAV327749 IKR327749 IUN327749 JEJ327749 JOF327749 JYB327749 KHX327749 KRT327749 LBP327749 LLL327749 LVH327749 MFD327749 MOZ327749 MYV327749 NIR327749 NSN327749 OCJ327749 OMF327749 OWB327749 PFX327749 PPT327749 PZP327749 QJL327749 QTH327749 RDD327749 RMZ327749 RWV327749 SGR327749 SQN327749 TAJ327749 TKF327749 TUB327749 UDX327749 UNT327749 UXP327749 VHL327749 VRH327749 WBD327749 WKZ327749 WUV327749 E393285 IJ393285 SF393285 ACB393285 ALX393285 AVT393285 BFP393285 BPL393285 BZH393285 CJD393285 CSZ393285 DCV393285 DMR393285 DWN393285 EGJ393285 EQF393285 FAB393285 FJX393285 FTT393285 GDP393285 GNL393285 GXH393285 HHD393285 HQZ393285 IAV393285 IKR393285 IUN393285 JEJ393285 JOF393285 JYB393285 KHX393285 KRT393285 LBP393285 LLL393285 LVH393285 MFD393285 MOZ393285 MYV393285 NIR393285 NSN393285 OCJ393285 OMF393285 OWB393285 PFX393285 PPT393285 PZP393285 QJL393285 QTH393285 RDD393285 RMZ393285 RWV393285 SGR393285 SQN393285 TAJ393285 TKF393285 TUB393285 UDX393285 UNT393285 UXP393285 VHL393285 VRH393285 WBD393285 WKZ393285 WUV393285 E458821 IJ458821 SF458821 ACB458821 ALX458821 AVT458821 BFP458821 BPL458821 BZH458821 CJD458821 CSZ458821 DCV458821 DMR458821 DWN458821 EGJ458821 EQF458821 FAB458821 FJX458821 FTT458821 GDP458821 GNL458821 GXH458821 HHD458821 HQZ458821 IAV458821 IKR458821 IUN458821 JEJ458821 JOF458821 JYB458821 KHX458821 KRT458821 LBP458821 LLL458821 LVH458821 MFD458821 MOZ458821 MYV458821 NIR458821 NSN458821 OCJ458821 OMF458821 OWB458821 PFX458821 PPT458821 PZP458821 QJL458821 QTH458821 RDD458821 RMZ458821 RWV458821 SGR458821 SQN458821 TAJ458821 TKF458821 TUB458821 UDX458821 UNT458821 UXP458821 VHL458821 VRH458821 WBD458821 WKZ458821 WUV458821 E524357 IJ524357 SF524357 ACB524357 ALX524357 AVT524357 BFP524357 BPL524357 BZH524357 CJD524357 CSZ524357 DCV524357 DMR524357 DWN524357 EGJ524357 EQF524357 FAB524357 FJX524357 FTT524357 GDP524357 GNL524357 GXH524357 HHD524357 HQZ524357 IAV524357 IKR524357 IUN524357 JEJ524357 JOF524357 JYB524357 KHX524357 KRT524357 LBP524357 LLL524357 LVH524357 MFD524357 MOZ524357 MYV524357 NIR524357 NSN524357 OCJ524357 OMF524357 OWB524357 PFX524357 PPT524357 PZP524357 QJL524357 QTH524357 RDD524357 RMZ524357 RWV524357 SGR524357 SQN524357 TAJ524357 TKF524357 TUB524357 UDX524357 UNT524357 UXP524357 VHL524357 VRH524357 WBD524357 WKZ524357 WUV524357 E589893 IJ589893 SF589893 ACB589893 ALX589893 AVT589893 BFP589893 BPL589893 BZH589893 CJD589893 CSZ589893 DCV589893 DMR589893 DWN589893 EGJ589893 EQF589893 FAB589893 FJX589893 FTT589893 GDP589893 GNL589893 GXH589893 HHD589893 HQZ589893 IAV589893 IKR589893 IUN589893 JEJ589893 JOF589893 JYB589893 KHX589893 KRT589893 LBP589893 LLL589893 LVH589893 MFD589893 MOZ589893 MYV589893 NIR589893 NSN589893 OCJ589893 OMF589893 OWB589893 PFX589893 PPT589893 PZP589893 QJL589893 QTH589893 RDD589893 RMZ589893 RWV589893 SGR589893 SQN589893 TAJ589893 TKF589893 TUB589893 UDX589893 UNT589893 UXP589893 VHL589893 VRH589893 WBD589893 WKZ589893 WUV589893 E655429 IJ655429 SF655429 ACB655429 ALX655429 AVT655429 BFP655429 BPL655429 BZH655429 CJD655429 CSZ655429 DCV655429 DMR655429 DWN655429 EGJ655429 EQF655429 FAB655429 FJX655429 FTT655429 GDP655429 GNL655429 GXH655429 HHD655429 HQZ655429 IAV655429 IKR655429 IUN655429 JEJ655429 JOF655429 JYB655429 KHX655429 KRT655429 LBP655429 LLL655429 LVH655429 MFD655429 MOZ655429 MYV655429 NIR655429 NSN655429 OCJ655429 OMF655429 OWB655429 PFX655429 PPT655429 PZP655429 QJL655429 QTH655429 RDD655429 RMZ655429 RWV655429 SGR655429 SQN655429 TAJ655429 TKF655429 TUB655429 UDX655429 UNT655429 UXP655429 VHL655429 VRH655429 WBD655429 WKZ655429 WUV655429 E720965 IJ720965 SF720965 ACB720965 ALX720965 AVT720965 BFP720965 BPL720965 BZH720965 CJD720965 CSZ720965 DCV720965 DMR720965 DWN720965 EGJ720965 EQF720965 FAB720965 FJX720965 FTT720965 GDP720965 GNL720965 GXH720965 HHD720965 HQZ720965 IAV720965 IKR720965 IUN720965 JEJ720965 JOF720965 JYB720965 KHX720965 KRT720965 LBP720965 LLL720965 LVH720965 MFD720965 MOZ720965 MYV720965 NIR720965 NSN720965 OCJ720965 OMF720965 OWB720965 PFX720965 PPT720965 PZP720965 QJL720965 QTH720965 RDD720965 RMZ720965 RWV720965 SGR720965 SQN720965 TAJ720965 TKF720965 TUB720965 UDX720965 UNT720965 UXP720965 VHL720965 VRH720965 WBD720965 WKZ720965 WUV720965 E786501 IJ786501 SF786501 ACB786501 ALX786501 AVT786501 BFP786501 BPL786501 BZH786501 CJD786501 CSZ786501 DCV786501 DMR786501 DWN786501 EGJ786501 EQF786501 FAB786501 FJX786501 FTT786501 GDP786501 GNL786501 GXH786501 HHD786501 HQZ786501 IAV786501 IKR786501 IUN786501 JEJ786501 JOF786501 JYB786501 KHX786501 KRT786501 LBP786501 LLL786501 LVH786501 MFD786501 MOZ786501 MYV786501 NIR786501 NSN786501 OCJ786501 OMF786501 OWB786501 PFX786501 PPT786501 PZP786501 QJL786501 QTH786501 RDD786501 RMZ786501 RWV786501 SGR786501 SQN786501 TAJ786501 TKF786501 TUB786501 UDX786501 UNT786501 UXP786501 VHL786501 VRH786501 WBD786501 WKZ786501 WUV786501 E852037 IJ852037 SF852037 ACB852037 ALX852037 AVT852037 BFP852037 BPL852037 BZH852037 CJD852037 CSZ852037 DCV852037 DMR852037 DWN852037 EGJ852037 EQF852037 FAB852037 FJX852037 FTT852037 GDP852037 GNL852037 GXH852037 HHD852037 HQZ852037 IAV852037 IKR852037 IUN852037 JEJ852037 JOF852037 JYB852037 KHX852037 KRT852037 LBP852037 LLL852037 LVH852037 MFD852037 MOZ852037 MYV852037 NIR852037 NSN852037 OCJ852037 OMF852037 OWB852037 PFX852037 PPT852037 PZP852037 QJL852037 QTH852037 RDD852037 RMZ852037 RWV852037 SGR852037 SQN852037 TAJ852037 TKF852037 TUB852037 UDX852037 UNT852037 UXP852037 VHL852037 VRH852037 WBD852037 WKZ852037 WUV852037 E917573 IJ917573 SF917573 ACB917573 ALX917573 AVT917573 BFP917573 BPL917573 BZH917573 CJD917573 CSZ917573 DCV917573 DMR917573 DWN917573 EGJ917573 EQF917573 FAB917573 FJX917573 FTT917573 GDP917573 GNL917573 GXH917573 HHD917573 HQZ917573 IAV917573 IKR917573 IUN917573 JEJ917573 JOF917573 JYB917573 KHX917573 KRT917573 LBP917573 LLL917573 LVH917573 MFD917573 MOZ917573 MYV917573 NIR917573 NSN917573 OCJ917573 OMF917573 OWB917573 PFX917573 PPT917573 PZP917573 QJL917573 QTH917573 RDD917573 RMZ917573 RWV917573 SGR917573 SQN917573 TAJ917573 TKF917573 TUB917573 UDX917573 UNT917573 UXP917573 VHL917573 VRH917573 WBD917573 WKZ917573 WUV917573 E983109 IJ983109 SF983109 ACB983109 ALX983109 AVT983109 BFP983109 BPL983109 BZH983109 CJD983109 CSZ983109 DCV983109 DMR983109 DWN983109 EGJ983109 EQF983109 FAB983109 FJX983109 FTT983109 GDP983109 GNL983109 GXH983109 HHD983109 HQZ983109 IAV983109 IKR983109 IUN983109 JEJ983109 JOF983109 JYB983109 KHX983109 KRT983109 LBP983109 LLL983109 LVH983109 MFD983109 MOZ983109 MYV983109 NIR983109 NSN983109 OCJ983109 OMF983109 OWB983109 PFX983109 PPT983109 PZP983109 QJL983109 QTH983109 RDD983109 RMZ983109 RWV983109 SGR983109 SQN983109 TAJ983109 TKF983109 TUB983109 UDX983109 UNT983109 UXP983109 VHL983109 VRH983109 WBD983109 WKZ983109 WUV983109 E160 IJ160 SF160 ACB160 ALX160 AVT160 BFP160 BPL160 BZH160 CJD160 CSZ160 DCV160 DMR160 DWN160 EGJ160 EQF160 FAB160 FJX160 FTT160 GDP160 GNL160 GXH160 HHD160 HQZ160 IAV160 IKR160 IUN160 JEJ160 JOF160 JYB160 KHX160 KRT160 LBP160 LLL160 LVH160 MFD160 MOZ160 MYV160 NIR160 NSN160 OCJ160 OMF160 OWB160 PFX160 PPT160 PZP160 QJL160 QTH160 RDD160 RMZ160 RWV160 SGR160 SQN160 TAJ160 TKF160 TUB160 UDX160 UNT160 UXP160 VHL160 VRH160 WBD160 WKZ160 WUV160 E65569 IJ65569 SF65569 ACB65569 ALX65569 AVT65569 BFP65569 BPL65569 BZH65569 CJD65569 CSZ65569 DCV65569 DMR65569 DWN65569 EGJ65569 EQF65569 FAB65569 FJX65569 FTT65569 GDP65569 GNL65569 GXH65569 HHD65569 HQZ65569 IAV65569 IKR65569 IUN65569 JEJ65569 JOF65569 JYB65569 KHX65569 KRT65569 LBP65569 LLL65569 LVH65569 MFD65569 MOZ65569 MYV65569 NIR65569 NSN65569 OCJ65569 OMF65569 OWB65569 PFX65569 PPT65569 PZP65569 QJL65569 QTH65569 RDD65569 RMZ65569 RWV65569 SGR65569 SQN65569 TAJ65569 TKF65569 TUB65569 UDX65569 UNT65569 UXP65569 VHL65569 VRH65569 WBD65569 WKZ65569 WUV65569 E131105 IJ131105 SF131105 ACB131105 ALX131105 AVT131105 BFP131105 BPL131105 BZH131105 CJD131105 CSZ131105 DCV131105 DMR131105 DWN131105 EGJ131105 EQF131105 FAB131105 FJX131105 FTT131105 GDP131105 GNL131105 GXH131105 HHD131105 HQZ131105 IAV131105 IKR131105 IUN131105 JEJ131105 JOF131105 JYB131105 KHX131105 KRT131105 LBP131105 LLL131105 LVH131105 MFD131105 MOZ131105 MYV131105 NIR131105 NSN131105 OCJ131105 OMF131105 OWB131105 PFX131105 PPT131105 PZP131105 QJL131105 QTH131105 RDD131105 RMZ131105 RWV131105 SGR131105 SQN131105 TAJ131105 TKF131105 TUB131105 UDX131105 UNT131105 UXP131105 VHL131105 VRH131105 WBD131105 WKZ131105 WUV131105 E196641 IJ196641 SF196641 ACB196641 ALX196641 AVT196641 BFP196641 BPL196641 BZH196641 CJD196641 CSZ196641 DCV196641 DMR196641 DWN196641 EGJ196641 EQF196641 FAB196641 FJX196641 FTT196641 GDP196641 GNL196641 GXH196641 HHD196641 HQZ196641 IAV196641 IKR196641 IUN196641 JEJ196641 JOF196641 JYB196641 KHX196641 KRT196641 LBP196641 LLL196641 LVH196641 MFD196641 MOZ196641 MYV196641 NIR196641 NSN196641 OCJ196641 OMF196641 OWB196641 PFX196641 PPT196641 PZP196641 QJL196641 QTH196641 RDD196641 RMZ196641 RWV196641 SGR196641 SQN196641 TAJ196641 TKF196641 TUB196641 UDX196641 UNT196641 UXP196641 VHL196641 VRH196641 WBD196641 WKZ196641 WUV196641 E262177 IJ262177 SF262177 ACB262177 ALX262177 AVT262177 BFP262177 BPL262177 BZH262177 CJD262177 CSZ262177 DCV262177 DMR262177 DWN262177 EGJ262177 EQF262177 FAB262177 FJX262177 FTT262177 GDP262177 GNL262177 GXH262177 HHD262177 HQZ262177 IAV262177 IKR262177 IUN262177 JEJ262177 JOF262177 JYB262177 KHX262177 KRT262177 LBP262177 LLL262177 LVH262177 MFD262177 MOZ262177 MYV262177 NIR262177 NSN262177 OCJ262177 OMF262177 OWB262177 PFX262177 PPT262177 PZP262177 QJL262177 QTH262177 RDD262177 RMZ262177 RWV262177 SGR262177 SQN262177 TAJ262177 TKF262177 TUB262177 UDX262177 UNT262177 UXP262177 VHL262177 VRH262177 WBD262177 WKZ262177 WUV262177 E327713 IJ327713 SF327713 ACB327713 ALX327713 AVT327713 BFP327713 BPL327713 BZH327713 CJD327713 CSZ327713 DCV327713 DMR327713 DWN327713 EGJ327713 EQF327713 FAB327713 FJX327713 FTT327713 GDP327713 GNL327713 GXH327713 HHD327713 HQZ327713 IAV327713 IKR327713 IUN327713 JEJ327713 JOF327713 JYB327713 KHX327713 KRT327713 LBP327713 LLL327713 LVH327713 MFD327713 MOZ327713 MYV327713 NIR327713 NSN327713 OCJ327713 OMF327713 OWB327713 PFX327713 PPT327713 PZP327713 QJL327713 QTH327713 RDD327713 RMZ327713 RWV327713 SGR327713 SQN327713 TAJ327713 TKF327713 TUB327713 UDX327713 UNT327713 UXP327713 VHL327713 VRH327713 WBD327713 WKZ327713 WUV327713 E393249 IJ393249 SF393249 ACB393249 ALX393249 AVT393249 BFP393249 BPL393249 BZH393249 CJD393249 CSZ393249 DCV393249 DMR393249 DWN393249 EGJ393249 EQF393249 FAB393249 FJX393249 FTT393249 GDP393249 GNL393249 GXH393249 HHD393249 HQZ393249 IAV393249 IKR393249 IUN393249 JEJ393249 JOF393249 JYB393249 KHX393249 KRT393249 LBP393249 LLL393249 LVH393249 MFD393249 MOZ393249 MYV393249 NIR393249 NSN393249 OCJ393249 OMF393249 OWB393249 PFX393249 PPT393249 PZP393249 QJL393249 QTH393249 RDD393249 RMZ393249 RWV393249 SGR393249 SQN393249 TAJ393249 TKF393249 TUB393249 UDX393249 UNT393249 UXP393249 VHL393249 VRH393249 WBD393249 WKZ393249 WUV393249 E458785 IJ458785 SF458785 ACB458785 ALX458785 AVT458785 BFP458785 BPL458785 BZH458785 CJD458785 CSZ458785 DCV458785 DMR458785 DWN458785 EGJ458785 EQF458785 FAB458785 FJX458785 FTT458785 GDP458785 GNL458785 GXH458785 HHD458785 HQZ458785 IAV458785 IKR458785 IUN458785 JEJ458785 JOF458785 JYB458785 KHX458785 KRT458785 LBP458785 LLL458785 LVH458785 MFD458785 MOZ458785 MYV458785 NIR458785 NSN458785 OCJ458785 OMF458785 OWB458785 PFX458785 PPT458785 PZP458785 QJL458785 QTH458785 RDD458785 RMZ458785 RWV458785 SGR458785 SQN458785 TAJ458785 TKF458785 TUB458785 UDX458785 UNT458785 UXP458785 VHL458785 VRH458785 WBD458785 WKZ458785 WUV458785 E524321 IJ524321 SF524321 ACB524321 ALX524321 AVT524321 BFP524321 BPL524321 BZH524321 CJD524321 CSZ524321 DCV524321 DMR524321 DWN524321 EGJ524321 EQF524321 FAB524321 FJX524321 FTT524321 GDP524321 GNL524321 GXH524321 HHD524321 HQZ524321 IAV524321 IKR524321 IUN524321 JEJ524321 JOF524321 JYB524321 KHX524321 KRT524321 LBP524321 LLL524321 LVH524321 MFD524321 MOZ524321 MYV524321 NIR524321 NSN524321 OCJ524321 OMF524321 OWB524321 PFX524321 PPT524321 PZP524321 QJL524321 QTH524321 RDD524321 RMZ524321 RWV524321 SGR524321 SQN524321 TAJ524321 TKF524321 TUB524321 UDX524321 UNT524321 UXP524321 VHL524321 VRH524321 WBD524321 WKZ524321 WUV524321 E589857 IJ589857 SF589857 ACB589857 ALX589857 AVT589857 BFP589857 BPL589857 BZH589857 CJD589857 CSZ589857 DCV589857 DMR589857 DWN589857 EGJ589857 EQF589857 FAB589857 FJX589857 FTT589857 GDP589857 GNL589857 GXH589857 HHD589857 HQZ589857 IAV589857 IKR589857 IUN589857 JEJ589857 JOF589857 JYB589857 KHX589857 KRT589857 LBP589857 LLL589857 LVH589857 MFD589857 MOZ589857 MYV589857 NIR589857 NSN589857 OCJ589857 OMF589857 OWB589857 PFX589857 PPT589857 PZP589857 QJL589857 QTH589857 RDD589857 RMZ589857 RWV589857 SGR589857 SQN589857 TAJ589857 TKF589857 TUB589857 UDX589857 UNT589857 UXP589857 VHL589857 VRH589857 WBD589857 WKZ589857 WUV589857 E655393 IJ655393 SF655393 ACB655393 ALX655393 AVT655393 BFP655393 BPL655393 BZH655393 CJD655393 CSZ655393 DCV655393 DMR655393 DWN655393 EGJ655393 EQF655393 FAB655393 FJX655393 FTT655393 GDP655393 GNL655393 GXH655393 HHD655393 HQZ655393 IAV655393 IKR655393 IUN655393 JEJ655393 JOF655393 JYB655393 KHX655393 KRT655393 LBP655393 LLL655393 LVH655393 MFD655393 MOZ655393 MYV655393 NIR655393 NSN655393 OCJ655393 OMF655393 OWB655393 PFX655393 PPT655393 PZP655393 QJL655393 QTH655393 RDD655393 RMZ655393 RWV655393 SGR655393 SQN655393 TAJ655393 TKF655393 TUB655393 UDX655393 UNT655393 UXP655393 VHL655393 VRH655393 WBD655393 WKZ655393 WUV655393 E720929 IJ720929 SF720929 ACB720929 ALX720929 AVT720929 BFP720929 BPL720929 BZH720929 CJD720929 CSZ720929 DCV720929 DMR720929 DWN720929 EGJ720929 EQF720929 FAB720929 FJX720929 FTT720929 GDP720929 GNL720929 GXH720929 HHD720929 HQZ720929 IAV720929 IKR720929 IUN720929 JEJ720929 JOF720929 JYB720929 KHX720929 KRT720929 LBP720929 LLL720929 LVH720929 MFD720929 MOZ720929 MYV720929 NIR720929 NSN720929 OCJ720929 OMF720929 OWB720929 PFX720929 PPT720929 PZP720929 QJL720929 QTH720929 RDD720929 RMZ720929 RWV720929 SGR720929 SQN720929 TAJ720929 TKF720929 TUB720929 UDX720929 UNT720929 UXP720929 VHL720929 VRH720929 WBD720929 WKZ720929 WUV720929 E786465 IJ786465 SF786465 ACB786465 ALX786465 AVT786465 BFP786465 BPL786465 BZH786465 CJD786465 CSZ786465 DCV786465 DMR786465 DWN786465 EGJ786465 EQF786465 FAB786465 FJX786465 FTT786465 GDP786465 GNL786465 GXH786465 HHD786465 HQZ786465 IAV786465 IKR786465 IUN786465 JEJ786465 JOF786465 JYB786465 KHX786465 KRT786465 LBP786465 LLL786465 LVH786465 MFD786465 MOZ786465 MYV786465 NIR786465 NSN786465 OCJ786465 OMF786465 OWB786465 PFX786465 PPT786465 PZP786465 QJL786465 QTH786465 RDD786465 RMZ786465 RWV786465 SGR786465 SQN786465 TAJ786465 TKF786465 TUB786465 UDX786465 UNT786465 UXP786465 VHL786465 VRH786465 WBD786465 WKZ786465 WUV786465 E852001 IJ852001 SF852001 ACB852001 ALX852001 AVT852001 BFP852001 BPL852001 BZH852001 CJD852001 CSZ852001 DCV852001 DMR852001 DWN852001 EGJ852001 EQF852001 FAB852001 FJX852001 FTT852001 GDP852001 GNL852001 GXH852001 HHD852001 HQZ852001 IAV852001 IKR852001 IUN852001 JEJ852001 JOF852001 JYB852001 KHX852001 KRT852001 LBP852001 LLL852001 LVH852001 MFD852001 MOZ852001 MYV852001 NIR852001 NSN852001 OCJ852001 OMF852001 OWB852001 PFX852001 PPT852001 PZP852001 QJL852001 QTH852001 RDD852001 RMZ852001 RWV852001 SGR852001 SQN852001 TAJ852001 TKF852001 TUB852001 UDX852001 UNT852001 UXP852001 VHL852001 VRH852001 WBD852001 WKZ852001 WUV852001 E917537 IJ917537 SF917537 ACB917537 ALX917537 AVT917537 BFP917537 BPL917537 BZH917537 CJD917537 CSZ917537 DCV917537 DMR917537 DWN917537 EGJ917537 EQF917537 FAB917537 FJX917537 FTT917537 GDP917537 GNL917537 GXH917537 HHD917537 HQZ917537 IAV917537 IKR917537 IUN917537 JEJ917537 JOF917537 JYB917537 KHX917537 KRT917537 LBP917537 LLL917537 LVH917537 MFD917537 MOZ917537 MYV917537 NIR917537 NSN917537 OCJ917537 OMF917537 OWB917537 PFX917537 PPT917537 PZP917537 QJL917537 QTH917537 RDD917537 RMZ917537 RWV917537 SGR917537 SQN917537 TAJ917537 TKF917537 TUB917537 UDX917537 UNT917537 UXP917537 VHL917537 VRH917537 WBD917537 WKZ917537 WUV917537 E983073 IJ983073 SF983073 ACB983073 ALX983073 AVT983073 BFP983073 BPL983073 BZH983073 CJD983073 CSZ983073 DCV983073 DMR983073 DWN983073 EGJ983073 EQF983073 FAB983073 FJX983073 FTT983073 GDP983073 GNL983073 GXH983073 HHD983073 HQZ983073 IAV983073 IKR983073 IUN983073 JEJ983073 JOF983073 JYB983073 KHX983073 KRT983073 LBP983073 LLL983073 LVH983073 MFD983073 MOZ983073 MYV983073 NIR983073 NSN983073 OCJ983073 OMF983073 OWB983073 PFX983073 PPT983073 PZP983073 QJL983073 QTH983073 RDD983073 RMZ983073 RWV983073 SGR983073 SQN983073 TAJ983073 TKF983073 TUB983073 UDX983073 UNT983073 UXP983073 VHL983073 VRH983073 WBD983073 WKZ983073 WUV983073 E147 IJ147 SF147 ACB147 ALX147 AVT147 BFP147 BPL147 BZH147 CJD147 CSZ147 DCV147 DMR147 DWN147 EGJ147 EQF147 FAB147 FJX147 FTT147 GDP147 GNL147 GXH147 HHD147 HQZ147 IAV147 IKR147 IUN147 JEJ147 JOF147 JYB147 KHX147 KRT147 LBP147 LLL147 LVH147 MFD147 MOZ147 MYV147 NIR147 NSN147 OCJ147 OMF147 OWB147 PFX147 PPT147 PZP147 QJL147 QTH147 RDD147 RMZ147 RWV147 SGR147 SQN147 TAJ147 TKF147 TUB147 UDX147 UNT147 UXP147 VHL147 VRH147 WBD147 WKZ147 WUV147 E65556 IJ65556 SF65556 ACB65556 ALX65556 AVT65556 BFP65556 BPL65556 BZH65556 CJD65556 CSZ65556 DCV65556 DMR65556 DWN65556 EGJ65556 EQF65556 FAB65556 FJX65556 FTT65556 GDP65556 GNL65556 GXH65556 HHD65556 HQZ65556 IAV65556 IKR65556 IUN65556 JEJ65556 JOF65556 JYB65556 KHX65556 KRT65556 LBP65556 LLL65556 LVH65556 MFD65556 MOZ65556 MYV65556 NIR65556 NSN65556 OCJ65556 OMF65556 OWB65556 PFX65556 PPT65556 PZP65556 QJL65556 QTH65556 RDD65556 RMZ65556 RWV65556 SGR65556 SQN65556 TAJ65556 TKF65556 TUB65556 UDX65556 UNT65556 UXP65556 VHL65556 VRH65556 WBD65556 WKZ65556 WUV65556 E131092 IJ131092 SF131092 ACB131092 ALX131092 AVT131092 BFP131092 BPL131092 BZH131092 CJD131092 CSZ131092 DCV131092 DMR131092 DWN131092 EGJ131092 EQF131092 FAB131092 FJX131092 FTT131092 GDP131092 GNL131092 GXH131092 HHD131092 HQZ131092 IAV131092 IKR131092 IUN131092 JEJ131092 JOF131092 JYB131092 KHX131092 KRT131092 LBP131092 LLL131092 LVH131092 MFD131092 MOZ131092 MYV131092 NIR131092 NSN131092 OCJ131092 OMF131092 OWB131092 PFX131092 PPT131092 PZP131092 QJL131092 QTH131092 RDD131092 RMZ131092 RWV131092 SGR131092 SQN131092 TAJ131092 TKF131092 TUB131092 UDX131092 UNT131092 UXP131092 VHL131092 VRH131092 WBD131092 WKZ131092 WUV131092 E196628 IJ196628 SF196628 ACB196628 ALX196628 AVT196628 BFP196628 BPL196628 BZH196628 CJD196628 CSZ196628 DCV196628 DMR196628 DWN196628 EGJ196628 EQF196628 FAB196628 FJX196628 FTT196628 GDP196628 GNL196628 GXH196628 HHD196628 HQZ196628 IAV196628 IKR196628 IUN196628 JEJ196628 JOF196628 JYB196628 KHX196628 KRT196628 LBP196628 LLL196628 LVH196628 MFD196628 MOZ196628 MYV196628 NIR196628 NSN196628 OCJ196628 OMF196628 OWB196628 PFX196628 PPT196628 PZP196628 QJL196628 QTH196628 RDD196628 RMZ196628 RWV196628 SGR196628 SQN196628 TAJ196628 TKF196628 TUB196628 UDX196628 UNT196628 UXP196628 VHL196628 VRH196628 WBD196628 WKZ196628 WUV196628 E262164 IJ262164 SF262164 ACB262164 ALX262164 AVT262164 BFP262164 BPL262164 BZH262164 CJD262164 CSZ262164 DCV262164 DMR262164 DWN262164 EGJ262164 EQF262164 FAB262164 FJX262164 FTT262164 GDP262164 GNL262164 GXH262164 HHD262164 HQZ262164 IAV262164 IKR262164 IUN262164 JEJ262164 JOF262164 JYB262164 KHX262164 KRT262164 LBP262164 LLL262164 LVH262164 MFD262164 MOZ262164 MYV262164 NIR262164 NSN262164 OCJ262164 OMF262164 OWB262164 PFX262164 PPT262164 PZP262164 QJL262164 QTH262164 RDD262164 RMZ262164 RWV262164 SGR262164 SQN262164 TAJ262164 TKF262164 TUB262164 UDX262164 UNT262164 UXP262164 VHL262164 VRH262164 WBD262164 WKZ262164 WUV262164 E327700 IJ327700 SF327700 ACB327700 ALX327700 AVT327700 BFP327700 BPL327700 BZH327700 CJD327700 CSZ327700 DCV327700 DMR327700 DWN327700 EGJ327700 EQF327700 FAB327700 FJX327700 FTT327700 GDP327700 GNL327700 GXH327700 HHD327700 HQZ327700 IAV327700 IKR327700 IUN327700 JEJ327700 JOF327700 JYB327700 KHX327700 KRT327700 LBP327700 LLL327700 LVH327700 MFD327700 MOZ327700 MYV327700 NIR327700 NSN327700 OCJ327700 OMF327700 OWB327700 PFX327700 PPT327700 PZP327700 QJL327700 QTH327700 RDD327700 RMZ327700 RWV327700 SGR327700 SQN327700 TAJ327700 TKF327700 TUB327700 UDX327700 UNT327700 UXP327700 VHL327700 VRH327700 WBD327700 WKZ327700 WUV327700 E393236 IJ393236 SF393236 ACB393236 ALX393236 AVT393236 BFP393236 BPL393236 BZH393236 CJD393236 CSZ393236 DCV393236 DMR393236 DWN393236 EGJ393236 EQF393236 FAB393236 FJX393236 FTT393236 GDP393236 GNL393236 GXH393236 HHD393236 HQZ393236 IAV393236 IKR393236 IUN393236 JEJ393236 JOF393236 JYB393236 KHX393236 KRT393236 LBP393236 LLL393236 LVH393236 MFD393236 MOZ393236 MYV393236 NIR393236 NSN393236 OCJ393236 OMF393236 OWB393236 PFX393236 PPT393236 PZP393236 QJL393236 QTH393236 RDD393236 RMZ393236 RWV393236 SGR393236 SQN393236 TAJ393236 TKF393236 TUB393236 UDX393236 UNT393236 UXP393236 VHL393236 VRH393236 WBD393236 WKZ393236 WUV393236 E458772 IJ458772 SF458772 ACB458772 ALX458772 AVT458772 BFP458772 BPL458772 BZH458772 CJD458772 CSZ458772 DCV458772 DMR458772 DWN458772 EGJ458772 EQF458772 FAB458772 FJX458772 FTT458772 GDP458772 GNL458772 GXH458772 HHD458772 HQZ458772 IAV458772 IKR458772 IUN458772 JEJ458772 JOF458772 JYB458772 KHX458772 KRT458772 LBP458772 LLL458772 LVH458772 MFD458772 MOZ458772 MYV458772 NIR458772 NSN458772 OCJ458772 OMF458772 OWB458772 PFX458772 PPT458772 PZP458772 QJL458772 QTH458772 RDD458772 RMZ458772 RWV458772 SGR458772 SQN458772 TAJ458772 TKF458772 TUB458772 UDX458772 UNT458772 UXP458772 VHL458772 VRH458772 WBD458772 WKZ458772 WUV458772 E524308 IJ524308 SF524308 ACB524308 ALX524308 AVT524308 BFP524308 BPL524308 BZH524308 CJD524308 CSZ524308 DCV524308 DMR524308 DWN524308 EGJ524308 EQF524308 FAB524308 FJX524308 FTT524308 GDP524308 GNL524308 GXH524308 HHD524308 HQZ524308 IAV524308 IKR524308 IUN524308 JEJ524308 JOF524308 JYB524308 KHX524308 KRT524308 LBP524308 LLL524308 LVH524308 MFD524308 MOZ524308 MYV524308 NIR524308 NSN524308 OCJ524308 OMF524308 OWB524308 PFX524308 PPT524308 PZP524308 QJL524308 QTH524308 RDD524308 RMZ524308 RWV524308 SGR524308 SQN524308 TAJ524308 TKF524308 TUB524308 UDX524308 UNT524308 UXP524308 VHL524308 VRH524308 WBD524308 WKZ524308 WUV524308 E589844 IJ589844 SF589844 ACB589844 ALX589844 AVT589844 BFP589844 BPL589844 BZH589844 CJD589844 CSZ589844 DCV589844 DMR589844 DWN589844 EGJ589844 EQF589844 FAB589844 FJX589844 FTT589844 GDP589844 GNL589844 GXH589844 HHD589844 HQZ589844 IAV589844 IKR589844 IUN589844 JEJ589844 JOF589844 JYB589844 KHX589844 KRT589844 LBP589844 LLL589844 LVH589844 MFD589844 MOZ589844 MYV589844 NIR589844 NSN589844 OCJ589844 OMF589844 OWB589844 PFX589844 PPT589844 PZP589844 QJL589844 QTH589844 RDD589844 RMZ589844 RWV589844 SGR589844 SQN589844 TAJ589844 TKF589844 TUB589844 UDX589844 UNT589844 UXP589844 VHL589844 VRH589844 WBD589844 WKZ589844 WUV589844 E655380 IJ655380 SF655380 ACB655380 ALX655380 AVT655380 BFP655380 BPL655380 BZH655380 CJD655380 CSZ655380 DCV655380 DMR655380 DWN655380 EGJ655380 EQF655380 FAB655380 FJX655380 FTT655380 GDP655380 GNL655380 GXH655380 HHD655380 HQZ655380 IAV655380 IKR655380 IUN655380 JEJ655380 JOF655380 JYB655380 KHX655380 KRT655380 LBP655380 LLL655380 LVH655380 MFD655380 MOZ655380 MYV655380 NIR655380 NSN655380 OCJ655380 OMF655380 OWB655380 PFX655380 PPT655380 PZP655380 QJL655380 QTH655380 RDD655380 RMZ655380 RWV655380 SGR655380 SQN655380 TAJ655380 TKF655380 TUB655380 UDX655380 UNT655380 UXP655380 VHL655380 VRH655380 WBD655380 WKZ655380 WUV655380 E720916 IJ720916 SF720916 ACB720916 ALX720916 AVT720916 BFP720916 BPL720916 BZH720916 CJD720916 CSZ720916 DCV720916 DMR720916 DWN720916 EGJ720916 EQF720916 FAB720916 FJX720916 FTT720916 GDP720916 GNL720916 GXH720916 HHD720916 HQZ720916 IAV720916 IKR720916 IUN720916 JEJ720916 JOF720916 JYB720916 KHX720916 KRT720916 LBP720916 LLL720916 LVH720916 MFD720916 MOZ720916 MYV720916 NIR720916 NSN720916 OCJ720916 OMF720916 OWB720916 PFX720916 PPT720916 PZP720916 QJL720916 QTH720916 RDD720916 RMZ720916 RWV720916 SGR720916 SQN720916 TAJ720916 TKF720916 TUB720916 UDX720916 UNT720916 UXP720916 VHL720916 VRH720916 WBD720916 WKZ720916 WUV720916 E786452 IJ786452 SF786452 ACB786452 ALX786452 AVT786452 BFP786452 BPL786452 BZH786452 CJD786452 CSZ786452 DCV786452 DMR786452 DWN786452 EGJ786452 EQF786452 FAB786452 FJX786452 FTT786452 GDP786452 GNL786452 GXH786452 HHD786452 HQZ786452 IAV786452 IKR786452 IUN786452 JEJ786452 JOF786452 JYB786452 KHX786452 KRT786452 LBP786452 LLL786452 LVH786452 MFD786452 MOZ786452 MYV786452 NIR786452 NSN786452 OCJ786452 OMF786452 OWB786452 PFX786452 PPT786452 PZP786452 QJL786452 QTH786452 RDD786452 RMZ786452 RWV786452 SGR786452 SQN786452 TAJ786452 TKF786452 TUB786452 UDX786452 UNT786452 UXP786452 VHL786452 VRH786452 WBD786452 WKZ786452 WUV786452 E851988 IJ851988 SF851988 ACB851988 ALX851988 AVT851988 BFP851988 BPL851988 BZH851988 CJD851988 CSZ851988 DCV851988 DMR851988 DWN851988 EGJ851988 EQF851988 FAB851988 FJX851988 FTT851988 GDP851988 GNL851988 GXH851988 HHD851988 HQZ851988 IAV851988 IKR851988 IUN851988 JEJ851988 JOF851988 JYB851988 KHX851988 KRT851988 LBP851988 LLL851988 LVH851988 MFD851988 MOZ851988 MYV851988 NIR851988 NSN851988 OCJ851988 OMF851988 OWB851988 PFX851988 PPT851988 PZP851988 QJL851988 QTH851988 RDD851988 RMZ851988 RWV851988 SGR851988 SQN851988 TAJ851988 TKF851988 TUB851988 UDX851988 UNT851988 UXP851988 VHL851988 VRH851988 WBD851988 WKZ851988 WUV851988 E917524 IJ917524 SF917524 ACB917524 ALX917524 AVT917524 BFP917524 BPL917524 BZH917524 CJD917524 CSZ917524 DCV917524 DMR917524 DWN917524 EGJ917524 EQF917524 FAB917524 FJX917524 FTT917524 GDP917524 GNL917524 GXH917524 HHD917524 HQZ917524 IAV917524 IKR917524 IUN917524 JEJ917524 JOF917524 JYB917524 KHX917524 KRT917524 LBP917524 LLL917524 LVH917524 MFD917524 MOZ917524 MYV917524 NIR917524 NSN917524 OCJ917524 OMF917524 OWB917524 PFX917524 PPT917524 PZP917524 QJL917524 QTH917524 RDD917524 RMZ917524 RWV917524 SGR917524 SQN917524 TAJ917524 TKF917524 TUB917524 UDX917524 UNT917524 UXP917524 VHL917524 VRH917524 WBD917524 WKZ917524 WUV917524 E983060 IJ983060 SF983060 ACB983060 ALX983060 AVT983060 BFP983060 BPL983060 BZH983060 CJD983060 CSZ983060 DCV983060 DMR983060 DWN983060 EGJ983060 EQF983060 FAB983060 FJX983060 FTT983060 GDP983060 GNL983060 GXH983060 HHD983060 HQZ983060 IAV983060 IKR983060 IUN983060 JEJ983060 JOF983060 JYB983060 KHX983060 KRT983060 LBP983060 LLL983060 LVH983060 MFD983060 MOZ983060 MYV983060 NIR983060 NSN983060 OCJ983060 OMF983060 OWB983060 PFX983060 PPT983060 PZP983060 QJL983060 QTH983060 RDD983060 RMZ983060 RWV983060 SGR983060 SQN983060 TAJ983060 TKF983060 TUB983060 UDX983060 UNT983060 UXP983060 VHL983060 VRH983060 WBD983060 WKZ983060 WUV983060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G65438:G65439 IL65438:IL65439 SH65438:SH65439 ACD65438:ACD65439 ALZ65438:ALZ65439 AVV65438:AVV65439 BFR65438:BFR65439 BPN65438:BPN65439 BZJ65438:BZJ65439 CJF65438:CJF65439 CTB65438:CTB65439 DCX65438:DCX65439 DMT65438:DMT65439 DWP65438:DWP65439 EGL65438:EGL65439 EQH65438:EQH65439 FAD65438:FAD65439 FJZ65438:FJZ65439 FTV65438:FTV65439 GDR65438:GDR65439 GNN65438:GNN65439 GXJ65438:GXJ65439 HHF65438:HHF65439 HRB65438:HRB65439 IAX65438:IAX65439 IKT65438:IKT65439 IUP65438:IUP65439 JEL65438:JEL65439 JOH65438:JOH65439 JYD65438:JYD65439 KHZ65438:KHZ65439 KRV65438:KRV65439 LBR65438:LBR65439 LLN65438:LLN65439 LVJ65438:LVJ65439 MFF65438:MFF65439 MPB65438:MPB65439 MYX65438:MYX65439 NIT65438:NIT65439 NSP65438:NSP65439 OCL65438:OCL65439 OMH65438:OMH65439 OWD65438:OWD65439 PFZ65438:PFZ65439 PPV65438:PPV65439 PZR65438:PZR65439 QJN65438:QJN65439 QTJ65438:QTJ65439 RDF65438:RDF65439 RNB65438:RNB65439 RWX65438:RWX65439 SGT65438:SGT65439 SQP65438:SQP65439 TAL65438:TAL65439 TKH65438:TKH65439 TUD65438:TUD65439 UDZ65438:UDZ65439 UNV65438:UNV65439 UXR65438:UXR65439 VHN65438:VHN65439 VRJ65438:VRJ65439 WBF65438:WBF65439 WLB65438:WLB65439 WUX65438:WUX65439 G130974:G130975 IL130974:IL130975 SH130974:SH130975 ACD130974:ACD130975 ALZ130974:ALZ130975 AVV130974:AVV130975 BFR130974:BFR130975 BPN130974:BPN130975 BZJ130974:BZJ130975 CJF130974:CJF130975 CTB130974:CTB130975 DCX130974:DCX130975 DMT130974:DMT130975 DWP130974:DWP130975 EGL130974:EGL130975 EQH130974:EQH130975 FAD130974:FAD130975 FJZ130974:FJZ130975 FTV130974:FTV130975 GDR130974:GDR130975 GNN130974:GNN130975 GXJ130974:GXJ130975 HHF130974:HHF130975 HRB130974:HRB130975 IAX130974:IAX130975 IKT130974:IKT130975 IUP130974:IUP130975 JEL130974:JEL130975 JOH130974:JOH130975 JYD130974:JYD130975 KHZ130974:KHZ130975 KRV130974:KRV130975 LBR130974:LBR130975 LLN130974:LLN130975 LVJ130974:LVJ130975 MFF130974:MFF130975 MPB130974:MPB130975 MYX130974:MYX130975 NIT130974:NIT130975 NSP130974:NSP130975 OCL130974:OCL130975 OMH130974:OMH130975 OWD130974:OWD130975 PFZ130974:PFZ130975 PPV130974:PPV130975 PZR130974:PZR130975 QJN130974:QJN130975 QTJ130974:QTJ130975 RDF130974:RDF130975 RNB130974:RNB130975 RWX130974:RWX130975 SGT130974:SGT130975 SQP130974:SQP130975 TAL130974:TAL130975 TKH130974:TKH130975 TUD130974:TUD130975 UDZ130974:UDZ130975 UNV130974:UNV130975 UXR130974:UXR130975 VHN130974:VHN130975 VRJ130974:VRJ130975 WBF130974:WBF130975 WLB130974:WLB130975 WUX130974:WUX130975 G196510:G196511 IL196510:IL196511 SH196510:SH196511 ACD196510:ACD196511 ALZ196510:ALZ196511 AVV196510:AVV196511 BFR196510:BFR196511 BPN196510:BPN196511 BZJ196510:BZJ196511 CJF196510:CJF196511 CTB196510:CTB196511 DCX196510:DCX196511 DMT196510:DMT196511 DWP196510:DWP196511 EGL196510:EGL196511 EQH196510:EQH196511 FAD196510:FAD196511 FJZ196510:FJZ196511 FTV196510:FTV196511 GDR196510:GDR196511 GNN196510:GNN196511 GXJ196510:GXJ196511 HHF196510:HHF196511 HRB196510:HRB196511 IAX196510:IAX196511 IKT196510:IKT196511 IUP196510:IUP196511 JEL196510:JEL196511 JOH196510:JOH196511 JYD196510:JYD196511 KHZ196510:KHZ196511 KRV196510:KRV196511 LBR196510:LBR196511 LLN196510:LLN196511 LVJ196510:LVJ196511 MFF196510:MFF196511 MPB196510:MPB196511 MYX196510:MYX196511 NIT196510:NIT196511 NSP196510:NSP196511 OCL196510:OCL196511 OMH196510:OMH196511 OWD196510:OWD196511 PFZ196510:PFZ196511 PPV196510:PPV196511 PZR196510:PZR196511 QJN196510:QJN196511 QTJ196510:QTJ196511 RDF196510:RDF196511 RNB196510:RNB196511 RWX196510:RWX196511 SGT196510:SGT196511 SQP196510:SQP196511 TAL196510:TAL196511 TKH196510:TKH196511 TUD196510:TUD196511 UDZ196510:UDZ196511 UNV196510:UNV196511 UXR196510:UXR196511 VHN196510:VHN196511 VRJ196510:VRJ196511 WBF196510:WBF196511 WLB196510:WLB196511 WUX196510:WUX196511 G262046:G262047 IL262046:IL262047 SH262046:SH262047 ACD262046:ACD262047 ALZ262046:ALZ262047 AVV262046:AVV262047 BFR262046:BFR262047 BPN262046:BPN262047 BZJ262046:BZJ262047 CJF262046:CJF262047 CTB262046:CTB262047 DCX262046:DCX262047 DMT262046:DMT262047 DWP262046:DWP262047 EGL262046:EGL262047 EQH262046:EQH262047 FAD262046:FAD262047 FJZ262046:FJZ262047 FTV262046:FTV262047 GDR262046:GDR262047 GNN262046:GNN262047 GXJ262046:GXJ262047 HHF262046:HHF262047 HRB262046:HRB262047 IAX262046:IAX262047 IKT262046:IKT262047 IUP262046:IUP262047 JEL262046:JEL262047 JOH262046:JOH262047 JYD262046:JYD262047 KHZ262046:KHZ262047 KRV262046:KRV262047 LBR262046:LBR262047 LLN262046:LLN262047 LVJ262046:LVJ262047 MFF262046:MFF262047 MPB262046:MPB262047 MYX262046:MYX262047 NIT262046:NIT262047 NSP262046:NSP262047 OCL262046:OCL262047 OMH262046:OMH262047 OWD262046:OWD262047 PFZ262046:PFZ262047 PPV262046:PPV262047 PZR262046:PZR262047 QJN262046:QJN262047 QTJ262046:QTJ262047 RDF262046:RDF262047 RNB262046:RNB262047 RWX262046:RWX262047 SGT262046:SGT262047 SQP262046:SQP262047 TAL262046:TAL262047 TKH262046:TKH262047 TUD262046:TUD262047 UDZ262046:UDZ262047 UNV262046:UNV262047 UXR262046:UXR262047 VHN262046:VHN262047 VRJ262046:VRJ262047 WBF262046:WBF262047 WLB262046:WLB262047 WUX262046:WUX262047 G327582:G327583 IL327582:IL327583 SH327582:SH327583 ACD327582:ACD327583 ALZ327582:ALZ327583 AVV327582:AVV327583 BFR327582:BFR327583 BPN327582:BPN327583 BZJ327582:BZJ327583 CJF327582:CJF327583 CTB327582:CTB327583 DCX327582:DCX327583 DMT327582:DMT327583 DWP327582:DWP327583 EGL327582:EGL327583 EQH327582:EQH327583 FAD327582:FAD327583 FJZ327582:FJZ327583 FTV327582:FTV327583 GDR327582:GDR327583 GNN327582:GNN327583 GXJ327582:GXJ327583 HHF327582:HHF327583 HRB327582:HRB327583 IAX327582:IAX327583 IKT327582:IKT327583 IUP327582:IUP327583 JEL327582:JEL327583 JOH327582:JOH327583 JYD327582:JYD327583 KHZ327582:KHZ327583 KRV327582:KRV327583 LBR327582:LBR327583 LLN327582:LLN327583 LVJ327582:LVJ327583 MFF327582:MFF327583 MPB327582:MPB327583 MYX327582:MYX327583 NIT327582:NIT327583 NSP327582:NSP327583 OCL327582:OCL327583 OMH327582:OMH327583 OWD327582:OWD327583 PFZ327582:PFZ327583 PPV327582:PPV327583 PZR327582:PZR327583 QJN327582:QJN327583 QTJ327582:QTJ327583 RDF327582:RDF327583 RNB327582:RNB327583 RWX327582:RWX327583 SGT327582:SGT327583 SQP327582:SQP327583 TAL327582:TAL327583 TKH327582:TKH327583 TUD327582:TUD327583 UDZ327582:UDZ327583 UNV327582:UNV327583 UXR327582:UXR327583 VHN327582:VHN327583 VRJ327582:VRJ327583 WBF327582:WBF327583 WLB327582:WLB327583 WUX327582:WUX327583 G393118:G393119 IL393118:IL393119 SH393118:SH393119 ACD393118:ACD393119 ALZ393118:ALZ393119 AVV393118:AVV393119 BFR393118:BFR393119 BPN393118:BPN393119 BZJ393118:BZJ393119 CJF393118:CJF393119 CTB393118:CTB393119 DCX393118:DCX393119 DMT393118:DMT393119 DWP393118:DWP393119 EGL393118:EGL393119 EQH393118:EQH393119 FAD393118:FAD393119 FJZ393118:FJZ393119 FTV393118:FTV393119 GDR393118:GDR393119 GNN393118:GNN393119 GXJ393118:GXJ393119 HHF393118:HHF393119 HRB393118:HRB393119 IAX393118:IAX393119 IKT393118:IKT393119 IUP393118:IUP393119 JEL393118:JEL393119 JOH393118:JOH393119 JYD393118:JYD393119 KHZ393118:KHZ393119 KRV393118:KRV393119 LBR393118:LBR393119 LLN393118:LLN393119 LVJ393118:LVJ393119 MFF393118:MFF393119 MPB393118:MPB393119 MYX393118:MYX393119 NIT393118:NIT393119 NSP393118:NSP393119 OCL393118:OCL393119 OMH393118:OMH393119 OWD393118:OWD393119 PFZ393118:PFZ393119 PPV393118:PPV393119 PZR393118:PZR393119 QJN393118:QJN393119 QTJ393118:QTJ393119 RDF393118:RDF393119 RNB393118:RNB393119 RWX393118:RWX393119 SGT393118:SGT393119 SQP393118:SQP393119 TAL393118:TAL393119 TKH393118:TKH393119 TUD393118:TUD393119 UDZ393118:UDZ393119 UNV393118:UNV393119 UXR393118:UXR393119 VHN393118:VHN393119 VRJ393118:VRJ393119 WBF393118:WBF393119 WLB393118:WLB393119 WUX393118:WUX393119 G458654:G458655 IL458654:IL458655 SH458654:SH458655 ACD458654:ACD458655 ALZ458654:ALZ458655 AVV458654:AVV458655 BFR458654:BFR458655 BPN458654:BPN458655 BZJ458654:BZJ458655 CJF458654:CJF458655 CTB458654:CTB458655 DCX458654:DCX458655 DMT458654:DMT458655 DWP458654:DWP458655 EGL458654:EGL458655 EQH458654:EQH458655 FAD458654:FAD458655 FJZ458654:FJZ458655 FTV458654:FTV458655 GDR458654:GDR458655 GNN458654:GNN458655 GXJ458654:GXJ458655 HHF458654:HHF458655 HRB458654:HRB458655 IAX458654:IAX458655 IKT458654:IKT458655 IUP458654:IUP458655 JEL458654:JEL458655 JOH458654:JOH458655 JYD458654:JYD458655 KHZ458654:KHZ458655 KRV458654:KRV458655 LBR458654:LBR458655 LLN458654:LLN458655 LVJ458654:LVJ458655 MFF458654:MFF458655 MPB458654:MPB458655 MYX458654:MYX458655 NIT458654:NIT458655 NSP458654:NSP458655 OCL458654:OCL458655 OMH458654:OMH458655 OWD458654:OWD458655 PFZ458654:PFZ458655 PPV458654:PPV458655 PZR458654:PZR458655 QJN458654:QJN458655 QTJ458654:QTJ458655 RDF458654:RDF458655 RNB458654:RNB458655 RWX458654:RWX458655 SGT458654:SGT458655 SQP458654:SQP458655 TAL458654:TAL458655 TKH458654:TKH458655 TUD458654:TUD458655 UDZ458654:UDZ458655 UNV458654:UNV458655 UXR458654:UXR458655 VHN458654:VHN458655 VRJ458654:VRJ458655 WBF458654:WBF458655 WLB458654:WLB458655 WUX458654:WUX458655 G524190:G524191 IL524190:IL524191 SH524190:SH524191 ACD524190:ACD524191 ALZ524190:ALZ524191 AVV524190:AVV524191 BFR524190:BFR524191 BPN524190:BPN524191 BZJ524190:BZJ524191 CJF524190:CJF524191 CTB524190:CTB524191 DCX524190:DCX524191 DMT524190:DMT524191 DWP524190:DWP524191 EGL524190:EGL524191 EQH524190:EQH524191 FAD524190:FAD524191 FJZ524190:FJZ524191 FTV524190:FTV524191 GDR524190:GDR524191 GNN524190:GNN524191 GXJ524190:GXJ524191 HHF524190:HHF524191 HRB524190:HRB524191 IAX524190:IAX524191 IKT524190:IKT524191 IUP524190:IUP524191 JEL524190:JEL524191 JOH524190:JOH524191 JYD524190:JYD524191 KHZ524190:KHZ524191 KRV524190:KRV524191 LBR524190:LBR524191 LLN524190:LLN524191 LVJ524190:LVJ524191 MFF524190:MFF524191 MPB524190:MPB524191 MYX524190:MYX524191 NIT524190:NIT524191 NSP524190:NSP524191 OCL524190:OCL524191 OMH524190:OMH524191 OWD524190:OWD524191 PFZ524190:PFZ524191 PPV524190:PPV524191 PZR524190:PZR524191 QJN524190:QJN524191 QTJ524190:QTJ524191 RDF524190:RDF524191 RNB524190:RNB524191 RWX524190:RWX524191 SGT524190:SGT524191 SQP524190:SQP524191 TAL524190:TAL524191 TKH524190:TKH524191 TUD524190:TUD524191 UDZ524190:UDZ524191 UNV524190:UNV524191 UXR524190:UXR524191 VHN524190:VHN524191 VRJ524190:VRJ524191 WBF524190:WBF524191 WLB524190:WLB524191 WUX524190:WUX524191 G589726:G589727 IL589726:IL589727 SH589726:SH589727 ACD589726:ACD589727 ALZ589726:ALZ589727 AVV589726:AVV589727 BFR589726:BFR589727 BPN589726:BPN589727 BZJ589726:BZJ589727 CJF589726:CJF589727 CTB589726:CTB589727 DCX589726:DCX589727 DMT589726:DMT589727 DWP589726:DWP589727 EGL589726:EGL589727 EQH589726:EQH589727 FAD589726:FAD589727 FJZ589726:FJZ589727 FTV589726:FTV589727 GDR589726:GDR589727 GNN589726:GNN589727 GXJ589726:GXJ589727 HHF589726:HHF589727 HRB589726:HRB589727 IAX589726:IAX589727 IKT589726:IKT589727 IUP589726:IUP589727 JEL589726:JEL589727 JOH589726:JOH589727 JYD589726:JYD589727 KHZ589726:KHZ589727 KRV589726:KRV589727 LBR589726:LBR589727 LLN589726:LLN589727 LVJ589726:LVJ589727 MFF589726:MFF589727 MPB589726:MPB589727 MYX589726:MYX589727 NIT589726:NIT589727 NSP589726:NSP589727 OCL589726:OCL589727 OMH589726:OMH589727 OWD589726:OWD589727 PFZ589726:PFZ589727 PPV589726:PPV589727 PZR589726:PZR589727 QJN589726:QJN589727 QTJ589726:QTJ589727 RDF589726:RDF589727 RNB589726:RNB589727 RWX589726:RWX589727 SGT589726:SGT589727 SQP589726:SQP589727 TAL589726:TAL589727 TKH589726:TKH589727 TUD589726:TUD589727 UDZ589726:UDZ589727 UNV589726:UNV589727 UXR589726:UXR589727 VHN589726:VHN589727 VRJ589726:VRJ589727 WBF589726:WBF589727 WLB589726:WLB589727 WUX589726:WUX589727 G655262:G655263 IL655262:IL655263 SH655262:SH655263 ACD655262:ACD655263 ALZ655262:ALZ655263 AVV655262:AVV655263 BFR655262:BFR655263 BPN655262:BPN655263 BZJ655262:BZJ655263 CJF655262:CJF655263 CTB655262:CTB655263 DCX655262:DCX655263 DMT655262:DMT655263 DWP655262:DWP655263 EGL655262:EGL655263 EQH655262:EQH655263 FAD655262:FAD655263 FJZ655262:FJZ655263 FTV655262:FTV655263 GDR655262:GDR655263 GNN655262:GNN655263 GXJ655262:GXJ655263 HHF655262:HHF655263 HRB655262:HRB655263 IAX655262:IAX655263 IKT655262:IKT655263 IUP655262:IUP655263 JEL655262:JEL655263 JOH655262:JOH655263 JYD655262:JYD655263 KHZ655262:KHZ655263 KRV655262:KRV655263 LBR655262:LBR655263 LLN655262:LLN655263 LVJ655262:LVJ655263 MFF655262:MFF655263 MPB655262:MPB655263 MYX655262:MYX655263 NIT655262:NIT655263 NSP655262:NSP655263 OCL655262:OCL655263 OMH655262:OMH655263 OWD655262:OWD655263 PFZ655262:PFZ655263 PPV655262:PPV655263 PZR655262:PZR655263 QJN655262:QJN655263 QTJ655262:QTJ655263 RDF655262:RDF655263 RNB655262:RNB655263 RWX655262:RWX655263 SGT655262:SGT655263 SQP655262:SQP655263 TAL655262:TAL655263 TKH655262:TKH655263 TUD655262:TUD655263 UDZ655262:UDZ655263 UNV655262:UNV655263 UXR655262:UXR655263 VHN655262:VHN655263 VRJ655262:VRJ655263 WBF655262:WBF655263 WLB655262:WLB655263 WUX655262:WUX655263 G720798:G720799 IL720798:IL720799 SH720798:SH720799 ACD720798:ACD720799 ALZ720798:ALZ720799 AVV720798:AVV720799 BFR720798:BFR720799 BPN720798:BPN720799 BZJ720798:BZJ720799 CJF720798:CJF720799 CTB720798:CTB720799 DCX720798:DCX720799 DMT720798:DMT720799 DWP720798:DWP720799 EGL720798:EGL720799 EQH720798:EQH720799 FAD720798:FAD720799 FJZ720798:FJZ720799 FTV720798:FTV720799 GDR720798:GDR720799 GNN720798:GNN720799 GXJ720798:GXJ720799 HHF720798:HHF720799 HRB720798:HRB720799 IAX720798:IAX720799 IKT720798:IKT720799 IUP720798:IUP720799 JEL720798:JEL720799 JOH720798:JOH720799 JYD720798:JYD720799 KHZ720798:KHZ720799 KRV720798:KRV720799 LBR720798:LBR720799 LLN720798:LLN720799 LVJ720798:LVJ720799 MFF720798:MFF720799 MPB720798:MPB720799 MYX720798:MYX720799 NIT720798:NIT720799 NSP720798:NSP720799 OCL720798:OCL720799 OMH720798:OMH720799 OWD720798:OWD720799 PFZ720798:PFZ720799 PPV720798:PPV720799 PZR720798:PZR720799 QJN720798:QJN720799 QTJ720798:QTJ720799 RDF720798:RDF720799 RNB720798:RNB720799 RWX720798:RWX720799 SGT720798:SGT720799 SQP720798:SQP720799 TAL720798:TAL720799 TKH720798:TKH720799 TUD720798:TUD720799 UDZ720798:UDZ720799 UNV720798:UNV720799 UXR720798:UXR720799 VHN720798:VHN720799 VRJ720798:VRJ720799 WBF720798:WBF720799 WLB720798:WLB720799 WUX720798:WUX720799 G786334:G786335 IL786334:IL786335 SH786334:SH786335 ACD786334:ACD786335 ALZ786334:ALZ786335 AVV786334:AVV786335 BFR786334:BFR786335 BPN786334:BPN786335 BZJ786334:BZJ786335 CJF786334:CJF786335 CTB786334:CTB786335 DCX786334:DCX786335 DMT786334:DMT786335 DWP786334:DWP786335 EGL786334:EGL786335 EQH786334:EQH786335 FAD786334:FAD786335 FJZ786334:FJZ786335 FTV786334:FTV786335 GDR786334:GDR786335 GNN786334:GNN786335 GXJ786334:GXJ786335 HHF786334:HHF786335 HRB786334:HRB786335 IAX786334:IAX786335 IKT786334:IKT786335 IUP786334:IUP786335 JEL786334:JEL786335 JOH786334:JOH786335 JYD786334:JYD786335 KHZ786334:KHZ786335 KRV786334:KRV786335 LBR786334:LBR786335 LLN786334:LLN786335 LVJ786334:LVJ786335 MFF786334:MFF786335 MPB786334:MPB786335 MYX786334:MYX786335 NIT786334:NIT786335 NSP786334:NSP786335 OCL786334:OCL786335 OMH786334:OMH786335 OWD786334:OWD786335 PFZ786334:PFZ786335 PPV786334:PPV786335 PZR786334:PZR786335 QJN786334:QJN786335 QTJ786334:QTJ786335 RDF786334:RDF786335 RNB786334:RNB786335 RWX786334:RWX786335 SGT786334:SGT786335 SQP786334:SQP786335 TAL786334:TAL786335 TKH786334:TKH786335 TUD786334:TUD786335 UDZ786334:UDZ786335 UNV786334:UNV786335 UXR786334:UXR786335 VHN786334:VHN786335 VRJ786334:VRJ786335 WBF786334:WBF786335 WLB786334:WLB786335 WUX786334:WUX786335 G851870:G851871 IL851870:IL851871 SH851870:SH851871 ACD851870:ACD851871 ALZ851870:ALZ851871 AVV851870:AVV851871 BFR851870:BFR851871 BPN851870:BPN851871 BZJ851870:BZJ851871 CJF851870:CJF851871 CTB851870:CTB851871 DCX851870:DCX851871 DMT851870:DMT851871 DWP851870:DWP851871 EGL851870:EGL851871 EQH851870:EQH851871 FAD851870:FAD851871 FJZ851870:FJZ851871 FTV851870:FTV851871 GDR851870:GDR851871 GNN851870:GNN851871 GXJ851870:GXJ851871 HHF851870:HHF851871 HRB851870:HRB851871 IAX851870:IAX851871 IKT851870:IKT851871 IUP851870:IUP851871 JEL851870:JEL851871 JOH851870:JOH851871 JYD851870:JYD851871 KHZ851870:KHZ851871 KRV851870:KRV851871 LBR851870:LBR851871 LLN851870:LLN851871 LVJ851870:LVJ851871 MFF851870:MFF851871 MPB851870:MPB851871 MYX851870:MYX851871 NIT851870:NIT851871 NSP851870:NSP851871 OCL851870:OCL851871 OMH851870:OMH851871 OWD851870:OWD851871 PFZ851870:PFZ851871 PPV851870:PPV851871 PZR851870:PZR851871 QJN851870:QJN851871 QTJ851870:QTJ851871 RDF851870:RDF851871 RNB851870:RNB851871 RWX851870:RWX851871 SGT851870:SGT851871 SQP851870:SQP851871 TAL851870:TAL851871 TKH851870:TKH851871 TUD851870:TUD851871 UDZ851870:UDZ851871 UNV851870:UNV851871 UXR851870:UXR851871 VHN851870:VHN851871 VRJ851870:VRJ851871 WBF851870:WBF851871 WLB851870:WLB851871 WUX851870:WUX851871 G917406:G917407 IL917406:IL917407 SH917406:SH917407 ACD917406:ACD917407 ALZ917406:ALZ917407 AVV917406:AVV917407 BFR917406:BFR917407 BPN917406:BPN917407 BZJ917406:BZJ917407 CJF917406:CJF917407 CTB917406:CTB917407 DCX917406:DCX917407 DMT917406:DMT917407 DWP917406:DWP917407 EGL917406:EGL917407 EQH917406:EQH917407 FAD917406:FAD917407 FJZ917406:FJZ917407 FTV917406:FTV917407 GDR917406:GDR917407 GNN917406:GNN917407 GXJ917406:GXJ917407 HHF917406:HHF917407 HRB917406:HRB917407 IAX917406:IAX917407 IKT917406:IKT917407 IUP917406:IUP917407 JEL917406:JEL917407 JOH917406:JOH917407 JYD917406:JYD917407 KHZ917406:KHZ917407 KRV917406:KRV917407 LBR917406:LBR917407 LLN917406:LLN917407 LVJ917406:LVJ917407 MFF917406:MFF917407 MPB917406:MPB917407 MYX917406:MYX917407 NIT917406:NIT917407 NSP917406:NSP917407 OCL917406:OCL917407 OMH917406:OMH917407 OWD917406:OWD917407 PFZ917406:PFZ917407 PPV917406:PPV917407 PZR917406:PZR917407 QJN917406:QJN917407 QTJ917406:QTJ917407 RDF917406:RDF917407 RNB917406:RNB917407 RWX917406:RWX917407 SGT917406:SGT917407 SQP917406:SQP917407 TAL917406:TAL917407 TKH917406:TKH917407 TUD917406:TUD917407 UDZ917406:UDZ917407 UNV917406:UNV917407 UXR917406:UXR917407 VHN917406:VHN917407 VRJ917406:VRJ917407 WBF917406:WBF917407 WLB917406:WLB917407 WUX917406:WUX917407 G982942:G982943 IL982942:IL982943 SH982942:SH982943 ACD982942:ACD982943 ALZ982942:ALZ982943 AVV982942:AVV982943 BFR982942:BFR982943 BPN982942:BPN982943 BZJ982942:BZJ982943 CJF982942:CJF982943 CTB982942:CTB982943 DCX982942:DCX982943 DMT982942:DMT982943 DWP982942:DWP982943 EGL982942:EGL982943 EQH982942:EQH982943 FAD982942:FAD982943 FJZ982942:FJZ982943 FTV982942:FTV982943 GDR982942:GDR982943 GNN982942:GNN982943 GXJ982942:GXJ982943 HHF982942:HHF982943 HRB982942:HRB982943 IAX982942:IAX982943 IKT982942:IKT982943 IUP982942:IUP982943 JEL982942:JEL982943 JOH982942:JOH982943 JYD982942:JYD982943 KHZ982942:KHZ982943 KRV982942:KRV982943 LBR982942:LBR982943 LLN982942:LLN982943 LVJ982942:LVJ982943 MFF982942:MFF982943 MPB982942:MPB982943 MYX982942:MYX982943 NIT982942:NIT982943 NSP982942:NSP982943 OCL982942:OCL982943 OMH982942:OMH982943 OWD982942:OWD982943 PFZ982942:PFZ982943 PPV982942:PPV982943 PZR982942:PZR982943 QJN982942:QJN982943 QTJ982942:QTJ982943 RDF982942:RDF982943 RNB982942:RNB982943 RWX982942:RWX982943 SGT982942:SGT982943 SQP982942:SQP982943 TAL982942:TAL982943 TKH982942:TKH982943 TUD982942:TUD982943 UDZ982942:UDZ982943 UNV982942:UNV982943 UXR982942:UXR982943 VHN982942:VHN982943 VRJ982942:VRJ982943 WBF982942:WBF982943 WLB982942:WLB982943 WUX982942:WUX982943 D186:E190 II186:IJ190 SE186:SF190 ACA186:ACB190 ALW186:ALX190 AVS186:AVT190 BFO186:BFP190 BPK186:BPL190 BZG186:BZH190 CJC186:CJD190 CSY186:CSZ190 DCU186:DCV190 DMQ186:DMR190 DWM186:DWN190 EGI186:EGJ190 EQE186:EQF190 FAA186:FAB190 FJW186:FJX190 FTS186:FTT190 GDO186:GDP190 GNK186:GNL190 GXG186:GXH190 HHC186:HHD190 HQY186:HQZ190 IAU186:IAV190 IKQ186:IKR190 IUM186:IUN190 JEI186:JEJ190 JOE186:JOF190 JYA186:JYB190 KHW186:KHX190 KRS186:KRT190 LBO186:LBP190 LLK186:LLL190 LVG186:LVH190 MFC186:MFD190 MOY186:MOZ190 MYU186:MYV190 NIQ186:NIR190 NSM186:NSN190 OCI186:OCJ190 OME186:OMF190 OWA186:OWB190 PFW186:PFX190 PPS186:PPT190 PZO186:PZP190 QJK186:QJL190 QTG186:QTH190 RDC186:RDD190 RMY186:RMZ190 RWU186:RWV190 SGQ186:SGR190 SQM186:SQN190 TAI186:TAJ190 TKE186:TKF190 TUA186:TUB190 UDW186:UDX190 UNS186:UNT190 UXO186:UXP190 VHK186:VHL190 VRG186:VRH190 WBC186:WBD190 WKY186:WKZ190 WUU186:WUV190 D65722:E65726 II65722:IJ65726 SE65722:SF65726 ACA65722:ACB65726 ALW65722:ALX65726 AVS65722:AVT65726 BFO65722:BFP65726 BPK65722:BPL65726 BZG65722:BZH65726 CJC65722:CJD65726 CSY65722:CSZ65726 DCU65722:DCV65726 DMQ65722:DMR65726 DWM65722:DWN65726 EGI65722:EGJ65726 EQE65722:EQF65726 FAA65722:FAB65726 FJW65722:FJX65726 FTS65722:FTT65726 GDO65722:GDP65726 GNK65722:GNL65726 GXG65722:GXH65726 HHC65722:HHD65726 HQY65722:HQZ65726 IAU65722:IAV65726 IKQ65722:IKR65726 IUM65722:IUN65726 JEI65722:JEJ65726 JOE65722:JOF65726 JYA65722:JYB65726 KHW65722:KHX65726 KRS65722:KRT65726 LBO65722:LBP65726 LLK65722:LLL65726 LVG65722:LVH65726 MFC65722:MFD65726 MOY65722:MOZ65726 MYU65722:MYV65726 NIQ65722:NIR65726 NSM65722:NSN65726 OCI65722:OCJ65726 OME65722:OMF65726 OWA65722:OWB65726 PFW65722:PFX65726 PPS65722:PPT65726 PZO65722:PZP65726 QJK65722:QJL65726 QTG65722:QTH65726 RDC65722:RDD65726 RMY65722:RMZ65726 RWU65722:RWV65726 SGQ65722:SGR65726 SQM65722:SQN65726 TAI65722:TAJ65726 TKE65722:TKF65726 TUA65722:TUB65726 UDW65722:UDX65726 UNS65722:UNT65726 UXO65722:UXP65726 VHK65722:VHL65726 VRG65722:VRH65726 WBC65722:WBD65726 WKY65722:WKZ65726 WUU65722:WUV65726 D131258:E131262 II131258:IJ131262 SE131258:SF131262 ACA131258:ACB131262 ALW131258:ALX131262 AVS131258:AVT131262 BFO131258:BFP131262 BPK131258:BPL131262 BZG131258:BZH131262 CJC131258:CJD131262 CSY131258:CSZ131262 DCU131258:DCV131262 DMQ131258:DMR131262 DWM131258:DWN131262 EGI131258:EGJ131262 EQE131258:EQF131262 FAA131258:FAB131262 FJW131258:FJX131262 FTS131258:FTT131262 GDO131258:GDP131262 GNK131258:GNL131262 GXG131258:GXH131262 HHC131258:HHD131262 HQY131258:HQZ131262 IAU131258:IAV131262 IKQ131258:IKR131262 IUM131258:IUN131262 JEI131258:JEJ131262 JOE131258:JOF131262 JYA131258:JYB131262 KHW131258:KHX131262 KRS131258:KRT131262 LBO131258:LBP131262 LLK131258:LLL131262 LVG131258:LVH131262 MFC131258:MFD131262 MOY131258:MOZ131262 MYU131258:MYV131262 NIQ131258:NIR131262 NSM131258:NSN131262 OCI131258:OCJ131262 OME131258:OMF131262 OWA131258:OWB131262 PFW131258:PFX131262 PPS131258:PPT131262 PZO131258:PZP131262 QJK131258:QJL131262 QTG131258:QTH131262 RDC131258:RDD131262 RMY131258:RMZ131262 RWU131258:RWV131262 SGQ131258:SGR131262 SQM131258:SQN131262 TAI131258:TAJ131262 TKE131258:TKF131262 TUA131258:TUB131262 UDW131258:UDX131262 UNS131258:UNT131262 UXO131258:UXP131262 VHK131258:VHL131262 VRG131258:VRH131262 WBC131258:WBD131262 WKY131258:WKZ131262 WUU131258:WUV131262 D196794:E196798 II196794:IJ196798 SE196794:SF196798 ACA196794:ACB196798 ALW196794:ALX196798 AVS196794:AVT196798 BFO196794:BFP196798 BPK196794:BPL196798 BZG196794:BZH196798 CJC196794:CJD196798 CSY196794:CSZ196798 DCU196794:DCV196798 DMQ196794:DMR196798 DWM196794:DWN196798 EGI196794:EGJ196798 EQE196794:EQF196798 FAA196794:FAB196798 FJW196794:FJX196798 FTS196794:FTT196798 GDO196794:GDP196798 GNK196794:GNL196798 GXG196794:GXH196798 HHC196794:HHD196798 HQY196794:HQZ196798 IAU196794:IAV196798 IKQ196794:IKR196798 IUM196794:IUN196798 JEI196794:JEJ196798 JOE196794:JOF196798 JYA196794:JYB196798 KHW196794:KHX196798 KRS196794:KRT196798 LBO196794:LBP196798 LLK196794:LLL196798 LVG196794:LVH196798 MFC196794:MFD196798 MOY196794:MOZ196798 MYU196794:MYV196798 NIQ196794:NIR196798 NSM196794:NSN196798 OCI196794:OCJ196798 OME196794:OMF196798 OWA196794:OWB196798 PFW196794:PFX196798 PPS196794:PPT196798 PZO196794:PZP196798 QJK196794:QJL196798 QTG196794:QTH196798 RDC196794:RDD196798 RMY196794:RMZ196798 RWU196794:RWV196798 SGQ196794:SGR196798 SQM196794:SQN196798 TAI196794:TAJ196798 TKE196794:TKF196798 TUA196794:TUB196798 UDW196794:UDX196798 UNS196794:UNT196798 UXO196794:UXP196798 VHK196794:VHL196798 VRG196794:VRH196798 WBC196794:WBD196798 WKY196794:WKZ196798 WUU196794:WUV196798 D262330:E262334 II262330:IJ262334 SE262330:SF262334 ACA262330:ACB262334 ALW262330:ALX262334 AVS262330:AVT262334 BFO262330:BFP262334 BPK262330:BPL262334 BZG262330:BZH262334 CJC262330:CJD262334 CSY262330:CSZ262334 DCU262330:DCV262334 DMQ262330:DMR262334 DWM262330:DWN262334 EGI262330:EGJ262334 EQE262330:EQF262334 FAA262330:FAB262334 FJW262330:FJX262334 FTS262330:FTT262334 GDO262330:GDP262334 GNK262330:GNL262334 GXG262330:GXH262334 HHC262330:HHD262334 HQY262330:HQZ262334 IAU262330:IAV262334 IKQ262330:IKR262334 IUM262330:IUN262334 JEI262330:JEJ262334 JOE262330:JOF262334 JYA262330:JYB262334 KHW262330:KHX262334 KRS262330:KRT262334 LBO262330:LBP262334 LLK262330:LLL262334 LVG262330:LVH262334 MFC262330:MFD262334 MOY262330:MOZ262334 MYU262330:MYV262334 NIQ262330:NIR262334 NSM262330:NSN262334 OCI262330:OCJ262334 OME262330:OMF262334 OWA262330:OWB262334 PFW262330:PFX262334 PPS262330:PPT262334 PZO262330:PZP262334 QJK262330:QJL262334 QTG262330:QTH262334 RDC262330:RDD262334 RMY262330:RMZ262334 RWU262330:RWV262334 SGQ262330:SGR262334 SQM262330:SQN262334 TAI262330:TAJ262334 TKE262330:TKF262334 TUA262330:TUB262334 UDW262330:UDX262334 UNS262330:UNT262334 UXO262330:UXP262334 VHK262330:VHL262334 VRG262330:VRH262334 WBC262330:WBD262334 WKY262330:WKZ262334 WUU262330:WUV262334 D327866:E327870 II327866:IJ327870 SE327866:SF327870 ACA327866:ACB327870 ALW327866:ALX327870 AVS327866:AVT327870 BFO327866:BFP327870 BPK327866:BPL327870 BZG327866:BZH327870 CJC327866:CJD327870 CSY327866:CSZ327870 DCU327866:DCV327870 DMQ327866:DMR327870 DWM327866:DWN327870 EGI327866:EGJ327870 EQE327866:EQF327870 FAA327866:FAB327870 FJW327866:FJX327870 FTS327866:FTT327870 GDO327866:GDP327870 GNK327866:GNL327870 GXG327866:GXH327870 HHC327866:HHD327870 HQY327866:HQZ327870 IAU327866:IAV327870 IKQ327866:IKR327870 IUM327866:IUN327870 JEI327866:JEJ327870 JOE327866:JOF327870 JYA327866:JYB327870 KHW327866:KHX327870 KRS327866:KRT327870 LBO327866:LBP327870 LLK327866:LLL327870 LVG327866:LVH327870 MFC327866:MFD327870 MOY327866:MOZ327870 MYU327866:MYV327870 NIQ327866:NIR327870 NSM327866:NSN327870 OCI327866:OCJ327870 OME327866:OMF327870 OWA327866:OWB327870 PFW327866:PFX327870 PPS327866:PPT327870 PZO327866:PZP327870 QJK327866:QJL327870 QTG327866:QTH327870 RDC327866:RDD327870 RMY327866:RMZ327870 RWU327866:RWV327870 SGQ327866:SGR327870 SQM327866:SQN327870 TAI327866:TAJ327870 TKE327866:TKF327870 TUA327866:TUB327870 UDW327866:UDX327870 UNS327866:UNT327870 UXO327866:UXP327870 VHK327866:VHL327870 VRG327866:VRH327870 WBC327866:WBD327870 WKY327866:WKZ327870 WUU327866:WUV327870 D393402:E393406 II393402:IJ393406 SE393402:SF393406 ACA393402:ACB393406 ALW393402:ALX393406 AVS393402:AVT393406 BFO393402:BFP393406 BPK393402:BPL393406 BZG393402:BZH393406 CJC393402:CJD393406 CSY393402:CSZ393406 DCU393402:DCV393406 DMQ393402:DMR393406 DWM393402:DWN393406 EGI393402:EGJ393406 EQE393402:EQF393406 FAA393402:FAB393406 FJW393402:FJX393406 FTS393402:FTT393406 GDO393402:GDP393406 GNK393402:GNL393406 GXG393402:GXH393406 HHC393402:HHD393406 HQY393402:HQZ393406 IAU393402:IAV393406 IKQ393402:IKR393406 IUM393402:IUN393406 JEI393402:JEJ393406 JOE393402:JOF393406 JYA393402:JYB393406 KHW393402:KHX393406 KRS393402:KRT393406 LBO393402:LBP393406 LLK393402:LLL393406 LVG393402:LVH393406 MFC393402:MFD393406 MOY393402:MOZ393406 MYU393402:MYV393406 NIQ393402:NIR393406 NSM393402:NSN393406 OCI393402:OCJ393406 OME393402:OMF393406 OWA393402:OWB393406 PFW393402:PFX393406 PPS393402:PPT393406 PZO393402:PZP393406 QJK393402:QJL393406 QTG393402:QTH393406 RDC393402:RDD393406 RMY393402:RMZ393406 RWU393402:RWV393406 SGQ393402:SGR393406 SQM393402:SQN393406 TAI393402:TAJ393406 TKE393402:TKF393406 TUA393402:TUB393406 UDW393402:UDX393406 UNS393402:UNT393406 UXO393402:UXP393406 VHK393402:VHL393406 VRG393402:VRH393406 WBC393402:WBD393406 WKY393402:WKZ393406 WUU393402:WUV393406 D458938:E458942 II458938:IJ458942 SE458938:SF458942 ACA458938:ACB458942 ALW458938:ALX458942 AVS458938:AVT458942 BFO458938:BFP458942 BPK458938:BPL458942 BZG458938:BZH458942 CJC458938:CJD458942 CSY458938:CSZ458942 DCU458938:DCV458942 DMQ458938:DMR458942 DWM458938:DWN458942 EGI458938:EGJ458942 EQE458938:EQF458942 FAA458938:FAB458942 FJW458938:FJX458942 FTS458938:FTT458942 GDO458938:GDP458942 GNK458938:GNL458942 GXG458938:GXH458942 HHC458938:HHD458942 HQY458938:HQZ458942 IAU458938:IAV458942 IKQ458938:IKR458942 IUM458938:IUN458942 JEI458938:JEJ458942 JOE458938:JOF458942 JYA458938:JYB458942 KHW458938:KHX458942 KRS458938:KRT458942 LBO458938:LBP458942 LLK458938:LLL458942 LVG458938:LVH458942 MFC458938:MFD458942 MOY458938:MOZ458942 MYU458938:MYV458942 NIQ458938:NIR458942 NSM458938:NSN458942 OCI458938:OCJ458942 OME458938:OMF458942 OWA458938:OWB458942 PFW458938:PFX458942 PPS458938:PPT458942 PZO458938:PZP458942 QJK458938:QJL458942 QTG458938:QTH458942 RDC458938:RDD458942 RMY458938:RMZ458942 RWU458938:RWV458942 SGQ458938:SGR458942 SQM458938:SQN458942 TAI458938:TAJ458942 TKE458938:TKF458942 TUA458938:TUB458942 UDW458938:UDX458942 UNS458938:UNT458942 UXO458938:UXP458942 VHK458938:VHL458942 VRG458938:VRH458942 WBC458938:WBD458942 WKY458938:WKZ458942 WUU458938:WUV458942 D524474:E524478 II524474:IJ524478 SE524474:SF524478 ACA524474:ACB524478 ALW524474:ALX524478 AVS524474:AVT524478 BFO524474:BFP524478 BPK524474:BPL524478 BZG524474:BZH524478 CJC524474:CJD524478 CSY524474:CSZ524478 DCU524474:DCV524478 DMQ524474:DMR524478 DWM524474:DWN524478 EGI524474:EGJ524478 EQE524474:EQF524478 FAA524474:FAB524478 FJW524474:FJX524478 FTS524474:FTT524478 GDO524474:GDP524478 GNK524474:GNL524478 GXG524474:GXH524478 HHC524474:HHD524478 HQY524474:HQZ524478 IAU524474:IAV524478 IKQ524474:IKR524478 IUM524474:IUN524478 JEI524474:JEJ524478 JOE524474:JOF524478 JYA524474:JYB524478 KHW524474:KHX524478 KRS524474:KRT524478 LBO524474:LBP524478 LLK524474:LLL524478 LVG524474:LVH524478 MFC524474:MFD524478 MOY524474:MOZ524478 MYU524474:MYV524478 NIQ524474:NIR524478 NSM524474:NSN524478 OCI524474:OCJ524478 OME524474:OMF524478 OWA524474:OWB524478 PFW524474:PFX524478 PPS524474:PPT524478 PZO524474:PZP524478 QJK524474:QJL524478 QTG524474:QTH524478 RDC524474:RDD524478 RMY524474:RMZ524478 RWU524474:RWV524478 SGQ524474:SGR524478 SQM524474:SQN524478 TAI524474:TAJ524478 TKE524474:TKF524478 TUA524474:TUB524478 UDW524474:UDX524478 UNS524474:UNT524478 UXO524474:UXP524478 VHK524474:VHL524478 VRG524474:VRH524478 WBC524474:WBD524478 WKY524474:WKZ524478 WUU524474:WUV524478 D590010:E590014 II590010:IJ590014 SE590010:SF590014 ACA590010:ACB590014 ALW590010:ALX590014 AVS590010:AVT590014 BFO590010:BFP590014 BPK590010:BPL590014 BZG590010:BZH590014 CJC590010:CJD590014 CSY590010:CSZ590014 DCU590010:DCV590014 DMQ590010:DMR590014 DWM590010:DWN590014 EGI590010:EGJ590014 EQE590010:EQF590014 FAA590010:FAB590014 FJW590010:FJX590014 FTS590010:FTT590014 GDO590010:GDP590014 GNK590010:GNL590014 GXG590010:GXH590014 HHC590010:HHD590014 HQY590010:HQZ590014 IAU590010:IAV590014 IKQ590010:IKR590014 IUM590010:IUN590014 JEI590010:JEJ590014 JOE590010:JOF590014 JYA590010:JYB590014 KHW590010:KHX590014 KRS590010:KRT590014 LBO590010:LBP590014 LLK590010:LLL590014 LVG590010:LVH590014 MFC590010:MFD590014 MOY590010:MOZ590014 MYU590010:MYV590014 NIQ590010:NIR590014 NSM590010:NSN590014 OCI590010:OCJ590014 OME590010:OMF590014 OWA590010:OWB590014 PFW590010:PFX590014 PPS590010:PPT590014 PZO590010:PZP590014 QJK590010:QJL590014 QTG590010:QTH590014 RDC590010:RDD590014 RMY590010:RMZ590014 RWU590010:RWV590014 SGQ590010:SGR590014 SQM590010:SQN590014 TAI590010:TAJ590014 TKE590010:TKF590014 TUA590010:TUB590014 UDW590010:UDX590014 UNS590010:UNT590014 UXO590010:UXP590014 VHK590010:VHL590014 VRG590010:VRH590014 WBC590010:WBD590014 WKY590010:WKZ590014 WUU590010:WUV590014 D655546:E655550 II655546:IJ655550 SE655546:SF655550 ACA655546:ACB655550 ALW655546:ALX655550 AVS655546:AVT655550 BFO655546:BFP655550 BPK655546:BPL655550 BZG655546:BZH655550 CJC655546:CJD655550 CSY655546:CSZ655550 DCU655546:DCV655550 DMQ655546:DMR655550 DWM655546:DWN655550 EGI655546:EGJ655550 EQE655546:EQF655550 FAA655546:FAB655550 FJW655546:FJX655550 FTS655546:FTT655550 GDO655546:GDP655550 GNK655546:GNL655550 GXG655546:GXH655550 HHC655546:HHD655550 HQY655546:HQZ655550 IAU655546:IAV655550 IKQ655546:IKR655550 IUM655546:IUN655550 JEI655546:JEJ655550 JOE655546:JOF655550 JYA655546:JYB655550 KHW655546:KHX655550 KRS655546:KRT655550 LBO655546:LBP655550 LLK655546:LLL655550 LVG655546:LVH655550 MFC655546:MFD655550 MOY655546:MOZ655550 MYU655546:MYV655550 NIQ655546:NIR655550 NSM655546:NSN655550 OCI655546:OCJ655550 OME655546:OMF655550 OWA655546:OWB655550 PFW655546:PFX655550 PPS655546:PPT655550 PZO655546:PZP655550 QJK655546:QJL655550 QTG655546:QTH655550 RDC655546:RDD655550 RMY655546:RMZ655550 RWU655546:RWV655550 SGQ655546:SGR655550 SQM655546:SQN655550 TAI655546:TAJ655550 TKE655546:TKF655550 TUA655546:TUB655550 UDW655546:UDX655550 UNS655546:UNT655550 UXO655546:UXP655550 VHK655546:VHL655550 VRG655546:VRH655550 WBC655546:WBD655550 WKY655546:WKZ655550 WUU655546:WUV655550 D721082:E721086 II721082:IJ721086 SE721082:SF721086 ACA721082:ACB721086 ALW721082:ALX721086 AVS721082:AVT721086 BFO721082:BFP721086 BPK721082:BPL721086 BZG721082:BZH721086 CJC721082:CJD721086 CSY721082:CSZ721086 DCU721082:DCV721086 DMQ721082:DMR721086 DWM721082:DWN721086 EGI721082:EGJ721086 EQE721082:EQF721086 FAA721082:FAB721086 FJW721082:FJX721086 FTS721082:FTT721086 GDO721082:GDP721086 GNK721082:GNL721086 GXG721082:GXH721086 HHC721082:HHD721086 HQY721082:HQZ721086 IAU721082:IAV721086 IKQ721082:IKR721086 IUM721082:IUN721086 JEI721082:JEJ721086 JOE721082:JOF721086 JYA721082:JYB721086 KHW721082:KHX721086 KRS721082:KRT721086 LBO721082:LBP721086 LLK721082:LLL721086 LVG721082:LVH721086 MFC721082:MFD721086 MOY721082:MOZ721086 MYU721082:MYV721086 NIQ721082:NIR721086 NSM721082:NSN721086 OCI721082:OCJ721086 OME721082:OMF721086 OWA721082:OWB721086 PFW721082:PFX721086 PPS721082:PPT721086 PZO721082:PZP721086 QJK721082:QJL721086 QTG721082:QTH721086 RDC721082:RDD721086 RMY721082:RMZ721086 RWU721082:RWV721086 SGQ721082:SGR721086 SQM721082:SQN721086 TAI721082:TAJ721086 TKE721082:TKF721086 TUA721082:TUB721086 UDW721082:UDX721086 UNS721082:UNT721086 UXO721082:UXP721086 VHK721082:VHL721086 VRG721082:VRH721086 WBC721082:WBD721086 WKY721082:WKZ721086 WUU721082:WUV721086 D786618:E786622 II786618:IJ786622 SE786618:SF786622 ACA786618:ACB786622 ALW786618:ALX786622 AVS786618:AVT786622 BFO786618:BFP786622 BPK786618:BPL786622 BZG786618:BZH786622 CJC786618:CJD786622 CSY786618:CSZ786622 DCU786618:DCV786622 DMQ786618:DMR786622 DWM786618:DWN786622 EGI786618:EGJ786622 EQE786618:EQF786622 FAA786618:FAB786622 FJW786618:FJX786622 FTS786618:FTT786622 GDO786618:GDP786622 GNK786618:GNL786622 GXG786618:GXH786622 HHC786618:HHD786622 HQY786618:HQZ786622 IAU786618:IAV786622 IKQ786618:IKR786622 IUM786618:IUN786622 JEI786618:JEJ786622 JOE786618:JOF786622 JYA786618:JYB786622 KHW786618:KHX786622 KRS786618:KRT786622 LBO786618:LBP786622 LLK786618:LLL786622 LVG786618:LVH786622 MFC786618:MFD786622 MOY786618:MOZ786622 MYU786618:MYV786622 NIQ786618:NIR786622 NSM786618:NSN786622 OCI786618:OCJ786622 OME786618:OMF786622 OWA786618:OWB786622 PFW786618:PFX786622 PPS786618:PPT786622 PZO786618:PZP786622 QJK786618:QJL786622 QTG786618:QTH786622 RDC786618:RDD786622 RMY786618:RMZ786622 RWU786618:RWV786622 SGQ786618:SGR786622 SQM786618:SQN786622 TAI786618:TAJ786622 TKE786618:TKF786622 TUA786618:TUB786622 UDW786618:UDX786622 UNS786618:UNT786622 UXO786618:UXP786622 VHK786618:VHL786622 VRG786618:VRH786622 WBC786618:WBD786622 WKY786618:WKZ786622 WUU786618:WUV786622 D852154:E852158 II852154:IJ852158 SE852154:SF852158 ACA852154:ACB852158 ALW852154:ALX852158 AVS852154:AVT852158 BFO852154:BFP852158 BPK852154:BPL852158 BZG852154:BZH852158 CJC852154:CJD852158 CSY852154:CSZ852158 DCU852154:DCV852158 DMQ852154:DMR852158 DWM852154:DWN852158 EGI852154:EGJ852158 EQE852154:EQF852158 FAA852154:FAB852158 FJW852154:FJX852158 FTS852154:FTT852158 GDO852154:GDP852158 GNK852154:GNL852158 GXG852154:GXH852158 HHC852154:HHD852158 HQY852154:HQZ852158 IAU852154:IAV852158 IKQ852154:IKR852158 IUM852154:IUN852158 JEI852154:JEJ852158 JOE852154:JOF852158 JYA852154:JYB852158 KHW852154:KHX852158 KRS852154:KRT852158 LBO852154:LBP852158 LLK852154:LLL852158 LVG852154:LVH852158 MFC852154:MFD852158 MOY852154:MOZ852158 MYU852154:MYV852158 NIQ852154:NIR852158 NSM852154:NSN852158 OCI852154:OCJ852158 OME852154:OMF852158 OWA852154:OWB852158 PFW852154:PFX852158 PPS852154:PPT852158 PZO852154:PZP852158 QJK852154:QJL852158 QTG852154:QTH852158 RDC852154:RDD852158 RMY852154:RMZ852158 RWU852154:RWV852158 SGQ852154:SGR852158 SQM852154:SQN852158 TAI852154:TAJ852158 TKE852154:TKF852158 TUA852154:TUB852158 UDW852154:UDX852158 UNS852154:UNT852158 UXO852154:UXP852158 VHK852154:VHL852158 VRG852154:VRH852158 WBC852154:WBD852158 WKY852154:WKZ852158 WUU852154:WUV852158 D917690:E917694 II917690:IJ917694 SE917690:SF917694 ACA917690:ACB917694 ALW917690:ALX917694 AVS917690:AVT917694 BFO917690:BFP917694 BPK917690:BPL917694 BZG917690:BZH917694 CJC917690:CJD917694 CSY917690:CSZ917694 DCU917690:DCV917694 DMQ917690:DMR917694 DWM917690:DWN917694 EGI917690:EGJ917694 EQE917690:EQF917694 FAA917690:FAB917694 FJW917690:FJX917694 FTS917690:FTT917694 GDO917690:GDP917694 GNK917690:GNL917694 GXG917690:GXH917694 HHC917690:HHD917694 HQY917690:HQZ917694 IAU917690:IAV917694 IKQ917690:IKR917694 IUM917690:IUN917694 JEI917690:JEJ917694 JOE917690:JOF917694 JYA917690:JYB917694 KHW917690:KHX917694 KRS917690:KRT917694 LBO917690:LBP917694 LLK917690:LLL917694 LVG917690:LVH917694 MFC917690:MFD917694 MOY917690:MOZ917694 MYU917690:MYV917694 NIQ917690:NIR917694 NSM917690:NSN917694 OCI917690:OCJ917694 OME917690:OMF917694 OWA917690:OWB917694 PFW917690:PFX917694 PPS917690:PPT917694 PZO917690:PZP917694 QJK917690:QJL917694 QTG917690:QTH917694 RDC917690:RDD917694 RMY917690:RMZ917694 RWU917690:RWV917694 SGQ917690:SGR917694 SQM917690:SQN917694 TAI917690:TAJ917694 TKE917690:TKF917694 TUA917690:TUB917694 UDW917690:UDX917694 UNS917690:UNT917694 UXO917690:UXP917694 VHK917690:VHL917694 VRG917690:VRH917694 WBC917690:WBD917694 WKY917690:WKZ917694 WUU917690:WUV917694 D983226:E983230 II983226:IJ983230 SE983226:SF983230 ACA983226:ACB983230 ALW983226:ALX983230 AVS983226:AVT983230 BFO983226:BFP983230 BPK983226:BPL983230 BZG983226:BZH983230 CJC983226:CJD983230 CSY983226:CSZ983230 DCU983226:DCV983230 DMQ983226:DMR983230 DWM983226:DWN983230 EGI983226:EGJ983230 EQE983226:EQF983230 FAA983226:FAB983230 FJW983226:FJX983230 FTS983226:FTT983230 GDO983226:GDP983230 GNK983226:GNL983230 GXG983226:GXH983230 HHC983226:HHD983230 HQY983226:HQZ983230 IAU983226:IAV983230 IKQ983226:IKR983230 IUM983226:IUN983230 JEI983226:JEJ983230 JOE983226:JOF983230 JYA983226:JYB983230 KHW983226:KHX983230 KRS983226:KRT983230 LBO983226:LBP983230 LLK983226:LLL983230 LVG983226:LVH983230 MFC983226:MFD983230 MOY983226:MOZ983230 MYU983226:MYV983230 NIQ983226:NIR983230 NSM983226:NSN983230 OCI983226:OCJ983230 OME983226:OMF983230 OWA983226:OWB983230 PFW983226:PFX983230 PPS983226:PPT983230 PZO983226:PZP983230 QJK983226:QJL983230 QTG983226:QTH983230 RDC983226:RDD983230 RMY983226:RMZ983230 RWU983226:RWV983230 SGQ983226:SGR983230 SQM983226:SQN983230 TAI983226:TAJ983230 TKE983226:TKF983230 TUA983226:TUB983230 UDW983226:UDX983230 UNS983226:UNT983230 UXO983226:UXP983230 VHK983226:VHL983230 VRG983226:VRH983230 WBC983226:WBD983230 WKY983226:WKZ983230 WUU983226:WUV983230 F83:H83 G126:I126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12" zoomScaleSheetLayoutView="100" workbookViewId="0">
      <selection activeCell="F18" sqref="F18"/>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41.44140625" style="29" customWidth="1"/>
    <col min="6" max="7" width="24.33203125" style="123" customWidth="1"/>
    <col min="8" max="9" width="0" style="117" hidden="1" customWidth="1"/>
    <col min="10" max="15" width="0" style="25" hidden="1" customWidth="1"/>
    <col min="16" max="16384" width="9.109375" style="25"/>
  </cols>
  <sheetData>
    <row r="1" spans="1:9" s="78" customFormat="1" ht="22.5" customHeight="1">
      <c r="A1" s="1135" t="str">
        <f>'Attach 3(JV)'!A1</f>
        <v>Specification No. :CC/T/W-CIVIL/DOM/A00/23/11748</v>
      </c>
      <c r="B1" s="1135"/>
      <c r="C1" s="1135"/>
      <c r="D1" s="1135"/>
      <c r="E1" s="545"/>
      <c r="F1" s="546"/>
      <c r="G1" s="525" t="str">
        <f>"Attachment-4 " &amp; 'Attach 3(JV)'!AV1</f>
        <v xml:space="preserve">Attachment-4 </v>
      </c>
      <c r="H1" s="117"/>
      <c r="I1" s="117"/>
    </row>
    <row r="3" spans="1:9" ht="81" customHeight="1">
      <c r="A3" s="811" t="str">
        <f>'Attach 3(JV)'!A3</f>
        <v>Package-II: Ground Improvement using Vibro Stone Column at KPS-3 Substation associated with Establishment of Khavda Pooling Station-3 (KPS-3) in Khavda RE Park</v>
      </c>
      <c r="B3" s="812"/>
      <c r="C3" s="812"/>
      <c r="D3" s="812"/>
      <c r="E3" s="812"/>
      <c r="F3" s="812"/>
      <c r="G3" s="812"/>
    </row>
    <row r="4" spans="1:9" ht="20.100000000000001" customHeight="1">
      <c r="A4" s="28"/>
      <c r="H4" s="126"/>
    </row>
    <row r="5" spans="1:9" ht="20.100000000000001" customHeight="1">
      <c r="A5" s="837" t="s">
        <v>341</v>
      </c>
      <c r="B5" s="837"/>
      <c r="C5" s="837"/>
      <c r="D5" s="837"/>
      <c r="E5" s="837"/>
      <c r="F5" s="837"/>
      <c r="G5" s="837"/>
      <c r="H5" s="126"/>
    </row>
    <row r="6" spans="1:9" ht="20.100000000000001" customHeight="1">
      <c r="A6" s="32"/>
      <c r="H6" s="126"/>
    </row>
    <row r="7" spans="1:9" ht="20.100000000000001" customHeight="1">
      <c r="A7" s="33" t="str">
        <f>'Attach 3(JV)'!A7</f>
        <v>Bidder’s Name and Address  :</v>
      </c>
      <c r="F7" s="15" t="str">
        <f>'Attach 3(JV)'!E7</f>
        <v>To:</v>
      </c>
      <c r="H7" s="126"/>
    </row>
    <row r="8" spans="1:9" ht="36" customHeight="1">
      <c r="A8" s="843" t="str">
        <f>'Attach 3(JV)'!A8</f>
        <v/>
      </c>
      <c r="B8" s="843"/>
      <c r="C8" s="843"/>
      <c r="D8" s="843"/>
      <c r="F8" s="108" t="str">
        <f>'Attach 3(JV)'!E8</f>
        <v>Contract Services</v>
      </c>
      <c r="H8" s="126"/>
    </row>
    <row r="9" spans="1:9" ht="20.100000000000001" customHeight="1">
      <c r="A9" s="13" t="s">
        <v>334</v>
      </c>
      <c r="B9" s="840">
        <f>'Attach 3(JV)'!B9</f>
        <v>0</v>
      </c>
      <c r="C9" s="840"/>
      <c r="D9" s="840"/>
      <c r="F9" s="108" t="str">
        <f>'Attach 3(JV)'!E9</f>
        <v>Power Grid Corporation of India Ltd.,</v>
      </c>
      <c r="H9" s="126"/>
    </row>
    <row r="10" spans="1:9" ht="20.100000000000001" customHeight="1">
      <c r="A10" s="13" t="s">
        <v>336</v>
      </c>
      <c r="B10" s="840">
        <f>'Attach 3(JV)'!B10</f>
        <v>0</v>
      </c>
      <c r="C10" s="840"/>
      <c r="D10" s="840"/>
      <c r="F10" s="108" t="str">
        <f>'Attach 3(JV)'!E10</f>
        <v>"Saudamini", Plot No. 2, Sector 29</v>
      </c>
      <c r="H10" s="126"/>
    </row>
    <row r="11" spans="1:9" ht="20.100000000000001" customHeight="1">
      <c r="B11" s="840">
        <f>'Attach 3(JV)'!B11</f>
        <v>0</v>
      </c>
      <c r="C11" s="840"/>
      <c r="D11" s="840"/>
      <c r="F11" s="108" t="str">
        <f>'Attach 3(JV)'!E11</f>
        <v>Gurgaon (Haryana) - 122001</v>
      </c>
    </row>
    <row r="12" spans="1:9" ht="20.100000000000001" customHeight="1">
      <c r="A12" s="32"/>
      <c r="B12" s="840">
        <f>'Attach 3(JV)'!B12</f>
        <v>0</v>
      </c>
      <c r="C12" s="840"/>
      <c r="D12" s="840"/>
      <c r="E12" s="15"/>
    </row>
    <row r="13" spans="1:9" ht="20.100000000000001" customHeight="1">
      <c r="A13" s="32"/>
      <c r="B13" s="103"/>
      <c r="C13" s="103"/>
      <c r="D13" s="103"/>
      <c r="E13" s="25"/>
      <c r="F13" s="124"/>
      <c r="G13" s="124"/>
    </row>
    <row r="14" spans="1:9" ht="20.100000000000001" customHeight="1">
      <c r="A14" s="32"/>
      <c r="B14" s="103"/>
      <c r="C14" s="103"/>
      <c r="D14" s="103"/>
    </row>
    <row r="15" spans="1:9" ht="20.100000000000001" customHeight="1">
      <c r="A15" s="29" t="s">
        <v>329</v>
      </c>
    </row>
    <row r="16" spans="1:9" ht="20.100000000000001" customHeight="1">
      <c r="A16" s="32"/>
    </row>
    <row r="17" spans="1:9" ht="50.1" customHeight="1">
      <c r="A17" s="1137" t="str">
        <f>"We hereby certify that equipment and materials to be supplied are produced in " &amp;H26 &amp; " eligible source " &amp; F26</f>
        <v>We hereby certify that equipment and materials to be supplied are produced in [Name of Countries],  eligible source country.</v>
      </c>
      <c r="B17" s="1137"/>
      <c r="C17" s="1137"/>
      <c r="D17" s="1137"/>
      <c r="E17" s="1137"/>
      <c r="F17" s="125" t="s">
        <v>168</v>
      </c>
      <c r="G17" s="125" t="s">
        <v>169</v>
      </c>
    </row>
    <row r="18" spans="1:9" ht="45" customHeight="1">
      <c r="A18" s="1136" t="str">
        <f>"We hereby certify that our company is incorporated and registered in " &amp;I26 &amp; " eligible source " &amp;G26</f>
        <v>We hereby certify that our company is incorporated and registered in [Name of Countries],  eligible source country.</v>
      </c>
      <c r="B18" s="1136"/>
      <c r="C18" s="1136"/>
      <c r="D18" s="1136"/>
      <c r="E18" s="1136"/>
      <c r="F18" s="130" t="s">
        <v>142</v>
      </c>
      <c r="G18" s="130" t="s">
        <v>142</v>
      </c>
      <c r="H18" s="115" t="str">
        <f t="shared" ref="H18:I25" si="0">IF(F18 = "", "", F18&amp; ", ")</f>
        <v xml:space="preserve">[Name of Countries], </v>
      </c>
      <c r="I18" s="115" t="str">
        <f t="shared" si="0"/>
        <v xml:space="preserve">[Name of Countries], </v>
      </c>
    </row>
    <row r="19" spans="1:9" ht="33" customHeight="1">
      <c r="A19" s="128"/>
      <c r="B19" s="128"/>
      <c r="C19" s="128"/>
      <c r="D19" s="128"/>
      <c r="E19" s="128"/>
      <c r="F19" s="130"/>
      <c r="G19" s="130"/>
      <c r="H19" s="115" t="str">
        <f t="shared" si="0"/>
        <v/>
      </c>
      <c r="I19" s="115" t="str">
        <f t="shared" si="0"/>
        <v/>
      </c>
    </row>
    <row r="20" spans="1:9" ht="33" customHeight="1">
      <c r="A20" s="128"/>
      <c r="B20" s="128"/>
      <c r="C20" s="128"/>
      <c r="D20" s="37"/>
      <c r="E20" s="128"/>
      <c r="F20" s="130"/>
      <c r="G20" s="130"/>
      <c r="H20" s="115" t="str">
        <f t="shared" si="0"/>
        <v/>
      </c>
      <c r="I20" s="115" t="str">
        <f t="shared" si="0"/>
        <v/>
      </c>
    </row>
    <row r="21" spans="1:9" ht="33" customHeight="1">
      <c r="A21" s="36" t="s">
        <v>6</v>
      </c>
      <c r="B21" s="63" t="str">
        <f>'Attach 3(JV)'!B24</f>
        <v>--</v>
      </c>
      <c r="D21" s="37" t="s">
        <v>4</v>
      </c>
      <c r="E21" s="212" t="str">
        <f>'Attach 3(JV)'!E24</f>
        <v/>
      </c>
      <c r="F21" s="130"/>
      <c r="G21" s="130"/>
      <c r="H21" s="115" t="str">
        <f t="shared" si="0"/>
        <v/>
      </c>
      <c r="I21" s="115" t="str">
        <f t="shared" si="0"/>
        <v/>
      </c>
    </row>
    <row r="22" spans="1:9" ht="33" customHeight="1">
      <c r="A22" s="36" t="s">
        <v>7</v>
      </c>
      <c r="B22" s="212" t="str">
        <f>'Attach 3(JV)'!B25</f>
        <v/>
      </c>
      <c r="D22" s="37" t="s">
        <v>5</v>
      </c>
      <c r="E22" s="212" t="str">
        <f>'Attach 3(JV)'!E25</f>
        <v/>
      </c>
      <c r="F22" s="130"/>
      <c r="G22" s="130"/>
      <c r="H22" s="115" t="str">
        <f t="shared" si="0"/>
        <v/>
      </c>
      <c r="I22" s="115" t="str">
        <f t="shared" si="0"/>
        <v/>
      </c>
    </row>
    <row r="23" spans="1:9" ht="33" customHeight="1">
      <c r="D23" s="37"/>
      <c r="F23" s="130"/>
      <c r="G23" s="130"/>
      <c r="H23" s="115" t="str">
        <f t="shared" si="0"/>
        <v/>
      </c>
      <c r="I23" s="115" t="str">
        <f t="shared" si="0"/>
        <v/>
      </c>
    </row>
    <row r="24" spans="1:9" ht="33" customHeight="1">
      <c r="D24" s="37"/>
      <c r="F24" s="130"/>
      <c r="G24" s="130"/>
      <c r="H24" s="115" t="str">
        <f t="shared" si="0"/>
        <v/>
      </c>
      <c r="I24" s="115" t="str">
        <f t="shared" si="0"/>
        <v/>
      </c>
    </row>
    <row r="25" spans="1:9" ht="33" customHeight="1">
      <c r="A25" s="25"/>
      <c r="B25" s="25"/>
      <c r="C25" s="25"/>
      <c r="D25" s="25"/>
      <c r="E25" s="25"/>
      <c r="F25" s="130"/>
      <c r="G25" s="130"/>
      <c r="H25" s="115" t="str">
        <f t="shared" si="0"/>
        <v/>
      </c>
      <c r="I25" s="115" t="str">
        <f t="shared" si="0"/>
        <v/>
      </c>
    </row>
    <row r="26" spans="1:9" ht="33" customHeight="1">
      <c r="A26" s="25"/>
      <c r="B26" s="25"/>
      <c r="C26" s="25"/>
      <c r="D26" s="25"/>
      <c r="E26" s="25"/>
      <c r="F26" s="127" t="str">
        <f>IF((8-COUNTBLANK(F18:F25)) &lt;2, "country.", "countries.")</f>
        <v>country.</v>
      </c>
      <c r="G26" s="127" t="str">
        <f>IF((8-COUNTBLANK(G18:G25)) &lt;2, "country.", "countries.")</f>
        <v>country.</v>
      </c>
      <c r="H26" s="115" t="str">
        <f>IF(COUNTBLANK(F18:F25) =8, "[Enter the name of country where from equipments &amp; material shall be supplied]",CONCATENATE(H18,H19,H20,H21,H22,H23,H24,H25))</f>
        <v xml:space="preserve">[Name of Countries], </v>
      </c>
      <c r="I26" s="11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U4IRxbbOx9Vhvrj/lRB9rVmf0GMK3nWSQshirinQJ7Tk2Ipy1MlJ4nHLTeJ70CtRWuQeqHfOZxS6ceOxld7ekw==" saltValue="wNU5L7HXoM2NeVAAW9xJ7Q==" spinCount="100000" sheet="1" formatColumns="0" formatRows="0" selectLockedCells="1"/>
  <customSheetViews>
    <customSheetView guid="{28F8E3EE-9674-48D3-AA88-E28CD7FD8EC7}" showPageBreaks="1" showGridLines="0" zeroValues="0" printArea="1" hiddenColumns="1" view="pageBreakPreview" topLeftCell="A10">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3B560446-5E90-427C-82DA-4C4E21FC4875}" showPageBreaks="1" showGridLines="0" zeroValues="0" printArea="1" hiddenColumns="1" view="pageBreakPreview" topLeftCell="A10">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9"/>
  <headerFooter alignWithMargins="0">
    <oddFooter>&amp;R&amp;"Book Antiqua,Bold"&amp;8 Page &amp;P of &amp;N</oddFooter>
  </headerFooter>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6" zoomScale="115" zoomScaleSheetLayoutView="115" workbookViewId="0">
      <selection activeCell="B16" sqref="B16"/>
    </sheetView>
  </sheetViews>
  <sheetFormatPr defaultColWidth="9.109375" defaultRowHeight="14.4"/>
  <cols>
    <col min="1" max="1" width="12.109375" style="29" customWidth="1"/>
    <col min="2" max="2" width="23.6640625" style="29" customWidth="1"/>
    <col min="3" max="3" width="26.44140625" style="29" customWidth="1"/>
    <col min="4" max="4" width="12.33203125" style="29" customWidth="1"/>
    <col min="5" max="5" width="26.6640625" style="29" customWidth="1"/>
    <col min="6" max="8" width="9.109375" style="176"/>
    <col min="9" max="38" width="9.109375" style="177"/>
    <col min="39" max="16384" width="9.109375" style="25"/>
  </cols>
  <sheetData>
    <row r="1" spans="1:38" s="533" customFormat="1" ht="20.25" customHeight="1">
      <c r="A1" s="1138" t="str">
        <f>'Attach 3(JV)'!A1</f>
        <v>Specification No. :CC/T/W-CIVIL/DOM/A00/23/11748</v>
      </c>
      <c r="B1" s="1138"/>
      <c r="C1" s="1138"/>
      <c r="D1" s="547"/>
      <c r="E1" s="548" t="str">
        <f>"Attachment-4(A) "&amp; 'Attach 3(JV)'!AT1</f>
        <v xml:space="preserve">Attachment-4(A) </v>
      </c>
      <c r="F1" s="549"/>
      <c r="G1" s="549"/>
      <c r="H1" s="549"/>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row>
    <row r="2" spans="1:38" ht="11.1" customHeight="1"/>
    <row r="3" spans="1:38" ht="89.25" customHeight="1">
      <c r="A3" s="811" t="str">
        <f>'Attach 3(JV)'!A3</f>
        <v>Package-II: Ground Improvement using Vibro Stone Column at KPS-3 Substation associated with Establishment of Khavda Pooling Station-3 (KPS-3) in Khavda RE Park</v>
      </c>
      <c r="B3" s="812"/>
      <c r="C3" s="812"/>
      <c r="D3" s="812"/>
      <c r="E3" s="812"/>
      <c r="F3" s="178"/>
      <c r="G3" s="179"/>
      <c r="H3" s="178"/>
    </row>
    <row r="4" spans="1:38" ht="11.1" customHeight="1">
      <c r="A4" s="28"/>
      <c r="H4" s="180"/>
      <c r="I4" s="181"/>
    </row>
    <row r="5" spans="1:38" ht="20.100000000000001" customHeight="1">
      <c r="A5" s="837" t="s">
        <v>342</v>
      </c>
      <c r="B5" s="837"/>
      <c r="C5" s="837"/>
      <c r="D5" s="837"/>
      <c r="E5" s="837"/>
      <c r="F5" s="178"/>
      <c r="H5" s="180"/>
      <c r="I5" s="181"/>
    </row>
    <row r="6" spans="1:38" ht="11.1" customHeight="1">
      <c r="A6" s="32"/>
      <c r="H6" s="180"/>
      <c r="I6" s="181"/>
    </row>
    <row r="7" spans="1:38" ht="20.100000000000001" customHeight="1">
      <c r="A7" s="33" t="str">
        <f>'Attach 3(JV)'!A7</f>
        <v>Bidder’s Name and Address  :</v>
      </c>
      <c r="D7" s="15" t="str">
        <f>'Attach 3(JV)'!E7</f>
        <v>To:</v>
      </c>
      <c r="H7" s="180"/>
      <c r="I7" s="181"/>
    </row>
    <row r="8" spans="1:38" s="129" customFormat="1" ht="36" customHeight="1">
      <c r="A8" s="843" t="str">
        <f>'Attach 3(JV)'!A8</f>
        <v/>
      </c>
      <c r="B8" s="843"/>
      <c r="C8" s="843"/>
      <c r="D8" s="12" t="str">
        <f>'Attach 3(JV)'!E8</f>
        <v>Contract Services</v>
      </c>
      <c r="E8" s="32"/>
      <c r="F8" s="182"/>
      <c r="G8" s="182"/>
      <c r="H8" s="183"/>
      <c r="I8" s="184"/>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row>
    <row r="9" spans="1:38" ht="20.100000000000001" customHeight="1">
      <c r="A9" s="13" t="s">
        <v>334</v>
      </c>
      <c r="B9" s="840">
        <f>'Attach 3(JV)'!B9</f>
        <v>0</v>
      </c>
      <c r="C9" s="840"/>
      <c r="D9" s="12" t="str">
        <f>'Attach 3(JV)'!E9</f>
        <v>Power Grid Corporation of India Ltd.,</v>
      </c>
      <c r="H9" s="180"/>
      <c r="I9" s="181"/>
    </row>
    <row r="10" spans="1:38" ht="20.100000000000001" customHeight="1">
      <c r="A10" s="13" t="s">
        <v>336</v>
      </c>
      <c r="B10" s="840">
        <f>'Attach 3(JV)'!B10</f>
        <v>0</v>
      </c>
      <c r="C10" s="840"/>
      <c r="D10" s="12" t="str">
        <f>'Attach 3(JV)'!E10</f>
        <v>"Saudamini", Plot No. 2, Sector 29</v>
      </c>
      <c r="H10" s="180"/>
      <c r="I10" s="181"/>
    </row>
    <row r="11" spans="1:38" ht="20.100000000000001" customHeight="1">
      <c r="B11" s="840">
        <f>'Attach 3(JV)'!B11</f>
        <v>0</v>
      </c>
      <c r="C11" s="840"/>
      <c r="D11" s="12" t="str">
        <f>'Attach 3(JV)'!E11</f>
        <v>Gurgaon (Haryana) - 122001</v>
      </c>
    </row>
    <row r="12" spans="1:38" ht="15" customHeight="1">
      <c r="A12" s="32"/>
      <c r="B12" s="840">
        <f>'Attach 3(JV)'!B12</f>
        <v>0</v>
      </c>
      <c r="C12" s="840"/>
      <c r="D12" s="12"/>
    </row>
    <row r="13" spans="1:38" ht="20.100000000000001" customHeight="1">
      <c r="A13" s="29" t="s">
        <v>329</v>
      </c>
    </row>
    <row r="14" spans="1:38" ht="79.5" customHeight="1">
      <c r="A14" s="1139" t="s">
        <v>343</v>
      </c>
      <c r="B14" s="1139"/>
      <c r="C14" s="1139"/>
      <c r="D14" s="1139"/>
      <c r="E14" s="1139"/>
    </row>
    <row r="15" spans="1:38" ht="20.100000000000001" customHeight="1">
      <c r="A15" s="110" t="s">
        <v>349</v>
      </c>
      <c r="B15" s="110" t="s">
        <v>350</v>
      </c>
      <c r="C15" s="110" t="s">
        <v>351</v>
      </c>
      <c r="D15" s="110" t="s">
        <v>330</v>
      </c>
      <c r="E15" s="110" t="s">
        <v>331</v>
      </c>
    </row>
    <row r="16" spans="1:38" ht="20.100000000000001" customHeight="1">
      <c r="A16" s="111">
        <v>1</v>
      </c>
      <c r="B16" s="214"/>
      <c r="C16" s="214"/>
      <c r="D16" s="214"/>
      <c r="E16" s="214"/>
    </row>
    <row r="17" spans="1:5" ht="20.100000000000001" customHeight="1">
      <c r="A17" s="112">
        <v>2</v>
      </c>
      <c r="B17" s="215"/>
      <c r="C17" s="215"/>
      <c r="D17" s="215"/>
      <c r="E17" s="215"/>
    </row>
    <row r="18" spans="1:5" ht="20.100000000000001" customHeight="1">
      <c r="A18" s="112">
        <v>3</v>
      </c>
      <c r="B18" s="215"/>
      <c r="C18" s="215"/>
      <c r="D18" s="215"/>
      <c r="E18" s="215"/>
    </row>
    <row r="19" spans="1:5" ht="20.100000000000001" customHeight="1">
      <c r="A19" s="112">
        <v>4</v>
      </c>
      <c r="B19" s="215"/>
      <c r="C19" s="215"/>
      <c r="D19" s="215"/>
      <c r="E19" s="215"/>
    </row>
    <row r="20" spans="1:5" ht="19.5" customHeight="1">
      <c r="A20" s="113">
        <v>5</v>
      </c>
      <c r="B20" s="216"/>
      <c r="C20" s="216"/>
      <c r="D20" s="216"/>
      <c r="E20" s="216"/>
    </row>
    <row r="21" spans="1:5" ht="15" customHeight="1">
      <c r="A21" s="25"/>
      <c r="B21" s="25"/>
      <c r="C21" s="25"/>
      <c r="D21" s="25"/>
      <c r="E21" s="25"/>
    </row>
    <row r="22" spans="1:5" ht="62.25" customHeight="1">
      <c r="A22" s="1139" t="s">
        <v>344</v>
      </c>
      <c r="B22" s="1139"/>
      <c r="C22" s="1139"/>
      <c r="D22" s="1139"/>
      <c r="E22" s="1139"/>
    </row>
    <row r="23" spans="1:5" ht="15.9" customHeight="1"/>
    <row r="24" spans="1:5" ht="23.1" customHeight="1">
      <c r="C24" s="37"/>
    </row>
    <row r="25" spans="1:5" ht="23.1" customHeight="1">
      <c r="A25" s="36" t="s">
        <v>6</v>
      </c>
      <c r="B25" s="63" t="str">
        <f>'Attach 3(JV)'!B24</f>
        <v>--</v>
      </c>
      <c r="C25" s="37" t="s">
        <v>4</v>
      </c>
      <c r="D25" s="1140" t="str">
        <f>'Attach 3(JV)'!E24</f>
        <v/>
      </c>
      <c r="E25" s="1140"/>
    </row>
    <row r="26" spans="1:5" ht="23.1" customHeight="1">
      <c r="A26" s="36" t="s">
        <v>7</v>
      </c>
      <c r="B26" s="212" t="str">
        <f>'Attach 3(JV)'!B25</f>
        <v/>
      </c>
      <c r="C26" s="37" t="s">
        <v>5</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WLz+AEgNbKHpdzkHIt5HjLYAxjFkNXWbAetmJ6Av8DgxR83yrcDC+iMGMzqZN0Eq73m0WSY0NfPqlzb4KqX0bg==" saltValue="ZHUocgGAhjo1yVx3nw4NiA==" spinCount="100000" sheet="1" formatColumns="0" formatRows="0" selectLockedCells="1"/>
  <customSheetViews>
    <customSheetView guid="{28F8E3EE-9674-48D3-AA88-E28CD7FD8EC7}" scale="115" showPageBreaks="1" showGridLines="0" zeroValues="0" fitToPage="1" printArea="1" view="pageBreakPreview" topLeftCell="A7">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869B0F9C-77A4-468D-A350-EA35CAE357D9}"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5"/>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6"/>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7"/>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3B560446-5E90-427C-82DA-4C4E21FC4875}" scale="115" showPageBreaks="1" showGridLines="0" zeroValues="0" fitToPage="1" printArea="1" view="pageBreakPreview" topLeftCell="A7">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9"/>
  <headerFooter alignWithMargins="0">
    <oddFooter>&amp;R&amp;"Book Antiqua,Bold"&amp;8 Page &amp;P of &amp;N</oddFooter>
  </headerFooter>
  <drawing r:id="rId4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49</vt:i4>
      </vt:variant>
    </vt:vector>
  </HeadingPairs>
  <TitlesOfParts>
    <vt:vector size="80"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Attachment 12 </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'Attachment 12 '!Print_Area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Kapil Mandil {कपिल मंडिल}</cp:lastModifiedBy>
  <cp:lastPrinted>2021-10-29T09:50:38Z</cp:lastPrinted>
  <dcterms:created xsi:type="dcterms:W3CDTF">2010-09-27T08:09:01Z</dcterms:created>
  <dcterms:modified xsi:type="dcterms:W3CDTF">2023-11-21T10:57:08Z</dcterms:modified>
  <cp:contentStatus/>
</cp:coreProperties>
</file>