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24226"/>
  <xr:revisionPtr revIDLastSave="22" documentId="13_ncr:1_{60503F9B-BED4-4182-BC57-38ACC72A2078}" xr6:coauthVersionLast="47" xr6:coauthVersionMax="47" xr10:uidLastSave="{13D47F80-3D43-4434-AFA1-851033ACF59C}"/>
  <bookViews>
    <workbookView xWindow="-120" yWindow="-120" windowWidth="29040" windowHeight="15840" tabRatio="799" activeTab="4" xr2:uid="{00000000-000D-0000-FFFF-FFFF00000000}"/>
  </bookViews>
  <sheets>
    <sheet name="Instruction" sheetId="23" r:id="rId1"/>
    <sheet name="BASICS" sheetId="22" r:id="rId2"/>
    <sheet name="Name of Bidder" sheetId="21" r:id="rId3"/>
    <sheet name="Sch-3A (Sch-Civil)" sheetId="7" r:id="rId4"/>
    <sheet name="Sch-3B (Non Sch-Civil)" sheetId="24" r:id="rId5"/>
    <sheet name="Sch5 Taxes" sheetId="14" r:id="rId6"/>
    <sheet name="Sch6 Summary" sheetId="15" r:id="rId7"/>
  </sheets>
  <externalReferences>
    <externalReference r:id="rId8"/>
    <externalReference r:id="rId9"/>
  </externalReferences>
  <definedNames>
    <definedName name="_xlnm.Print_Area" localSheetId="3">'Sch-3A (Sch-Civil)'!$A$1:$O$68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5" i="7" l="1"/>
  <c r="L62" i="7"/>
  <c r="L48" i="7"/>
  <c r="M48" i="7" s="1"/>
  <c r="N48" i="7" s="1"/>
  <c r="O48" i="7" s="1"/>
  <c r="L46" i="7"/>
  <c r="M46" i="7" s="1"/>
  <c r="N46" i="7" s="1"/>
  <c r="O46" i="7" s="1"/>
  <c r="L42" i="7"/>
  <c r="M42" i="7" s="1"/>
  <c r="N42" i="7" s="1"/>
  <c r="O42" i="7" s="1"/>
  <c r="L41" i="7"/>
  <c r="M41" i="7" s="1"/>
  <c r="N41" i="7" s="1"/>
  <c r="O41" i="7" s="1"/>
  <c r="L40" i="7"/>
  <c r="M40" i="7" s="1"/>
  <c r="N40" i="7" s="1"/>
  <c r="O40" i="7" s="1"/>
  <c r="L38" i="7"/>
  <c r="M38" i="7" s="1"/>
  <c r="N38" i="7" s="1"/>
  <c r="O38" i="7" s="1"/>
  <c r="L37" i="7"/>
  <c r="M37" i="7" s="1"/>
  <c r="N37" i="7" s="1"/>
  <c r="O37" i="7" s="1"/>
  <c r="L35" i="7"/>
  <c r="M35" i="7" s="1"/>
  <c r="N35" i="7" s="1"/>
  <c r="O35" i="7" s="1"/>
  <c r="L34" i="7"/>
  <c r="M34" i="7" s="1"/>
  <c r="N34" i="7" s="1"/>
  <c r="O34" i="7" s="1"/>
  <c r="L21" i="24" l="1"/>
  <c r="M21" i="24" s="1"/>
  <c r="L20" i="24"/>
  <c r="M20" i="24" s="1"/>
  <c r="L18" i="24"/>
  <c r="M18" i="24" l="1"/>
  <c r="M22" i="24" s="1"/>
  <c r="D12" i="14" s="1"/>
  <c r="L22" i="24"/>
  <c r="D14" i="15" s="1"/>
  <c r="A2" i="21" l="1"/>
  <c r="A13" i="21"/>
  <c r="A8" i="21"/>
  <c r="A1" i="21"/>
  <c r="L59" i="7" l="1"/>
  <c r="L61" i="7"/>
  <c r="L57" i="7"/>
  <c r="M57" i="7" s="1"/>
  <c r="L56" i="7"/>
  <c r="L54" i="7"/>
  <c r="L53" i="7"/>
  <c r="L51" i="7"/>
  <c r="L49" i="7"/>
  <c r="L44" i="7"/>
  <c r="L32" i="7"/>
  <c r="B4" i="15"/>
  <c r="B5" i="15"/>
  <c r="B6" i="15"/>
  <c r="B7" i="15"/>
  <c r="B5" i="14"/>
  <c r="B6" i="14"/>
  <c r="B7" i="14"/>
  <c r="E32" i="7"/>
  <c r="E51" i="7"/>
  <c r="E57" i="7"/>
  <c r="E59" i="7"/>
  <c r="E61" i="7"/>
  <c r="E62" i="7"/>
  <c r="N64" i="7"/>
  <c r="M51" i="7" l="1"/>
  <c r="N51" i="7" s="1"/>
  <c r="O51" i="7" s="1"/>
  <c r="M49" i="7"/>
  <c r="N49" i="7" s="1"/>
  <c r="O49" i="7" s="1"/>
  <c r="M32" i="7"/>
  <c r="M59" i="7"/>
  <c r="N59" i="7" s="1"/>
  <c r="O59" i="7" s="1"/>
  <c r="M61" i="7"/>
  <c r="N61" i="7" s="1"/>
  <c r="O61" i="7" s="1"/>
  <c r="M53" i="7"/>
  <c r="N53" i="7" s="1"/>
  <c r="O53" i="7" s="1"/>
  <c r="N57" i="7"/>
  <c r="O57" i="7" s="1"/>
  <c r="M62" i="7"/>
  <c r="N62" i="7" s="1"/>
  <c r="O62" i="7" s="1"/>
  <c r="M44" i="7"/>
  <c r="N44" i="7" s="1"/>
  <c r="O44" i="7" s="1"/>
  <c r="M56" i="7"/>
  <c r="N56" i="7" s="1"/>
  <c r="O56" i="7" s="1"/>
  <c r="M54" i="7"/>
  <c r="N54" i="7" s="1"/>
  <c r="O54" i="7" s="1"/>
  <c r="N32" i="7" l="1"/>
  <c r="O32" i="7" s="1"/>
  <c r="M63" i="7"/>
  <c r="M66" i="7" s="1"/>
  <c r="O63" i="7" l="1"/>
  <c r="D12" i="15"/>
  <c r="D15" i="15" s="1"/>
  <c r="N63" i="7"/>
  <c r="N65" i="7" s="1"/>
  <c r="N67" i="7" s="1"/>
  <c r="D11" i="14" l="1"/>
  <c r="D13" i="14" s="1"/>
  <c r="D17" i="15" l="1"/>
  <c r="D19" i="15" s="1"/>
</calcChain>
</file>

<file path=xl/sharedStrings.xml><?xml version="1.0" encoding="utf-8"?>
<sst xmlns="http://schemas.openxmlformats.org/spreadsheetml/2006/main" count="338" uniqueCount="223">
  <si>
    <t>Sqm</t>
  </si>
  <si>
    <t>Unit</t>
  </si>
  <si>
    <t>पावर ग्रिड कारपोरेशन ऑफ इंडिया लिमिटेड</t>
  </si>
  <si>
    <t>POWER GRID CORPORATION OF INDIA LTD.</t>
  </si>
  <si>
    <t>WRTS-II,RHQ,VADODARA</t>
  </si>
  <si>
    <t>(SCHEDULE OF RATES AND PRICES)</t>
  </si>
  <si>
    <t>Bidder’s Name and Address (Sole Bidder) :</t>
  </si>
  <si>
    <t>To:</t>
  </si>
  <si>
    <t>Name        :</t>
  </si>
  <si>
    <t>Contract Services</t>
  </si>
  <si>
    <t>Address    :</t>
  </si>
  <si>
    <t>Power Grid Corporation of India Ltd.,</t>
  </si>
  <si>
    <t>Western Region Transmission syatem -II</t>
  </si>
  <si>
    <t xml:space="preserve">Plot No. 54, Near Riya revati resort , </t>
  </si>
  <si>
    <t>Sama - savli road, vadodara-390008</t>
  </si>
  <si>
    <t>Sl. No.</t>
  </si>
  <si>
    <t>Service Code</t>
  </si>
  <si>
    <t>SAC</t>
  </si>
  <si>
    <t>Total Tax GST @ 18%</t>
  </si>
  <si>
    <t>Total Erection Charges incl. GST</t>
  </si>
  <si>
    <t>(Service Accounting Codes)</t>
  </si>
  <si>
    <t>Rate of GST applicable 
( in %)</t>
  </si>
  <si>
    <t>Whether SAC in column ‘3’ is confirmed. If not  indicate applicable the SAC #</t>
  </si>
  <si>
    <t>11</t>
  </si>
  <si>
    <t>12</t>
  </si>
  <si>
    <t>Add Amount above/below +/- on the amount for DSR Items as per quoted percentage</t>
  </si>
  <si>
    <t>Total of Schedule Items Part IIIA</t>
  </si>
  <si>
    <t>Total Tax</t>
  </si>
  <si>
    <t>Date:</t>
  </si>
  <si>
    <t>Place:</t>
  </si>
  <si>
    <t xml:space="preserve">Schedule-6 </t>
  </si>
  <si>
    <t xml:space="preserve">Name </t>
  </si>
  <si>
    <t>Address</t>
  </si>
  <si>
    <t>Description</t>
  </si>
  <si>
    <t>Total Price (INR)</t>
  </si>
  <si>
    <t>Service/Installation Charges</t>
  </si>
  <si>
    <t>a.</t>
  </si>
  <si>
    <t>Total of Service/Installation Charge 
(ITEMS TAB: Item 01  for BID PRICE SUMMARY Statement )</t>
  </si>
  <si>
    <t>Total GST against Service/Installation Charge
(ITEMS TAB: Item 02  for BID PRICE SUMMARY Statement )</t>
  </si>
  <si>
    <t xml:space="preserve">Grand Total </t>
  </si>
  <si>
    <t xml:space="preserve">Date : </t>
  </si>
  <si>
    <t>Printed Name   :</t>
  </si>
  <si>
    <t>Place :</t>
  </si>
  <si>
    <t>Designation   :</t>
  </si>
  <si>
    <t>Grand Summary</t>
  </si>
  <si>
    <t>(SUMMARY OF TAXES &amp; DUTIES)</t>
  </si>
  <si>
    <t>Item Nos.</t>
  </si>
  <si>
    <t>Total Price
 (in ₹)</t>
  </si>
  <si>
    <t>TOTAL GST on Services</t>
  </si>
  <si>
    <r>
      <t xml:space="preserve">Total GST on Supply &amp; Installation Services  (indentified in Schedule-3A) </t>
    </r>
    <r>
      <rPr>
        <sz val="10"/>
        <rFont val="Bookman Old Style"/>
        <family val="1"/>
      </rPr>
      <t xml:space="preserve"> which are not included in the Installationas per the provision of the Bidding Documents, as applicable</t>
    </r>
  </si>
  <si>
    <t xml:space="preserve">Schedule-2 </t>
  </si>
  <si>
    <t>(i)</t>
  </si>
  <si>
    <t>(ii)</t>
  </si>
  <si>
    <t>I</t>
  </si>
  <si>
    <t>TOTAL SCHEDULE NO.-3A</t>
  </si>
  <si>
    <t>Name of Package:  Construction of Residential Quarters Type B1 &amp; B2 AT NAVSARI</t>
  </si>
  <si>
    <t xml:space="preserve">BILL OF QUANTITIES FOR Construction of Residential Quarters , Guest House and Community Center including parking shed, concrete roads, Drains and Culverts, water supply &amp; Sewerage system at Navsari S/s </t>
  </si>
  <si>
    <t>PART -A : Schedule Items as per DSR 2023 (Civil works)</t>
  </si>
  <si>
    <t>Description
(DSR'23 Items- Civil Works)</t>
  </si>
  <si>
    <t>Total of Schedule Items as per DSR'23</t>
  </si>
  <si>
    <t>Unit Erection Charges excluding GST</t>
  </si>
  <si>
    <t xml:space="preserve">Unit Erection Charges </t>
  </si>
  <si>
    <t>Total Erection Charges Excl. GST</t>
  </si>
  <si>
    <t>Add percentage (%) above/below +/- on DSR 2023 Rates (to be quoted by contractor)</t>
  </si>
  <si>
    <t>While filling up the worksheets following may please be observed :</t>
  </si>
  <si>
    <t>Fill up only green shaded cells.</t>
  </si>
  <si>
    <t>Certain data type entries have been restricted, such as Numeric values or limits of numeric values.</t>
  </si>
  <si>
    <t>(iii)</t>
  </si>
  <si>
    <t>Select only the options provided in pull down menus.</t>
  </si>
  <si>
    <t>(iv)</t>
  </si>
  <si>
    <t>Do not link any cell of this work book with any other work book.</t>
  </si>
  <si>
    <t>(v)</t>
  </si>
  <si>
    <t>Do not use copy &amp; paste or cut &amp; paste options for filling up the data.</t>
  </si>
  <si>
    <t>(vi)</t>
  </si>
  <si>
    <t>Do not reformat any of the cell of the work book.</t>
  </si>
  <si>
    <t>II</t>
  </si>
  <si>
    <t>This Workbook consists of following worksheets :</t>
  </si>
  <si>
    <t xml:space="preserve">Cover : </t>
  </si>
  <si>
    <t>Opening page of the workbook.</t>
  </si>
  <si>
    <t>Names of Bidder :</t>
  </si>
  <si>
    <t>●</t>
  </si>
  <si>
    <t>Select Sole Bidder or JV (Joint Venture) from the pull down menu. Do not leave this cell blank.</t>
  </si>
  <si>
    <t>Select nos. of the JV Partners other than the Lead Partner from drop down menu.</t>
  </si>
  <si>
    <r>
      <t>In case of JV partners more than 2, enter details of 3</t>
    </r>
    <r>
      <rPr>
        <vertAlign val="superscript"/>
        <sz val="12"/>
        <rFont val="Book Antiqua"/>
        <family val="1"/>
      </rPr>
      <t>rd</t>
    </r>
    <r>
      <rPr>
        <sz val="12"/>
        <rFont val="Book Antiqua"/>
        <family val="1"/>
      </rPr>
      <t xml:space="preserve"> &amp; more partners along with details of 2</t>
    </r>
    <r>
      <rPr>
        <vertAlign val="superscript"/>
        <sz val="12"/>
        <rFont val="Book Antiqua"/>
        <family val="1"/>
      </rPr>
      <t>nd</t>
    </r>
    <r>
      <rPr>
        <sz val="12"/>
        <rFont val="Book Antiqua"/>
        <family val="1"/>
      </rPr>
      <t xml:space="preserve"> partner.</t>
    </r>
  </si>
  <si>
    <t>Fill up names and address of the Sole Bidder and /or Joint Venture.</t>
  </si>
  <si>
    <t>Fill up date in dd-mmm-yyyy format from drop down menu.</t>
  </si>
  <si>
    <t>Click for Sch-1 given at the right top of the worksheet to go to Sch-1.</t>
  </si>
  <si>
    <t>Sch -1 : (Abstract Of Cost)</t>
  </si>
  <si>
    <t xml:space="preserve">Summary of all the Schedules  shall be displayed automatically. </t>
  </si>
  <si>
    <t>No cell is required to be filled in by the bidder in this worksheet.</t>
  </si>
  <si>
    <t>Sch-2 (Schedule  Items for Civil Works for FOR CONSTRUCTION OF TL STORE (50m x 10 m)  FOR BANASKANTHA SUBSTATION  ) :</t>
  </si>
  <si>
    <r>
      <t>Schedule Items:</t>
    </r>
    <r>
      <rPr>
        <sz val="12"/>
        <rFont val="Book Antiqua"/>
        <family val="1"/>
      </rPr>
      <t xml:space="preserve"> only % above/below DSR-2014 is to be filled up.</t>
    </r>
  </si>
  <si>
    <t>Total amount shall get calculated automatically.</t>
  </si>
  <si>
    <t>Sch-3 (Non-Schedule  Items for FOR CONSTRUCTION OF TL STORE (50m x 10 m)  FOR BANASKANTHA SUBSTATION ) :</t>
  </si>
  <si>
    <r>
      <rPr>
        <b/>
        <sz val="12"/>
        <rFont val="Book Antiqua"/>
        <family val="1"/>
      </rPr>
      <t>Non-Schedule Items</t>
    </r>
    <r>
      <rPr>
        <sz val="12"/>
        <rFont val="Book Antiqua"/>
        <family val="1"/>
      </rPr>
      <t>: Fill up unit rates for all the items in numeric values greater than 0 (zero). If unit rate is left blank, the corresponding item shall be deemed to be included in the total price.</t>
    </r>
  </si>
  <si>
    <t>The rate quoted shall be inclusive of the Service Tax.</t>
  </si>
  <si>
    <t>Sch-4 (Schedule  Items for CONSTRUCTION OF OPEN STORE YARD OF SIZE  (110m x 40) m  for BANASKANTHA SUBSTATION  ) :</t>
  </si>
  <si>
    <t>Sch-5 (Non-Schedule  Items for CONSTRUCTION OF OPEN STORE YARD OF SIZE  (110m x 40) m  for BANASKANTHA SUBSTATION ) :</t>
  </si>
  <si>
    <t>Sch-6 ( INTERNAL ELECTRIFICATION WORKS OF 50x10 STORE  SHED FOR BANASKANTHA SUBSTATION  ) :</t>
  </si>
  <si>
    <t>Fill up unit rates for all the items in numeric values greater than 0 (zero). If unit rate is left blank, the corresponding item shall be deemed to be included in the total price.</t>
  </si>
  <si>
    <r>
      <t>Bid from 2</t>
    </r>
    <r>
      <rPr>
        <b/>
        <vertAlign val="superscript"/>
        <sz val="12"/>
        <color indexed="12"/>
        <rFont val="Book Antiqua"/>
        <family val="1"/>
      </rPr>
      <t>nd</t>
    </r>
    <r>
      <rPr>
        <b/>
        <sz val="12"/>
        <color indexed="12"/>
        <rFont val="Book Antiqua"/>
        <family val="1"/>
      </rPr>
      <t xml:space="preserve"> Envelope :</t>
    </r>
  </si>
  <si>
    <t>Fill up ref. no. as bidder's ref no. of this letter.</t>
  </si>
  <si>
    <t xml:space="preserve">This letter shall consider the net price as per Sch-3 . </t>
  </si>
  <si>
    <t xml:space="preserve">Fill up names &amp; Designation of the representatives of other JV partner(s) if the bidder is JV (Joint Venture) . </t>
  </si>
  <si>
    <t>Fill up additional information as required.</t>
  </si>
  <si>
    <t>* * *</t>
  </si>
  <si>
    <t>Happy Bidding !</t>
  </si>
  <si>
    <t>Name of Package :</t>
  </si>
  <si>
    <t>Package No          :</t>
  </si>
  <si>
    <t>Specification No. :</t>
  </si>
  <si>
    <t>Completion Period</t>
  </si>
  <si>
    <t>Enter following details of the bidder</t>
  </si>
  <si>
    <t>Specify type of Bidder                    [Select from drop down menu]</t>
  </si>
  <si>
    <t>Individual Firm</t>
  </si>
  <si>
    <t xml:space="preserve">Address of Registered Office &amp; Mobile Numbers </t>
  </si>
  <si>
    <t>…….. …… ………. ……….</t>
  </si>
  <si>
    <t xml:space="preserve">Printed Name </t>
  </si>
  <si>
    <t>Designation</t>
  </si>
  <si>
    <t xml:space="preserve">Date     </t>
  </si>
  <si>
    <t xml:space="preserve">Place     </t>
  </si>
  <si>
    <t xml:space="preserve"> Qty</t>
  </si>
  <si>
    <t>8</t>
  </si>
  <si>
    <t>9</t>
  </si>
  <si>
    <t>10</t>
  </si>
  <si>
    <t>13</t>
  </si>
  <si>
    <t>15</t>
  </si>
  <si>
    <t xml:space="preserve">GRAND TOTAL </t>
  </si>
  <si>
    <t xml:space="preserve">General Instruction to the Bidders for filling up this workbook of Price Schedules for Package </t>
  </si>
  <si>
    <t>1</t>
  </si>
  <si>
    <t>2</t>
  </si>
  <si>
    <t>3</t>
  </si>
  <si>
    <t>4</t>
  </si>
  <si>
    <t>5</t>
  </si>
  <si>
    <t>6</t>
  </si>
  <si>
    <t>7</t>
  </si>
  <si>
    <t>14</t>
  </si>
  <si>
    <t>16</t>
  </si>
  <si>
    <t>Providing and laying in position cement concrete of specified grade excluding the cost of centering and shuttering - All work up to plinth level :</t>
  </si>
  <si>
    <t>4.1.8</t>
  </si>
  <si>
    <t>Cum</t>
  </si>
  <si>
    <t>Providing and laying in position specified grade of reinforced cement concrete, excluding the cost of centering, shuttering, finishing and reinforcement - All work up to plinth level :</t>
  </si>
  <si>
    <t>5.1.2</t>
  </si>
  <si>
    <t>1:1.5:3 (1 cement : 1.5 coarse sand (zone-III) derived from natural sources : 3 graded stone aggregate 20 mm nominal size derived from natural sources)</t>
  </si>
  <si>
    <t>Centering and shuttering including strutting, propping etc. and removal
of form for</t>
  </si>
  <si>
    <t>5.9.2</t>
  </si>
  <si>
    <t>Walls (any thickness) including attached pilasters, butteresses, plinth and string courses etc.</t>
  </si>
  <si>
    <t>Steel reinforcement for R.C.C. work including straightening, cutting, bending, placing in position and binding all complete up to plinth level</t>
  </si>
  <si>
    <t>5.22.6</t>
  </si>
  <si>
    <t>Thermo-Mechanically Treated bars</t>
  </si>
  <si>
    <t>Kg</t>
  </si>
  <si>
    <t>Cement mortar 1:6 (1 cement : 6 coarse sand)</t>
  </si>
  <si>
    <t>Cu.m.</t>
  </si>
  <si>
    <t>Activity Description</t>
  </si>
  <si>
    <t>Rate of GST applicable ( in %)</t>
  </si>
  <si>
    <t>Quantity</t>
  </si>
  <si>
    <t>Unit Erection Charges</t>
  </si>
  <si>
    <t>Total Erection Charges</t>
  </si>
  <si>
    <t>Total Tax GST</t>
  </si>
  <si>
    <t xml:space="preserve"> Non - Schedule Items (Civil works)</t>
  </si>
  <si>
    <t>Non Scheduled Item</t>
  </si>
  <si>
    <t xml:space="preserve">Total for Non-Schedule Items (Installation Charges- Sch 3B) </t>
  </si>
  <si>
    <t># In case the bidder leaves the cell for confirmation of the SAC and/or  GST rate “blank”,  the SAC and corresponding GST rate indicated by the Employer shall be deemed to be the one confirmed by the Bidder.</t>
  </si>
  <si>
    <t>b.</t>
  </si>
  <si>
    <t>TOTAL SCHEDULE NO.-3B</t>
  </si>
  <si>
    <t>NS-1</t>
  </si>
  <si>
    <t>NS-2</t>
  </si>
  <si>
    <t>NS-3</t>
  </si>
  <si>
    <r>
      <rPr>
        <b/>
        <sz val="11"/>
        <color theme="1"/>
        <rFont val="Bookman Old Style"/>
        <family val="1"/>
      </rPr>
      <t xml:space="preserve">Total GST on Supply &amp; Installation Services  (indentified in Schedule-3B) </t>
    </r>
    <r>
      <rPr>
        <sz val="12"/>
        <rFont val="Bookman Old Style"/>
        <family val="1"/>
      </rPr>
      <t xml:space="preserve"> </t>
    </r>
    <r>
      <rPr>
        <sz val="10"/>
        <rFont val="Bookman Old Style"/>
        <family val="1"/>
      </rPr>
      <t>which are not included in the Installation as per the provision of the Bidding Documents, as applicable</t>
    </r>
  </si>
  <si>
    <t>Meter</t>
  </si>
  <si>
    <t>Construction of New open store and Yard PCC near the terminal equipment side of existing 400 kV Banaskantha-Vav and Banaskantha-Sankhari line at 765/400 kV Banaskantha Substation</t>
  </si>
  <si>
    <t>06 Month</t>
  </si>
  <si>
    <t>BILL OF QUANTITIES FOR Construction of New open store and Yard PCC near the terminal equipment side of existing 400 kV Banaskantha-Vav and Banaskantha-Sankhari line at 765/400 kV Banaskantha Substation</t>
  </si>
  <si>
    <t>Name of Package:  Construction of New open store and Yard PCC near the terminal equipment side of existing 400 kV Banaskantha-Vav and Banaskantha-Sankhari line at 765/400 kV Banaskantha Substation</t>
  </si>
  <si>
    <t>Installation Charges- Sch 3A: -Schedule Items for Construction of New open store and Yard PCC near the terminal equipment side of existing 400 kV Banaskantha-Vav and Banaskantha-Sankhari line at 765/400 kV Banaskantha Substation</t>
  </si>
  <si>
    <t>BILL OF QUANTITIES FOR THE WORK OF  Construction of New open store and Yard PCC near the terminal equipment side of existing 400 kV Banaskantha-Vav and Banaskantha-Sankhari line at 765/400 kV Banaskantha Substation</t>
  </si>
  <si>
    <t>Installation Charges- Sch 3B: Non-Schedule Items for "Construction of New open store and Yard PCC near the terminal equipment side of existing 400 kV Banaskantha-Vav and Banaskantha-Sankhari line at 765/400 kV Banaskantha Substation."</t>
  </si>
  <si>
    <t>Supply &amp; Installation Charges- Schedule Civil Items forConstruction of New open store and Yard PCC near the terminal equipment side of existing 400 kV Banaskantha-Vav and Banaskantha-Sankhari line at 765/400 kV Banaskantha Substation</t>
  </si>
  <si>
    <t>Installation Charges-Non Schedule Civil Items for   Construction of New open store and Yard PCC near the terminal equipment side of existing 400 kV Banaskantha-Vav and Banaskantha-Sankhari line at 765/400 kV Banaskantha Substation</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</si>
  <si>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t>
  </si>
  <si>
    <t>2.6.1</t>
  </si>
  <si>
    <t>All kinds of soil</t>
  </si>
  <si>
    <t>2.8.1</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</si>
  <si>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t>
  </si>
  <si>
    <t xml:space="preserve">Filling available excavated earth (excluding rock) in trenches, plinth, sides of foundations etc. in layers not exceeding 20cm in depth, consolidating each deposited layer by ramming and watering, lead up to 50 m and lift upto 1.5 m. </t>
  </si>
  <si>
    <t>4.1.3</t>
  </si>
  <si>
    <t xml:space="preserve">1:2:4 (1 cement : 2 coarse sand (zone-III) derived from natural sources : 4 graded stone aggregate 20 mm nominal size derived from natural sources) </t>
  </si>
  <si>
    <t xml:space="preserve">1:4:8 (1 Cement : 4 coarse sand (zone-III) derived from natural sources : 8 graded stone aggregate 40 mm nominal size derived from natural sources) </t>
  </si>
  <si>
    <t>4.3.1</t>
  </si>
  <si>
    <t>4.3.2</t>
  </si>
  <si>
    <t>Centering and shuttering including strutting, propping etc. and removal of form work for :</t>
  </si>
  <si>
    <t xml:space="preserve">Foundations, footings, bases for columns. </t>
  </si>
  <si>
    <t>Retaining walls, return walls, walls (any thickness) including attached pilasters, buttresses, plinth and string courses fillets, kerbs and steps etc. Coping of Brick work in Fencing.</t>
  </si>
  <si>
    <t xml:space="preserve">Columns, piers, abutments, pillars, posts and struts </t>
  </si>
  <si>
    <t>4.3.3</t>
  </si>
  <si>
    <t>5.2.2</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</si>
  <si>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t>
  </si>
  <si>
    <t>1:1.5:3 (1 cement : 1.5 coarse sand(zone-III) derived from natural sources : 3 graded stone aggregate 20 mm nominal size derived from natural sources)</t>
  </si>
  <si>
    <t>5.9.1</t>
  </si>
  <si>
    <t xml:space="preserve">Foundations, footings, bases of columns, etc. for mass concrete </t>
  </si>
  <si>
    <t>6.1.2</t>
  </si>
  <si>
    <t>Brick work with common burnt clay F.P.S. (non modular) bricks of class designation 7.5 in foundation and plinth in:</t>
  </si>
  <si>
    <t>Structural steel work in single section, fixed with or without connecting plate, including cutting, hoisting, fixing in position and applying a priming coat of approved steel primer all complete.</t>
  </si>
  <si>
    <t>10.16.1</t>
  </si>
  <si>
    <t>Steel work in built up tubular (round, square or rectangular hollow tubes etc.) trusses etc., including cutting, hoisting, fixing in position and applying a priming coat of approved steel primer, including welding and bolted with special shaped washers etc. complete.</t>
  </si>
  <si>
    <t>Hot finished welded type tubes</t>
  </si>
  <si>
    <t>13.7.2</t>
  </si>
  <si>
    <t>12 mm thk. Plaster with floating coat of neat cement. 1:4 (1 cement: 4 fine sand)</t>
  </si>
  <si>
    <t>13.44.1</t>
  </si>
  <si>
    <t>Finishing walls with water proofing cement paint of required shade :</t>
  </si>
  <si>
    <t>New work (Two or more coats applied @ 3.84 kg/10 sqm) over Brick wall of fencing.</t>
  </si>
  <si>
    <t>13.61.1</t>
  </si>
  <si>
    <t>Painting with synthetic enamel paint of approved brand and manufacture to give an even shade :</t>
  </si>
  <si>
    <t xml:space="preserve">Two or more coats on new work </t>
  </si>
  <si>
    <t xml:space="preserve">Extra for compaction of earth work in embankment under optimum moisture conditions to give at least 95% of the maximum dry density (proctor density). </t>
  </si>
  <si>
    <t>a)</t>
  </si>
  <si>
    <t>b)</t>
  </si>
  <si>
    <t>c)</t>
  </si>
  <si>
    <t>Laying of Switch Yard PCC as Per following:-</t>
  </si>
  <si>
    <r>
      <rPr>
        <b/>
        <sz val="10"/>
        <color theme="1"/>
        <rFont val="Aptos"/>
        <family val="2"/>
      </rPr>
      <t>1-</t>
    </r>
    <r>
      <rPr>
        <sz val="10"/>
        <color theme="1"/>
        <rFont val="Aptos"/>
        <family val="2"/>
      </rPr>
      <t xml:space="preserve">Over the prepared sub grade, 75mm thick base layer of cement concrete in 1:5:10 (1
cement: 5 fine aggregate: 10 Graded Stone aggregate 40mm nominal size) to be laid. 2
</t>
    </r>
    <r>
      <rPr>
        <b/>
        <sz val="10"/>
        <color theme="1"/>
        <rFont val="Aptos"/>
        <family val="2"/>
      </rPr>
      <t>2-</t>
    </r>
    <r>
      <rPr>
        <sz val="10"/>
        <color theme="1"/>
        <rFont val="Aptos"/>
        <family val="2"/>
      </rPr>
      <t xml:space="preserve">For easy drainage of water,the slope of 1:1000 is to be provided from the ridge to the nearest drain.
</t>
    </r>
    <r>
      <rPr>
        <b/>
        <sz val="10"/>
        <color theme="1"/>
        <rFont val="Aptos"/>
        <family val="2"/>
      </rPr>
      <t>3-</t>
    </r>
    <r>
      <rPr>
        <sz val="10"/>
        <color theme="1"/>
        <rFont val="Aptos"/>
        <family val="2"/>
      </rPr>
      <t xml:space="preserve">The ridge shall be suitably located at the centre of the area between the nearest drains.
</t>
    </r>
    <r>
      <rPr>
        <b/>
        <sz val="10"/>
        <color theme="1"/>
        <rFont val="Aptos"/>
        <family val="2"/>
      </rPr>
      <t>4-</t>
    </r>
    <r>
      <rPr>
        <sz val="10"/>
        <color theme="1"/>
        <rFont val="Aptos"/>
        <family val="2"/>
      </rPr>
      <t xml:space="preserve">The above slope shall be provided at the top of base layer of cement concrete in 1:5:10. 
</t>
    </r>
    <r>
      <rPr>
        <b/>
        <sz val="10"/>
        <color theme="1"/>
        <rFont val="Aptos"/>
        <family val="2"/>
      </rPr>
      <t>5-</t>
    </r>
    <r>
      <rPr>
        <sz val="10"/>
        <color theme="1"/>
        <rFont val="Aptos"/>
        <family val="2"/>
      </rPr>
      <t>A layer of cement slurry of mix 1:6 (1cement: 6 fine aggregate) shall be laid uniformly over cement concrete layer. The cement consumption for cement slurry shall not be less than150 kg for every 100 sq.m. 
N</t>
    </r>
    <r>
      <rPr>
        <b/>
        <sz val="10"/>
        <color theme="1"/>
        <rFont val="Aptos"/>
        <family val="2"/>
      </rPr>
      <t xml:space="preserve">ote :- </t>
    </r>
    <r>
      <rPr>
        <sz val="10"/>
        <color theme="1"/>
        <rFont val="Aptos"/>
        <family val="2"/>
      </rPr>
      <t xml:space="preserve">Concrete Compaction should be done by Plate Vibrator/Screed/Needle Vibrator required or as per Instruction of Engineer Incharge.                                                         </t>
    </r>
  </si>
  <si>
    <t>Chain Link Fencing as per POWERGRID Technical Specifications &amp; Standard Drawing</t>
  </si>
  <si>
    <t xml:space="preserve">Providing and fixing G.I. chain link fabric fencing made of G.I. wire of 3.15 mm dia and 75 mm mesh size conforming to IS: 2721 of required width including MS tube of required size of grade YST210 and conform to IS: 1161, strengthening with 50 x 6 mm thk MS flat, nuts, bolts and washers as required complete as per drawing. The whole assembly of tubular post and frame of panels shall be hot dip galvanized. The zinc coating shall be minimum 610 gram per square meter. The purity of zinc shall be 99.95% as per IS: 209. </t>
  </si>
  <si>
    <t>Providing, laying, spreading and compacting stone aggregate of specified sizes to WBM specifications (as per CPWD specifications) in uniform thickness, hand picking, rolling with 3 wheeled road / vibratory roller 8-10 tonne capacity in stages to proper grade and camber, applying and brooming requisite type of screening / binding material to fill up interstices of coarse aggregate, watering and compacting to the required density .</t>
  </si>
  <si>
    <t>WR2/NT/S-MISC/DOM/G01/24/14382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</si>
</sst>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164" formatCode="0.000"/>
    <numFmt numFmtId="165" formatCode="0.00000000"/>
    <numFmt numFmtId="166" formatCode="#\,##\,##0.00"/>
    <numFmt numFmtId="167" formatCode="0.00%;\-0.00%;;@"/>
    <numFmt numFmtId="168" formatCode="0%;\-0%;;@"/>
    <numFmt numFmtId="169" formatCode="[$₹-4009]\ #,##0.00"/>
    <numFmt numFmtId="170" formatCode="[$-4009]General"/>
    <numFmt numFmtId="171" formatCode="0.0"/>
    <numFmt numFmtId="172" formatCode="[$-409]dd\-mmm\-yy;@"/>
  </numFmts>
  <fonts count="51">
    <font>
      <sz val="11"/>
      <color theme="1"/>
      <name val="Calibri"/>
      <family val="2"/>
      <scheme val="minor"/>
    </font>
    <font>
      <sz val="10"/>
      <name val="Bookman Old Style"/>
      <family val="1"/>
    </font>
    <font>
      <b/>
      <sz val="10"/>
      <name val="Bookman Old Style"/>
      <family val="1"/>
    </font>
    <font>
      <b/>
      <sz val="11"/>
      <name val="Bookman Old Style"/>
      <family val="1"/>
    </font>
    <font>
      <sz val="11"/>
      <name val="Bookman Old Style"/>
      <family val="1"/>
    </font>
    <font>
      <sz val="14"/>
      <name val="Bookman Old Style"/>
      <family val="1"/>
    </font>
    <font>
      <sz val="10"/>
      <name val="Arial"/>
      <family val="2"/>
    </font>
    <font>
      <sz val="11"/>
      <name val="Book Antiqua"/>
      <family val="1"/>
    </font>
    <font>
      <b/>
      <sz val="20"/>
      <name val="Bookman Old Style"/>
      <family val="1"/>
    </font>
    <font>
      <b/>
      <sz val="14"/>
      <name val="Bookman Old Style"/>
      <family val="1"/>
    </font>
    <font>
      <b/>
      <sz val="16"/>
      <name val="Book Antiqua"/>
      <family val="1"/>
    </font>
    <font>
      <b/>
      <sz val="14"/>
      <name val="Book Antiqua"/>
      <family val="1"/>
    </font>
    <font>
      <b/>
      <sz val="18"/>
      <name val="Bookman Old Style"/>
      <family val="1"/>
    </font>
    <font>
      <b/>
      <sz val="12"/>
      <name val="Bookman Old Style"/>
      <family val="1"/>
    </font>
    <font>
      <sz val="10"/>
      <name val="Arial"/>
      <family val="2"/>
    </font>
    <font>
      <sz val="10"/>
      <color indexed="8"/>
      <name val="Arial1"/>
      <charset val="134"/>
    </font>
    <font>
      <sz val="11"/>
      <color theme="1"/>
      <name val="Calibri"/>
      <family val="2"/>
      <scheme val="minor"/>
    </font>
    <font>
      <sz val="10"/>
      <color rgb="FF000000"/>
      <name val="Arial1"/>
    </font>
    <font>
      <sz val="10"/>
      <color theme="1"/>
      <name val="Bookman Old Style"/>
      <family val="1"/>
    </font>
    <font>
      <b/>
      <sz val="10"/>
      <color theme="1"/>
      <name val="Bookman Old Style"/>
      <family val="1"/>
    </font>
    <font>
      <b/>
      <sz val="11"/>
      <color theme="1"/>
      <name val="Bookman Old Style"/>
      <family val="1"/>
    </font>
    <font>
      <b/>
      <sz val="10"/>
      <color theme="3" tint="0.39997558519241921"/>
      <name val="Bookman Old Style"/>
      <family val="1"/>
    </font>
    <font>
      <b/>
      <sz val="10"/>
      <color rgb="FFFF0000"/>
      <name val="Bookman Old Style"/>
      <family val="1"/>
    </font>
    <font>
      <b/>
      <sz val="18"/>
      <color theme="1"/>
      <name val="Bookman Old Style"/>
      <family val="1"/>
    </font>
    <font>
      <b/>
      <sz val="14"/>
      <color theme="1"/>
      <name val="Book Antiqua"/>
      <family val="1"/>
    </font>
    <font>
      <b/>
      <sz val="14"/>
      <color indexed="9"/>
      <name val="Book Antiqua"/>
      <family val="1"/>
    </font>
    <font>
      <b/>
      <sz val="14"/>
      <color indexed="12"/>
      <name val="Book Antiqua"/>
      <family val="1"/>
    </font>
    <font>
      <b/>
      <sz val="12"/>
      <name val="Arial"/>
      <family val="2"/>
    </font>
    <font>
      <sz val="12"/>
      <name val="Book Antiqua"/>
      <family val="1"/>
    </font>
    <font>
      <sz val="12"/>
      <name val="Arial"/>
      <family val="2"/>
    </font>
    <font>
      <b/>
      <sz val="11"/>
      <name val="Book Antiqua"/>
      <family val="1"/>
    </font>
    <font>
      <b/>
      <sz val="12"/>
      <name val="Book Antiqua"/>
      <family val="1"/>
    </font>
    <font>
      <b/>
      <sz val="12"/>
      <color indexed="12"/>
      <name val="Book Antiqua"/>
      <family val="1"/>
    </font>
    <font>
      <vertAlign val="superscript"/>
      <sz val="12"/>
      <name val="Book Antiqua"/>
      <family val="1"/>
    </font>
    <font>
      <b/>
      <vertAlign val="superscript"/>
      <sz val="12"/>
      <color indexed="12"/>
      <name val="Book Antiqua"/>
      <family val="1"/>
    </font>
    <font>
      <b/>
      <sz val="10"/>
      <name val="Book Antiqua"/>
      <family val="1"/>
    </font>
    <font>
      <sz val="10"/>
      <name val="Book Antiqua"/>
      <family val="1"/>
    </font>
    <font>
      <b/>
      <sz val="11"/>
      <color indexed="12"/>
      <name val="Book Antiqua"/>
      <family val="1"/>
    </font>
    <font>
      <b/>
      <sz val="11"/>
      <color indexed="9"/>
      <name val="Book Antiqua"/>
      <family val="1"/>
    </font>
    <font>
      <b/>
      <sz val="11"/>
      <color theme="1"/>
      <name val="Calibri"/>
      <family val="2"/>
      <scheme val="minor"/>
    </font>
    <font>
      <sz val="10"/>
      <color rgb="FF363435"/>
      <name val="Calibri"/>
      <family val="2"/>
      <scheme val="minor"/>
    </font>
    <font>
      <sz val="10"/>
      <name val="Calibri"/>
      <family val="2"/>
      <scheme val="minor"/>
    </font>
    <font>
      <sz val="10"/>
      <color theme="1"/>
      <name val="Calibri"/>
      <family val="2"/>
      <scheme val="minor"/>
    </font>
    <font>
      <b/>
      <sz val="10"/>
      <color rgb="FFFF0000"/>
      <name val="Calibri"/>
      <family val="2"/>
      <scheme val="minor"/>
    </font>
    <font>
      <b/>
      <sz val="10"/>
      <name val="Calibri"/>
      <family val="2"/>
      <scheme val="minor"/>
    </font>
    <font>
      <b/>
      <sz val="10"/>
      <color theme="1"/>
      <name val="Calibri"/>
      <family val="2"/>
      <scheme val="minor"/>
    </font>
    <font>
      <sz val="12"/>
      <name val="Bookman Old Style"/>
      <family val="1"/>
    </font>
    <font>
      <sz val="10"/>
      <color theme="1"/>
      <name val="Aptos"/>
      <family val="2"/>
    </font>
    <font>
      <sz val="10"/>
      <name val="Aptos"/>
      <family val="2"/>
    </font>
    <font>
      <b/>
      <sz val="10"/>
      <color theme="1"/>
      <name val="Aptos"/>
      <family val="2"/>
    </font>
    <font>
      <b/>
      <sz val="10"/>
      <name val="Aptos"/>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indexed="12"/>
        <bgColor indexed="64"/>
      </patternFill>
    </fill>
    <fill>
      <patternFill patternType="solid">
        <fgColor indexed="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s>
  <cellStyleXfs count="13">
    <xf numFmtId="0" fontId="0" fillId="0" borderId="0"/>
    <xf numFmtId="39" fontId="6" fillId="0" borderId="0" applyFont="0" applyFill="0" applyBorder="0" applyAlignment="0" applyProtection="0"/>
    <xf numFmtId="44" fontId="6" fillId="0" borderId="0" applyFont="0" applyFill="0" applyBorder="0" applyAlignment="0" applyProtection="0"/>
    <xf numFmtId="0" fontId="15" fillId="0" borderId="0" applyBorder="0" applyProtection="0"/>
    <xf numFmtId="170" fontId="17" fillId="0" borderId="0"/>
    <xf numFmtId="0" fontId="6" fillId="0" borderId="0"/>
    <xf numFmtId="0" fontId="6" fillId="0" borderId="0"/>
    <xf numFmtId="0" fontId="7" fillId="0" borderId="0"/>
    <xf numFmtId="0" fontId="14" fillId="0" borderId="0"/>
    <xf numFmtId="0" fontId="16" fillId="0" borderId="0"/>
    <xf numFmtId="0" fontId="6" fillId="0" borderId="0"/>
    <xf numFmtId="0" fontId="36" fillId="0" borderId="0"/>
    <xf numFmtId="9" fontId="16" fillId="0" borderId="0" applyFont="0" applyFill="0" applyBorder="0" applyAlignment="0" applyProtection="0"/>
  </cellStyleXfs>
  <cellXfs count="329">
    <xf numFmtId="0" fontId="0" fillId="0" borderId="0" xfId="0"/>
    <xf numFmtId="0" fontId="4" fillId="0" borderId="1" xfId="0" applyFont="1" applyBorder="1" applyAlignment="1" applyProtection="1">
      <alignment horizontal="center" vertical="center"/>
      <protection hidden="1"/>
    </xf>
    <xf numFmtId="0" fontId="4" fillId="0" borderId="1" xfId="0" applyFont="1" applyBorder="1" applyAlignment="1" applyProtection="1">
      <alignment vertical="center"/>
      <protection hidden="1"/>
    </xf>
    <xf numFmtId="0" fontId="4" fillId="0" borderId="1" xfId="0" applyFont="1" applyBorder="1" applyAlignment="1" applyProtection="1">
      <alignment horizontal="left" vertical="center"/>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lignment vertical="center"/>
    </xf>
    <xf numFmtId="0" fontId="2"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1" fillId="0" borderId="0" xfId="0" applyFont="1"/>
    <xf numFmtId="0" fontId="1" fillId="0" borderId="1" xfId="0" applyFont="1" applyBorder="1" applyAlignment="1">
      <alignment horizontal="center" vertical="center"/>
    </xf>
    <xf numFmtId="0" fontId="6" fillId="0" borderId="1" xfId="10" applyBorder="1"/>
    <xf numFmtId="0" fontId="5" fillId="0" borderId="1" xfId="0" applyFont="1" applyBorder="1" applyAlignment="1">
      <alignment horizontal="center" vertical="top"/>
    </xf>
    <xf numFmtId="0" fontId="1" fillId="0" borderId="1" xfId="0" applyFont="1" applyBorder="1" applyAlignment="1">
      <alignment vertical="top"/>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wrapText="1"/>
    </xf>
    <xf numFmtId="0" fontId="5" fillId="0" borderId="1" xfId="0" applyFont="1" applyBorder="1" applyAlignment="1">
      <alignment horizontal="center" vertical="center"/>
    </xf>
    <xf numFmtId="166" fontId="4" fillId="0" borderId="1" xfId="0" applyNumberFormat="1" applyFont="1" applyBorder="1" applyAlignment="1">
      <alignment vertical="center"/>
    </xf>
    <xf numFmtId="2" fontId="1" fillId="0" borderId="0" xfId="0" applyNumberFormat="1" applyFont="1"/>
    <xf numFmtId="166" fontId="4" fillId="2" borderId="1" xfId="0" applyNumberFormat="1" applyFont="1" applyFill="1" applyBorder="1" applyAlignment="1">
      <alignment vertical="center"/>
    </xf>
    <xf numFmtId="0" fontId="9" fillId="0" borderId="1"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5" xfId="0" applyFont="1" applyBorder="1" applyAlignment="1">
      <alignment vertical="center" wrapText="1"/>
    </xf>
    <xf numFmtId="0" fontId="5" fillId="0" borderId="6" xfId="0" applyFont="1" applyBorder="1" applyAlignment="1">
      <alignment horizontal="center" vertical="center"/>
    </xf>
    <xf numFmtId="0" fontId="1" fillId="0" borderId="7" xfId="0" applyFont="1" applyBorder="1"/>
    <xf numFmtId="15" fontId="1" fillId="0" borderId="0" xfId="0" applyNumberFormat="1" applyFont="1" applyAlignment="1">
      <alignment horizontal="left"/>
    </xf>
    <xf numFmtId="0" fontId="1" fillId="0" borderId="0" xfId="0" applyFont="1" applyAlignment="1">
      <alignment horizontal="right" vertical="center"/>
    </xf>
    <xf numFmtId="0" fontId="5" fillId="0" borderId="8" xfId="0" applyFont="1" applyBorder="1" applyAlignment="1">
      <alignment horizontal="center" vertical="center"/>
    </xf>
    <xf numFmtId="0" fontId="1" fillId="0" borderId="9" xfId="0" applyFont="1" applyBorder="1" applyAlignment="1">
      <alignment horizontal="right" vertical="center"/>
    </xf>
    <xf numFmtId="0" fontId="5" fillId="0" borderId="0" xfId="0" applyFont="1" applyAlignment="1">
      <alignment horizont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protection hidden="1"/>
    </xf>
    <xf numFmtId="0" fontId="18" fillId="0" borderId="1" xfId="0" applyFont="1" applyBorder="1" applyAlignment="1">
      <alignment horizontal="center" vertical="center"/>
    </xf>
    <xf numFmtId="0" fontId="1" fillId="0" borderId="1" xfId="0" applyFont="1" applyBorder="1" applyAlignment="1" applyProtection="1">
      <alignment horizontal="left" vertical="center"/>
      <protection hidden="1"/>
    </xf>
    <xf numFmtId="167" fontId="1"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0" fontId="2" fillId="0" borderId="1" xfId="0" applyFont="1" applyBorder="1" applyAlignment="1">
      <alignment horizontal="right" vertical="center"/>
    </xf>
    <xf numFmtId="0" fontId="19" fillId="0" borderId="1" xfId="0" applyFont="1" applyBorder="1" applyAlignment="1" applyProtection="1">
      <alignment horizontal="right" vertical="center"/>
      <protection hidden="1"/>
    </xf>
    <xf numFmtId="10" fontId="1" fillId="0" borderId="1" xfId="0" applyNumberFormat="1" applyFont="1" applyBorder="1" applyAlignment="1" applyProtection="1">
      <alignment horizontal="center" vertical="center"/>
      <protection hidden="1"/>
    </xf>
    <xf numFmtId="2" fontId="1" fillId="0" borderId="1" xfId="0" applyNumberFormat="1" applyFont="1" applyBorder="1" applyAlignment="1" applyProtection="1">
      <alignment horizontal="center" vertical="center" wrapText="1"/>
      <protection hidden="1"/>
    </xf>
    <xf numFmtId="0" fontId="2" fillId="0" borderId="1" xfId="0" applyFont="1" applyBorder="1" applyAlignment="1" applyProtection="1">
      <alignment horizontal="right" vertical="center" wrapText="1"/>
      <protection hidden="1"/>
    </xf>
    <xf numFmtId="0" fontId="18" fillId="0" borderId="0" xfId="0" applyFont="1" applyAlignment="1">
      <alignment horizontal="center" vertical="center"/>
    </xf>
    <xf numFmtId="49" fontId="1" fillId="0" borderId="0" xfId="0" applyNumberFormat="1" applyFont="1" applyAlignment="1">
      <alignment horizontal="center" vertical="center" wrapText="1"/>
    </xf>
    <xf numFmtId="10" fontId="1" fillId="3" borderId="1" xfId="0" applyNumberFormat="1" applyFont="1" applyFill="1" applyBorder="1" applyAlignment="1" applyProtection="1">
      <alignment horizontal="center" vertical="center" wrapText="1"/>
      <protection locked="0" hidden="1"/>
    </xf>
    <xf numFmtId="0" fontId="18" fillId="0" borderId="1" xfId="0" applyFont="1" applyBorder="1" applyAlignment="1" applyProtection="1">
      <alignment horizontal="center" vertical="center"/>
      <protection hidden="1"/>
    </xf>
    <xf numFmtId="167" fontId="18" fillId="0" borderId="0" xfId="0" applyNumberFormat="1" applyFont="1" applyAlignment="1">
      <alignment horizontal="center" vertical="center"/>
    </xf>
    <xf numFmtId="0" fontId="1" fillId="0" borderId="0" xfId="0" applyFont="1" applyAlignment="1">
      <alignment horizontal="center" vertical="center"/>
    </xf>
    <xf numFmtId="167" fontId="1" fillId="0" borderId="0" xfId="0" applyNumberFormat="1" applyFont="1" applyAlignment="1">
      <alignment horizontal="center" vertical="center"/>
    </xf>
    <xf numFmtId="0" fontId="1" fillId="0" borderId="0" xfId="0" applyFont="1" applyAlignment="1">
      <alignment horizontal="center"/>
    </xf>
    <xf numFmtId="169" fontId="2" fillId="0" borderId="1" xfId="0" applyNumberFormat="1" applyFont="1" applyBorder="1" applyAlignment="1">
      <alignment vertical="center"/>
    </xf>
    <xf numFmtId="0" fontId="1" fillId="0" borderId="2" xfId="0" applyFont="1" applyBorder="1" applyAlignment="1">
      <alignment horizontal="center" vertical="center"/>
    </xf>
    <xf numFmtId="0" fontId="6" fillId="0" borderId="1" xfId="10" applyBorder="1" applyAlignment="1">
      <alignment horizontal="left"/>
    </xf>
    <xf numFmtId="0" fontId="1" fillId="0" borderId="2" xfId="0" applyFont="1" applyBorder="1" applyAlignment="1">
      <alignment horizontal="center" vertical="top"/>
    </xf>
    <xf numFmtId="0" fontId="1" fillId="0" borderId="1" xfId="0" applyFont="1" applyBorder="1" applyAlignment="1">
      <alignment horizontal="center" vertical="top"/>
    </xf>
    <xf numFmtId="0" fontId="1" fillId="0" borderId="10" xfId="0" applyFont="1" applyBorder="1" applyAlignment="1">
      <alignment vertical="top"/>
    </xf>
    <xf numFmtId="0" fontId="20" fillId="0" borderId="1" xfId="0" applyFont="1" applyBorder="1" applyAlignment="1">
      <alignment horizontal="center" vertical="center" wrapText="1"/>
    </xf>
    <xf numFmtId="0" fontId="4" fillId="0" borderId="0" xfId="0" applyFont="1"/>
    <xf numFmtId="0" fontId="20" fillId="0" borderId="1" xfId="0" applyFont="1" applyBorder="1" applyAlignment="1">
      <alignment horizontal="center" vertical="center"/>
    </xf>
    <xf numFmtId="0" fontId="1" fillId="0" borderId="1" xfId="0" applyFont="1" applyBorder="1" applyAlignment="1">
      <alignment vertical="top" wrapText="1"/>
    </xf>
    <xf numFmtId="2" fontId="20" fillId="0" borderId="1" xfId="0" applyNumberFormat="1" applyFont="1" applyBorder="1" applyAlignment="1">
      <alignment horizontal="right"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vertical="center"/>
    </xf>
    <xf numFmtId="0" fontId="19" fillId="0" borderId="1" xfId="0" applyFont="1" applyBorder="1" applyAlignment="1" applyProtection="1">
      <alignment horizontal="center" vertical="center" wrapText="1"/>
      <protection hidden="1"/>
    </xf>
    <xf numFmtId="49" fontId="1" fillId="0" borderId="7" xfId="0" applyNumberFormat="1" applyFont="1" applyBorder="1" applyAlignment="1">
      <alignment vertical="center"/>
    </xf>
    <xf numFmtId="0" fontId="18" fillId="0" borderId="0" xfId="0" applyFont="1" applyAlignment="1">
      <alignment horizontal="left" vertical="center"/>
    </xf>
    <xf numFmtId="49" fontId="18" fillId="0" borderId="0" xfId="0" applyNumberFormat="1" applyFont="1" applyAlignment="1">
      <alignment horizontal="left" vertical="center"/>
    </xf>
    <xf numFmtId="169" fontId="13" fillId="0" borderId="1" xfId="0" applyNumberFormat="1" applyFont="1" applyBorder="1" applyAlignment="1">
      <alignment vertical="center"/>
    </xf>
    <xf numFmtId="2" fontId="1" fillId="0" borderId="1" xfId="0" applyNumberFormat="1" applyFont="1" applyBorder="1" applyAlignment="1">
      <alignment horizontal="center" vertical="center"/>
    </xf>
    <xf numFmtId="2" fontId="1" fillId="0" borderId="11" xfId="0" applyNumberFormat="1" applyFont="1" applyBorder="1" applyAlignment="1">
      <alignment horizontal="center" vertical="center"/>
    </xf>
    <xf numFmtId="2"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wrapText="1"/>
    </xf>
    <xf numFmtId="0" fontId="1" fillId="3" borderId="11" xfId="0" applyFont="1" applyFill="1" applyBorder="1" applyAlignment="1" applyProtection="1">
      <alignment horizontal="center" vertical="center"/>
      <protection locked="0" hidden="1"/>
    </xf>
    <xf numFmtId="168" fontId="18" fillId="0" borderId="11" xfId="0" applyNumberFormat="1" applyFont="1" applyBorder="1" applyAlignment="1">
      <alignment horizontal="center" vertical="center"/>
    </xf>
    <xf numFmtId="10" fontId="18" fillId="3" borderId="11" xfId="0" applyNumberFormat="1" applyFont="1" applyFill="1" applyBorder="1" applyAlignment="1" applyProtection="1">
      <alignment horizontal="center" vertical="center" wrapText="1"/>
      <protection locked="0" hidden="1"/>
    </xf>
    <xf numFmtId="49" fontId="2" fillId="0" borderId="1" xfId="0" applyNumberFormat="1" applyFont="1" applyBorder="1" applyAlignment="1">
      <alignment horizontal="center" vertical="center" wrapText="1"/>
    </xf>
    <xf numFmtId="0" fontId="1" fillId="3" borderId="1" xfId="0" applyFont="1" applyFill="1" applyBorder="1" applyAlignment="1" applyProtection="1">
      <alignment horizontal="center" vertical="center"/>
      <protection locked="0" hidden="1"/>
    </xf>
    <xf numFmtId="167" fontId="18" fillId="0" borderId="1" xfId="0" applyNumberFormat="1" applyFont="1" applyBorder="1" applyAlignment="1">
      <alignment horizontal="center" vertical="center"/>
    </xf>
    <xf numFmtId="10" fontId="18" fillId="3" borderId="1" xfId="0" applyNumberFormat="1" applyFont="1" applyFill="1" applyBorder="1" applyAlignment="1" applyProtection="1">
      <alignment horizontal="center" vertical="center" wrapText="1"/>
      <protection locked="0" hidden="1"/>
    </xf>
    <xf numFmtId="168" fontId="18" fillId="0" borderId="1" xfId="0" applyNumberFormat="1" applyFont="1" applyBorder="1" applyAlignment="1">
      <alignment horizontal="center" vertical="center"/>
    </xf>
    <xf numFmtId="0" fontId="18" fillId="0" borderId="11" xfId="0" applyFont="1" applyBorder="1" applyAlignment="1">
      <alignment horizontal="center" vertical="center"/>
    </xf>
    <xf numFmtId="165" fontId="1" fillId="0" borderId="0" xfId="0" applyNumberFormat="1" applyFont="1"/>
    <xf numFmtId="0" fontId="21" fillId="0" borderId="1" xfId="0" applyFont="1" applyBorder="1" applyAlignment="1" applyProtection="1">
      <alignment horizontal="center" vertical="center" wrapText="1"/>
      <protection hidden="1"/>
    </xf>
    <xf numFmtId="0" fontId="21" fillId="0" borderId="1" xfId="0" applyFont="1" applyBorder="1" applyAlignment="1">
      <alignment horizontal="center" vertical="center" wrapText="1"/>
    </xf>
    <xf numFmtId="0" fontId="18" fillId="3" borderId="11" xfId="0" applyFont="1" applyFill="1" applyBorder="1" applyAlignment="1">
      <alignment horizontal="center" vertical="center"/>
    </xf>
    <xf numFmtId="0" fontId="18" fillId="3" borderId="1" xfId="0" applyFont="1" applyFill="1" applyBorder="1" applyAlignment="1">
      <alignment horizontal="center" vertical="center"/>
    </xf>
    <xf numFmtId="169" fontId="18" fillId="0" borderId="0" xfId="0" applyNumberFormat="1" applyFont="1" applyAlignment="1">
      <alignment horizontal="center" vertical="center"/>
    </xf>
    <xf numFmtId="168" fontId="18" fillId="0" borderId="10" xfId="0" applyNumberFormat="1" applyFont="1" applyBorder="1" applyAlignment="1">
      <alignment horizontal="center" vertical="center"/>
    </xf>
    <xf numFmtId="0" fontId="18" fillId="0" borderId="10" xfId="0" applyFont="1" applyBorder="1" applyAlignment="1">
      <alignment horizontal="center" vertical="center"/>
    </xf>
    <xf numFmtId="0" fontId="0" fillId="0" borderId="1" xfId="0" applyBorder="1"/>
    <xf numFmtId="9" fontId="18" fillId="0" borderId="1" xfId="0" applyNumberFormat="1" applyFont="1" applyBorder="1" applyAlignment="1">
      <alignment horizontal="center" vertical="center"/>
    </xf>
    <xf numFmtId="2" fontId="18" fillId="0" borderId="0" xfId="0" applyNumberFormat="1" applyFont="1" applyAlignment="1">
      <alignment horizontal="center" vertical="center"/>
    </xf>
    <xf numFmtId="2" fontId="18" fillId="0" borderId="11" xfId="0" applyNumberFormat="1" applyFont="1" applyBorder="1" applyAlignment="1">
      <alignment horizontal="center" vertical="center" wrapText="1"/>
    </xf>
    <xf numFmtId="2" fontId="18" fillId="0" borderId="10" xfId="0" applyNumberFormat="1" applyFont="1" applyBorder="1" applyAlignment="1">
      <alignment horizontal="center" vertical="center" wrapText="1"/>
    </xf>
    <xf numFmtId="2" fontId="18" fillId="0" borderId="1" xfId="0" applyNumberFormat="1" applyFont="1" applyBorder="1" applyAlignment="1">
      <alignment horizontal="center" vertical="center" wrapText="1"/>
    </xf>
    <xf numFmtId="0" fontId="1" fillId="0" borderId="3" xfId="0" applyFont="1" applyBorder="1" applyAlignment="1" applyProtection="1">
      <alignment horizontal="center" vertical="center"/>
      <protection hidden="1"/>
    </xf>
    <xf numFmtId="0" fontId="1" fillId="0" borderId="2" xfId="0" applyFont="1" applyBorder="1" applyAlignment="1" applyProtection="1">
      <alignment horizontal="center" vertical="center" wrapText="1"/>
      <protection hidden="1"/>
    </xf>
    <xf numFmtId="164" fontId="18" fillId="0" borderId="11" xfId="0" applyNumberFormat="1" applyFont="1" applyBorder="1" applyAlignment="1">
      <alignment horizontal="center" vertical="center" wrapText="1"/>
    </xf>
    <xf numFmtId="0" fontId="26" fillId="0" borderId="0" xfId="7" applyFont="1" applyAlignment="1" applyProtection="1">
      <alignment horizontal="center" vertical="center" wrapText="1"/>
      <protection hidden="1"/>
    </xf>
    <xf numFmtId="0" fontId="27" fillId="0" borderId="0" xfId="7" applyFont="1" applyProtection="1">
      <protection hidden="1"/>
    </xf>
    <xf numFmtId="0" fontId="7" fillId="0" borderId="0" xfId="7" applyProtection="1">
      <protection hidden="1"/>
    </xf>
    <xf numFmtId="0" fontId="7" fillId="0" borderId="0" xfId="7" applyAlignment="1" applyProtection="1">
      <alignment vertical="top"/>
      <protection hidden="1"/>
    </xf>
    <xf numFmtId="0" fontId="28" fillId="0" borderId="0" xfId="7" applyFont="1" applyAlignment="1" applyProtection="1">
      <alignment vertical="top"/>
      <protection hidden="1"/>
    </xf>
    <xf numFmtId="0" fontId="28" fillId="0" borderId="0" xfId="7" applyFont="1" applyAlignment="1" applyProtection="1">
      <alignment vertical="center"/>
      <protection hidden="1"/>
    </xf>
    <xf numFmtId="0" fontId="29" fillId="0" borderId="0" xfId="7" applyFont="1" applyProtection="1">
      <protection hidden="1"/>
    </xf>
    <xf numFmtId="0" fontId="30" fillId="0" borderId="0" xfId="7" applyFont="1" applyAlignment="1" applyProtection="1">
      <alignment horizontal="center" vertical="top"/>
      <protection hidden="1"/>
    </xf>
    <xf numFmtId="0" fontId="28" fillId="0" borderId="0" xfId="7" applyFont="1" applyAlignment="1" applyProtection="1">
      <alignment horizontal="justify" vertical="center"/>
      <protection hidden="1"/>
    </xf>
    <xf numFmtId="0" fontId="29" fillId="0" borderId="0" xfId="7" applyFont="1" applyAlignment="1" applyProtection="1">
      <alignment vertical="top" wrapText="1"/>
      <protection hidden="1"/>
    </xf>
    <xf numFmtId="171" fontId="31" fillId="0" borderId="0" xfId="7" quotePrefix="1" applyNumberFormat="1" applyFont="1" applyAlignment="1" applyProtection="1">
      <alignment horizontal="left" vertical="top" wrapText="1" indent="1"/>
      <protection hidden="1"/>
    </xf>
    <xf numFmtId="0" fontId="28" fillId="0" borderId="0" xfId="7" applyFont="1" applyAlignment="1" applyProtection="1">
      <alignment horizontal="justify" vertical="top"/>
      <protection hidden="1"/>
    </xf>
    <xf numFmtId="0" fontId="32" fillId="0" borderId="0" xfId="7" applyFont="1" applyAlignment="1" applyProtection="1">
      <alignment horizontal="justify" vertical="center"/>
      <protection hidden="1"/>
    </xf>
    <xf numFmtId="0" fontId="28" fillId="0" borderId="0" xfId="7" applyFont="1" applyAlignment="1" applyProtection="1">
      <alignment horizontal="right" vertical="top" wrapText="1"/>
      <protection hidden="1"/>
    </xf>
    <xf numFmtId="0" fontId="28" fillId="0" borderId="0" xfId="7" applyFont="1" applyAlignment="1" applyProtection="1">
      <alignment horizontal="center" vertical="top" wrapText="1"/>
      <protection hidden="1"/>
    </xf>
    <xf numFmtId="0" fontId="31" fillId="0" borderId="0" xfId="7" applyFont="1" applyAlignment="1" applyProtection="1">
      <alignment horizontal="left" vertical="top"/>
      <protection hidden="1"/>
    </xf>
    <xf numFmtId="171" fontId="31" fillId="0" borderId="0" xfId="7" quotePrefix="1" applyNumberFormat="1" applyFont="1" applyAlignment="1" applyProtection="1">
      <alignment horizontal="left" vertical="top" wrapText="1"/>
      <protection hidden="1"/>
    </xf>
    <xf numFmtId="0" fontId="28" fillId="0" borderId="0" xfId="7" applyFont="1" applyProtection="1">
      <protection hidden="1"/>
    </xf>
    <xf numFmtId="0" fontId="32" fillId="0" borderId="0" xfId="7" applyFont="1" applyAlignment="1" applyProtection="1">
      <alignment horizontal="center" vertical="top"/>
      <protection hidden="1"/>
    </xf>
    <xf numFmtId="0" fontId="28" fillId="0" borderId="0" xfId="7" applyFont="1" applyAlignment="1" applyProtection="1">
      <alignment horizontal="justify"/>
      <protection hidden="1"/>
    </xf>
    <xf numFmtId="0" fontId="31" fillId="0" borderId="1" xfId="0" applyFont="1" applyBorder="1" applyAlignment="1" applyProtection="1">
      <alignment vertical="center"/>
      <protection hidden="1"/>
    </xf>
    <xf numFmtId="0" fontId="28" fillId="0" borderId="1" xfId="0" applyFont="1" applyBorder="1" applyAlignment="1" applyProtection="1">
      <alignment vertical="center"/>
      <protection hidden="1"/>
    </xf>
    <xf numFmtId="0" fontId="30" fillId="0" borderId="0" xfId="11" applyFont="1" applyAlignment="1" applyProtection="1">
      <alignment horizontal="center" vertical="center"/>
      <protection hidden="1"/>
    </xf>
    <xf numFmtId="0" fontId="7" fillId="0" borderId="0" xfId="11" applyFont="1" applyAlignment="1" applyProtection="1">
      <alignment horizontal="justify" vertical="center"/>
      <protection hidden="1"/>
    </xf>
    <xf numFmtId="0" fontId="7" fillId="0" borderId="0" xfId="11" applyFont="1" applyAlignment="1" applyProtection="1">
      <alignment vertical="center"/>
      <protection hidden="1"/>
    </xf>
    <xf numFmtId="0" fontId="7" fillId="0" borderId="2" xfId="11" applyFont="1" applyBorder="1" applyAlignment="1" applyProtection="1">
      <alignment vertical="center" wrapText="1"/>
      <protection hidden="1"/>
    </xf>
    <xf numFmtId="0" fontId="7" fillId="0" borderId="3" xfId="11" applyFont="1" applyBorder="1" applyAlignment="1" applyProtection="1">
      <alignment vertical="center" wrapText="1"/>
      <protection hidden="1"/>
    </xf>
    <xf numFmtId="0" fontId="28" fillId="6" borderId="1" xfId="11" applyFont="1" applyFill="1" applyBorder="1" applyAlignment="1" applyProtection="1">
      <alignment horizontal="left" vertical="center"/>
      <protection locked="0"/>
    </xf>
    <xf numFmtId="0" fontId="7" fillId="0" borderId="0" xfId="11" applyFont="1" applyAlignment="1" applyProtection="1">
      <alignment vertical="center" wrapText="1"/>
      <protection hidden="1"/>
    </xf>
    <xf numFmtId="0" fontId="7" fillId="0" borderId="0" xfId="11" applyFont="1" applyAlignment="1" applyProtection="1">
      <alignment horizontal="center" vertical="center"/>
      <protection hidden="1"/>
    </xf>
    <xf numFmtId="0" fontId="7" fillId="0" borderId="18" xfId="11" applyFont="1" applyBorder="1" applyAlignment="1" applyProtection="1">
      <alignment vertical="center"/>
      <protection hidden="1"/>
    </xf>
    <xf numFmtId="0" fontId="7" fillId="0" borderId="19" xfId="11" applyFont="1" applyBorder="1" applyAlignment="1" applyProtection="1">
      <alignment vertical="center"/>
      <protection hidden="1"/>
    </xf>
    <xf numFmtId="0" fontId="7" fillId="6" borderId="20" xfId="11" applyFont="1" applyFill="1" applyBorder="1" applyAlignment="1" applyProtection="1">
      <alignment vertical="center" wrapText="1"/>
      <protection locked="0"/>
    </xf>
    <xf numFmtId="0" fontId="7" fillId="0" borderId="21" xfId="11" applyFont="1" applyBorder="1" applyAlignment="1" applyProtection="1">
      <alignment vertical="center" wrapText="1"/>
      <protection hidden="1"/>
    </xf>
    <xf numFmtId="0" fontId="7" fillId="0" borderId="22" xfId="11" applyFont="1" applyBorder="1" applyAlignment="1" applyProtection="1">
      <alignment vertical="center"/>
      <protection hidden="1"/>
    </xf>
    <xf numFmtId="0" fontId="7" fillId="0" borderId="23" xfId="11" applyFont="1" applyBorder="1" applyAlignment="1" applyProtection="1">
      <alignment vertical="center"/>
      <protection hidden="1"/>
    </xf>
    <xf numFmtId="0" fontId="7" fillId="0" borderId="24" xfId="11" applyFont="1" applyBorder="1" applyAlignment="1" applyProtection="1">
      <alignment vertical="center"/>
      <protection hidden="1"/>
    </xf>
    <xf numFmtId="0" fontId="7" fillId="0" borderId="8" xfId="11" applyFont="1" applyBorder="1" applyAlignment="1" applyProtection="1">
      <alignment vertical="center"/>
      <protection hidden="1"/>
    </xf>
    <xf numFmtId="0" fontId="7" fillId="0" borderId="14" xfId="11" applyFont="1" applyBorder="1" applyAlignment="1" applyProtection="1">
      <alignment vertical="center"/>
      <protection hidden="1"/>
    </xf>
    <xf numFmtId="0" fontId="7" fillId="0" borderId="21" xfId="11" applyFont="1" applyBorder="1" applyAlignment="1" applyProtection="1">
      <alignment vertical="center"/>
      <protection hidden="1"/>
    </xf>
    <xf numFmtId="0" fontId="7" fillId="0" borderId="2" xfId="11" applyFont="1" applyBorder="1" applyAlignment="1" applyProtection="1">
      <alignment horizontal="left" vertical="center"/>
      <protection hidden="1"/>
    </xf>
    <xf numFmtId="0" fontId="7" fillId="0" borderId="3" xfId="11" applyFont="1" applyBorder="1" applyAlignment="1" applyProtection="1">
      <alignment horizontal="left" vertical="center"/>
      <protection hidden="1"/>
    </xf>
    <xf numFmtId="49" fontId="7" fillId="6" borderId="20" xfId="11" applyNumberFormat="1" applyFont="1" applyFill="1" applyBorder="1" applyAlignment="1" applyProtection="1">
      <alignment vertical="center" wrapText="1"/>
      <protection locked="0"/>
    </xf>
    <xf numFmtId="0" fontId="7" fillId="0" borderId="0" xfId="11" applyFont="1" applyAlignment="1" applyProtection="1">
      <alignment horizontal="left" vertical="center"/>
      <protection hidden="1"/>
    </xf>
    <xf numFmtId="15" fontId="7" fillId="6" borderId="20" xfId="11" applyNumberFormat="1" applyFont="1" applyFill="1" applyBorder="1" applyAlignment="1" applyProtection="1">
      <alignment vertical="center" wrapText="1"/>
      <protection locked="0"/>
    </xf>
    <xf numFmtId="49" fontId="1" fillId="0" borderId="10" xfId="0" applyNumberFormat="1" applyFont="1" applyBorder="1" applyAlignment="1">
      <alignment horizontal="center" vertical="center" wrapText="1"/>
    </xf>
    <xf numFmtId="0" fontId="40" fillId="0" borderId="1" xfId="0" applyFont="1" applyBorder="1" applyAlignment="1">
      <alignment vertical="top" wrapText="1"/>
    </xf>
    <xf numFmtId="0" fontId="0" fillId="0" borderId="1" xfId="0" applyBorder="1" applyAlignment="1">
      <alignment horizontal="center" vertical="center"/>
    </xf>
    <xf numFmtId="0" fontId="0" fillId="0" borderId="1" xfId="0" applyBorder="1" applyAlignment="1">
      <alignment vertical="top" wrapText="1"/>
    </xf>
    <xf numFmtId="0" fontId="39" fillId="0" borderId="1" xfId="0" applyFont="1" applyBorder="1" applyAlignment="1">
      <alignment vertical="center"/>
    </xf>
    <xf numFmtId="0" fontId="42" fillId="0" borderId="1" xfId="0" applyFont="1" applyBorder="1" applyAlignment="1">
      <alignment horizontal="center" vertical="center"/>
    </xf>
    <xf numFmtId="0" fontId="40" fillId="0" borderId="1" xfId="0" applyFont="1" applyBorder="1" applyAlignment="1">
      <alignment vertical="top"/>
    </xf>
    <xf numFmtId="0" fontId="42" fillId="4" borderId="1" xfId="0" applyFont="1" applyFill="1" applyBorder="1" applyAlignment="1">
      <alignment horizontal="center" vertical="center"/>
    </xf>
    <xf numFmtId="0" fontId="42" fillId="4" borderId="11" xfId="0" applyFont="1" applyFill="1" applyBorder="1" applyAlignment="1">
      <alignment horizontal="center" vertical="center"/>
    </xf>
    <xf numFmtId="0" fontId="40" fillId="4" borderId="11" xfId="0" applyFont="1" applyFill="1" applyBorder="1" applyAlignment="1">
      <alignment vertical="top"/>
    </xf>
    <xf numFmtId="0" fontId="42" fillId="0" borderId="11" xfId="0" applyFont="1" applyBorder="1" applyAlignment="1">
      <alignment horizontal="center" vertical="center"/>
    </xf>
    <xf numFmtId="0" fontId="0" fillId="0" borderId="1" xfId="0" applyBorder="1" applyAlignment="1">
      <alignment vertical="center"/>
    </xf>
    <xf numFmtId="0" fontId="42" fillId="0" borderId="0" xfId="0" applyFont="1" applyAlignment="1">
      <alignment horizontal="center" vertical="center"/>
    </xf>
    <xf numFmtId="0" fontId="41" fillId="0" borderId="1" xfId="0" applyFont="1" applyBorder="1" applyAlignment="1" applyProtection="1">
      <alignment horizontal="left" vertical="center"/>
      <protection hidden="1"/>
    </xf>
    <xf numFmtId="0" fontId="41" fillId="0" borderId="1" xfId="0" applyFont="1" applyBorder="1" applyAlignment="1" applyProtection="1">
      <alignment horizontal="center" vertical="center"/>
      <protection hidden="1"/>
    </xf>
    <xf numFmtId="0" fontId="42" fillId="0" borderId="0" xfId="0" applyFont="1" applyAlignment="1">
      <alignment vertical="center"/>
    </xf>
    <xf numFmtId="0" fontId="41" fillId="0" borderId="1" xfId="0" applyFont="1" applyBorder="1" applyAlignment="1" applyProtection="1">
      <alignment vertical="center"/>
      <protection hidden="1"/>
    </xf>
    <xf numFmtId="0" fontId="41" fillId="0" borderId="1" xfId="0" applyFont="1" applyBorder="1" applyAlignment="1" applyProtection="1">
      <alignment vertical="center" wrapText="1"/>
      <protection hidden="1"/>
    </xf>
    <xf numFmtId="0" fontId="42" fillId="0" borderId="0" xfId="0" applyFont="1" applyAlignment="1" applyProtection="1">
      <alignment vertical="center"/>
      <protection hidden="1"/>
    </xf>
    <xf numFmtId="0" fontId="45" fillId="0" borderId="1" xfId="0" applyFont="1" applyBorder="1" applyAlignment="1" applyProtection="1">
      <alignment horizontal="center" vertical="center" wrapText="1"/>
      <protection hidden="1"/>
    </xf>
    <xf numFmtId="0" fontId="42" fillId="0" borderId="0" xfId="0" applyFont="1" applyAlignment="1" applyProtection="1">
      <alignment horizontal="center" vertical="center"/>
      <protection hidden="1"/>
    </xf>
    <xf numFmtId="0" fontId="41" fillId="0" borderId="1" xfId="0" applyFont="1" applyBorder="1" applyAlignment="1" applyProtection="1">
      <alignment horizontal="center" vertical="center" wrapText="1"/>
      <protection hidden="1"/>
    </xf>
    <xf numFmtId="0" fontId="41" fillId="4" borderId="1" xfId="0" applyFont="1" applyFill="1" applyBorder="1" applyAlignment="1">
      <alignment horizontal="center" vertical="center" wrapText="1"/>
    </xf>
    <xf numFmtId="9" fontId="41" fillId="3" borderId="1" xfId="12" applyFont="1" applyFill="1" applyBorder="1" applyAlignment="1" applyProtection="1">
      <alignment horizontal="center" vertical="center"/>
      <protection locked="0" hidden="1"/>
    </xf>
    <xf numFmtId="9" fontId="42" fillId="0" borderId="1" xfId="12" applyFont="1" applyBorder="1" applyAlignment="1">
      <alignment horizontal="center" vertical="center"/>
    </xf>
    <xf numFmtId="0" fontId="42" fillId="0" borderId="1" xfId="0" applyFont="1" applyBorder="1" applyAlignment="1">
      <alignment horizontal="center" vertical="center" wrapText="1"/>
    </xf>
    <xf numFmtId="164" fontId="41" fillId="0" borderId="1" xfId="0" applyNumberFormat="1" applyFont="1" applyBorder="1" applyAlignment="1" applyProtection="1">
      <alignment horizontal="center" vertical="center"/>
      <protection hidden="1"/>
    </xf>
    <xf numFmtId="2" fontId="41" fillId="3" borderId="1" xfId="0" applyNumberFormat="1" applyFont="1" applyFill="1" applyBorder="1" applyAlignment="1" applyProtection="1">
      <alignment horizontal="center" vertical="center"/>
      <protection locked="0" hidden="1"/>
    </xf>
    <xf numFmtId="0" fontId="42" fillId="0" borderId="1" xfId="0" applyFont="1" applyBorder="1" applyAlignment="1">
      <alignment vertical="center"/>
    </xf>
    <xf numFmtId="0" fontId="42" fillId="0" borderId="1" xfId="0" applyFont="1" applyBorder="1" applyAlignment="1" applyProtection="1">
      <alignment vertical="center"/>
      <protection hidden="1"/>
    </xf>
    <xf numFmtId="0" fontId="42" fillId="0" borderId="1" xfId="0" applyFont="1" applyBorder="1" applyAlignment="1" applyProtection="1">
      <alignment horizontal="center" vertical="center"/>
      <protection hidden="1"/>
    </xf>
    <xf numFmtId="2" fontId="44" fillId="0" borderId="1" xfId="0" applyNumberFormat="1" applyFont="1" applyBorder="1" applyAlignment="1" applyProtection="1">
      <alignment horizontal="center" vertical="center"/>
      <protection hidden="1"/>
    </xf>
    <xf numFmtId="0" fontId="41" fillId="0" borderId="0" xfId="0" applyFont="1" applyAlignment="1" applyProtection="1">
      <alignment vertical="center"/>
      <protection hidden="1"/>
    </xf>
    <xf numFmtId="0" fontId="41" fillId="0" borderId="0" xfId="0" applyFont="1" applyAlignment="1" applyProtection="1">
      <alignment horizontal="right" vertical="center"/>
      <protection hidden="1"/>
    </xf>
    <xf numFmtId="49" fontId="41" fillId="0" borderId="0" xfId="0" applyNumberFormat="1" applyFont="1" applyAlignment="1" applyProtection="1">
      <alignment vertical="center"/>
      <protection hidden="1"/>
    </xf>
    <xf numFmtId="0" fontId="41" fillId="0" borderId="0" xfId="0" applyFont="1" applyAlignment="1" applyProtection="1">
      <alignment horizontal="left" vertical="center"/>
      <protection hidden="1"/>
    </xf>
    <xf numFmtId="0" fontId="45" fillId="0" borderId="1" xfId="0" applyFont="1" applyBorder="1" applyAlignment="1">
      <alignment horizontal="center" vertical="center"/>
    </xf>
    <xf numFmtId="0" fontId="42" fillId="0" borderId="2" xfId="0" applyFont="1" applyBorder="1" applyAlignment="1" applyProtection="1">
      <alignment vertical="center"/>
      <protection hidden="1"/>
    </xf>
    <xf numFmtId="2" fontId="45" fillId="0" borderId="3" xfId="0" applyNumberFormat="1" applyFont="1" applyBorder="1" applyAlignment="1" applyProtection="1">
      <alignment vertical="center"/>
      <protection hidden="1"/>
    </xf>
    <xf numFmtId="0" fontId="44" fillId="0" borderId="1" xfId="0" applyFont="1" applyBorder="1" applyAlignment="1">
      <alignment vertical="center" wrapText="1"/>
    </xf>
    <xf numFmtId="9" fontId="42" fillId="0" borderId="2" xfId="12" applyFont="1" applyFill="1" applyBorder="1" applyAlignment="1">
      <alignment horizontal="center" vertical="center"/>
    </xf>
    <xf numFmtId="2" fontId="41" fillId="0" borderId="1" xfId="0" applyNumberFormat="1" applyFont="1" applyBorder="1" applyAlignment="1" applyProtection="1">
      <alignment horizontal="center" vertical="center"/>
      <protection hidden="1"/>
    </xf>
    <xf numFmtId="0" fontId="0" fillId="0" borderId="10" xfId="0" applyBorder="1" applyAlignment="1">
      <alignment horizontal="center" vertical="center"/>
    </xf>
    <xf numFmtId="49" fontId="1" fillId="0" borderId="12" xfId="0" applyNumberFormat="1" applyFont="1" applyBorder="1" applyAlignment="1">
      <alignment horizontal="center" vertical="center" wrapText="1"/>
    </xf>
    <xf numFmtId="0" fontId="47" fillId="0" borderId="1" xfId="0" applyFont="1" applyBorder="1" applyAlignment="1">
      <alignment horizontal="justify" vertical="center" wrapText="1"/>
    </xf>
    <xf numFmtId="0" fontId="47" fillId="0" borderId="1" xfId="0" applyFont="1" applyBorder="1" applyAlignment="1">
      <alignment horizontal="left" vertical="center"/>
    </xf>
    <xf numFmtId="0" fontId="47" fillId="0" borderId="1" xfId="0" applyFont="1" applyBorder="1" applyAlignment="1">
      <alignment vertical="center"/>
    </xf>
    <xf numFmtId="0" fontId="1" fillId="3" borderId="10" xfId="0" applyFont="1" applyFill="1" applyBorder="1" applyAlignment="1" applyProtection="1">
      <alignment horizontal="center" vertical="center"/>
      <protection locked="0" hidden="1"/>
    </xf>
    <xf numFmtId="10" fontId="18" fillId="3" borderId="10" xfId="0" applyNumberFormat="1" applyFont="1" applyFill="1" applyBorder="1" applyAlignment="1" applyProtection="1">
      <alignment horizontal="center" vertical="center" wrapText="1"/>
      <protection locked="0" hidden="1"/>
    </xf>
    <xf numFmtId="0" fontId="48" fillId="0" borderId="1" xfId="0" applyFont="1" applyBorder="1" applyAlignment="1">
      <alignment horizontal="justify" vertical="center" wrapText="1"/>
    </xf>
    <xf numFmtId="0" fontId="47" fillId="4" borderId="1" xfId="0" applyFont="1" applyFill="1" applyBorder="1" applyAlignment="1">
      <alignment horizontal="justify" vertical="center" wrapText="1"/>
    </xf>
    <xf numFmtId="0" fontId="49" fillId="0" borderId="1" xfId="5" applyFont="1" applyBorder="1"/>
    <xf numFmtId="0" fontId="47" fillId="0" borderId="1" xfId="0" applyFont="1" applyBorder="1" applyAlignment="1">
      <alignment horizontal="justify" vertical="top" wrapText="1"/>
    </xf>
    <xf numFmtId="0" fontId="50" fillId="0" borderId="1" xfId="0" applyFont="1" applyBorder="1" applyAlignment="1">
      <alignment horizontal="justify" vertical="center" wrapText="1"/>
    </xf>
    <xf numFmtId="2" fontId="42" fillId="0" borderId="1" xfId="0" applyNumberFormat="1" applyFont="1" applyBorder="1" applyAlignment="1">
      <alignment vertical="center"/>
    </xf>
    <xf numFmtId="9" fontId="42" fillId="0" borderId="10" xfId="12" applyFont="1" applyBorder="1" applyAlignment="1">
      <alignment horizontal="center" vertical="center"/>
    </xf>
    <xf numFmtId="0" fontId="41" fillId="4" borderId="11" xfId="0" applyFont="1" applyFill="1" applyBorder="1" applyAlignment="1">
      <alignment horizontal="center" vertical="center" wrapText="1"/>
    </xf>
    <xf numFmtId="9" fontId="42" fillId="3" borderId="2" xfId="12" applyFont="1" applyFill="1" applyBorder="1" applyAlignment="1" applyProtection="1">
      <alignment vertical="center"/>
      <protection locked="0" hidden="1"/>
    </xf>
    <xf numFmtId="9" fontId="41" fillId="3" borderId="10" xfId="12" applyFont="1" applyFill="1" applyBorder="1" applyAlignment="1" applyProtection="1">
      <alignment horizontal="center" vertical="center"/>
      <protection locked="0" hidden="1"/>
    </xf>
    <xf numFmtId="9" fontId="42" fillId="0" borderId="10" xfId="12" applyFont="1" applyFill="1" applyBorder="1" applyAlignment="1">
      <alignment horizontal="center" vertical="center"/>
    </xf>
    <xf numFmtId="9" fontId="42" fillId="0" borderId="1" xfId="12" applyFont="1" applyFill="1" applyBorder="1" applyAlignment="1">
      <alignment horizontal="center" vertical="center"/>
    </xf>
    <xf numFmtId="9" fontId="42" fillId="3" borderId="10" xfId="12" applyFont="1" applyFill="1" applyBorder="1" applyAlignment="1" applyProtection="1">
      <alignment horizontal="center" vertical="center"/>
      <protection locked="0" hidden="1"/>
    </xf>
    <xf numFmtId="0" fontId="41" fillId="4" borderId="12" xfId="0" applyFont="1" applyFill="1" applyBorder="1" applyAlignment="1">
      <alignment horizontal="center" vertical="center" wrapText="1"/>
    </xf>
    <xf numFmtId="0" fontId="32" fillId="0" borderId="0" xfId="7" applyFont="1" applyAlignment="1" applyProtection="1">
      <alignment horizontal="left" vertical="top" wrapText="1"/>
      <protection hidden="1"/>
    </xf>
    <xf numFmtId="0" fontId="25" fillId="5" borderId="0" xfId="7" applyFont="1" applyFill="1" applyAlignment="1" applyProtection="1">
      <alignment horizontal="center" vertical="center" wrapText="1"/>
      <protection hidden="1"/>
    </xf>
    <xf numFmtId="0" fontId="32" fillId="0" borderId="0" xfId="7" applyFont="1" applyAlignment="1" applyProtection="1">
      <alignment horizontal="left" vertical="top"/>
      <protection hidden="1"/>
    </xf>
    <xf numFmtId="0" fontId="32" fillId="0" borderId="17" xfId="7" applyFont="1" applyBorder="1" applyAlignment="1" applyProtection="1">
      <alignment horizontal="center" vertical="center"/>
      <protection hidden="1"/>
    </xf>
    <xf numFmtId="0" fontId="11" fillId="0" borderId="0" xfId="7" applyFont="1" applyAlignment="1" applyProtection="1">
      <alignment horizontal="center" vertical="top"/>
      <protection hidden="1"/>
    </xf>
    <xf numFmtId="0" fontId="11" fillId="0" borderId="16" xfId="7" applyFont="1" applyBorder="1" applyAlignment="1" applyProtection="1">
      <alignment horizontal="center" vertical="top"/>
      <protection hidden="1"/>
    </xf>
    <xf numFmtId="0" fontId="35" fillId="0" borderId="1" xfId="0" applyFont="1" applyBorder="1" applyAlignment="1" applyProtection="1">
      <alignment horizontal="justify" vertical="center" wrapText="1"/>
      <protection hidden="1"/>
    </xf>
    <xf numFmtId="0" fontId="35" fillId="0" borderId="1" xfId="0" applyFont="1" applyBorder="1" applyAlignment="1" applyProtection="1">
      <alignment horizontal="justify" vertical="center"/>
      <protection hidden="1"/>
    </xf>
    <xf numFmtId="0" fontId="28" fillId="0" borderId="2" xfId="0" applyFont="1" applyBorder="1" applyAlignment="1" applyProtection="1">
      <alignment horizontal="center" vertical="center"/>
      <protection hidden="1"/>
    </xf>
    <xf numFmtId="0" fontId="28" fillId="0" borderId="13" xfId="0" applyFont="1" applyBorder="1" applyAlignment="1" applyProtection="1">
      <alignment horizontal="center" vertical="center"/>
      <protection hidden="1"/>
    </xf>
    <xf numFmtId="0" fontId="28" fillId="0" borderId="3" xfId="0" applyFont="1" applyBorder="1" applyAlignment="1" applyProtection="1">
      <alignment horizontal="center" vertical="center"/>
      <protection hidden="1"/>
    </xf>
    <xf numFmtId="172" fontId="28" fillId="0" borderId="2" xfId="0" applyNumberFormat="1" applyFont="1" applyBorder="1" applyAlignment="1" applyProtection="1">
      <alignment horizontal="center" vertical="center"/>
      <protection hidden="1"/>
    </xf>
    <xf numFmtId="172" fontId="28" fillId="0" borderId="13" xfId="0" applyNumberFormat="1" applyFont="1" applyBorder="1" applyAlignment="1" applyProtection="1">
      <alignment horizontal="center" vertical="center"/>
      <protection hidden="1"/>
    </xf>
    <xf numFmtId="172" fontId="28" fillId="0" borderId="3" xfId="0" applyNumberFormat="1" applyFont="1" applyBorder="1" applyAlignment="1" applyProtection="1">
      <alignment horizontal="center" vertical="center"/>
      <protection hidden="1"/>
    </xf>
    <xf numFmtId="1" fontId="28" fillId="0" borderId="2" xfId="0" applyNumberFormat="1" applyFont="1" applyBorder="1" applyAlignment="1" applyProtection="1">
      <alignment horizontal="center" vertical="center"/>
      <protection hidden="1"/>
    </xf>
    <xf numFmtId="1" fontId="28" fillId="0" borderId="13" xfId="0" applyNumberFormat="1" applyFont="1" applyBorder="1" applyAlignment="1" applyProtection="1">
      <alignment horizontal="center" vertical="center"/>
      <protection hidden="1"/>
    </xf>
    <xf numFmtId="1" fontId="28" fillId="0" borderId="3" xfId="0" applyNumberFormat="1" applyFont="1" applyBorder="1" applyAlignment="1" applyProtection="1">
      <alignment horizontal="center" vertical="center"/>
      <protection hidden="1"/>
    </xf>
    <xf numFmtId="0" fontId="30" fillId="0" borderId="13" xfId="11" applyFont="1" applyBorder="1" applyAlignment="1" applyProtection="1">
      <alignment horizontal="center" vertical="center" wrapText="1"/>
      <protection hidden="1"/>
    </xf>
    <xf numFmtId="0" fontId="38" fillId="5" borderId="0" xfId="11" applyFont="1" applyFill="1" applyAlignment="1" applyProtection="1">
      <alignment horizontal="center" vertical="center"/>
      <protection hidden="1"/>
    </xf>
    <xf numFmtId="0" fontId="6" fillId="4" borderId="0" xfId="10" applyFill="1"/>
    <xf numFmtId="0" fontId="37" fillId="0" borderId="9" xfId="11" applyFont="1" applyBorder="1" applyAlignment="1" applyProtection="1">
      <alignment horizontal="left" vertical="center" wrapText="1"/>
      <protection hidden="1"/>
    </xf>
    <xf numFmtId="49" fontId="1" fillId="0" borderId="11"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0" fontId="1" fillId="0" borderId="13" xfId="0" applyFont="1" applyBorder="1" applyAlignment="1" applyProtection="1">
      <alignment horizontal="center" vertical="center" wrapText="1"/>
      <protection hidden="1"/>
    </xf>
    <xf numFmtId="0" fontId="1" fillId="0" borderId="3"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19" fillId="0" borderId="11" xfId="0" applyFont="1" applyBorder="1" applyAlignment="1" applyProtection="1">
      <alignment horizontal="center" vertical="center" wrapText="1"/>
      <protection hidden="1"/>
    </xf>
    <xf numFmtId="0" fontId="19" fillId="0" borderId="10" xfId="0" applyFont="1" applyBorder="1" applyAlignment="1" applyProtection="1">
      <alignment horizontal="center" vertical="center" wrapText="1"/>
      <protection hidden="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 fillId="0" borderId="2" xfId="0" applyFont="1" applyBorder="1" applyAlignment="1" applyProtection="1">
      <alignment horizontal="center" vertical="center" wrapText="1"/>
      <protection hidden="1"/>
    </xf>
    <xf numFmtId="0" fontId="1" fillId="3" borderId="2" xfId="0" applyFont="1" applyFill="1" applyBorder="1" applyAlignment="1" applyProtection="1">
      <alignment horizontal="center" vertical="center"/>
      <protection locked="0" hidden="1"/>
    </xf>
    <xf numFmtId="0" fontId="1" fillId="3" borderId="13" xfId="0" applyFont="1" applyFill="1" applyBorder="1" applyAlignment="1" applyProtection="1">
      <alignment horizontal="center" vertical="center"/>
      <protection locked="0" hidden="1"/>
    </xf>
    <xf numFmtId="0" fontId="1" fillId="0" borderId="2" xfId="0" applyFont="1" applyBorder="1" applyAlignment="1" applyProtection="1">
      <alignment horizontal="center" vertical="center"/>
      <protection hidden="1"/>
    </xf>
    <xf numFmtId="0" fontId="1" fillId="0" borderId="13" xfId="0" applyFont="1" applyBorder="1" applyAlignment="1" applyProtection="1">
      <alignment horizontal="center" vertical="center"/>
      <protection hidden="1"/>
    </xf>
    <xf numFmtId="0" fontId="1" fillId="0" borderId="3" xfId="0" applyFont="1" applyBorder="1" applyAlignment="1" applyProtection="1">
      <alignment horizontal="center" vertical="center"/>
      <protection hidden="1"/>
    </xf>
    <xf numFmtId="0" fontId="22" fillId="0" borderId="2" xfId="0" applyFont="1" applyBorder="1" applyAlignment="1">
      <alignment horizontal="center" vertical="center"/>
    </xf>
    <xf numFmtId="0" fontId="22" fillId="0" borderId="13" xfId="0" applyFont="1" applyBorder="1" applyAlignment="1">
      <alignment horizontal="center" vertical="center"/>
    </xf>
    <xf numFmtId="0" fontId="22" fillId="0" borderId="3" xfId="0" applyFont="1" applyBorder="1" applyAlignment="1">
      <alignment horizontal="center" vertical="center"/>
    </xf>
    <xf numFmtId="49" fontId="2" fillId="0" borderId="2"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2" fontId="2" fillId="0" borderId="2" xfId="0" applyNumberFormat="1" applyFont="1" applyBorder="1" applyAlignment="1">
      <alignment horizontal="center" vertical="center" wrapText="1"/>
    </xf>
    <xf numFmtId="2" fontId="2" fillId="0" borderId="13" xfId="0" applyNumberFormat="1" applyFont="1" applyBorder="1" applyAlignment="1">
      <alignment horizontal="center" vertical="center" wrapText="1"/>
    </xf>
    <xf numFmtId="2" fontId="2" fillId="0" borderId="3" xfId="0" applyNumberFormat="1" applyFont="1" applyBorder="1" applyAlignment="1">
      <alignment horizontal="center" vertical="center" wrapText="1"/>
    </xf>
    <xf numFmtId="0" fontId="19" fillId="0" borderId="4" xfId="0" applyFont="1" applyBorder="1" applyAlignment="1" applyProtection="1">
      <alignment horizontal="center" vertical="center" wrapText="1"/>
      <protection hidden="1"/>
    </xf>
    <xf numFmtId="0" fontId="19" fillId="0" borderId="15" xfId="0" applyFont="1" applyBorder="1" applyAlignment="1" applyProtection="1">
      <alignment horizontal="center" vertical="center" wrapText="1"/>
      <protection hidden="1"/>
    </xf>
    <xf numFmtId="0" fontId="19" fillId="0" borderId="8" xfId="0" applyFont="1" applyBorder="1" applyAlignment="1" applyProtection="1">
      <alignment horizontal="center" vertical="center" wrapText="1"/>
      <protection hidden="1"/>
    </xf>
    <xf numFmtId="0" fontId="19" fillId="0" borderId="14" xfId="0" applyFont="1" applyBorder="1" applyAlignment="1" applyProtection="1">
      <alignment horizontal="center" vertical="center" wrapText="1"/>
      <protection hidden="1"/>
    </xf>
    <xf numFmtId="0" fontId="4" fillId="3" borderId="2" xfId="0" applyFont="1" applyFill="1" applyBorder="1" applyAlignment="1" applyProtection="1">
      <alignment horizontal="center" vertical="center"/>
      <protection locked="0" hidden="1"/>
    </xf>
    <xf numFmtId="0" fontId="4" fillId="3" borderId="13" xfId="0" applyFont="1" applyFill="1" applyBorder="1" applyAlignment="1" applyProtection="1">
      <alignment horizontal="center" vertical="center"/>
      <protection locked="0" hidden="1"/>
    </xf>
    <xf numFmtId="0" fontId="4" fillId="3" borderId="3" xfId="0" applyFont="1" applyFill="1" applyBorder="1" applyAlignment="1" applyProtection="1">
      <alignment horizontal="center" vertical="center"/>
      <protection locked="0" hidden="1"/>
    </xf>
    <xf numFmtId="0" fontId="4" fillId="0" borderId="2" xfId="0" applyFont="1" applyBorder="1" applyAlignment="1" applyProtection="1">
      <alignment horizontal="center" vertical="center"/>
      <protection hidden="1"/>
    </xf>
    <xf numFmtId="0" fontId="4" fillId="0" borderId="13"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1" fillId="0" borderId="1" xfId="0" applyFont="1" applyBorder="1" applyAlignment="1" applyProtection="1">
      <alignment horizontal="center" vertical="center" wrapText="1"/>
      <protection hidden="1"/>
    </xf>
    <xf numFmtId="0" fontId="4" fillId="0" borderId="1" xfId="0" applyFont="1" applyBorder="1" applyAlignment="1" applyProtection="1">
      <alignment horizontal="left" vertical="center"/>
      <protection hidden="1"/>
    </xf>
    <xf numFmtId="49" fontId="2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0" fontId="4" fillId="0" borderId="1" xfId="0" applyFont="1" applyBorder="1" applyAlignment="1" applyProtection="1">
      <alignment horizontal="center" vertical="center" wrapText="1"/>
      <protection hidden="1"/>
    </xf>
    <xf numFmtId="0" fontId="1" fillId="0" borderId="1" xfId="0" applyFont="1" applyBorder="1" applyAlignment="1">
      <alignment horizontal="left" vertical="center"/>
    </xf>
    <xf numFmtId="0" fontId="2" fillId="0" borderId="2" xfId="0" applyFont="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0" fontId="2" fillId="0" borderId="4" xfId="0" applyFont="1" applyBorder="1" applyAlignment="1" applyProtection="1">
      <alignment horizontal="center" vertical="center" wrapText="1"/>
      <protection hidden="1"/>
    </xf>
    <xf numFmtId="0" fontId="2" fillId="0" borderId="15"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2" fillId="0" borderId="14" xfId="0" applyFont="1" applyBorder="1" applyAlignment="1" applyProtection="1">
      <alignment horizontal="center" vertical="center" wrapText="1"/>
      <protection hidden="1"/>
    </xf>
    <xf numFmtId="0" fontId="41" fillId="0" borderId="2" xfId="0" applyFont="1" applyBorder="1" applyAlignment="1" applyProtection="1">
      <alignment horizontal="left" vertical="center" wrapText="1"/>
      <protection hidden="1"/>
    </xf>
    <xf numFmtId="0" fontId="41" fillId="0" borderId="13" xfId="0" applyFont="1" applyBorder="1" applyAlignment="1" applyProtection="1">
      <alignment horizontal="left" vertical="center" wrapText="1"/>
      <protection hidden="1"/>
    </xf>
    <xf numFmtId="0" fontId="41" fillId="0" borderId="3" xfId="0" applyFont="1" applyBorder="1" applyAlignment="1" applyProtection="1">
      <alignment horizontal="left" vertical="center" wrapText="1"/>
      <protection hidden="1"/>
    </xf>
    <xf numFmtId="0" fontId="41" fillId="0" borderId="1" xfId="0" applyFont="1" applyBorder="1" applyAlignment="1" applyProtection="1">
      <alignment horizontal="left" vertical="center"/>
      <protection hidden="1"/>
    </xf>
    <xf numFmtId="0" fontId="43" fillId="0" borderId="1" xfId="0" applyFont="1" applyBorder="1" applyAlignment="1">
      <alignment horizontal="center" vertical="center"/>
    </xf>
    <xf numFmtId="49" fontId="44" fillId="0" borderId="1" xfId="0" applyNumberFormat="1" applyFont="1" applyBorder="1" applyAlignment="1">
      <alignment horizontal="center" vertical="center" wrapText="1"/>
    </xf>
    <xf numFmtId="2" fontId="44" fillId="0" borderId="1" xfId="0" applyNumberFormat="1" applyFont="1" applyBorder="1" applyAlignment="1">
      <alignment horizontal="center" vertical="center" wrapText="1"/>
    </xf>
    <xf numFmtId="0" fontId="41" fillId="0" borderId="2" xfId="0" applyFont="1" applyBorder="1" applyAlignment="1" applyProtection="1">
      <alignment horizontal="center" vertical="center" wrapText="1"/>
      <protection hidden="1"/>
    </xf>
    <xf numFmtId="0" fontId="41" fillId="0" borderId="13" xfId="0" applyFont="1" applyBorder="1" applyAlignment="1" applyProtection="1">
      <alignment horizontal="center" vertical="center" wrapText="1"/>
      <protection hidden="1"/>
    </xf>
    <xf numFmtId="0" fontId="42" fillId="3" borderId="1" xfId="0" applyFont="1" applyFill="1" applyBorder="1" applyAlignment="1" applyProtection="1">
      <alignment vertical="center"/>
      <protection locked="0" hidden="1"/>
    </xf>
    <xf numFmtId="0" fontId="41" fillId="0" borderId="1" xfId="0" applyFont="1" applyBorder="1" applyAlignment="1" applyProtection="1">
      <alignment horizontal="center" vertical="center"/>
      <protection hidden="1"/>
    </xf>
    <xf numFmtId="0" fontId="44" fillId="0" borderId="1" xfId="0" applyFont="1" applyBorder="1" applyAlignment="1" applyProtection="1">
      <alignment horizontal="center" vertical="center" wrapText="1"/>
      <protection hidden="1"/>
    </xf>
    <xf numFmtId="0" fontId="45" fillId="0" borderId="1" xfId="0" applyFont="1" applyBorder="1" applyAlignment="1" applyProtection="1">
      <alignment horizontal="center" vertical="center" wrapText="1"/>
      <protection hidden="1"/>
    </xf>
    <xf numFmtId="0" fontId="41" fillId="0" borderId="1" xfId="0" applyFont="1" applyBorder="1" applyAlignment="1" applyProtection="1">
      <alignment vertical="center" wrapText="1"/>
      <protection hidden="1"/>
    </xf>
    <xf numFmtId="0" fontId="42" fillId="0" borderId="11" xfId="0" applyFont="1" applyBorder="1" applyAlignment="1">
      <alignment horizontal="center" vertical="center"/>
    </xf>
    <xf numFmtId="0" fontId="42" fillId="0" borderId="10" xfId="0" applyFont="1" applyBorder="1" applyAlignment="1">
      <alignment horizontal="center" vertical="center"/>
    </xf>
    <xf numFmtId="0" fontId="45" fillId="0" borderId="1" xfId="0" applyFont="1" applyBorder="1" applyAlignment="1" applyProtection="1">
      <alignment horizontal="right" vertical="center"/>
      <protection hidden="1"/>
    </xf>
    <xf numFmtId="0" fontId="44" fillId="0" borderId="4" xfId="0" applyFont="1" applyBorder="1" applyAlignment="1" applyProtection="1">
      <alignment horizontal="center" vertical="center" wrapText="1"/>
      <protection hidden="1"/>
    </xf>
    <xf numFmtId="0" fontId="44" fillId="0" borderId="15" xfId="0" applyFont="1" applyBorder="1" applyAlignment="1" applyProtection="1">
      <alignment horizontal="center" vertical="center" wrapText="1"/>
      <protection hidden="1"/>
    </xf>
    <xf numFmtId="0" fontId="44" fillId="0" borderId="8" xfId="0" applyFont="1" applyBorder="1" applyAlignment="1" applyProtection="1">
      <alignment horizontal="center" vertical="center" wrapText="1"/>
      <protection hidden="1"/>
    </xf>
    <xf numFmtId="0" fontId="44" fillId="0" borderId="14" xfId="0" applyFont="1" applyBorder="1" applyAlignment="1" applyProtection="1">
      <alignment horizontal="center" vertical="center" wrapText="1"/>
      <protection hidden="1"/>
    </xf>
    <xf numFmtId="0" fontId="41" fillId="0" borderId="2" xfId="0" applyFont="1" applyBorder="1" applyAlignment="1" applyProtection="1">
      <alignment horizontal="center" vertical="center"/>
      <protection hidden="1"/>
    </xf>
    <xf numFmtId="0" fontId="41" fillId="0" borderId="3" xfId="0" applyFont="1" applyBorder="1" applyAlignment="1" applyProtection="1">
      <alignment horizontal="center" vertical="center"/>
      <protection hidden="1"/>
    </xf>
    <xf numFmtId="0" fontId="44" fillId="0" borderId="2" xfId="0" applyFont="1" applyBorder="1" applyAlignment="1">
      <alignment horizontal="left" vertical="center" wrapText="1"/>
    </xf>
    <xf numFmtId="0" fontId="44" fillId="0" borderId="3" xfId="0" applyFont="1" applyBorder="1" applyAlignment="1">
      <alignment horizontal="left" vertical="center" wrapText="1"/>
    </xf>
    <xf numFmtId="0" fontId="1" fillId="0" borderId="3" xfId="0" applyFont="1" applyBorder="1" applyAlignment="1">
      <alignment vertical="center"/>
    </xf>
    <xf numFmtId="0" fontId="1" fillId="0" borderId="1" xfId="0" applyFont="1" applyBorder="1" applyAlignment="1">
      <alignment vertical="center"/>
    </xf>
    <xf numFmtId="0" fontId="23" fillId="0" borderId="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1" xfId="0" applyFont="1" applyBorder="1" applyAlignment="1">
      <alignment vertical="center"/>
    </xf>
    <xf numFmtId="0" fontId="20" fillId="0" borderId="1" xfId="0" applyFont="1" applyBorder="1" applyAlignment="1">
      <alignment horizontal="justify" vertical="center" wrapText="1"/>
    </xf>
    <xf numFmtId="0" fontId="19"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44" fillId="0" borderId="1" xfId="0" applyFont="1" applyBorder="1" applyAlignment="1">
      <alignment horizontal="justify" vertical="center" wrapText="1"/>
    </xf>
    <xf numFmtId="0" fontId="1" fillId="0" borderId="1" xfId="0" applyFont="1" applyBorder="1" applyAlignment="1">
      <alignment horizontal="justify" vertical="top" wrapText="1"/>
    </xf>
    <xf numFmtId="0" fontId="8" fillId="0" borderId="1" xfId="0" applyFont="1" applyBorder="1" applyAlignment="1" applyProtection="1">
      <alignment horizontal="center" vertical="center" wrapText="1"/>
      <protection hidden="1"/>
    </xf>
    <xf numFmtId="0" fontId="12" fillId="0" borderId="1" xfId="0" applyFont="1" applyBorder="1" applyAlignment="1">
      <alignment horizontal="center" vertical="center" wrapText="1"/>
    </xf>
    <xf numFmtId="0" fontId="1" fillId="0" borderId="1" xfId="0" applyFont="1" applyBorder="1" applyAlignment="1">
      <alignment vertical="top"/>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wrapText="1"/>
    </xf>
    <xf numFmtId="0" fontId="2" fillId="0" borderId="1" xfId="0" applyFont="1" applyBorder="1" applyAlignment="1">
      <alignment horizontal="justify" vertical="center" wrapText="1"/>
    </xf>
    <xf numFmtId="0" fontId="24" fillId="0" borderId="2" xfId="0" applyFont="1" applyBorder="1" applyAlignment="1">
      <alignment horizontal="center" vertical="top" wrapText="1"/>
    </xf>
    <xf numFmtId="0" fontId="24" fillId="0" borderId="3" xfId="0" applyFont="1" applyBorder="1" applyAlignment="1">
      <alignment horizontal="center" vertical="top" wrapText="1"/>
    </xf>
  </cellXfs>
  <cellStyles count="13">
    <cellStyle name="Comma 2" xfId="1" xr:uid="{00000000-0005-0000-0000-000000000000}"/>
    <cellStyle name="Currency 2" xfId="2" xr:uid="{00000000-0005-0000-0000-000001000000}"/>
    <cellStyle name="Excel Built-in Normal" xfId="3" xr:uid="{00000000-0005-0000-0000-000002000000}"/>
    <cellStyle name="Excel Built-in Normal 1" xfId="4" xr:uid="{00000000-0005-0000-0000-000003000000}"/>
    <cellStyle name="Normal" xfId="0" builtinId="0"/>
    <cellStyle name="Normal 2" xfId="5" xr:uid="{00000000-0005-0000-0000-000005000000}"/>
    <cellStyle name="Normal 3" xfId="6" xr:uid="{00000000-0005-0000-0000-000006000000}"/>
    <cellStyle name="Normal 4" xfId="7" xr:uid="{00000000-0005-0000-0000-000007000000}"/>
    <cellStyle name="Normal 5" xfId="8" xr:uid="{00000000-0005-0000-0000-000008000000}"/>
    <cellStyle name="Normal 5 2" xfId="9" xr:uid="{00000000-0005-0000-0000-000009000000}"/>
    <cellStyle name="Normal_Attacments TW 04" xfId="11" xr:uid="{1578723B-2BEC-4037-B575-C3D9E264FDFA}"/>
    <cellStyle name="Normal_Entertainment Form" xfId="10" xr:uid="{00000000-0005-0000-0000-00000A000000}"/>
    <cellStyle name="Percent" xfId="12" builtinId="5"/>
  </cellStyles>
  <dxfs count="2">
    <dxf>
      <font>
        <condense val="0"/>
        <extend val="0"/>
        <color indexed="9"/>
      </font>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powergrid1989-my.sharepoint.com/personal/wr2_powergrid_in/Documents/WR-II%20RHQ/Engineering/7%20PROJECTS/Pirana%20Kamod/Replacement%20of%20Main%20Gate%20SY%20gate%20etc/BOQ%20in%20SRM%20Formate.xlsx" TargetMode="External"/><Relationship Id="rId1" Type="http://schemas.openxmlformats.org/officeDocument/2006/relationships/externalLinkPath" Target="/personal/wr2_powergrid_in/Documents/WR-II%20RHQ/Engineering/7%20PROJECTS/Pirana%20Kamod/Replacement%20of%20Main%20Gate%20SY%20gate%20etc/BOQ%20in%20SRM%20Form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in2k8\Common\CIVIL\D\ENGG-CIVIL\ENGG%20CIVIL\7%20PROJECTS\90%20Radhnesda\2.0%20Residential%20Quarters\Final%20BOQ%20Rachanesda%20Qtrs%20SRM%20Bidding%20Forma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SIC"/>
      <sheetName val="Instructions"/>
      <sheetName val="BASICS"/>
      <sheetName val="Name of Bidder"/>
      <sheetName val="Sch-3A"/>
      <sheetName val="Sch5 Taxes"/>
      <sheetName val="Sch6 Summary"/>
    </sheetNames>
    <sheetDataSet>
      <sheetData sheetId="0">
        <row r="1">
          <cell r="A1" t="str">
            <v>Name of Package :</v>
          </cell>
        </row>
      </sheetData>
      <sheetData sheetId="1" refreshError="1"/>
      <sheetData sheetId="2"/>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
      <sheetName val="Names of Bidder"/>
      <sheetName val="Sch-3A DSR civil Qtr"/>
      <sheetName val="Sch-3B Non-Sch civil Qtr"/>
      <sheetName val="Sch - 3C Qtr Elect Sch"/>
      <sheetName val="Sch - 3D Qtr Elect NS"/>
      <sheetName val="Sch - 3E CC Elect Sch"/>
      <sheetName val="Sch-3F CC Elect NS"/>
      <sheetName val="Sch-5 Taxes and duties"/>
      <sheetName val="Sch-6 GRAND SUMMARY"/>
      <sheetName val="Sheet7"/>
      <sheetName val="Bid Form "/>
      <sheetName val="Sheet5"/>
    </sheetNames>
    <sheetDataSet>
      <sheetData sheetId="0" refreshError="1"/>
      <sheetData sheetId="1" refreshError="1">
        <row r="9">
          <cell r="C9" t="str">
            <v>…….. …… ………. ……….</v>
          </cell>
        </row>
        <row r="10">
          <cell r="C10" t="str">
            <v>…….. …… ………. ……….</v>
          </cell>
        </row>
        <row r="11">
          <cell r="C11" t="str">
            <v>…….. …… ……….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2A234-D52B-4858-A5B2-3A49438CA9E3}">
  <dimension ref="A1:K134"/>
  <sheetViews>
    <sheetView workbookViewId="0">
      <selection sqref="A1:C1"/>
    </sheetView>
  </sheetViews>
  <sheetFormatPr defaultRowHeight="16.5"/>
  <cols>
    <col min="1" max="1" width="9.140625" style="106"/>
    <col min="2" max="2" width="9.140625" style="107"/>
    <col min="3" max="3" width="83" style="107" customWidth="1"/>
    <col min="4" max="4" width="75.5703125" style="106" customWidth="1"/>
    <col min="5" max="16384" width="9.140625" style="105"/>
  </cols>
  <sheetData>
    <row r="1" spans="1:11" ht="96.75" customHeight="1">
      <c r="A1" s="212" t="s">
        <v>127</v>
      </c>
      <c r="B1" s="212"/>
      <c r="C1" s="212"/>
      <c r="D1" s="103"/>
      <c r="E1" s="104"/>
      <c r="F1" s="104"/>
      <c r="G1" s="104"/>
      <c r="H1" s="104"/>
      <c r="I1" s="104"/>
      <c r="J1" s="104"/>
      <c r="K1" s="104"/>
    </row>
    <row r="2" spans="1:11" ht="18" customHeight="1">
      <c r="D2" s="108"/>
      <c r="E2" s="109"/>
      <c r="F2" s="109"/>
      <c r="G2" s="109"/>
      <c r="H2" s="109"/>
      <c r="I2" s="109"/>
      <c r="J2" s="109"/>
      <c r="K2" s="109"/>
    </row>
    <row r="3" spans="1:11" ht="18" customHeight="1">
      <c r="A3" s="110" t="s">
        <v>53</v>
      </c>
      <c r="B3" s="107" t="s">
        <v>64</v>
      </c>
      <c r="D3" s="111"/>
      <c r="E3" s="112"/>
      <c r="F3" s="112"/>
      <c r="G3" s="112"/>
      <c r="H3" s="112"/>
      <c r="I3" s="112"/>
      <c r="J3" s="112"/>
      <c r="K3" s="112"/>
    </row>
    <row r="4" spans="1:11" ht="18" customHeight="1">
      <c r="B4" s="113" t="s">
        <v>51</v>
      </c>
      <c r="C4" s="114" t="s">
        <v>65</v>
      </c>
      <c r="D4" s="111"/>
      <c r="E4" s="112"/>
      <c r="F4" s="112"/>
      <c r="G4" s="112"/>
      <c r="H4" s="112"/>
      <c r="I4" s="112"/>
      <c r="J4" s="112"/>
      <c r="K4" s="112"/>
    </row>
    <row r="5" spans="1:11" ht="38.1" customHeight="1">
      <c r="B5" s="113" t="s">
        <v>52</v>
      </c>
      <c r="C5" s="114" t="s">
        <v>66</v>
      </c>
      <c r="D5" s="111"/>
      <c r="E5" s="112"/>
      <c r="F5" s="112"/>
      <c r="G5" s="112"/>
      <c r="H5" s="112"/>
      <c r="I5" s="112"/>
      <c r="J5" s="112"/>
      <c r="K5" s="112"/>
    </row>
    <row r="6" spans="1:11" ht="18" customHeight="1">
      <c r="B6" s="113" t="s">
        <v>67</v>
      </c>
      <c r="C6" s="114" t="s">
        <v>68</v>
      </c>
      <c r="D6" s="111"/>
      <c r="E6" s="112"/>
      <c r="F6" s="112"/>
      <c r="G6" s="112"/>
      <c r="H6" s="112"/>
      <c r="I6" s="112"/>
      <c r="J6" s="112"/>
      <c r="K6" s="112"/>
    </row>
    <row r="7" spans="1:11" ht="18" customHeight="1">
      <c r="B7" s="113" t="s">
        <v>69</v>
      </c>
      <c r="C7" s="114" t="s">
        <v>70</v>
      </c>
      <c r="D7" s="111"/>
      <c r="E7" s="112"/>
      <c r="F7" s="112"/>
      <c r="G7" s="112"/>
      <c r="H7" s="112"/>
      <c r="I7" s="112"/>
      <c r="J7" s="112"/>
      <c r="K7" s="112"/>
    </row>
    <row r="8" spans="1:11" ht="18" customHeight="1">
      <c r="B8" s="113" t="s">
        <v>71</v>
      </c>
      <c r="C8" s="114" t="s">
        <v>72</v>
      </c>
      <c r="D8" s="111"/>
      <c r="E8" s="112"/>
      <c r="F8" s="112"/>
      <c r="G8" s="112"/>
      <c r="H8" s="112"/>
      <c r="I8" s="112"/>
      <c r="J8" s="112"/>
      <c r="K8" s="112"/>
    </row>
    <row r="9" spans="1:11" ht="18" customHeight="1">
      <c r="B9" s="113" t="s">
        <v>73</v>
      </c>
      <c r="C9" s="114" t="s">
        <v>74</v>
      </c>
      <c r="D9" s="111"/>
      <c r="E9" s="112"/>
      <c r="F9" s="112"/>
      <c r="G9" s="112"/>
      <c r="H9" s="112"/>
      <c r="I9" s="112"/>
      <c r="J9" s="112"/>
      <c r="K9" s="112"/>
    </row>
    <row r="10" spans="1:11" ht="18" customHeight="1">
      <c r="B10" s="113"/>
      <c r="C10" s="114"/>
      <c r="D10" s="111"/>
      <c r="E10" s="112"/>
      <c r="F10" s="112"/>
      <c r="G10" s="112"/>
      <c r="H10" s="112"/>
      <c r="I10" s="112"/>
      <c r="J10" s="112"/>
      <c r="K10" s="112"/>
    </row>
    <row r="11" spans="1:11" ht="18" hidden="1" customHeight="1">
      <c r="A11" s="110" t="s">
        <v>75</v>
      </c>
      <c r="B11" s="107" t="s">
        <v>76</v>
      </c>
      <c r="D11" s="111"/>
      <c r="E11" s="112"/>
      <c r="F11" s="112"/>
      <c r="G11" s="112"/>
      <c r="H11" s="112"/>
      <c r="I11" s="112"/>
      <c r="J11" s="112"/>
      <c r="K11" s="112"/>
    </row>
    <row r="12" spans="1:11" ht="18" hidden="1" customHeight="1">
      <c r="B12" s="213" t="s">
        <v>77</v>
      </c>
      <c r="C12" s="213"/>
      <c r="D12" s="115"/>
      <c r="E12" s="112"/>
      <c r="F12" s="112"/>
      <c r="G12" s="112"/>
      <c r="H12" s="112"/>
      <c r="I12" s="112"/>
      <c r="J12" s="112"/>
      <c r="K12" s="112"/>
    </row>
    <row r="13" spans="1:11" ht="18" hidden="1" customHeight="1">
      <c r="B13" s="116"/>
      <c r="C13" s="114" t="s">
        <v>78</v>
      </c>
      <c r="D13" s="111"/>
      <c r="E13" s="112"/>
      <c r="F13" s="112"/>
      <c r="G13" s="112"/>
      <c r="H13" s="112"/>
      <c r="I13" s="112"/>
      <c r="J13" s="112"/>
      <c r="K13" s="112"/>
    </row>
    <row r="14" spans="1:11" ht="18" hidden="1" customHeight="1">
      <c r="B14" s="213" t="s">
        <v>79</v>
      </c>
      <c r="C14" s="213"/>
      <c r="D14" s="115"/>
      <c r="E14" s="112"/>
      <c r="F14" s="112"/>
      <c r="G14" s="112"/>
      <c r="H14" s="112"/>
      <c r="I14" s="112"/>
      <c r="J14" s="112"/>
      <c r="K14" s="112"/>
    </row>
    <row r="15" spans="1:11" ht="38.1" hidden="1" customHeight="1">
      <c r="B15" s="117" t="s">
        <v>80</v>
      </c>
      <c r="C15" s="114" t="s">
        <v>81</v>
      </c>
      <c r="D15" s="111"/>
      <c r="E15" s="112"/>
      <c r="F15" s="112"/>
      <c r="G15" s="112"/>
      <c r="H15" s="112"/>
      <c r="I15" s="112"/>
      <c r="J15" s="112"/>
      <c r="K15" s="112"/>
    </row>
    <row r="16" spans="1:11" ht="24.75" hidden="1" customHeight="1">
      <c r="B16" s="117" t="s">
        <v>80</v>
      </c>
      <c r="C16" s="114" t="s">
        <v>82</v>
      </c>
      <c r="D16" s="111"/>
      <c r="E16" s="112"/>
      <c r="F16" s="112"/>
      <c r="G16" s="112"/>
      <c r="H16" s="112"/>
      <c r="I16" s="112"/>
      <c r="J16" s="112"/>
      <c r="K16" s="112"/>
    </row>
    <row r="17" spans="2:11" ht="42" hidden="1" customHeight="1">
      <c r="B17" s="117" t="s">
        <v>80</v>
      </c>
      <c r="C17" s="114" t="s">
        <v>83</v>
      </c>
      <c r="D17" s="111"/>
      <c r="E17" s="112"/>
      <c r="F17" s="112"/>
      <c r="G17" s="112"/>
      <c r="H17" s="112"/>
      <c r="I17" s="112"/>
      <c r="J17" s="112"/>
      <c r="K17" s="112"/>
    </row>
    <row r="18" spans="2:11" ht="18" hidden="1" customHeight="1">
      <c r="B18" s="117" t="s">
        <v>80</v>
      </c>
      <c r="C18" s="114" t="s">
        <v>84</v>
      </c>
      <c r="D18" s="111"/>
      <c r="E18" s="112"/>
      <c r="F18" s="112"/>
      <c r="G18" s="112"/>
      <c r="H18" s="112"/>
      <c r="I18" s="112"/>
      <c r="J18" s="112"/>
      <c r="K18" s="112"/>
    </row>
    <row r="19" spans="2:11" ht="18" hidden="1" customHeight="1">
      <c r="B19" s="117" t="s">
        <v>80</v>
      </c>
      <c r="C19" s="114" t="s">
        <v>85</v>
      </c>
      <c r="D19" s="111"/>
      <c r="E19" s="112"/>
      <c r="F19" s="112"/>
      <c r="G19" s="112"/>
      <c r="H19" s="112"/>
      <c r="I19" s="112"/>
      <c r="J19" s="112"/>
      <c r="K19" s="112"/>
    </row>
    <row r="20" spans="2:11" ht="18" hidden="1" customHeight="1">
      <c r="B20" s="117" t="s">
        <v>80</v>
      </c>
      <c r="C20" s="114" t="s">
        <v>86</v>
      </c>
      <c r="D20" s="111"/>
      <c r="E20" s="112"/>
      <c r="F20" s="112"/>
      <c r="G20" s="112"/>
      <c r="H20" s="112"/>
      <c r="I20" s="112"/>
      <c r="J20" s="112"/>
      <c r="K20" s="112"/>
    </row>
    <row r="21" spans="2:11" ht="18" hidden="1" customHeight="1">
      <c r="B21" s="213" t="s">
        <v>87</v>
      </c>
      <c r="C21" s="213"/>
      <c r="D21" s="111"/>
      <c r="E21" s="112"/>
      <c r="F21" s="112"/>
      <c r="G21" s="112"/>
      <c r="H21" s="112"/>
      <c r="I21" s="112"/>
      <c r="J21" s="112"/>
      <c r="K21" s="112"/>
    </row>
    <row r="22" spans="2:11" ht="18" hidden="1" customHeight="1">
      <c r="B22" s="117" t="s">
        <v>80</v>
      </c>
      <c r="C22" s="114" t="s">
        <v>88</v>
      </c>
      <c r="D22" s="111"/>
      <c r="E22" s="112"/>
      <c r="F22" s="112"/>
      <c r="G22" s="112"/>
      <c r="H22" s="112"/>
      <c r="I22" s="112"/>
      <c r="J22" s="112"/>
      <c r="K22" s="112"/>
    </row>
    <row r="23" spans="2:11" ht="18" hidden="1" customHeight="1">
      <c r="B23" s="117" t="s">
        <v>80</v>
      </c>
      <c r="C23" s="114" t="s">
        <v>89</v>
      </c>
      <c r="D23" s="111"/>
      <c r="E23" s="112"/>
      <c r="F23" s="112"/>
      <c r="G23" s="112"/>
      <c r="H23" s="112"/>
      <c r="I23" s="112"/>
      <c r="J23" s="112"/>
      <c r="K23" s="112"/>
    </row>
    <row r="24" spans="2:11" ht="45.75" hidden="1" customHeight="1">
      <c r="B24" s="211" t="s">
        <v>90</v>
      </c>
      <c r="C24" s="211"/>
      <c r="D24" s="111"/>
      <c r="E24" s="112"/>
      <c r="F24" s="112"/>
      <c r="G24" s="112"/>
      <c r="H24" s="112"/>
      <c r="I24" s="112"/>
      <c r="J24" s="112"/>
      <c r="K24" s="112"/>
    </row>
    <row r="25" spans="2:11" ht="18" hidden="1" customHeight="1">
      <c r="B25" s="117" t="s">
        <v>80</v>
      </c>
      <c r="C25" s="118" t="s">
        <v>91</v>
      </c>
      <c r="D25" s="111"/>
      <c r="E25" s="112"/>
      <c r="F25" s="112"/>
      <c r="G25" s="112"/>
      <c r="H25" s="112"/>
      <c r="I25" s="112"/>
      <c r="J25" s="112"/>
      <c r="K25" s="112"/>
    </row>
    <row r="26" spans="2:11" ht="18" hidden="1" customHeight="1">
      <c r="B26" s="117" t="s">
        <v>80</v>
      </c>
      <c r="C26" s="114" t="s">
        <v>92</v>
      </c>
      <c r="D26" s="111"/>
      <c r="E26" s="112"/>
      <c r="F26" s="112"/>
      <c r="G26" s="112"/>
      <c r="H26" s="112"/>
      <c r="I26" s="112"/>
      <c r="J26" s="112"/>
      <c r="K26" s="112"/>
    </row>
    <row r="27" spans="2:11" ht="35.25" hidden="1" customHeight="1">
      <c r="B27" s="211" t="s">
        <v>93</v>
      </c>
      <c r="C27" s="211"/>
      <c r="D27" s="111"/>
      <c r="E27" s="112"/>
      <c r="F27" s="112"/>
      <c r="G27" s="112"/>
      <c r="H27" s="112"/>
      <c r="I27" s="112"/>
      <c r="J27" s="112"/>
      <c r="K27" s="112"/>
    </row>
    <row r="28" spans="2:11" ht="18" hidden="1" customHeight="1">
      <c r="B28" s="117" t="s">
        <v>80</v>
      </c>
      <c r="C28" s="114" t="s">
        <v>94</v>
      </c>
      <c r="D28" s="111"/>
      <c r="E28" s="112"/>
      <c r="F28" s="112"/>
      <c r="G28" s="112"/>
      <c r="H28" s="112"/>
      <c r="I28" s="112"/>
      <c r="J28" s="112"/>
      <c r="K28" s="112"/>
    </row>
    <row r="29" spans="2:11" ht="18" hidden="1" customHeight="1">
      <c r="B29" s="117" t="s">
        <v>80</v>
      </c>
      <c r="C29" s="114" t="s">
        <v>92</v>
      </c>
      <c r="D29" s="111"/>
      <c r="E29" s="112"/>
      <c r="F29" s="112"/>
      <c r="G29" s="112"/>
      <c r="H29" s="112"/>
      <c r="I29" s="112"/>
      <c r="J29" s="112"/>
      <c r="K29" s="112"/>
    </row>
    <row r="30" spans="2:11" ht="18" hidden="1" customHeight="1">
      <c r="B30" s="117" t="s">
        <v>80</v>
      </c>
      <c r="C30" s="114" t="s">
        <v>95</v>
      </c>
      <c r="D30" s="111"/>
      <c r="E30" s="112"/>
      <c r="F30" s="112"/>
      <c r="G30" s="112"/>
      <c r="H30" s="112"/>
      <c r="I30" s="112"/>
      <c r="J30" s="112"/>
      <c r="K30" s="112"/>
    </row>
    <row r="31" spans="2:11" ht="42" hidden="1" customHeight="1">
      <c r="B31" s="211" t="s">
        <v>96</v>
      </c>
      <c r="C31" s="211"/>
      <c r="D31" s="111"/>
      <c r="E31" s="112"/>
      <c r="F31" s="112"/>
      <c r="G31" s="112"/>
      <c r="H31" s="112"/>
      <c r="I31" s="112"/>
      <c r="J31" s="112"/>
      <c r="K31" s="112"/>
    </row>
    <row r="32" spans="2:11" ht="18" hidden="1" customHeight="1">
      <c r="B32" s="117" t="s">
        <v>80</v>
      </c>
      <c r="C32" s="118" t="s">
        <v>91</v>
      </c>
      <c r="D32" s="111"/>
      <c r="E32" s="112"/>
      <c r="F32" s="112"/>
      <c r="G32" s="112"/>
      <c r="H32" s="112"/>
      <c r="I32" s="112"/>
      <c r="J32" s="112"/>
      <c r="K32" s="112"/>
    </row>
    <row r="33" spans="1:11" ht="18" hidden="1" customHeight="1">
      <c r="B33" s="117" t="s">
        <v>80</v>
      </c>
      <c r="C33" s="114" t="s">
        <v>92</v>
      </c>
      <c r="D33" s="111"/>
      <c r="E33" s="112"/>
      <c r="F33" s="112"/>
      <c r="G33" s="112"/>
      <c r="H33" s="112"/>
      <c r="I33" s="112"/>
      <c r="J33" s="112"/>
      <c r="K33" s="112"/>
    </row>
    <row r="34" spans="1:11" ht="30.75" hidden="1" customHeight="1">
      <c r="B34" s="211" t="s">
        <v>97</v>
      </c>
      <c r="C34" s="211"/>
      <c r="D34" s="111"/>
      <c r="E34" s="112"/>
      <c r="F34" s="112"/>
      <c r="G34" s="112"/>
      <c r="H34" s="112"/>
      <c r="I34" s="112"/>
      <c r="J34" s="112"/>
      <c r="K34" s="112"/>
    </row>
    <row r="35" spans="1:11" ht="18" hidden="1" customHeight="1">
      <c r="B35" s="117" t="s">
        <v>80</v>
      </c>
      <c r="C35" s="114" t="s">
        <v>94</v>
      </c>
      <c r="D35" s="111"/>
      <c r="E35" s="112"/>
      <c r="F35" s="112"/>
      <c r="G35" s="112"/>
      <c r="H35" s="112"/>
      <c r="I35" s="112"/>
      <c r="J35" s="112"/>
      <c r="K35" s="112"/>
    </row>
    <row r="36" spans="1:11" ht="18" hidden="1" customHeight="1">
      <c r="B36" s="117" t="s">
        <v>80</v>
      </c>
      <c r="C36" s="114" t="s">
        <v>92</v>
      </c>
      <c r="D36" s="111"/>
      <c r="E36" s="112"/>
      <c r="F36" s="112"/>
      <c r="G36" s="112"/>
      <c r="H36" s="112"/>
      <c r="I36" s="112"/>
      <c r="J36" s="112"/>
      <c r="K36" s="112"/>
    </row>
    <row r="37" spans="1:11" ht="18" hidden="1" customHeight="1">
      <c r="B37" s="117" t="s">
        <v>80</v>
      </c>
      <c r="C37" s="114" t="s">
        <v>95</v>
      </c>
      <c r="D37" s="111"/>
      <c r="E37" s="112"/>
      <c r="F37" s="112"/>
      <c r="G37" s="112"/>
      <c r="H37" s="112"/>
      <c r="I37" s="112"/>
      <c r="J37" s="112"/>
      <c r="K37" s="112"/>
    </row>
    <row r="38" spans="1:11" ht="35.25" hidden="1" customHeight="1">
      <c r="B38" s="211" t="s">
        <v>98</v>
      </c>
      <c r="C38" s="211"/>
      <c r="D38" s="111"/>
      <c r="E38" s="112"/>
      <c r="F38" s="112"/>
      <c r="G38" s="112"/>
      <c r="H38" s="112"/>
      <c r="I38" s="112"/>
      <c r="J38" s="112"/>
      <c r="K38" s="112"/>
    </row>
    <row r="39" spans="1:11" ht="18" hidden="1" customHeight="1">
      <c r="B39" s="117" t="s">
        <v>80</v>
      </c>
      <c r="C39" s="114" t="s">
        <v>99</v>
      </c>
      <c r="D39" s="111"/>
      <c r="E39" s="112"/>
      <c r="F39" s="112"/>
      <c r="G39" s="112"/>
      <c r="H39" s="112"/>
      <c r="I39" s="112"/>
      <c r="J39" s="112"/>
      <c r="K39" s="112"/>
    </row>
    <row r="40" spans="1:11" ht="18" hidden="1" customHeight="1">
      <c r="B40" s="117" t="s">
        <v>80</v>
      </c>
      <c r="C40" s="114" t="s">
        <v>92</v>
      </c>
      <c r="D40" s="111"/>
      <c r="E40" s="112"/>
      <c r="F40" s="112"/>
      <c r="G40" s="112"/>
      <c r="H40" s="112"/>
      <c r="I40" s="112"/>
      <c r="J40" s="112"/>
      <c r="K40" s="112"/>
    </row>
    <row r="41" spans="1:11" ht="18" hidden="1" customHeight="1">
      <c r="B41" s="117" t="s">
        <v>80</v>
      </c>
      <c r="C41" s="114" t="s">
        <v>95</v>
      </c>
      <c r="D41" s="111"/>
      <c r="E41" s="112"/>
      <c r="F41" s="112"/>
      <c r="G41" s="112"/>
      <c r="H41" s="112"/>
      <c r="I41" s="112"/>
      <c r="J41" s="112"/>
      <c r="K41" s="112"/>
    </row>
    <row r="42" spans="1:11" ht="18" hidden="1" customHeight="1">
      <c r="B42" s="117"/>
      <c r="C42" s="114"/>
      <c r="D42" s="111"/>
      <c r="E42" s="112"/>
      <c r="F42" s="112"/>
      <c r="G42" s="112"/>
      <c r="H42" s="112"/>
      <c r="I42" s="112"/>
      <c r="J42" s="112"/>
      <c r="K42" s="112"/>
    </row>
    <row r="43" spans="1:11" ht="18" hidden="1" customHeight="1">
      <c r="B43" s="213" t="s">
        <v>100</v>
      </c>
      <c r="C43" s="213"/>
      <c r="D43" s="111"/>
      <c r="E43" s="112"/>
      <c r="F43" s="112"/>
      <c r="G43" s="112"/>
      <c r="H43" s="112"/>
      <c r="I43" s="112"/>
      <c r="J43" s="112"/>
      <c r="K43" s="112"/>
    </row>
    <row r="44" spans="1:11" hidden="1">
      <c r="B44" s="117" t="s">
        <v>80</v>
      </c>
      <c r="C44" s="114" t="s">
        <v>101</v>
      </c>
      <c r="D44" s="111"/>
      <c r="E44" s="112"/>
      <c r="F44" s="112"/>
      <c r="G44" s="112"/>
      <c r="H44" s="112"/>
      <c r="I44" s="112"/>
      <c r="J44" s="112"/>
      <c r="K44" s="112"/>
    </row>
    <row r="45" spans="1:11" ht="18" hidden="1" customHeight="1">
      <c r="B45" s="117" t="s">
        <v>80</v>
      </c>
      <c r="C45" s="114" t="s">
        <v>102</v>
      </c>
      <c r="D45" s="111"/>
      <c r="E45" s="112"/>
      <c r="F45" s="112"/>
      <c r="G45" s="112"/>
      <c r="H45" s="112"/>
      <c r="I45" s="112"/>
      <c r="J45" s="112"/>
      <c r="K45" s="112"/>
    </row>
    <row r="46" spans="1:11" ht="36" hidden="1" customHeight="1">
      <c r="B46" s="117" t="s">
        <v>80</v>
      </c>
      <c r="C46" s="114" t="s">
        <v>103</v>
      </c>
    </row>
    <row r="47" spans="1:11" ht="18" hidden="1" customHeight="1">
      <c r="B47" s="117" t="s">
        <v>80</v>
      </c>
      <c r="C47" s="114" t="s">
        <v>104</v>
      </c>
      <c r="D47" s="119"/>
    </row>
    <row r="48" spans="1:11" ht="18" hidden="1" customHeight="1">
      <c r="A48" s="107"/>
      <c r="C48" s="120"/>
      <c r="D48" s="119"/>
    </row>
    <row r="49" spans="1:3" ht="36" customHeight="1">
      <c r="A49" s="215"/>
      <c r="B49" s="215"/>
      <c r="C49" s="215"/>
    </row>
    <row r="50" spans="1:3" ht="18" customHeight="1">
      <c r="A50" s="216" t="s">
        <v>105</v>
      </c>
      <c r="B50" s="216"/>
      <c r="C50" s="216"/>
    </row>
    <row r="51" spans="1:3" ht="18" customHeight="1">
      <c r="A51" s="214" t="s">
        <v>106</v>
      </c>
      <c r="B51" s="214"/>
      <c r="C51" s="214"/>
    </row>
    <row r="52" spans="1:3" ht="18" customHeight="1">
      <c r="B52" s="121"/>
      <c r="C52" s="121"/>
    </row>
    <row r="53" spans="1:3" ht="18" customHeight="1">
      <c r="C53" s="122"/>
    </row>
    <row r="54" spans="1:3" ht="18" customHeight="1">
      <c r="C54" s="120"/>
    </row>
    <row r="55" spans="1:3" ht="18" customHeight="1">
      <c r="C55" s="122"/>
    </row>
    <row r="56" spans="1:3" ht="18" customHeight="1">
      <c r="B56" s="120"/>
      <c r="C56" s="120"/>
    </row>
    <row r="57" spans="1:3" ht="18" customHeight="1">
      <c r="B57" s="120"/>
      <c r="C57" s="120"/>
    </row>
    <row r="58" spans="1:3" ht="18" customHeight="1">
      <c r="B58" s="120"/>
      <c r="C58" s="120"/>
    </row>
    <row r="59" spans="1:3" ht="18" customHeight="1">
      <c r="B59" s="120"/>
      <c r="C59" s="120"/>
    </row>
    <row r="60" spans="1:3" ht="18" customHeight="1">
      <c r="B60" s="120"/>
      <c r="C60" s="120"/>
    </row>
    <row r="61" spans="1:3" ht="18" customHeight="1">
      <c r="B61" s="120"/>
      <c r="C61" s="120"/>
    </row>
    <row r="62" spans="1:3" ht="18" customHeight="1"/>
    <row r="63" spans="1:3" ht="18" customHeight="1"/>
    <row r="64" spans="1:3"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sheetData>
  <mergeCells count="13">
    <mergeCell ref="A51:C51"/>
    <mergeCell ref="B31:C31"/>
    <mergeCell ref="B34:C34"/>
    <mergeCell ref="B38:C38"/>
    <mergeCell ref="B43:C43"/>
    <mergeCell ref="A49:C49"/>
    <mergeCell ref="A50:C50"/>
    <mergeCell ref="B27:C27"/>
    <mergeCell ref="A1:C1"/>
    <mergeCell ref="B12:C12"/>
    <mergeCell ref="B14:C14"/>
    <mergeCell ref="B21:C21"/>
    <mergeCell ref="B24:C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F3DDF-D9C7-43E5-AF31-9BAA60B8A432}">
  <dimension ref="A1:H5"/>
  <sheetViews>
    <sheetView workbookViewId="0">
      <selection activeCell="D13" sqref="D13"/>
    </sheetView>
  </sheetViews>
  <sheetFormatPr defaultRowHeight="15"/>
  <cols>
    <col min="1" max="1" width="27.5703125" customWidth="1"/>
    <col min="2" max="2" width="14.85546875" customWidth="1"/>
    <col min="3" max="3" width="13.140625" customWidth="1"/>
  </cols>
  <sheetData>
    <row r="1" spans="1:8" ht="40.5" customHeight="1">
      <c r="A1" s="123" t="s">
        <v>107</v>
      </c>
      <c r="B1" s="217" t="s">
        <v>169</v>
      </c>
      <c r="C1" s="218"/>
      <c r="D1" s="218"/>
      <c r="E1" s="218"/>
      <c r="F1" s="218"/>
      <c r="G1" s="218"/>
      <c r="H1" s="218"/>
    </row>
    <row r="2" spans="1:8" ht="50.25" customHeight="1">
      <c r="A2" s="123" t="s">
        <v>108</v>
      </c>
      <c r="B2" s="219"/>
      <c r="C2" s="220"/>
      <c r="D2" s="220"/>
      <c r="E2" s="220"/>
      <c r="F2" s="220"/>
      <c r="G2" s="220"/>
      <c r="H2" s="221"/>
    </row>
    <row r="3" spans="1:8" ht="42.75" customHeight="1">
      <c r="A3" s="123" t="s">
        <v>109</v>
      </c>
      <c r="B3" s="219" t="s">
        <v>222</v>
      </c>
      <c r="C3" s="220"/>
      <c r="D3" s="220"/>
      <c r="E3" s="220"/>
      <c r="F3" s="220"/>
      <c r="G3" s="220"/>
      <c r="H3" s="221"/>
    </row>
    <row r="4" spans="1:8" ht="39" customHeight="1">
      <c r="A4" s="124"/>
      <c r="B4" s="222"/>
      <c r="C4" s="223"/>
      <c r="D4" s="223"/>
      <c r="E4" s="223"/>
      <c r="F4" s="223"/>
      <c r="G4" s="223"/>
      <c r="H4" s="224"/>
    </row>
    <row r="5" spans="1:8" ht="51.75" customHeight="1">
      <c r="A5" s="123" t="s">
        <v>110</v>
      </c>
      <c r="B5" s="225" t="s">
        <v>170</v>
      </c>
      <c r="C5" s="226"/>
      <c r="D5" s="226"/>
      <c r="E5" s="226"/>
      <c r="F5" s="226"/>
      <c r="G5" s="226"/>
      <c r="H5" s="227"/>
    </row>
  </sheetData>
  <mergeCells count="5">
    <mergeCell ref="B1:H1"/>
    <mergeCell ref="B2:H2"/>
    <mergeCell ref="B3:H3"/>
    <mergeCell ref="B4:H4"/>
    <mergeCell ref="B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A00FD-C637-445A-A7D9-16DA2813F9E2}">
  <dimension ref="A1:C22"/>
  <sheetViews>
    <sheetView workbookViewId="0">
      <selection activeCell="A2" sqref="A2:C2"/>
    </sheetView>
  </sheetViews>
  <sheetFormatPr defaultRowHeight="15"/>
  <cols>
    <col min="1" max="1" width="33" customWidth="1"/>
    <col min="2" max="2" width="11.7109375" customWidth="1"/>
    <col min="3" max="3" width="58.85546875" customWidth="1"/>
  </cols>
  <sheetData>
    <row r="1" spans="1:3">
      <c r="A1" s="231" t="str">
        <f>+[1]BASIC!A1</f>
        <v>Name of Package :</v>
      </c>
      <c r="B1" s="231"/>
      <c r="C1" s="231"/>
    </row>
    <row r="2" spans="1:3" ht="30" customHeight="1">
      <c r="A2" s="228" t="str">
        <f>BASICS!B1</f>
        <v>Construction of New open store and Yard PCC near the terminal equipment side of existing 400 kV Banaskantha-Vav and Banaskantha-Sankhari line at 765/400 kV Banaskantha Substation</v>
      </c>
      <c r="B2" s="228"/>
      <c r="C2" s="228"/>
    </row>
    <row r="3" spans="1:3">
      <c r="A3" s="125"/>
      <c r="B3" s="125"/>
      <c r="C3" s="125"/>
    </row>
    <row r="4" spans="1:3">
      <c r="A4" s="229" t="s">
        <v>111</v>
      </c>
      <c r="B4" s="229"/>
      <c r="C4" s="229"/>
    </row>
    <row r="5" spans="1:3" ht="16.5">
      <c r="A5" s="126"/>
      <c r="B5" s="126"/>
      <c r="C5" s="127"/>
    </row>
    <row r="6" spans="1:3" ht="33">
      <c r="A6" s="128" t="s">
        <v>112</v>
      </c>
      <c r="B6" s="129"/>
      <c r="C6" s="130" t="s">
        <v>113</v>
      </c>
    </row>
    <row r="7" spans="1:3" ht="16.5">
      <c r="A7" s="131"/>
      <c r="B7" s="131"/>
      <c r="C7" s="132"/>
    </row>
    <row r="8" spans="1:3" ht="16.5">
      <c r="A8" s="133" t="str">
        <f>IF(C6="Individual Firm","Name of Sole Bidder [Individual Firm]",IF(C6="Licensee of a Manufacturer","Name of Bidder [Licensee]",IF(C6="Representative of a Manufacturer","Name of Bidder [Authorised Representative]","Name of Lead Partner")))</f>
        <v>Name of Sole Bidder [Individual Firm]</v>
      </c>
      <c r="B8" s="134"/>
      <c r="C8" s="135"/>
    </row>
    <row r="9" spans="1:3" ht="33">
      <c r="A9" s="136" t="s">
        <v>114</v>
      </c>
      <c r="B9" s="137"/>
      <c r="C9" s="135" t="s">
        <v>115</v>
      </c>
    </row>
    <row r="10" spans="1:3" ht="16.5">
      <c r="A10" s="138"/>
      <c r="B10" s="139"/>
      <c r="C10" s="135" t="s">
        <v>115</v>
      </c>
    </row>
    <row r="11" spans="1:3" ht="16.5">
      <c r="A11" s="140"/>
      <c r="B11" s="141"/>
      <c r="C11" s="135" t="s">
        <v>115</v>
      </c>
    </row>
    <row r="12" spans="1:3" ht="16.5">
      <c r="A12" s="127"/>
      <c r="B12" s="127"/>
      <c r="C12" s="131"/>
    </row>
    <row r="13" spans="1:3" ht="16.5">
      <c r="A13" s="133" t="str">
        <f>IF(C6="Individual Firm","",IF(C6="Licensee of a Manufacturer","Name of Manufacturer [Licenser]",IF(C6="Representative of a Manufacturer","Name of Manufacturer","Name of Other Partner")))</f>
        <v/>
      </c>
      <c r="B13" s="134"/>
      <c r="C13" s="135" t="s">
        <v>115</v>
      </c>
    </row>
    <row r="14" spans="1:3" ht="16.5">
      <c r="A14" s="142"/>
      <c r="B14" s="137"/>
      <c r="C14" s="135" t="s">
        <v>115</v>
      </c>
    </row>
    <row r="15" spans="1:3" ht="16.5">
      <c r="A15" s="138"/>
      <c r="B15" s="139"/>
      <c r="C15" s="135" t="s">
        <v>115</v>
      </c>
    </row>
    <row r="16" spans="1:3" ht="16.5">
      <c r="A16" s="230"/>
      <c r="B16" s="230"/>
      <c r="C16" s="135" t="s">
        <v>115</v>
      </c>
    </row>
    <row r="17" spans="1:3" ht="16.5">
      <c r="A17" s="127"/>
      <c r="B17" s="127"/>
      <c r="C17" s="131"/>
    </row>
    <row r="18" spans="1:3" ht="16.5">
      <c r="A18" s="143" t="s">
        <v>116</v>
      </c>
      <c r="B18" s="144"/>
      <c r="C18" s="145"/>
    </row>
    <row r="19" spans="1:3" ht="16.5">
      <c r="A19" s="143" t="s">
        <v>117</v>
      </c>
      <c r="B19" s="144"/>
      <c r="C19" s="135"/>
    </row>
    <row r="20" spans="1:3" ht="16.5">
      <c r="A20" s="146"/>
      <c r="B20" s="146"/>
      <c r="C20" s="146"/>
    </row>
    <row r="21" spans="1:3" ht="16.5">
      <c r="A21" s="143" t="s">
        <v>118</v>
      </c>
      <c r="B21" s="144"/>
      <c r="C21" s="147"/>
    </row>
    <row r="22" spans="1:3" ht="16.5">
      <c r="A22" s="143" t="s">
        <v>119</v>
      </c>
      <c r="B22" s="144"/>
      <c r="C22" s="135"/>
    </row>
  </sheetData>
  <mergeCells count="4">
    <mergeCell ref="A2:C2"/>
    <mergeCell ref="A4:C4"/>
    <mergeCell ref="A16:B16"/>
    <mergeCell ref="A1:C1"/>
  </mergeCells>
  <conditionalFormatting sqref="A13:B15 A16">
    <cfRule type="expression" dxfId="1" priority="1" stopIfTrue="1">
      <formula>$D$6= "Individual Firm"</formula>
    </cfRule>
  </conditionalFormatting>
  <conditionalFormatting sqref="C7">
    <cfRule type="expression" dxfId="0" priority="2" stopIfTrue="1">
      <formula>$AA$6=0</formula>
    </cfRule>
  </conditionalFormatting>
  <dataValidations count="1">
    <dataValidation type="list" allowBlank="1" showInputMessage="1" showErrorMessage="1" sqref="C6" xr:uid="{3901014F-993A-4913-9732-1A45AE6CF543}">
      <formula1>$AA$2:$AA$5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26"/>
  <sheetViews>
    <sheetView view="pageBreakPreview" topLeftCell="A13" zoomScale="90" zoomScaleNormal="85" zoomScaleSheetLayoutView="90" workbookViewId="0">
      <pane ySplit="16" topLeftCell="A57" activePane="bottomLeft" state="frozen"/>
      <selection activeCell="A13" sqref="A13"/>
      <selection pane="bottomLeft" activeCell="J55" sqref="J55"/>
    </sheetView>
  </sheetViews>
  <sheetFormatPr defaultRowHeight="15"/>
  <cols>
    <col min="1" max="1" width="9.140625" style="46" customWidth="1"/>
    <col min="2" max="2" width="13" style="46" customWidth="1"/>
    <col min="3" max="3" width="12.28515625" style="46" customWidth="1"/>
    <col min="4" max="4" width="12" style="46" customWidth="1"/>
    <col min="5" max="5" width="11.7109375" style="46" customWidth="1"/>
    <col min="6" max="6" width="7.7109375" style="46" customWidth="1"/>
    <col min="7" max="7" width="12.5703125" style="46" customWidth="1"/>
    <col min="8" max="8" width="59" style="46" customWidth="1"/>
    <col min="9" max="9" width="8.7109375" style="46" customWidth="1"/>
    <col min="10" max="10" width="20.85546875" style="46" customWidth="1"/>
    <col min="11" max="12" width="12.7109375" style="46" customWidth="1"/>
    <col min="13" max="13" width="23.140625" style="46" customWidth="1"/>
    <col min="14" max="14" width="22.85546875" style="46" bestFit="1" customWidth="1"/>
    <col min="15" max="15" width="18.7109375" style="46" customWidth="1"/>
    <col min="16" max="16" width="10.140625" style="46" customWidth="1"/>
    <col min="17" max="17" width="14.28515625" style="46" customWidth="1"/>
    <col min="18" max="16384" width="9.140625" style="46"/>
  </cols>
  <sheetData>
    <row r="1" spans="1:15" ht="37.15" customHeight="1">
      <c r="A1" s="248" t="s">
        <v>2</v>
      </c>
      <c r="B1" s="249"/>
      <c r="C1" s="249"/>
      <c r="D1" s="249"/>
      <c r="E1" s="249"/>
      <c r="F1" s="249"/>
      <c r="G1" s="249"/>
      <c r="H1" s="249"/>
      <c r="I1" s="249"/>
      <c r="J1" s="249"/>
      <c r="K1" s="249"/>
      <c r="L1" s="249"/>
      <c r="M1" s="249"/>
      <c r="N1" s="250"/>
      <c r="O1" s="9"/>
    </row>
    <row r="2" spans="1:15" ht="36" customHeight="1">
      <c r="A2" s="251" t="s">
        <v>3</v>
      </c>
      <c r="B2" s="252"/>
      <c r="C2" s="252"/>
      <c r="D2" s="252"/>
      <c r="E2" s="252"/>
      <c r="F2" s="252"/>
      <c r="G2" s="252"/>
      <c r="H2" s="252"/>
      <c r="I2" s="252"/>
      <c r="J2" s="252"/>
      <c r="K2" s="252"/>
      <c r="L2" s="252"/>
      <c r="M2" s="252"/>
      <c r="N2" s="253"/>
      <c r="O2" s="9"/>
    </row>
    <row r="3" spans="1:15" ht="44.45" customHeight="1">
      <c r="A3" s="251" t="s">
        <v>4</v>
      </c>
      <c r="B3" s="252"/>
      <c r="C3" s="252"/>
      <c r="D3" s="252"/>
      <c r="E3" s="252"/>
      <c r="F3" s="252"/>
      <c r="G3" s="252"/>
      <c r="H3" s="252"/>
      <c r="I3" s="252"/>
      <c r="J3" s="252"/>
      <c r="K3" s="252"/>
      <c r="L3" s="252"/>
      <c r="M3" s="252"/>
      <c r="N3" s="253"/>
      <c r="O3" s="9"/>
    </row>
    <row r="4" spans="1:15" ht="36.6" customHeight="1">
      <c r="A4" s="254" t="s">
        <v>56</v>
      </c>
      <c r="B4" s="255"/>
      <c r="C4" s="255"/>
      <c r="D4" s="255"/>
      <c r="E4" s="255"/>
      <c r="F4" s="255"/>
      <c r="G4" s="255"/>
      <c r="H4" s="255"/>
      <c r="I4" s="255"/>
      <c r="J4" s="255"/>
      <c r="K4" s="255"/>
      <c r="L4" s="255"/>
      <c r="M4" s="255"/>
      <c r="N4" s="256"/>
      <c r="O4" s="9"/>
    </row>
    <row r="5" spans="1:15" ht="24.6" customHeight="1">
      <c r="A5" s="242" t="s">
        <v>55</v>
      </c>
      <c r="B5" s="234"/>
      <c r="C5" s="234"/>
      <c r="D5" s="234"/>
      <c r="E5" s="234"/>
      <c r="F5" s="234"/>
      <c r="G5" s="234"/>
      <c r="H5" s="234"/>
      <c r="I5" s="234"/>
      <c r="J5" s="234"/>
      <c r="K5" s="234"/>
      <c r="L5" s="234"/>
      <c r="M5" s="234"/>
      <c r="N5" s="235"/>
      <c r="O5" s="36"/>
    </row>
    <row r="6" spans="1:15" ht="37.15" customHeight="1">
      <c r="A6" s="101"/>
      <c r="B6" s="242" t="s">
        <v>5</v>
      </c>
      <c r="C6" s="234"/>
      <c r="D6" s="234"/>
      <c r="E6" s="234"/>
      <c r="F6" s="234"/>
      <c r="G6" s="234"/>
      <c r="H6" s="234"/>
      <c r="I6" s="234"/>
      <c r="J6" s="234"/>
      <c r="K6" s="234"/>
      <c r="L6" s="234"/>
      <c r="M6" s="234"/>
      <c r="N6" s="235"/>
      <c r="O6" s="36"/>
    </row>
    <row r="7" spans="1:15" ht="29.45" customHeight="1">
      <c r="A7" s="245" t="s">
        <v>6</v>
      </c>
      <c r="B7" s="246"/>
      <c r="C7" s="246"/>
      <c r="D7" s="246"/>
      <c r="E7" s="246"/>
      <c r="F7" s="246"/>
      <c r="G7" s="246"/>
      <c r="H7" s="246"/>
      <c r="I7" s="246"/>
      <c r="J7" s="246"/>
      <c r="K7" s="246"/>
      <c r="L7" s="246"/>
      <c r="M7" s="246"/>
      <c r="N7" s="247"/>
      <c r="O7" s="36"/>
    </row>
    <row r="8" spans="1:15" ht="36" customHeight="1">
      <c r="A8" s="245" t="s">
        <v>8</v>
      </c>
      <c r="B8" s="246"/>
      <c r="C8" s="246"/>
      <c r="D8" s="246"/>
      <c r="E8" s="246"/>
      <c r="F8" s="246"/>
      <c r="G8" s="246"/>
      <c r="H8" s="246"/>
      <c r="I8" s="246"/>
      <c r="J8" s="246"/>
      <c r="K8" s="246"/>
      <c r="L8" s="246"/>
      <c r="M8" s="246"/>
      <c r="N8" s="247"/>
      <c r="O8" s="36"/>
    </row>
    <row r="9" spans="1:15" ht="32.450000000000003" customHeight="1">
      <c r="A9" s="245" t="s">
        <v>10</v>
      </c>
      <c r="B9" s="246"/>
      <c r="C9" s="246"/>
      <c r="D9" s="246"/>
      <c r="E9" s="246"/>
      <c r="F9" s="246"/>
      <c r="G9" s="246"/>
      <c r="H9" s="246"/>
      <c r="I9" s="246"/>
      <c r="J9" s="246"/>
      <c r="K9" s="246"/>
      <c r="L9" s="246"/>
      <c r="M9" s="246"/>
      <c r="N9" s="247"/>
      <c r="O9" s="36"/>
    </row>
    <row r="10" spans="1:15" ht="31.15" customHeight="1">
      <c r="A10" s="38"/>
      <c r="B10" s="38"/>
      <c r="C10" s="38"/>
      <c r="D10" s="243"/>
      <c r="E10" s="244"/>
      <c r="F10" s="244"/>
      <c r="G10" s="244"/>
      <c r="H10" s="244"/>
      <c r="I10" s="244"/>
      <c r="J10" s="244"/>
      <c r="K10" s="246"/>
      <c r="L10" s="246"/>
      <c r="M10" s="246"/>
      <c r="N10" s="247"/>
      <c r="O10" s="36"/>
    </row>
    <row r="11" spans="1:15" ht="39" customHeight="1">
      <c r="A11" s="36"/>
      <c r="B11" s="36"/>
      <c r="C11" s="36"/>
      <c r="D11" s="243"/>
      <c r="E11" s="244"/>
      <c r="F11" s="244"/>
      <c r="G11" s="244"/>
      <c r="H11" s="244"/>
      <c r="I11" s="244"/>
      <c r="J11" s="244"/>
      <c r="K11" s="246"/>
      <c r="L11" s="246"/>
      <c r="M11" s="246"/>
      <c r="N11" s="247"/>
      <c r="O11" s="36"/>
    </row>
    <row r="12" spans="1:15" ht="21.6" customHeight="1">
      <c r="A12" s="245"/>
      <c r="B12" s="246"/>
      <c r="C12" s="246"/>
      <c r="D12" s="246"/>
      <c r="E12" s="246"/>
      <c r="F12" s="246"/>
      <c r="G12" s="246"/>
      <c r="H12" s="246"/>
      <c r="I12" s="246"/>
      <c r="J12" s="246"/>
      <c r="K12" s="246"/>
      <c r="L12" s="246"/>
      <c r="M12" s="246"/>
      <c r="N12" s="247"/>
      <c r="O12" s="36"/>
    </row>
    <row r="13" spans="1:15" ht="15" customHeight="1">
      <c r="A13" s="269" t="s">
        <v>2</v>
      </c>
      <c r="B13" s="269"/>
      <c r="C13" s="269"/>
      <c r="D13" s="269"/>
      <c r="E13" s="269"/>
      <c r="F13" s="269"/>
      <c r="G13" s="269"/>
      <c r="H13" s="269"/>
      <c r="I13" s="269"/>
      <c r="J13" s="269"/>
      <c r="K13" s="269"/>
      <c r="L13" s="269"/>
      <c r="M13" s="269"/>
      <c r="N13" s="269"/>
      <c r="O13" s="269"/>
    </row>
    <row r="14" spans="1:15" ht="15" customHeight="1">
      <c r="A14" s="270" t="s">
        <v>3</v>
      </c>
      <c r="B14" s="270"/>
      <c r="C14" s="270"/>
      <c r="D14" s="270"/>
      <c r="E14" s="270"/>
      <c r="F14" s="270"/>
      <c r="G14" s="270"/>
      <c r="H14" s="270"/>
      <c r="I14" s="270"/>
      <c r="J14" s="270"/>
      <c r="K14" s="270"/>
      <c r="L14" s="270"/>
      <c r="M14" s="270"/>
      <c r="N14" s="270"/>
      <c r="O14" s="270"/>
    </row>
    <row r="15" spans="1:15" ht="15" customHeight="1">
      <c r="A15" s="270" t="s">
        <v>4</v>
      </c>
      <c r="B15" s="270"/>
      <c r="C15" s="270"/>
      <c r="D15" s="270"/>
      <c r="E15" s="270"/>
      <c r="F15" s="270"/>
      <c r="G15" s="270"/>
      <c r="H15" s="270"/>
      <c r="I15" s="270"/>
      <c r="J15" s="270"/>
      <c r="K15" s="270"/>
      <c r="L15" s="270"/>
      <c r="M15" s="270"/>
      <c r="N15" s="270"/>
      <c r="O15" s="270"/>
    </row>
    <row r="16" spans="1:15" ht="31.5" customHeight="1">
      <c r="A16" s="271" t="s">
        <v>171</v>
      </c>
      <c r="B16" s="271"/>
      <c r="C16" s="271"/>
      <c r="D16" s="271"/>
      <c r="E16" s="271"/>
      <c r="F16" s="271"/>
      <c r="G16" s="271"/>
      <c r="H16" s="271"/>
      <c r="I16" s="271"/>
      <c r="J16" s="271"/>
      <c r="K16" s="271"/>
      <c r="L16" s="271"/>
      <c r="M16" s="271"/>
      <c r="N16" s="271"/>
      <c r="O16" s="271"/>
    </row>
    <row r="17" spans="1:22" ht="15" customHeight="1">
      <c r="A17" s="267" t="s">
        <v>172</v>
      </c>
      <c r="B17" s="267"/>
      <c r="C17" s="267"/>
      <c r="D17" s="267"/>
      <c r="E17" s="267"/>
      <c r="F17" s="267"/>
      <c r="G17" s="267"/>
      <c r="H17" s="267"/>
      <c r="I17" s="267"/>
      <c r="J17" s="267"/>
      <c r="K17" s="267"/>
      <c r="L17" s="267"/>
      <c r="M17" s="267"/>
      <c r="N17" s="267"/>
      <c r="O17" s="267"/>
    </row>
    <row r="18" spans="1:22" ht="15" customHeight="1">
      <c r="A18" s="267" t="s">
        <v>5</v>
      </c>
      <c r="B18" s="267"/>
      <c r="C18" s="267"/>
      <c r="D18" s="267"/>
      <c r="E18" s="267"/>
      <c r="F18" s="267"/>
      <c r="G18" s="267"/>
      <c r="H18" s="267"/>
      <c r="I18" s="267"/>
      <c r="J18" s="267"/>
      <c r="K18" s="267"/>
      <c r="L18" s="267"/>
      <c r="M18" s="267"/>
      <c r="N18" s="267"/>
      <c r="O18" s="267"/>
    </row>
    <row r="19" spans="1:22" customFormat="1">
      <c r="A19" s="3" t="s">
        <v>6</v>
      </c>
      <c r="B19" s="3"/>
      <c r="C19" s="3"/>
      <c r="D19" s="261"/>
      <c r="E19" s="262"/>
      <c r="F19" s="262"/>
      <c r="G19" s="262"/>
      <c r="H19" s="262"/>
      <c r="I19" s="262"/>
      <c r="J19" s="262"/>
      <c r="K19" s="263"/>
      <c r="L19" s="268" t="s">
        <v>7</v>
      </c>
      <c r="M19" s="268"/>
      <c r="N19" s="268"/>
      <c r="O19" s="268"/>
    </row>
    <row r="20" spans="1:22" customFormat="1">
      <c r="A20" s="268" t="s">
        <v>8</v>
      </c>
      <c r="B20" s="268"/>
      <c r="C20" s="268"/>
      <c r="D20" s="261"/>
      <c r="E20" s="262"/>
      <c r="F20" s="262"/>
      <c r="G20" s="262"/>
      <c r="H20" s="262"/>
      <c r="I20" s="262"/>
      <c r="J20" s="262"/>
      <c r="K20" s="263"/>
      <c r="L20" s="268" t="s">
        <v>9</v>
      </c>
      <c r="M20" s="268"/>
      <c r="N20" s="268"/>
      <c r="O20" s="268"/>
    </row>
    <row r="21" spans="1:22" customFormat="1">
      <c r="A21" s="268" t="s">
        <v>10</v>
      </c>
      <c r="B21" s="273"/>
      <c r="C21" s="273"/>
      <c r="D21" s="261"/>
      <c r="E21" s="262"/>
      <c r="F21" s="262"/>
      <c r="G21" s="262"/>
      <c r="H21" s="262"/>
      <c r="I21" s="262"/>
      <c r="J21" s="262"/>
      <c r="K21" s="263"/>
      <c r="L21" s="268" t="s">
        <v>11</v>
      </c>
      <c r="M21" s="268"/>
      <c r="N21" s="268"/>
      <c r="O21" s="268"/>
    </row>
    <row r="22" spans="1:22" customFormat="1">
      <c r="A22" s="1"/>
      <c r="B22" s="1"/>
      <c r="C22" s="2"/>
      <c r="D22" s="261"/>
      <c r="E22" s="262"/>
      <c r="F22" s="262"/>
      <c r="G22" s="262"/>
      <c r="H22" s="262"/>
      <c r="I22" s="262"/>
      <c r="J22" s="262"/>
      <c r="K22" s="263"/>
      <c r="L22" s="268" t="s">
        <v>12</v>
      </c>
      <c r="M22" s="268"/>
      <c r="N22" s="268"/>
      <c r="O22" s="268"/>
    </row>
    <row r="23" spans="1:22" customFormat="1">
      <c r="A23" s="1"/>
      <c r="B23" s="1"/>
      <c r="C23" s="2"/>
      <c r="D23" s="261"/>
      <c r="E23" s="262"/>
      <c r="F23" s="262"/>
      <c r="G23" s="262"/>
      <c r="H23" s="262"/>
      <c r="I23" s="262"/>
      <c r="J23" s="262"/>
      <c r="K23" s="263"/>
      <c r="L23" s="268" t="s">
        <v>13</v>
      </c>
      <c r="M23" s="268"/>
      <c r="N23" s="268"/>
      <c r="O23" s="268"/>
    </row>
    <row r="24" spans="1:22" customFormat="1">
      <c r="A24" s="264"/>
      <c r="B24" s="265"/>
      <c r="C24" s="265"/>
      <c r="D24" s="265"/>
      <c r="E24" s="265"/>
      <c r="F24" s="265"/>
      <c r="G24" s="265"/>
      <c r="H24" s="265"/>
      <c r="I24" s="265"/>
      <c r="J24" s="265"/>
      <c r="K24" s="266"/>
      <c r="L24" s="268" t="s">
        <v>14</v>
      </c>
      <c r="M24" s="268"/>
      <c r="N24" s="268"/>
      <c r="O24" s="268"/>
    </row>
    <row r="25" spans="1:22" customFormat="1" ht="15" customHeight="1">
      <c r="A25" s="272" t="s">
        <v>173</v>
      </c>
      <c r="B25" s="272"/>
      <c r="C25" s="272"/>
      <c r="D25" s="272"/>
      <c r="E25" s="272"/>
      <c r="F25" s="272"/>
      <c r="G25" s="272"/>
      <c r="H25" s="272"/>
      <c r="I25" s="272"/>
      <c r="J25" s="272"/>
      <c r="K25" s="272"/>
      <c r="L25" s="272"/>
      <c r="M25" s="272"/>
      <c r="N25" s="94"/>
      <c r="O25" s="94"/>
    </row>
    <row r="26" spans="1:22">
      <c r="A26" s="36"/>
      <c r="B26" s="100"/>
      <c r="C26" s="36"/>
      <c r="D26" s="36"/>
      <c r="E26" s="36"/>
      <c r="F26" s="36"/>
      <c r="G26" s="245"/>
      <c r="H26" s="247"/>
      <c r="I26" s="35"/>
      <c r="J26" s="234"/>
      <c r="K26" s="234"/>
      <c r="L26" s="234"/>
      <c r="M26" s="235"/>
      <c r="N26" s="35"/>
      <c r="O26" s="36"/>
    </row>
    <row r="27" spans="1:22" ht="15" customHeight="1">
      <c r="A27" s="236" t="s">
        <v>15</v>
      </c>
      <c r="B27" s="236" t="s">
        <v>16</v>
      </c>
      <c r="C27" s="68" t="s">
        <v>17</v>
      </c>
      <c r="D27" s="236" t="s">
        <v>22</v>
      </c>
      <c r="E27" s="257" t="s">
        <v>21</v>
      </c>
      <c r="F27" s="258"/>
      <c r="G27" s="276" t="s">
        <v>58</v>
      </c>
      <c r="H27" s="277"/>
      <c r="I27" s="236" t="s">
        <v>1</v>
      </c>
      <c r="J27" s="238" t="s">
        <v>120</v>
      </c>
      <c r="K27" s="236" t="s">
        <v>61</v>
      </c>
      <c r="L27" s="238" t="s">
        <v>60</v>
      </c>
      <c r="M27" s="236" t="s">
        <v>62</v>
      </c>
      <c r="N27" s="236" t="s">
        <v>18</v>
      </c>
      <c r="O27" s="236" t="s">
        <v>19</v>
      </c>
    </row>
    <row r="28" spans="1:22" ht="43.9" customHeight="1">
      <c r="A28" s="237"/>
      <c r="B28" s="237"/>
      <c r="C28" s="68" t="s">
        <v>20</v>
      </c>
      <c r="D28" s="237"/>
      <c r="E28" s="259"/>
      <c r="F28" s="260"/>
      <c r="G28" s="278"/>
      <c r="H28" s="279"/>
      <c r="I28" s="237"/>
      <c r="J28" s="239"/>
      <c r="K28" s="237"/>
      <c r="L28" s="239"/>
      <c r="M28" s="237"/>
      <c r="N28" s="237"/>
      <c r="O28" s="237"/>
    </row>
    <row r="29" spans="1:22" s="6" customFormat="1" ht="18" customHeight="1">
      <c r="A29" s="4">
        <v>1</v>
      </c>
      <c r="B29" s="4">
        <v>2</v>
      </c>
      <c r="C29" s="4">
        <v>3</v>
      </c>
      <c r="D29" s="4">
        <v>4</v>
      </c>
      <c r="E29" s="4">
        <v>5</v>
      </c>
      <c r="F29" s="4">
        <v>6</v>
      </c>
      <c r="G29" s="274">
        <v>7</v>
      </c>
      <c r="H29" s="275"/>
      <c r="I29" s="4">
        <v>8</v>
      </c>
      <c r="J29" s="87">
        <v>9</v>
      </c>
      <c r="K29" s="4">
        <v>10</v>
      </c>
      <c r="L29" s="4">
        <v>11</v>
      </c>
      <c r="M29" s="4">
        <v>12</v>
      </c>
      <c r="N29" s="4">
        <v>13</v>
      </c>
      <c r="O29" s="4">
        <v>14</v>
      </c>
    </row>
    <row r="30" spans="1:22" ht="29.45" customHeight="1">
      <c r="A30" s="34"/>
      <c r="B30" s="34"/>
      <c r="C30" s="34"/>
      <c r="D30" s="9"/>
      <c r="E30" s="9"/>
      <c r="F30" s="9"/>
      <c r="G30" s="240" t="s">
        <v>57</v>
      </c>
      <c r="H30" s="241"/>
      <c r="I30" s="14"/>
      <c r="J30" s="88"/>
      <c r="K30" s="14"/>
      <c r="L30" s="14"/>
      <c r="M30" s="9"/>
      <c r="N30" s="9"/>
      <c r="O30" s="9"/>
    </row>
    <row r="31" spans="1:22" ht="69.75" customHeight="1">
      <c r="A31" s="232" t="s">
        <v>128</v>
      </c>
      <c r="B31" s="37"/>
      <c r="C31" s="37"/>
      <c r="D31" s="37"/>
      <c r="E31" s="37"/>
      <c r="F31" s="37"/>
      <c r="G31" s="150">
        <v>2.6</v>
      </c>
      <c r="H31" s="192" t="s">
        <v>178</v>
      </c>
      <c r="I31" s="33"/>
      <c r="J31" s="97"/>
      <c r="K31" s="73"/>
      <c r="L31" s="73"/>
      <c r="M31" s="73"/>
      <c r="N31" s="73"/>
      <c r="O31" s="73"/>
      <c r="Q31" s="96"/>
      <c r="R31" s="96"/>
      <c r="V31" s="96"/>
    </row>
    <row r="32" spans="1:22">
      <c r="A32" s="233"/>
      <c r="B32" s="37">
        <v>120000345</v>
      </c>
      <c r="C32" s="37">
        <v>995433</v>
      </c>
      <c r="D32" s="81"/>
      <c r="E32" s="84">
        <f>IF(C32&gt;0,18%,0)</f>
        <v>0.18</v>
      </c>
      <c r="F32" s="83"/>
      <c r="G32" s="150" t="s">
        <v>179</v>
      </c>
      <c r="H32" s="193" t="s">
        <v>180</v>
      </c>
      <c r="I32" s="33" t="s">
        <v>139</v>
      </c>
      <c r="J32" s="99">
        <v>31.89</v>
      </c>
      <c r="K32" s="73">
        <v>177.5</v>
      </c>
      <c r="L32" s="73">
        <f t="shared" ref="L32" si="0">K32/1.18</f>
        <v>150.42372881355934</v>
      </c>
      <c r="M32" s="73">
        <f>J32*L32</f>
        <v>4797.0127118644077</v>
      </c>
      <c r="N32" s="73">
        <f t="shared" ref="N32" si="1">IF(ISBLANK(F32),E32*M32,F32*M32)</f>
        <v>863.46228813559333</v>
      </c>
      <c r="O32" s="73">
        <f>+N32+M32</f>
        <v>5660.4750000000013</v>
      </c>
      <c r="Q32" s="96"/>
      <c r="R32" s="96"/>
      <c r="V32" s="96"/>
    </row>
    <row r="33" spans="1:22" ht="67.5">
      <c r="A33" s="232" t="s">
        <v>129</v>
      </c>
      <c r="B33" s="85"/>
      <c r="C33" s="85"/>
      <c r="D33" s="78"/>
      <c r="E33" s="78"/>
      <c r="F33" s="78"/>
      <c r="G33" s="150">
        <v>2.8</v>
      </c>
      <c r="H33" s="192" t="s">
        <v>182</v>
      </c>
      <c r="I33" s="33"/>
      <c r="J33" s="99"/>
      <c r="K33" s="74"/>
      <c r="L33" s="74"/>
      <c r="M33" s="74"/>
      <c r="N33" s="74"/>
      <c r="O33" s="74"/>
      <c r="Q33" s="96"/>
      <c r="R33" s="96"/>
      <c r="V33" s="96"/>
    </row>
    <row r="34" spans="1:22">
      <c r="A34" s="233"/>
      <c r="B34" s="37">
        <v>120000349</v>
      </c>
      <c r="C34" s="37">
        <v>995433</v>
      </c>
      <c r="D34" s="77"/>
      <c r="E34" s="78">
        <v>0.18</v>
      </c>
      <c r="F34" s="79"/>
      <c r="G34" s="150" t="s">
        <v>181</v>
      </c>
      <c r="H34" s="193" t="s">
        <v>180</v>
      </c>
      <c r="I34" s="33" t="s">
        <v>139</v>
      </c>
      <c r="J34" s="99">
        <v>177.44</v>
      </c>
      <c r="K34" s="74">
        <v>260.3</v>
      </c>
      <c r="L34" s="73">
        <f t="shared" ref="L34:L35" si="2">K34/1.18</f>
        <v>220.59322033898306</v>
      </c>
      <c r="M34" s="73">
        <f>J34*L34</f>
        <v>39142.061016949156</v>
      </c>
      <c r="N34" s="73">
        <f t="shared" ref="N34:N35" si="3">IF(ISBLANK(F34),E34*M34,F34*M34)</f>
        <v>7045.5709830508476</v>
      </c>
      <c r="O34" s="73">
        <f>+N34+M34</f>
        <v>46187.632000000005</v>
      </c>
      <c r="Q34" s="96"/>
      <c r="R34" s="96"/>
      <c r="V34" s="96"/>
    </row>
    <row r="35" spans="1:22" ht="54">
      <c r="A35" s="34" t="s">
        <v>130</v>
      </c>
      <c r="B35" s="37">
        <v>120000391</v>
      </c>
      <c r="C35" s="37">
        <v>995433</v>
      </c>
      <c r="D35" s="77"/>
      <c r="E35" s="78">
        <v>0.18</v>
      </c>
      <c r="F35" s="79"/>
      <c r="G35" s="150">
        <v>2.25</v>
      </c>
      <c r="H35" s="192" t="s">
        <v>183</v>
      </c>
      <c r="I35" s="33" t="s">
        <v>139</v>
      </c>
      <c r="J35" s="99">
        <v>141.83000000000001</v>
      </c>
      <c r="K35" s="74">
        <v>196</v>
      </c>
      <c r="L35" s="73">
        <f t="shared" si="2"/>
        <v>166.10169491525426</v>
      </c>
      <c r="M35" s="73">
        <f>J35*L35</f>
        <v>23558.203389830513</v>
      </c>
      <c r="N35" s="73">
        <f t="shared" si="3"/>
        <v>4240.4766101694922</v>
      </c>
      <c r="O35" s="73">
        <f>+N35+M35</f>
        <v>27798.680000000004</v>
      </c>
      <c r="Q35" s="96"/>
      <c r="R35" s="96"/>
      <c r="V35" s="96"/>
    </row>
    <row r="36" spans="1:22" ht="40.5">
      <c r="A36" s="34" t="s">
        <v>131</v>
      </c>
      <c r="B36" s="85"/>
      <c r="C36" s="85"/>
      <c r="D36" s="78"/>
      <c r="E36" s="78"/>
      <c r="F36" s="78"/>
      <c r="G36" s="150">
        <v>4.0999999999999996</v>
      </c>
      <c r="H36" s="192" t="s">
        <v>137</v>
      </c>
      <c r="I36" s="33"/>
      <c r="J36" s="99"/>
      <c r="K36" s="74"/>
      <c r="L36" s="74"/>
      <c r="M36" s="74"/>
      <c r="N36" s="74"/>
      <c r="O36" s="74"/>
      <c r="Q36" s="96"/>
      <c r="R36" s="96"/>
      <c r="V36" s="96"/>
    </row>
    <row r="37" spans="1:22" ht="40.5">
      <c r="A37" s="34" t="s">
        <v>214</v>
      </c>
      <c r="B37" s="37">
        <v>120000437</v>
      </c>
      <c r="C37" s="85">
        <v>995454</v>
      </c>
      <c r="D37" s="77"/>
      <c r="E37" s="78">
        <v>0.18</v>
      </c>
      <c r="F37" s="79"/>
      <c r="G37" s="150" t="s">
        <v>184</v>
      </c>
      <c r="H37" s="192" t="s">
        <v>185</v>
      </c>
      <c r="I37" s="33" t="s">
        <v>139</v>
      </c>
      <c r="J37" s="99">
        <v>1315.3119999999999</v>
      </c>
      <c r="K37" s="74">
        <v>7878.5</v>
      </c>
      <c r="L37" s="73">
        <f t="shared" ref="L37:L38" si="4">K37/1.18</f>
        <v>6676.6949152542375</v>
      </c>
      <c r="M37" s="73">
        <f>J37*L37</f>
        <v>8781936.9423728809</v>
      </c>
      <c r="N37" s="73">
        <f t="shared" ref="N37:N38" si="5">IF(ISBLANK(F37),E37*M37,F37*M37)</f>
        <v>1580748.6496271186</v>
      </c>
      <c r="O37" s="73">
        <f>+N37+M37</f>
        <v>10362685.592</v>
      </c>
      <c r="Q37" s="96"/>
      <c r="R37" s="96"/>
      <c r="V37" s="96"/>
    </row>
    <row r="38" spans="1:22" ht="40.5">
      <c r="A38" s="34" t="s">
        <v>215</v>
      </c>
      <c r="B38" s="85">
        <v>120000442</v>
      </c>
      <c r="C38" s="85">
        <v>995454</v>
      </c>
      <c r="D38" s="77"/>
      <c r="E38" s="78">
        <v>0.18</v>
      </c>
      <c r="F38" s="79"/>
      <c r="G38" s="150" t="s">
        <v>138</v>
      </c>
      <c r="H38" s="192" t="s">
        <v>186</v>
      </c>
      <c r="I38" s="33" t="s">
        <v>139</v>
      </c>
      <c r="J38" s="99">
        <v>342.75</v>
      </c>
      <c r="K38" s="74">
        <v>6812</v>
      </c>
      <c r="L38" s="73">
        <f t="shared" si="4"/>
        <v>5772.8813559322034</v>
      </c>
      <c r="M38" s="73">
        <f>J38*L38</f>
        <v>1978655.0847457626</v>
      </c>
      <c r="N38" s="73">
        <f t="shared" si="5"/>
        <v>356157.91525423725</v>
      </c>
      <c r="O38" s="73">
        <f>+N38+M38</f>
        <v>2334813</v>
      </c>
      <c r="Q38" s="96"/>
      <c r="R38" s="96"/>
      <c r="V38" s="96"/>
    </row>
    <row r="39" spans="1:22" ht="27">
      <c r="A39" s="34" t="s">
        <v>132</v>
      </c>
      <c r="B39" s="85"/>
      <c r="C39" s="85"/>
      <c r="D39" s="77"/>
      <c r="E39" s="78"/>
      <c r="F39" s="78"/>
      <c r="G39" s="150">
        <v>4.3</v>
      </c>
      <c r="H39" s="192" t="s">
        <v>189</v>
      </c>
      <c r="I39" s="33"/>
      <c r="J39" s="99"/>
      <c r="K39" s="74"/>
      <c r="L39" s="74"/>
      <c r="M39" s="74"/>
      <c r="N39" s="74"/>
      <c r="O39" s="74"/>
      <c r="Q39" s="96"/>
      <c r="R39" s="96"/>
      <c r="V39" s="96"/>
    </row>
    <row r="40" spans="1:22">
      <c r="A40" s="34" t="s">
        <v>214</v>
      </c>
      <c r="B40" s="85">
        <v>120000456</v>
      </c>
      <c r="C40" s="85">
        <v>995457</v>
      </c>
      <c r="D40" s="77"/>
      <c r="E40" s="78">
        <v>0.18</v>
      </c>
      <c r="F40" s="79"/>
      <c r="G40" s="150" t="s">
        <v>187</v>
      </c>
      <c r="H40" s="194" t="s">
        <v>190</v>
      </c>
      <c r="I40" s="33" t="s">
        <v>0</v>
      </c>
      <c r="J40" s="99">
        <v>483.44900000000001</v>
      </c>
      <c r="K40" s="74">
        <v>392.15</v>
      </c>
      <c r="L40" s="73">
        <f t="shared" ref="L40:L42" si="6">K40/1.18</f>
        <v>332.33050847457628</v>
      </c>
      <c r="M40" s="73">
        <f>J40*L40</f>
        <v>160664.85199152544</v>
      </c>
      <c r="N40" s="73">
        <f t="shared" ref="N40:N42" si="7">IF(ISBLANK(F40),E40*M40,F40*M40)</f>
        <v>28919.673358474578</v>
      </c>
      <c r="O40" s="73">
        <f>+N40+M40</f>
        <v>189584.52535000001</v>
      </c>
      <c r="Q40" s="96"/>
      <c r="R40" s="96"/>
      <c r="V40" s="96"/>
    </row>
    <row r="41" spans="1:22" ht="40.5">
      <c r="A41" s="34" t="s">
        <v>215</v>
      </c>
      <c r="B41" s="85">
        <v>120000457</v>
      </c>
      <c r="C41" s="85">
        <v>995457</v>
      </c>
      <c r="D41" s="77"/>
      <c r="E41" s="78">
        <v>0.18</v>
      </c>
      <c r="F41" s="79"/>
      <c r="G41" s="150" t="s">
        <v>188</v>
      </c>
      <c r="H41" s="192" t="s">
        <v>191</v>
      </c>
      <c r="I41" s="33" t="s">
        <v>0</v>
      </c>
      <c r="J41" s="99">
        <v>23.28</v>
      </c>
      <c r="K41" s="74">
        <v>842.5</v>
      </c>
      <c r="L41" s="73">
        <f t="shared" si="6"/>
        <v>713.98305084745766</v>
      </c>
      <c r="M41" s="73">
        <f>J41*L41</f>
        <v>16621.525423728814</v>
      </c>
      <c r="N41" s="73">
        <f t="shared" si="7"/>
        <v>2991.8745762711865</v>
      </c>
      <c r="O41" s="73">
        <f>+N41+M41</f>
        <v>19613.400000000001</v>
      </c>
      <c r="Q41" s="96"/>
      <c r="R41" s="96"/>
      <c r="V41" s="96"/>
    </row>
    <row r="42" spans="1:22">
      <c r="A42" s="191" t="s">
        <v>216</v>
      </c>
      <c r="B42" s="85">
        <v>120003010</v>
      </c>
      <c r="C42" s="85">
        <v>995457</v>
      </c>
      <c r="D42" s="77"/>
      <c r="E42" s="78">
        <v>0.18</v>
      </c>
      <c r="F42" s="79"/>
      <c r="G42" s="150" t="s">
        <v>193</v>
      </c>
      <c r="H42" s="192" t="s">
        <v>192</v>
      </c>
      <c r="I42" s="33" t="s">
        <v>0</v>
      </c>
      <c r="J42" s="99">
        <v>187.88</v>
      </c>
      <c r="K42" s="74">
        <v>961.3</v>
      </c>
      <c r="L42" s="73">
        <f t="shared" si="6"/>
        <v>814.66101694915255</v>
      </c>
      <c r="M42" s="73">
        <f>J42*L42</f>
        <v>153058.51186440678</v>
      </c>
      <c r="N42" s="73">
        <f t="shared" si="7"/>
        <v>27550.532135593221</v>
      </c>
      <c r="O42" s="73">
        <f>+N42+M42</f>
        <v>180609.04399999999</v>
      </c>
      <c r="Q42" s="96"/>
      <c r="R42" s="96"/>
      <c r="V42" s="96"/>
    </row>
    <row r="43" spans="1:22" ht="45">
      <c r="A43" s="232" t="s">
        <v>133</v>
      </c>
      <c r="B43" s="85"/>
      <c r="C43" s="85"/>
      <c r="D43" s="85"/>
      <c r="E43" s="85"/>
      <c r="F43" s="85"/>
      <c r="G43" s="150">
        <v>5.0999999999999996</v>
      </c>
      <c r="H43" s="151" t="s">
        <v>140</v>
      </c>
      <c r="I43" s="152"/>
      <c r="J43" s="99"/>
      <c r="K43" s="74"/>
      <c r="L43" s="74"/>
      <c r="M43" s="74"/>
      <c r="N43" s="74"/>
      <c r="O43" s="74"/>
      <c r="Q43" s="96"/>
      <c r="R43" s="96"/>
      <c r="V43" s="96"/>
    </row>
    <row r="44" spans="1:22" ht="45">
      <c r="A44" s="233"/>
      <c r="B44" s="37">
        <v>120000488</v>
      </c>
      <c r="C44" s="37">
        <v>995454</v>
      </c>
      <c r="D44" s="81"/>
      <c r="E44" s="84">
        <v>0.18</v>
      </c>
      <c r="F44" s="83"/>
      <c r="G44" s="150" t="s">
        <v>141</v>
      </c>
      <c r="H44" s="151" t="s">
        <v>142</v>
      </c>
      <c r="I44" s="150" t="s">
        <v>139</v>
      </c>
      <c r="J44" s="99">
        <v>16.2</v>
      </c>
      <c r="K44" s="73">
        <v>9045.75</v>
      </c>
      <c r="L44" s="73">
        <f>K44/1.18</f>
        <v>7665.8898305084749</v>
      </c>
      <c r="M44" s="73">
        <f>J44*L44</f>
        <v>124187.41525423729</v>
      </c>
      <c r="N44" s="73">
        <f>IF(ISBLANK(F44),E44*M44,F44*M44)</f>
        <v>22353.734745762711</v>
      </c>
      <c r="O44" s="73">
        <f>+N44+M44</f>
        <v>146541.15</v>
      </c>
      <c r="Q44" s="96"/>
      <c r="R44" s="96"/>
      <c r="V44" s="96"/>
    </row>
    <row r="45" spans="1:22" ht="67.5">
      <c r="A45" s="232" t="s">
        <v>134</v>
      </c>
      <c r="B45" s="93"/>
      <c r="C45" s="93"/>
      <c r="D45" s="195"/>
      <c r="E45" s="92"/>
      <c r="F45" s="92"/>
      <c r="G45" s="190">
        <v>5.2</v>
      </c>
      <c r="H45" s="192" t="s">
        <v>195</v>
      </c>
      <c r="I45" s="150"/>
      <c r="J45" s="98"/>
      <c r="K45" s="75"/>
      <c r="L45" s="75"/>
      <c r="M45" s="75"/>
      <c r="N45" s="73"/>
      <c r="O45" s="73"/>
      <c r="Q45" s="96"/>
      <c r="R45" s="96"/>
      <c r="V45" s="96"/>
    </row>
    <row r="46" spans="1:22" ht="40.5">
      <c r="A46" s="233"/>
      <c r="B46" s="93">
        <v>120000492</v>
      </c>
      <c r="C46" s="93">
        <v>995454</v>
      </c>
      <c r="D46" s="195"/>
      <c r="E46" s="92">
        <v>0.18</v>
      </c>
      <c r="F46" s="196"/>
      <c r="G46" s="190" t="s">
        <v>194</v>
      </c>
      <c r="H46" s="192" t="s">
        <v>196</v>
      </c>
      <c r="I46" s="150" t="s">
        <v>139</v>
      </c>
      <c r="J46" s="98">
        <v>16.2</v>
      </c>
      <c r="K46" s="75">
        <v>10852.95</v>
      </c>
      <c r="L46" s="73">
        <f t="shared" ref="L46" si="8">K46/1.18</f>
        <v>9197.4152542372885</v>
      </c>
      <c r="M46" s="73">
        <f>J46*L46</f>
        <v>148998.12711864407</v>
      </c>
      <c r="N46" s="73">
        <f t="shared" ref="N46" si="9">IF(ISBLANK(F46),E46*M46,F46*M46)</f>
        <v>26819.662881355933</v>
      </c>
      <c r="O46" s="73">
        <f>+N46+M46</f>
        <v>175817.79</v>
      </c>
      <c r="Q46" s="96"/>
      <c r="R46" s="96"/>
      <c r="V46" s="96"/>
    </row>
    <row r="47" spans="1:22" ht="45">
      <c r="A47" s="34" t="s">
        <v>121</v>
      </c>
      <c r="B47" s="93"/>
      <c r="C47" s="93"/>
      <c r="D47" s="93"/>
      <c r="E47" s="93"/>
      <c r="F47" s="93"/>
      <c r="G47" s="190">
        <v>5.9</v>
      </c>
      <c r="H47" s="151" t="s">
        <v>143</v>
      </c>
      <c r="I47" s="150"/>
      <c r="J47" s="98"/>
      <c r="K47" s="75"/>
      <c r="L47" s="75"/>
      <c r="M47" s="75"/>
      <c r="N47" s="73"/>
      <c r="O47" s="73"/>
      <c r="Q47" s="96"/>
      <c r="R47" s="96"/>
      <c r="V47" s="96"/>
    </row>
    <row r="48" spans="1:22" ht="19.5" customHeight="1">
      <c r="A48" s="34" t="s">
        <v>214</v>
      </c>
      <c r="B48" s="93">
        <v>120000499</v>
      </c>
      <c r="C48" s="93">
        <v>995457</v>
      </c>
      <c r="D48" s="93"/>
      <c r="E48" s="95">
        <v>0.18</v>
      </c>
      <c r="F48" s="89"/>
      <c r="G48" s="190" t="s">
        <v>197</v>
      </c>
      <c r="H48" s="192" t="s">
        <v>198</v>
      </c>
      <c r="I48" s="150" t="s">
        <v>0</v>
      </c>
      <c r="J48" s="98">
        <v>43.5</v>
      </c>
      <c r="K48" s="75">
        <v>392.15</v>
      </c>
      <c r="L48" s="73">
        <f t="shared" ref="L48" si="10">K48/1.18</f>
        <v>332.33050847457628</v>
      </c>
      <c r="M48" s="73">
        <f>J48*L48</f>
        <v>14456.377118644068</v>
      </c>
      <c r="N48" s="73">
        <f t="shared" ref="N48" si="11">IF(ISBLANK(F48),E48*M48,F48*M48)</f>
        <v>2602.147881355932</v>
      </c>
      <c r="O48" s="73">
        <f>+N48+M48</f>
        <v>17058.525000000001</v>
      </c>
      <c r="Q48" s="96"/>
      <c r="R48" s="96"/>
      <c r="V48" s="96"/>
    </row>
    <row r="49" spans="1:22" ht="30">
      <c r="A49" s="148" t="s">
        <v>215</v>
      </c>
      <c r="B49" s="37">
        <v>120000500</v>
      </c>
      <c r="C49" s="37">
        <v>995457</v>
      </c>
      <c r="D49" s="90"/>
      <c r="E49" s="95">
        <v>0.18</v>
      </c>
      <c r="F49" s="89"/>
      <c r="G49" s="150" t="s">
        <v>144</v>
      </c>
      <c r="H49" s="151" t="s">
        <v>145</v>
      </c>
      <c r="I49" s="150" t="s">
        <v>0</v>
      </c>
      <c r="J49" s="99">
        <v>216.3</v>
      </c>
      <c r="K49" s="73">
        <v>842.5</v>
      </c>
      <c r="L49" s="73">
        <f>K49/1.18</f>
        <v>713.98305084745766</v>
      </c>
      <c r="M49" s="73">
        <f>J49*L49</f>
        <v>154434.53389830509</v>
      </c>
      <c r="N49" s="74">
        <f>IF(ISBLANK(F49),E49*M49,#REF!*M49)</f>
        <v>27798.216101694914</v>
      </c>
      <c r="O49" s="74">
        <f>+N49+M49</f>
        <v>182232.75</v>
      </c>
      <c r="Q49" s="96"/>
      <c r="R49" s="96"/>
      <c r="V49" s="96"/>
    </row>
    <row r="50" spans="1:22" ht="39.75" customHeight="1">
      <c r="A50" s="232" t="s">
        <v>122</v>
      </c>
      <c r="B50" s="37"/>
      <c r="C50" s="37"/>
      <c r="D50" s="37"/>
      <c r="E50" s="37"/>
      <c r="F50" s="37"/>
      <c r="G50" s="153">
        <v>5.22</v>
      </c>
      <c r="H50" s="149" t="s">
        <v>146</v>
      </c>
      <c r="I50" s="153"/>
      <c r="J50" s="99"/>
      <c r="K50" s="73"/>
      <c r="L50" s="73"/>
      <c r="M50" s="74"/>
      <c r="N50" s="74"/>
      <c r="O50" s="74"/>
      <c r="Q50" s="96"/>
      <c r="R50" s="96"/>
      <c r="V50" s="96"/>
    </row>
    <row r="51" spans="1:22">
      <c r="A51" s="233"/>
      <c r="B51" s="85">
        <v>120000543</v>
      </c>
      <c r="C51" s="85">
        <v>995454</v>
      </c>
      <c r="D51" s="77"/>
      <c r="E51" s="78">
        <f>IF(C51&gt;0,18%,0)</f>
        <v>0.18</v>
      </c>
      <c r="F51" s="77"/>
      <c r="G51" s="153" t="s">
        <v>147</v>
      </c>
      <c r="H51" s="154" t="s">
        <v>148</v>
      </c>
      <c r="I51" s="153" t="s">
        <v>149</v>
      </c>
      <c r="J51" s="99">
        <v>3469.13</v>
      </c>
      <c r="K51" s="74">
        <v>107.85</v>
      </c>
      <c r="L51" s="75">
        <f>K51/1.18</f>
        <v>91.398305084745758</v>
      </c>
      <c r="M51" s="73">
        <f>J51*L51</f>
        <v>317072.60211864405</v>
      </c>
      <c r="N51" s="74">
        <f>IF(ISBLANK(F51),E51*M51,#REF!*M51)</f>
        <v>57073.06838135593</v>
      </c>
      <c r="O51" s="74">
        <f>+N51+M51</f>
        <v>374145.67050000001</v>
      </c>
      <c r="Q51" s="96"/>
      <c r="R51" s="96"/>
      <c r="V51" s="96"/>
    </row>
    <row r="52" spans="1:22" ht="27">
      <c r="A52" s="232" t="s">
        <v>123</v>
      </c>
      <c r="B52" s="85"/>
      <c r="C52" s="85"/>
      <c r="D52" s="85"/>
      <c r="E52" s="85"/>
      <c r="F52" s="85"/>
      <c r="G52" s="155">
        <v>6.1</v>
      </c>
      <c r="H52" s="192" t="s">
        <v>200</v>
      </c>
      <c r="I52" s="153"/>
      <c r="J52" s="97"/>
      <c r="K52" s="74"/>
      <c r="L52" s="74"/>
      <c r="M52" s="74"/>
      <c r="N52" s="74"/>
      <c r="O52" s="74"/>
      <c r="Q52" s="96"/>
      <c r="R52" s="96"/>
      <c r="V52" s="96"/>
    </row>
    <row r="53" spans="1:22">
      <c r="A53" s="233"/>
      <c r="B53" s="85">
        <v>120000601</v>
      </c>
      <c r="C53" s="85">
        <v>995456</v>
      </c>
      <c r="D53" s="77"/>
      <c r="E53" s="78">
        <v>0.18</v>
      </c>
      <c r="F53" s="77"/>
      <c r="G53" s="156" t="s">
        <v>199</v>
      </c>
      <c r="H53" s="157" t="s">
        <v>150</v>
      </c>
      <c r="I53" s="158" t="s">
        <v>151</v>
      </c>
      <c r="J53" s="97">
        <v>56.139000000000003</v>
      </c>
      <c r="K53" s="74">
        <v>7132.25</v>
      </c>
      <c r="L53" s="74">
        <f>K53/1.18</f>
        <v>6044.2796610169498</v>
      </c>
      <c r="M53" s="74">
        <f>J53*L53</f>
        <v>339319.81588983058</v>
      </c>
      <c r="N53" s="74">
        <f>IF(ISBLANK(F53),E53*M53,#REF!*M53)</f>
        <v>61077.5668601695</v>
      </c>
      <c r="O53" s="74">
        <f>+N53+M53</f>
        <v>400397.38275000011</v>
      </c>
      <c r="Q53" s="96"/>
      <c r="R53" s="96"/>
      <c r="V53" s="96"/>
    </row>
    <row r="54" spans="1:22" ht="40.5">
      <c r="A54" s="148" t="s">
        <v>23</v>
      </c>
      <c r="B54" s="85">
        <v>120001115</v>
      </c>
      <c r="C54" s="85">
        <v>995476</v>
      </c>
      <c r="D54" s="77"/>
      <c r="E54" s="78">
        <v>0.18</v>
      </c>
      <c r="F54" s="77"/>
      <c r="G54" s="153">
        <v>10.1</v>
      </c>
      <c r="H54" s="197" t="s">
        <v>201</v>
      </c>
      <c r="I54" s="153" t="s">
        <v>149</v>
      </c>
      <c r="J54" s="102">
        <v>873.28</v>
      </c>
      <c r="K54" s="74">
        <v>117.35</v>
      </c>
      <c r="L54" s="74">
        <f>K54/1.18</f>
        <v>99.449152542372886</v>
      </c>
      <c r="M54" s="74">
        <f>J54*L54</f>
        <v>86846.955932203389</v>
      </c>
      <c r="N54" s="74">
        <f>IF(ISBLANK(F54),E54*M54,#REF!*M54)</f>
        <v>15632.45206779661</v>
      </c>
      <c r="O54" s="74">
        <f>+N54+M54</f>
        <v>102479.408</v>
      </c>
      <c r="Q54" s="96"/>
      <c r="R54" s="96"/>
      <c r="V54" s="96"/>
    </row>
    <row r="55" spans="1:22" ht="54">
      <c r="A55" s="232" t="s">
        <v>24</v>
      </c>
      <c r="B55" s="85"/>
      <c r="C55" s="85"/>
      <c r="D55" s="85"/>
      <c r="E55" s="85"/>
      <c r="F55" s="85"/>
      <c r="G55" s="153">
        <v>10.16</v>
      </c>
      <c r="H55" s="197" t="s">
        <v>203</v>
      </c>
      <c r="I55" s="153"/>
      <c r="J55" s="97"/>
      <c r="K55" s="74"/>
      <c r="L55" s="74"/>
      <c r="M55" s="74"/>
      <c r="N55" s="74"/>
      <c r="O55" s="74"/>
      <c r="Q55" s="96"/>
      <c r="R55" s="96"/>
      <c r="V55" s="96"/>
    </row>
    <row r="56" spans="1:22">
      <c r="A56" s="233"/>
      <c r="B56" s="85">
        <v>120001143</v>
      </c>
      <c r="C56" s="85">
        <v>995476</v>
      </c>
      <c r="D56" s="77"/>
      <c r="E56" s="78">
        <v>0.18</v>
      </c>
      <c r="F56" s="77"/>
      <c r="G56" s="155" t="s">
        <v>202</v>
      </c>
      <c r="H56" s="197" t="s">
        <v>204</v>
      </c>
      <c r="I56" s="155" t="s">
        <v>149</v>
      </c>
      <c r="J56" s="99">
        <v>371.29</v>
      </c>
      <c r="K56" s="74">
        <v>194.4</v>
      </c>
      <c r="L56" s="74">
        <f>K56/1.18</f>
        <v>164.74576271186442</v>
      </c>
      <c r="M56" s="74">
        <f>J56*L56</f>
        <v>61168.454237288141</v>
      </c>
      <c r="N56" s="74">
        <f>IF(ISBLANK(F56),E56*M56,#REF!*M56)</f>
        <v>11010.321762711865</v>
      </c>
      <c r="O56" s="74">
        <f>+N56+M56</f>
        <v>72178.776000000013</v>
      </c>
      <c r="Q56" s="96"/>
      <c r="R56" s="96"/>
      <c r="V56" s="96"/>
    </row>
    <row r="57" spans="1:22" ht="27">
      <c r="A57" s="148" t="s">
        <v>124</v>
      </c>
      <c r="B57" s="37">
        <v>120001412</v>
      </c>
      <c r="C57" s="37">
        <v>995472</v>
      </c>
      <c r="D57" s="81"/>
      <c r="E57" s="84">
        <f>IF(C57&gt;0,18%,0)</f>
        <v>0.18</v>
      </c>
      <c r="F57" s="81"/>
      <c r="G57" s="153" t="s">
        <v>205</v>
      </c>
      <c r="H57" s="192" t="s">
        <v>206</v>
      </c>
      <c r="I57" s="155" t="s">
        <v>0</v>
      </c>
      <c r="J57" s="97">
        <v>343.41</v>
      </c>
      <c r="K57" s="73">
        <v>425.55</v>
      </c>
      <c r="L57" s="73">
        <f>K57/1.18</f>
        <v>360.63559322033899</v>
      </c>
      <c r="M57" s="73">
        <f>J57*L57</f>
        <v>123845.86906779662</v>
      </c>
      <c r="N57" s="73">
        <f>IF(ISBLANK(F57),E57*M57,F57*M57)</f>
        <v>22292.25643220339</v>
      </c>
      <c r="O57" s="73">
        <f>+N57+M57</f>
        <v>146138.12550000002</v>
      </c>
      <c r="Q57" s="96"/>
      <c r="R57" s="96"/>
      <c r="V57" s="96"/>
    </row>
    <row r="58" spans="1:22">
      <c r="A58" s="232" t="s">
        <v>135</v>
      </c>
      <c r="B58" s="37"/>
      <c r="C58" s="37"/>
      <c r="D58" s="84"/>
      <c r="E58" s="84"/>
      <c r="F58" s="84"/>
      <c r="G58" s="150">
        <v>13.44</v>
      </c>
      <c r="H58" s="192" t="s">
        <v>208</v>
      </c>
      <c r="I58" s="159"/>
      <c r="J58" s="97"/>
      <c r="K58" s="73"/>
      <c r="L58" s="73"/>
      <c r="M58" s="73"/>
      <c r="N58" s="73"/>
      <c r="O58" s="73"/>
      <c r="Q58" s="96"/>
      <c r="R58" s="96"/>
      <c r="V58" s="96"/>
    </row>
    <row r="59" spans="1:22" ht="27">
      <c r="A59" s="233"/>
      <c r="B59" s="37">
        <v>120001464</v>
      </c>
      <c r="C59" s="37">
        <v>995473</v>
      </c>
      <c r="D59" s="81"/>
      <c r="E59" s="84">
        <f>IF(C59&gt;0,18%,0)</f>
        <v>0.18</v>
      </c>
      <c r="F59" s="81"/>
      <c r="G59" s="150" t="s">
        <v>207</v>
      </c>
      <c r="H59" s="192" t="s">
        <v>209</v>
      </c>
      <c r="I59" s="150" t="s">
        <v>0</v>
      </c>
      <c r="J59" s="97">
        <v>192.89</v>
      </c>
      <c r="K59" s="73">
        <v>116.9</v>
      </c>
      <c r="L59" s="73">
        <f>K59/1.18</f>
        <v>99.067796610169495</v>
      </c>
      <c r="M59" s="73">
        <f>J59*L59</f>
        <v>19109.187288135592</v>
      </c>
      <c r="N59" s="73">
        <f>IF(ISBLANK(F59),E59*M59,F59*M59)</f>
        <v>3439.6537118644064</v>
      </c>
      <c r="O59" s="73">
        <f>+N59+M59</f>
        <v>22548.841</v>
      </c>
      <c r="Q59" s="96"/>
      <c r="R59" s="96"/>
      <c r="V59" s="96"/>
    </row>
    <row r="60" spans="1:22" ht="27">
      <c r="A60" s="232" t="s">
        <v>125</v>
      </c>
      <c r="B60" s="85"/>
      <c r="C60" s="85"/>
      <c r="D60" s="85"/>
      <c r="E60" s="78"/>
      <c r="F60" s="85"/>
      <c r="G60" s="153">
        <v>13.61</v>
      </c>
      <c r="H60" s="192" t="s">
        <v>211</v>
      </c>
      <c r="I60" s="153"/>
      <c r="J60" s="97"/>
      <c r="K60" s="74"/>
      <c r="L60" s="74"/>
      <c r="M60" s="74"/>
      <c r="N60" s="74"/>
      <c r="O60" s="74"/>
      <c r="Q60" s="96"/>
      <c r="R60" s="96"/>
      <c r="V60" s="96"/>
    </row>
    <row r="61" spans="1:22">
      <c r="A61" s="233"/>
      <c r="B61" s="37">
        <v>120001490</v>
      </c>
      <c r="C61" s="37">
        <v>995473</v>
      </c>
      <c r="D61" s="81"/>
      <c r="E61" s="84">
        <f>IF(C61&gt;0,18%,0)</f>
        <v>0.18</v>
      </c>
      <c r="F61" s="81"/>
      <c r="G61" s="153" t="s">
        <v>210</v>
      </c>
      <c r="H61" s="192" t="s">
        <v>212</v>
      </c>
      <c r="I61" s="153" t="s">
        <v>0</v>
      </c>
      <c r="J61" s="97">
        <v>12.56</v>
      </c>
      <c r="K61" s="73">
        <v>155.9</v>
      </c>
      <c r="L61" s="73">
        <f>K61/1.18</f>
        <v>132.11864406779662</v>
      </c>
      <c r="M61" s="73">
        <f>J61*L61</f>
        <v>1659.4101694915257</v>
      </c>
      <c r="N61" s="73">
        <f>IF(ISBLANK(F61),E61*M61,F61*M61)</f>
        <v>298.6938305084746</v>
      </c>
      <c r="O61" s="73">
        <f>+N61+M61</f>
        <v>1958.1040000000003</v>
      </c>
      <c r="Q61" s="96"/>
      <c r="R61" s="96"/>
      <c r="V61" s="96"/>
    </row>
    <row r="62" spans="1:22" ht="40.5">
      <c r="A62" s="76" t="s">
        <v>136</v>
      </c>
      <c r="B62" s="85">
        <v>120001733</v>
      </c>
      <c r="C62" s="85">
        <v>995428</v>
      </c>
      <c r="D62" s="77"/>
      <c r="E62" s="78">
        <f>IF(C62&gt;0,18%,0)</f>
        <v>0.18</v>
      </c>
      <c r="F62" s="77"/>
      <c r="G62" s="153">
        <v>16.2</v>
      </c>
      <c r="H62" s="198" t="s">
        <v>213</v>
      </c>
      <c r="I62" s="153" t="s">
        <v>139</v>
      </c>
      <c r="J62" s="99">
        <v>3494.75</v>
      </c>
      <c r="K62" s="74">
        <v>24.85</v>
      </c>
      <c r="L62" s="74">
        <f>K62/1.18</f>
        <v>21.059322033898308</v>
      </c>
      <c r="M62" s="74">
        <f>J62*L62</f>
        <v>73597.065677966108</v>
      </c>
      <c r="N62" s="74">
        <f>IF(ISBLANK(F62),E62*M62,F62*M62)</f>
        <v>13247.471822033898</v>
      </c>
      <c r="O62" s="74">
        <f>+N62+M62</f>
        <v>86844.537500000006</v>
      </c>
      <c r="Q62" s="96"/>
      <c r="R62" s="96"/>
      <c r="V62" s="96"/>
    </row>
    <row r="63" spans="1:22">
      <c r="A63" s="34"/>
      <c r="B63" s="34"/>
      <c r="C63" s="34"/>
      <c r="D63" s="34"/>
      <c r="E63" s="39"/>
      <c r="F63" s="34"/>
      <c r="G63" s="9"/>
      <c r="H63" s="33"/>
      <c r="I63" s="33"/>
      <c r="J63" s="9"/>
      <c r="K63" s="41" t="s">
        <v>59</v>
      </c>
      <c r="L63" s="41"/>
      <c r="M63" s="54">
        <f>SUM(M31:M62)</f>
        <v>12623130.007288134</v>
      </c>
      <c r="N63" s="54">
        <f>SUM(N31:N62)</f>
        <v>2272163.4013118646</v>
      </c>
      <c r="O63" s="54">
        <f>SUM(O31:O62)</f>
        <v>14895293.408600003</v>
      </c>
    </row>
    <row r="64" spans="1:22">
      <c r="A64" s="80"/>
      <c r="B64" s="80"/>
      <c r="C64" s="80"/>
      <c r="D64" s="80"/>
      <c r="E64" s="40"/>
      <c r="F64" s="80"/>
      <c r="G64" s="34"/>
      <c r="H64" s="14"/>
      <c r="I64" s="14"/>
      <c r="J64" s="9"/>
      <c r="K64" s="42" t="s">
        <v>63</v>
      </c>
      <c r="L64" s="42"/>
      <c r="M64" s="48"/>
      <c r="N64" s="43">
        <f>+M64</f>
        <v>0</v>
      </c>
      <c r="O64" s="37"/>
    </row>
    <row r="65" spans="1:15">
      <c r="A65" s="37"/>
      <c r="B65" s="37"/>
      <c r="C65" s="37"/>
      <c r="D65" s="37"/>
      <c r="E65" s="82"/>
      <c r="F65" s="37"/>
      <c r="G65" s="37"/>
      <c r="H65" s="37"/>
      <c r="I65" s="37"/>
      <c r="J65" s="37"/>
      <c r="K65" s="42" t="s">
        <v>25</v>
      </c>
      <c r="L65" s="42"/>
      <c r="M65" s="44">
        <f>+M63*M64</f>
        <v>0</v>
      </c>
      <c r="N65" s="44">
        <f>+N63*N64</f>
        <v>0</v>
      </c>
      <c r="O65" s="37"/>
    </row>
    <row r="66" spans="1:15">
      <c r="A66" s="37"/>
      <c r="B66" s="37"/>
      <c r="C66" s="37"/>
      <c r="D66" s="37"/>
      <c r="E66" s="82"/>
      <c r="F66" s="37"/>
      <c r="G66" s="37"/>
      <c r="H66" s="37"/>
      <c r="I66" s="37"/>
      <c r="J66" s="37"/>
      <c r="K66" s="42" t="s">
        <v>26</v>
      </c>
      <c r="L66" s="42"/>
      <c r="M66" s="54">
        <f>+M65+M63</f>
        <v>12623130.007288134</v>
      </c>
      <c r="N66" s="49"/>
      <c r="O66" s="37"/>
    </row>
    <row r="67" spans="1:15">
      <c r="A67" s="37"/>
      <c r="B67" s="37"/>
      <c r="C67" s="37"/>
      <c r="D67" s="37"/>
      <c r="E67" s="82"/>
      <c r="F67" s="37"/>
      <c r="G67" s="37"/>
      <c r="H67" s="37"/>
      <c r="I67" s="37"/>
      <c r="J67" s="37"/>
      <c r="K67" s="45" t="s">
        <v>27</v>
      </c>
      <c r="L67" s="45"/>
      <c r="M67" s="35"/>
      <c r="N67" s="54">
        <f>+N63+N65</f>
        <v>2272163.4013118646</v>
      </c>
      <c r="O67" s="37"/>
    </row>
    <row r="68" spans="1:15">
      <c r="E68" s="50"/>
    </row>
    <row r="69" spans="1:15">
      <c r="E69" s="50"/>
    </row>
    <row r="70" spans="1:15">
      <c r="A70" s="51" t="s">
        <v>28</v>
      </c>
      <c r="E70" s="50"/>
    </row>
    <row r="71" spans="1:15">
      <c r="A71" s="51" t="s">
        <v>29</v>
      </c>
      <c r="E71" s="50"/>
    </row>
    <row r="72" spans="1:15">
      <c r="E72" s="50"/>
      <c r="M72" s="91"/>
      <c r="N72" s="91"/>
    </row>
    <row r="73" spans="1:15">
      <c r="E73" s="50"/>
      <c r="M73" s="91"/>
    </row>
    <row r="74" spans="1:15">
      <c r="A74" s="47"/>
      <c r="B74" s="47"/>
      <c r="C74" s="47"/>
      <c r="D74" s="51"/>
      <c r="E74" s="52"/>
      <c r="F74" s="51"/>
      <c r="G74" s="51"/>
      <c r="H74" s="16"/>
      <c r="I74" s="16"/>
      <c r="J74" s="16"/>
      <c r="K74" s="16"/>
      <c r="L74" s="16"/>
      <c r="M74" s="51"/>
      <c r="N74" s="51"/>
      <c r="O74" s="51"/>
    </row>
    <row r="195" ht="15" customHeight="1"/>
    <row r="198" ht="100.5" customHeight="1"/>
    <row r="203" ht="71.25" customHeight="1"/>
    <row r="216" ht="86.25" customHeight="1"/>
    <row r="219" ht="86.25" customHeight="1"/>
    <row r="226" ht="128.25" customHeight="1"/>
  </sheetData>
  <sheetProtection algorithmName="SHA-512" hashValue="aFGiK5JUYCwjPh7v7NVyFLJT+ObBD9n71I7CmOGgjhdRDCSW2NIW6c3E6pgWTh1ibahF9CdnFp6om4uBwpT4+Q==" saltValue="AWp721DJ+N6t6rsZwy1sQw==" spinCount="100000" sheet="1" objects="1" scenarios="1"/>
  <mergeCells count="64">
    <mergeCell ref="N27:N28"/>
    <mergeCell ref="A50:A51"/>
    <mergeCell ref="A52:A53"/>
    <mergeCell ref="L24:O24"/>
    <mergeCell ref="A31:A32"/>
    <mergeCell ref="G29:H29"/>
    <mergeCell ref="O27:O28"/>
    <mergeCell ref="G27:H28"/>
    <mergeCell ref="A13:O13"/>
    <mergeCell ref="A14:O14"/>
    <mergeCell ref="A15:O15"/>
    <mergeCell ref="A16:O16"/>
    <mergeCell ref="A25:M25"/>
    <mergeCell ref="L20:O20"/>
    <mergeCell ref="L21:O21"/>
    <mergeCell ref="L22:O22"/>
    <mergeCell ref="A20:C20"/>
    <mergeCell ref="A21:C21"/>
    <mergeCell ref="L23:O23"/>
    <mergeCell ref="A12:J12"/>
    <mergeCell ref="E27:F28"/>
    <mergeCell ref="B27:B28"/>
    <mergeCell ref="G26:H26"/>
    <mergeCell ref="I27:I28"/>
    <mergeCell ref="D19:K19"/>
    <mergeCell ref="D20:K20"/>
    <mergeCell ref="D21:K21"/>
    <mergeCell ref="D22:K22"/>
    <mergeCell ref="D23:K23"/>
    <mergeCell ref="A24:K24"/>
    <mergeCell ref="A17:O17"/>
    <mergeCell ref="A18:O18"/>
    <mergeCell ref="L19:O19"/>
    <mergeCell ref="A27:A28"/>
    <mergeCell ref="K12:N12"/>
    <mergeCell ref="A1:N1"/>
    <mergeCell ref="A2:N2"/>
    <mergeCell ref="A3:N3"/>
    <mergeCell ref="A4:N4"/>
    <mergeCell ref="A5:N5"/>
    <mergeCell ref="B6:N6"/>
    <mergeCell ref="D10:J10"/>
    <mergeCell ref="D11:J11"/>
    <mergeCell ref="A7:J7"/>
    <mergeCell ref="A8:J8"/>
    <mergeCell ref="A9:J9"/>
    <mergeCell ref="K7:N7"/>
    <mergeCell ref="K8:N8"/>
    <mergeCell ref="K9:N9"/>
    <mergeCell ref="K10:N10"/>
    <mergeCell ref="K11:N11"/>
    <mergeCell ref="A60:A61"/>
    <mergeCell ref="J26:M26"/>
    <mergeCell ref="M27:M28"/>
    <mergeCell ref="L27:L28"/>
    <mergeCell ref="D27:D28"/>
    <mergeCell ref="J27:J28"/>
    <mergeCell ref="A43:A44"/>
    <mergeCell ref="G30:H30"/>
    <mergeCell ref="K27:K28"/>
    <mergeCell ref="A55:A56"/>
    <mergeCell ref="A33:A34"/>
    <mergeCell ref="A45:A46"/>
    <mergeCell ref="A58:A59"/>
  </mergeCells>
  <dataValidations count="3">
    <dataValidation type="decimal" operator="greaterThanOrEqual" allowBlank="1" showInputMessage="1" showErrorMessage="1" prompt="Please GST Rate" sqref="F61:F62 F57:F59 F31:F46" xr:uid="{00000000-0002-0000-0000-000000000000}">
      <formula1>0</formula1>
    </dataValidation>
    <dataValidation allowBlank="1" showInputMessage="1" showErrorMessage="1" prompt="Please Enter SAC Code" sqref="D61:D62 D57:D59 D31:D46" xr:uid="{00000000-0002-0000-0000-000001000000}"/>
    <dataValidation allowBlank="1" showInputMessage="1" showErrorMessage="1" error="ENTER PERCENTAGE " prompt="Please Enter Percentage" sqref="M64" xr:uid="{00000000-0002-0000-0000-000002000000}"/>
  </dataValidations>
  <pageMargins left="0.25" right="0.25" top="0.75" bottom="0.75" header="0.3" footer="0.3"/>
  <pageSetup paperSize="9" scale="5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84250-185F-4EE3-9EAB-48524408804E}">
  <dimension ref="A1:M32"/>
  <sheetViews>
    <sheetView tabSelected="1" topLeftCell="A15" workbookViewId="0">
      <selection activeCell="H20" sqref="H20"/>
    </sheetView>
  </sheetViews>
  <sheetFormatPr defaultRowHeight="12.75"/>
  <cols>
    <col min="1" max="1" width="9.28515625" style="163" bestFit="1" customWidth="1"/>
    <col min="2" max="2" width="16" style="163" customWidth="1"/>
    <col min="3" max="3" width="9.28515625" style="163" bestFit="1" customWidth="1"/>
    <col min="4" max="4" width="9.140625" style="163"/>
    <col min="5" max="5" width="9.28515625" style="160" bestFit="1" customWidth="1"/>
    <col min="6" max="7" width="9.140625" style="163"/>
    <col min="8" max="8" width="66.7109375" style="163" customWidth="1"/>
    <col min="9" max="9" width="9.140625" style="163"/>
    <col min="10" max="10" width="9.85546875" style="163" bestFit="1" customWidth="1"/>
    <col min="11" max="11" width="9.42578125" style="163" customWidth="1"/>
    <col min="12" max="12" width="13.140625" style="163" customWidth="1"/>
    <col min="13" max="13" width="14" style="163" bestFit="1" customWidth="1"/>
    <col min="14" max="16384" width="9.140625" style="163"/>
  </cols>
  <sheetData>
    <row r="1" spans="1:13" s="160" customFormat="1">
      <c r="A1" s="284" t="s">
        <v>2</v>
      </c>
      <c r="B1" s="284"/>
      <c r="C1" s="284"/>
      <c r="D1" s="284"/>
      <c r="E1" s="284"/>
      <c r="F1" s="284"/>
      <c r="G1" s="284"/>
      <c r="H1" s="284"/>
      <c r="I1" s="284"/>
      <c r="J1" s="284"/>
      <c r="K1" s="284"/>
      <c r="L1" s="284"/>
      <c r="M1" s="284"/>
    </row>
    <row r="2" spans="1:13" s="160" customFormat="1">
      <c r="A2" s="285" t="s">
        <v>3</v>
      </c>
      <c r="B2" s="285"/>
      <c r="C2" s="285"/>
      <c r="D2" s="285"/>
      <c r="E2" s="285"/>
      <c r="F2" s="285"/>
      <c r="G2" s="285"/>
      <c r="H2" s="285"/>
      <c r="I2" s="285"/>
      <c r="J2" s="285"/>
      <c r="K2" s="285"/>
      <c r="L2" s="285"/>
      <c r="M2" s="285"/>
    </row>
    <row r="3" spans="1:13" s="160" customFormat="1">
      <c r="A3" s="285" t="s">
        <v>4</v>
      </c>
      <c r="B3" s="285"/>
      <c r="C3" s="285"/>
      <c r="D3" s="285"/>
      <c r="E3" s="285"/>
      <c r="F3" s="285"/>
      <c r="G3" s="285"/>
      <c r="H3" s="285"/>
      <c r="I3" s="285"/>
      <c r="J3" s="285"/>
      <c r="K3" s="285"/>
      <c r="L3" s="285"/>
      <c r="M3" s="285"/>
    </row>
    <row r="4" spans="1:13" s="160" customFormat="1">
      <c r="A4" s="286" t="s">
        <v>174</v>
      </c>
      <c r="B4" s="286"/>
      <c r="C4" s="286"/>
      <c r="D4" s="286"/>
      <c r="E4" s="286"/>
      <c r="F4" s="286"/>
      <c r="G4" s="286"/>
      <c r="H4" s="286"/>
      <c r="I4" s="286"/>
      <c r="J4" s="286"/>
      <c r="K4" s="286"/>
      <c r="L4" s="286"/>
      <c r="M4" s="286"/>
    </row>
    <row r="5" spans="1:13" s="160" customFormat="1">
      <c r="A5" s="287" t="s">
        <v>5</v>
      </c>
      <c r="B5" s="288"/>
      <c r="C5" s="288"/>
      <c r="D5" s="288"/>
      <c r="E5" s="288"/>
      <c r="F5" s="288"/>
      <c r="G5" s="288"/>
      <c r="H5" s="288"/>
      <c r="I5" s="288"/>
      <c r="J5" s="288"/>
      <c r="K5" s="288"/>
      <c r="L5" s="288"/>
      <c r="M5" s="288"/>
    </row>
    <row r="6" spans="1:13" s="160" customFormat="1">
      <c r="A6" s="280" t="s">
        <v>6</v>
      </c>
      <c r="B6" s="281"/>
      <c r="C6" s="281"/>
      <c r="D6" s="281"/>
      <c r="E6" s="281"/>
      <c r="F6" s="281"/>
      <c r="G6" s="281"/>
      <c r="H6" s="281"/>
      <c r="I6" s="281"/>
      <c r="J6" s="281"/>
      <c r="K6" s="282"/>
      <c r="L6" s="283" t="s">
        <v>7</v>
      </c>
      <c r="M6" s="283"/>
    </row>
    <row r="7" spans="1:13" s="160" customFormat="1">
      <c r="A7" s="283" t="s">
        <v>8</v>
      </c>
      <c r="B7" s="283"/>
      <c r="C7" s="289"/>
      <c r="D7" s="289"/>
      <c r="E7" s="289"/>
      <c r="F7" s="289"/>
      <c r="G7" s="289"/>
      <c r="H7" s="289"/>
      <c r="I7" s="289"/>
      <c r="J7" s="289"/>
      <c r="K7" s="289"/>
      <c r="L7" s="283" t="s">
        <v>9</v>
      </c>
      <c r="M7" s="283"/>
    </row>
    <row r="8" spans="1:13" s="160" customFormat="1">
      <c r="A8" s="283" t="s">
        <v>10</v>
      </c>
      <c r="B8" s="283"/>
      <c r="C8" s="289"/>
      <c r="D8" s="289"/>
      <c r="E8" s="289"/>
      <c r="F8" s="289"/>
      <c r="G8" s="289"/>
      <c r="H8" s="289"/>
      <c r="I8" s="289"/>
      <c r="J8" s="289"/>
      <c r="K8" s="289"/>
      <c r="L8" s="283" t="s">
        <v>11</v>
      </c>
      <c r="M8" s="283"/>
    </row>
    <row r="9" spans="1:13" s="160" customFormat="1">
      <c r="A9" s="161"/>
      <c r="B9" s="161"/>
      <c r="C9" s="289"/>
      <c r="D9" s="289"/>
      <c r="E9" s="289"/>
      <c r="F9" s="289"/>
      <c r="G9" s="289"/>
      <c r="H9" s="289"/>
      <c r="I9" s="289"/>
      <c r="J9" s="289"/>
      <c r="K9" s="289"/>
      <c r="L9" s="283" t="s">
        <v>12</v>
      </c>
      <c r="M9" s="283"/>
    </row>
    <row r="10" spans="1:13" s="160" customFormat="1">
      <c r="A10" s="162"/>
      <c r="B10" s="162"/>
      <c r="C10" s="289"/>
      <c r="D10" s="289"/>
      <c r="E10" s="289"/>
      <c r="F10" s="289"/>
      <c r="G10" s="289"/>
      <c r="H10" s="289"/>
      <c r="I10" s="289"/>
      <c r="J10" s="289"/>
      <c r="K10" s="289"/>
      <c r="L10" s="283" t="s">
        <v>13</v>
      </c>
      <c r="M10" s="283"/>
    </row>
    <row r="11" spans="1:13" s="160" customFormat="1">
      <c r="A11" s="290"/>
      <c r="B11" s="290"/>
      <c r="C11" s="290"/>
      <c r="D11" s="290"/>
      <c r="E11" s="290"/>
      <c r="F11" s="290"/>
      <c r="G11" s="290"/>
      <c r="H11" s="290"/>
      <c r="I11" s="290"/>
      <c r="J11" s="290"/>
      <c r="K11" s="290"/>
      <c r="L11" s="283" t="s">
        <v>14</v>
      </c>
      <c r="M11" s="283"/>
    </row>
    <row r="12" spans="1:13">
      <c r="A12" s="291" t="s">
        <v>175</v>
      </c>
      <c r="B12" s="291"/>
      <c r="C12" s="291"/>
      <c r="D12" s="291"/>
      <c r="E12" s="291"/>
      <c r="F12" s="291"/>
      <c r="G12" s="291"/>
      <c r="H12" s="291"/>
      <c r="I12" s="291"/>
      <c r="J12" s="291"/>
      <c r="K12" s="291"/>
      <c r="L12" s="291"/>
      <c r="M12" s="291"/>
    </row>
    <row r="13" spans="1:13" s="166" customFormat="1">
      <c r="A13" s="164"/>
      <c r="B13" s="164"/>
      <c r="C13" s="164"/>
      <c r="D13" s="164"/>
      <c r="E13" s="290"/>
      <c r="F13" s="290"/>
      <c r="G13" s="301"/>
      <c r="H13" s="302"/>
      <c r="I13" s="165"/>
      <c r="J13" s="293"/>
      <c r="K13" s="293"/>
      <c r="L13" s="293"/>
      <c r="M13" s="165"/>
    </row>
    <row r="14" spans="1:13" s="168" customFormat="1" ht="15" customHeight="1">
      <c r="A14" s="291" t="s">
        <v>15</v>
      </c>
      <c r="B14" s="291" t="s">
        <v>152</v>
      </c>
      <c r="C14" s="167" t="s">
        <v>17</v>
      </c>
      <c r="D14" s="292" t="s">
        <v>22</v>
      </c>
      <c r="E14" s="292" t="s">
        <v>153</v>
      </c>
      <c r="F14" s="292"/>
      <c r="G14" s="297" t="s">
        <v>33</v>
      </c>
      <c r="H14" s="298"/>
      <c r="I14" s="291" t="s">
        <v>1</v>
      </c>
      <c r="J14" s="291" t="s">
        <v>154</v>
      </c>
      <c r="K14" s="291" t="s">
        <v>155</v>
      </c>
      <c r="L14" s="291" t="s">
        <v>156</v>
      </c>
      <c r="M14" s="291" t="s">
        <v>157</v>
      </c>
    </row>
    <row r="15" spans="1:13" s="168" customFormat="1" ht="43.5" customHeight="1">
      <c r="A15" s="291"/>
      <c r="B15" s="291"/>
      <c r="C15" s="167" t="s">
        <v>20</v>
      </c>
      <c r="D15" s="292"/>
      <c r="E15" s="292"/>
      <c r="F15" s="292"/>
      <c r="G15" s="299"/>
      <c r="H15" s="300"/>
      <c r="I15" s="291"/>
      <c r="J15" s="291"/>
      <c r="K15" s="291"/>
      <c r="L15" s="291"/>
      <c r="M15" s="291"/>
    </row>
    <row r="16" spans="1:13" s="166" customFormat="1" ht="15" customHeight="1">
      <c r="A16" s="169"/>
      <c r="B16" s="169"/>
      <c r="C16" s="167"/>
      <c r="D16" s="167"/>
      <c r="E16" s="292"/>
      <c r="F16" s="292"/>
      <c r="G16" s="303" t="s">
        <v>158</v>
      </c>
      <c r="H16" s="304"/>
      <c r="I16" s="187"/>
      <c r="J16" s="162"/>
      <c r="K16" s="162"/>
      <c r="L16" s="162"/>
      <c r="M16" s="162"/>
    </row>
    <row r="17" spans="1:13" ht="15" customHeight="1">
      <c r="A17" s="294">
        <v>1</v>
      </c>
      <c r="B17" s="204"/>
      <c r="C17" s="170"/>
      <c r="D17" s="172"/>
      <c r="E17" s="172"/>
      <c r="F17" s="172"/>
      <c r="G17" s="208"/>
      <c r="H17" s="199" t="s">
        <v>217</v>
      </c>
      <c r="I17" s="173"/>
      <c r="J17" s="174"/>
      <c r="K17" s="174"/>
      <c r="L17" s="176"/>
      <c r="M17" s="176"/>
    </row>
    <row r="18" spans="1:13" ht="202.5">
      <c r="A18" s="295"/>
      <c r="B18" s="204" t="s">
        <v>159</v>
      </c>
      <c r="C18" s="210">
        <v>995454</v>
      </c>
      <c r="D18" s="206"/>
      <c r="E18" s="203">
        <v>0.18</v>
      </c>
      <c r="F18" s="209"/>
      <c r="G18" s="207" t="s">
        <v>164</v>
      </c>
      <c r="H18" s="200" t="s">
        <v>218</v>
      </c>
      <c r="I18" s="173" t="s">
        <v>139</v>
      </c>
      <c r="J18" s="174">
        <v>179.7</v>
      </c>
      <c r="K18" s="175"/>
      <c r="L18" s="202">
        <f t="shared" ref="L18" si="0">K18*J18</f>
        <v>0</v>
      </c>
      <c r="M18" s="176">
        <f t="shared" ref="M18:M21" si="1">IF(ISBLANK(F18),E18*L18,F18*L18)</f>
        <v>0</v>
      </c>
    </row>
    <row r="19" spans="1:13" ht="27">
      <c r="A19" s="294">
        <v>2</v>
      </c>
      <c r="B19" s="170"/>
      <c r="C19" s="170"/>
      <c r="D19" s="170"/>
      <c r="E19" s="172"/>
      <c r="F19" s="170"/>
      <c r="G19" s="172"/>
      <c r="H19" s="201" t="s">
        <v>219</v>
      </c>
      <c r="I19" s="173"/>
      <c r="J19" s="174"/>
      <c r="K19" s="174"/>
      <c r="L19" s="176"/>
      <c r="M19" s="176"/>
    </row>
    <row r="20" spans="1:13" ht="94.5">
      <c r="A20" s="295"/>
      <c r="B20" s="170" t="s">
        <v>159</v>
      </c>
      <c r="C20" s="170">
        <v>995424</v>
      </c>
      <c r="D20" s="206"/>
      <c r="E20" s="203">
        <v>0.18</v>
      </c>
      <c r="F20" s="206"/>
      <c r="G20" s="172" t="s">
        <v>165</v>
      </c>
      <c r="H20" s="197" t="s">
        <v>220</v>
      </c>
      <c r="I20" s="173" t="s">
        <v>168</v>
      </c>
      <c r="J20" s="174">
        <v>255.6</v>
      </c>
      <c r="K20" s="175"/>
      <c r="L20" s="202">
        <f t="shared" ref="L20:L21" si="2">K20*J20</f>
        <v>0</v>
      </c>
      <c r="M20" s="176">
        <f t="shared" si="1"/>
        <v>0</v>
      </c>
    </row>
    <row r="21" spans="1:13" ht="81">
      <c r="A21" s="153">
        <v>3</v>
      </c>
      <c r="B21" s="170" t="s">
        <v>159</v>
      </c>
      <c r="C21" s="170">
        <v>995421</v>
      </c>
      <c r="D21" s="171"/>
      <c r="E21" s="172">
        <v>0.18</v>
      </c>
      <c r="F21" s="205"/>
      <c r="G21" s="188" t="s">
        <v>166</v>
      </c>
      <c r="H21" s="197" t="s">
        <v>221</v>
      </c>
      <c r="I21" s="173" t="s">
        <v>139</v>
      </c>
      <c r="J21" s="189">
        <v>1754.6379999999999</v>
      </c>
      <c r="K21" s="175"/>
      <c r="L21" s="202">
        <f t="shared" si="2"/>
        <v>0</v>
      </c>
      <c r="M21" s="176">
        <f t="shared" si="1"/>
        <v>0</v>
      </c>
    </row>
    <row r="22" spans="1:13" s="166" customFormat="1">
      <c r="A22" s="177"/>
      <c r="B22" s="177"/>
      <c r="C22" s="177"/>
      <c r="D22" s="177"/>
      <c r="E22" s="178"/>
      <c r="F22" s="185"/>
      <c r="G22" s="185"/>
      <c r="H22" s="296" t="s">
        <v>160</v>
      </c>
      <c r="I22" s="296"/>
      <c r="J22" s="296"/>
      <c r="K22" s="296"/>
      <c r="L22" s="186">
        <f>SUM(L17:L21)</f>
        <v>0</v>
      </c>
      <c r="M22" s="179">
        <f>SUM(M17:M21)</f>
        <v>0</v>
      </c>
    </row>
    <row r="23" spans="1:13" s="166" customFormat="1">
      <c r="E23" s="168"/>
      <c r="I23" s="180"/>
    </row>
    <row r="24" spans="1:13" s="166" customFormat="1">
      <c r="E24" s="168"/>
      <c r="I24" s="180"/>
    </row>
    <row r="25" spans="1:13" s="166" customFormat="1">
      <c r="A25" s="166" t="s">
        <v>161</v>
      </c>
      <c r="E25" s="168"/>
      <c r="I25" s="180"/>
    </row>
    <row r="26" spans="1:13" s="166" customFormat="1">
      <c r="E26" s="168"/>
      <c r="I26" s="180"/>
    </row>
    <row r="27" spans="1:13" s="166" customFormat="1">
      <c r="E27" s="168"/>
      <c r="I27" s="180"/>
    </row>
    <row r="28" spans="1:13" s="166" customFormat="1">
      <c r="E28" s="168"/>
      <c r="I28" s="180"/>
    </row>
    <row r="29" spans="1:13" s="166" customFormat="1">
      <c r="E29" s="168"/>
      <c r="I29" s="180"/>
    </row>
    <row r="30" spans="1:13" s="166" customFormat="1">
      <c r="E30" s="168"/>
      <c r="I30" s="180"/>
      <c r="J30" s="180"/>
      <c r="K30" s="181" t="s">
        <v>41</v>
      </c>
      <c r="L30" s="182">
        <v>0</v>
      </c>
    </row>
    <row r="31" spans="1:13" s="166" customFormat="1">
      <c r="A31" s="183" t="s">
        <v>40</v>
      </c>
      <c r="E31" s="168"/>
      <c r="I31" s="180"/>
      <c r="J31" s="180"/>
      <c r="K31" s="181" t="s">
        <v>43</v>
      </c>
      <c r="L31" s="182">
        <v>0</v>
      </c>
    </row>
    <row r="32" spans="1:13" s="166" customFormat="1">
      <c r="A32" s="183" t="s">
        <v>42</v>
      </c>
      <c r="E32" s="168"/>
      <c r="I32" s="180"/>
    </row>
  </sheetData>
  <sheetProtection algorithmName="SHA-512" hashValue="Y9ic5QNLSUeFO1AqYLdZ1/VepwXnXVbotMat1ZdyedOcy6LNpnFil49EgBQfJnJvpp4ZtGknxKje7mGgNIlKfg==" saltValue="co/D7C43qNw1WJ7waHq2gw==" spinCount="100000" sheet="1" objects="1" scenarios="1"/>
  <mergeCells count="38">
    <mergeCell ref="A17:A18"/>
    <mergeCell ref="H22:K22"/>
    <mergeCell ref="G14:H15"/>
    <mergeCell ref="G13:H13"/>
    <mergeCell ref="G16:H16"/>
    <mergeCell ref="I14:I15"/>
    <mergeCell ref="J14:J15"/>
    <mergeCell ref="K14:K15"/>
    <mergeCell ref="A19:A20"/>
    <mergeCell ref="L14:L15"/>
    <mergeCell ref="M14:M15"/>
    <mergeCell ref="E16:F16"/>
    <mergeCell ref="A12:M12"/>
    <mergeCell ref="E13:F13"/>
    <mergeCell ref="J13:L13"/>
    <mergeCell ref="A14:A15"/>
    <mergeCell ref="B14:B15"/>
    <mergeCell ref="D14:D15"/>
    <mergeCell ref="E14:F15"/>
    <mergeCell ref="C9:K9"/>
    <mergeCell ref="L9:M9"/>
    <mergeCell ref="C10:K10"/>
    <mergeCell ref="L10:M10"/>
    <mergeCell ref="A11:K11"/>
    <mergeCell ref="L11:M11"/>
    <mergeCell ref="A7:B7"/>
    <mergeCell ref="C7:K7"/>
    <mergeCell ref="L7:M7"/>
    <mergeCell ref="A8:B8"/>
    <mergeCell ref="C8:K8"/>
    <mergeCell ref="L8:M8"/>
    <mergeCell ref="A6:K6"/>
    <mergeCell ref="L6:M6"/>
    <mergeCell ref="A1:M1"/>
    <mergeCell ref="A2:M2"/>
    <mergeCell ref="A3:M3"/>
    <mergeCell ref="A4:M4"/>
    <mergeCell ref="A5:M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7"/>
  <sheetViews>
    <sheetView topLeftCell="A15" workbookViewId="0">
      <selection activeCell="D13" sqref="D13"/>
    </sheetView>
  </sheetViews>
  <sheetFormatPr defaultRowHeight="15"/>
  <cols>
    <col min="1" max="1" width="8.5703125" style="53" customWidth="1"/>
    <col min="2" max="2" width="67.7109375" style="8" customWidth="1"/>
    <col min="3" max="3" width="17.85546875" style="8" customWidth="1"/>
    <col min="4" max="4" width="22.5703125" style="8" customWidth="1"/>
    <col min="5" max="16384" width="9.140625" style="8"/>
  </cols>
  <sheetData>
    <row r="1" spans="1:9" ht="36" customHeight="1">
      <c r="A1" s="307" t="s">
        <v>50</v>
      </c>
      <c r="B1" s="308"/>
      <c r="C1" s="308"/>
      <c r="D1" s="309"/>
    </row>
    <row r="2" spans="1:9">
      <c r="A2" s="310" t="s">
        <v>45</v>
      </c>
      <c r="B2" s="310"/>
      <c r="C2" s="310"/>
      <c r="D2" s="310"/>
    </row>
    <row r="3" spans="1:9" hidden="1">
      <c r="A3" s="306"/>
      <c r="B3" s="311"/>
      <c r="C3" s="306" t="s">
        <v>7</v>
      </c>
      <c r="D3" s="306"/>
    </row>
    <row r="4" spans="1:9" hidden="1">
      <c r="A4" s="55" t="s">
        <v>31</v>
      </c>
      <c r="B4" s="56"/>
      <c r="C4" s="305" t="s">
        <v>9</v>
      </c>
      <c r="D4" s="306"/>
    </row>
    <row r="5" spans="1:9" hidden="1">
      <c r="A5" s="55" t="s">
        <v>32</v>
      </c>
      <c r="B5" s="10" t="str">
        <f>'[2]Names of Bidder'!C9</f>
        <v>…….. …… ………. ……….</v>
      </c>
      <c r="C5" s="305" t="s">
        <v>11</v>
      </c>
      <c r="D5" s="306"/>
    </row>
    <row r="6" spans="1:9" hidden="1">
      <c r="A6" s="57"/>
      <c r="B6" s="10" t="str">
        <f>'[2]Names of Bidder'!C10</f>
        <v>…….. …… ………. ……….</v>
      </c>
      <c r="C6" s="305" t="s">
        <v>12</v>
      </c>
      <c r="D6" s="306"/>
    </row>
    <row r="7" spans="1:9" hidden="1">
      <c r="A7" s="57"/>
      <c r="B7" s="10" t="str">
        <f>'[2]Names of Bidder'!C11</f>
        <v>…….. …… ………. ……….</v>
      </c>
      <c r="C7" s="305" t="s">
        <v>13</v>
      </c>
      <c r="D7" s="306"/>
    </row>
    <row r="8" spans="1:9" hidden="1">
      <c r="A8" s="58"/>
      <c r="B8" s="59"/>
      <c r="C8" s="306" t="s">
        <v>14</v>
      </c>
      <c r="D8" s="306"/>
    </row>
    <row r="9" spans="1:9" ht="30">
      <c r="A9" s="60" t="s">
        <v>15</v>
      </c>
      <c r="B9" s="312" t="s">
        <v>46</v>
      </c>
      <c r="C9" s="312"/>
      <c r="D9" s="60" t="s">
        <v>47</v>
      </c>
      <c r="I9" s="61"/>
    </row>
    <row r="10" spans="1:9" ht="33" customHeight="1">
      <c r="A10" s="62">
        <v>1</v>
      </c>
      <c r="B10" s="312" t="s">
        <v>48</v>
      </c>
      <c r="C10" s="312"/>
      <c r="D10" s="63"/>
    </row>
    <row r="11" spans="1:9" ht="43.5" customHeight="1">
      <c r="A11" s="62" t="s">
        <v>36</v>
      </c>
      <c r="B11" s="312" t="s">
        <v>49</v>
      </c>
      <c r="C11" s="312"/>
      <c r="D11" s="64">
        <f>'Sch-3A (Sch-Civil)'!N67</f>
        <v>2272163.4013118646</v>
      </c>
    </row>
    <row r="12" spans="1:9" ht="43.5" customHeight="1">
      <c r="A12" s="184" t="s">
        <v>162</v>
      </c>
      <c r="B12" s="313" t="s">
        <v>167</v>
      </c>
      <c r="C12" s="313"/>
      <c r="D12" s="64">
        <f>'Sch-3B (Non Sch-Civil)'!M22</f>
        <v>0</v>
      </c>
    </row>
    <row r="13" spans="1:9" ht="43.5" customHeight="1">
      <c r="A13" s="62">
        <v>2</v>
      </c>
      <c r="B13" s="312" t="s">
        <v>126</v>
      </c>
      <c r="C13" s="312"/>
      <c r="D13" s="64">
        <f>SUM(D11:D12)</f>
        <v>2272163.4013118646</v>
      </c>
    </row>
    <row r="14" spans="1:9">
      <c r="A14" s="65"/>
      <c r="D14" s="27"/>
    </row>
    <row r="15" spans="1:9">
      <c r="A15" s="65"/>
      <c r="D15" s="27"/>
    </row>
    <row r="16" spans="1:9" hidden="1">
      <c r="A16" s="65" t="s">
        <v>40</v>
      </c>
      <c r="B16" s="28" t="e">
        <v>#REF!</v>
      </c>
      <c r="C16" s="51" t="s">
        <v>41</v>
      </c>
      <c r="D16" s="69" t="e">
        <v>#REF!</v>
      </c>
    </row>
    <row r="17" spans="1:4" hidden="1">
      <c r="A17" s="66" t="s">
        <v>42</v>
      </c>
      <c r="B17" s="70" t="e">
        <v>#REF!</v>
      </c>
      <c r="C17" s="67" t="s">
        <v>43</v>
      </c>
      <c r="D17" s="69" t="e">
        <v>#REF!</v>
      </c>
    </row>
  </sheetData>
  <sheetProtection algorithmName="SHA-512" hashValue="Pfv3Actkx9XezAzHZM6BfISWELIvSRec2oYc9xlwlpaAxAwnKqCw/hr34r9/qV3VGSNJ8KKjPnugocHZW8XXPw==" saltValue="6liQq2kfmi36L1Cjnxusxg==" spinCount="100000" sheet="1" objects="1" scenarios="1"/>
  <mergeCells count="14">
    <mergeCell ref="B13:C13"/>
    <mergeCell ref="C6:D6"/>
    <mergeCell ref="C7:D7"/>
    <mergeCell ref="C8:D8"/>
    <mergeCell ref="B9:C9"/>
    <mergeCell ref="B10:C10"/>
    <mergeCell ref="B11:C11"/>
    <mergeCell ref="B12:C12"/>
    <mergeCell ref="C5:D5"/>
    <mergeCell ref="A1:D1"/>
    <mergeCell ref="A2:D2"/>
    <mergeCell ref="A3:B3"/>
    <mergeCell ref="C3:D3"/>
    <mergeCell ref="C4:D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24"/>
  <sheetViews>
    <sheetView zoomScaleNormal="100" workbookViewId="0">
      <selection activeCell="G19" sqref="G19"/>
    </sheetView>
  </sheetViews>
  <sheetFormatPr defaultRowHeight="18.75"/>
  <cols>
    <col min="1" max="1" width="11.5703125" style="32" customWidth="1"/>
    <col min="2" max="2" width="64.42578125" style="8" customWidth="1"/>
    <col min="3" max="3" width="19.7109375" style="8" customWidth="1"/>
    <col min="4" max="4" width="30.28515625" style="8" customWidth="1"/>
    <col min="5" max="5" width="11.5703125" style="8" bestFit="1" customWidth="1"/>
    <col min="6" max="6" width="12.42578125" style="8" bestFit="1" customWidth="1"/>
    <col min="7" max="7" width="9.140625" style="8"/>
    <col min="8" max="8" width="14.42578125" style="8" customWidth="1"/>
    <col min="9" max="9" width="19" style="8" bestFit="1" customWidth="1"/>
    <col min="10" max="16384" width="9.140625" style="8"/>
  </cols>
  <sheetData>
    <row r="1" spans="1:11" ht="26.25">
      <c r="A1" s="317" t="s">
        <v>30</v>
      </c>
      <c r="B1" s="317"/>
      <c r="C1" s="317"/>
      <c r="D1" s="317"/>
      <c r="E1" s="7"/>
      <c r="F1" s="7"/>
      <c r="G1" s="7"/>
      <c r="H1" s="7"/>
      <c r="I1" s="7"/>
      <c r="J1" s="7"/>
      <c r="K1" s="7"/>
    </row>
    <row r="2" spans="1:11" ht="23.25">
      <c r="A2" s="318" t="s">
        <v>44</v>
      </c>
      <c r="B2" s="318"/>
      <c r="C2" s="318"/>
      <c r="D2" s="318"/>
    </row>
    <row r="3" spans="1:11" ht="15">
      <c r="A3" s="306"/>
      <c r="B3" s="306"/>
      <c r="C3" s="306" t="s">
        <v>7</v>
      </c>
      <c r="D3" s="306"/>
    </row>
    <row r="4" spans="1:11" ht="15" hidden="1">
      <c r="A4" s="9" t="s">
        <v>31</v>
      </c>
      <c r="B4" s="10" t="e">
        <f>'[2]Names of Bidder'!C8</f>
        <v>#REF!</v>
      </c>
      <c r="C4" s="5" t="s">
        <v>9</v>
      </c>
      <c r="D4" s="5"/>
    </row>
    <row r="5" spans="1:11" ht="15" hidden="1">
      <c r="A5" s="9" t="s">
        <v>32</v>
      </c>
      <c r="B5" s="10" t="str">
        <f>'[2]Names of Bidder'!C9</f>
        <v>…….. …… ………. ……….</v>
      </c>
      <c r="C5" s="5" t="s">
        <v>11</v>
      </c>
      <c r="D5" s="5"/>
    </row>
    <row r="6" spans="1:11" ht="18" hidden="1">
      <c r="A6" s="11"/>
      <c r="B6" s="10" t="str">
        <f>'[2]Names of Bidder'!C10</f>
        <v>…….. …… ………. ……….</v>
      </c>
      <c r="C6" s="5" t="s">
        <v>12</v>
      </c>
      <c r="D6" s="5"/>
    </row>
    <row r="7" spans="1:11" ht="18" hidden="1">
      <c r="A7" s="11"/>
      <c r="B7" s="10" t="str">
        <f>'[2]Names of Bidder'!C11</f>
        <v>…….. …… ………. ……….</v>
      </c>
      <c r="C7" s="5" t="s">
        <v>13</v>
      </c>
      <c r="D7" s="5"/>
    </row>
    <row r="8" spans="1:11" ht="15" hidden="1">
      <c r="A8" s="319"/>
      <c r="B8" s="319"/>
      <c r="C8" s="5" t="s">
        <v>14</v>
      </c>
      <c r="D8" s="5"/>
    </row>
    <row r="9" spans="1:11" s="15" customFormat="1" ht="33" customHeight="1">
      <c r="A9" s="13" t="s">
        <v>15</v>
      </c>
      <c r="B9" s="314" t="s">
        <v>33</v>
      </c>
      <c r="C9" s="314"/>
      <c r="D9" s="14" t="s">
        <v>34</v>
      </c>
    </row>
    <row r="10" spans="1:11" s="15" customFormat="1" ht="33" customHeight="1">
      <c r="A10" s="13">
        <v>1</v>
      </c>
      <c r="B10" s="325" t="s">
        <v>35</v>
      </c>
      <c r="C10" s="325"/>
      <c r="D10" s="14"/>
    </row>
    <row r="11" spans="1:11" ht="33" customHeight="1">
      <c r="A11" s="17" t="s">
        <v>36</v>
      </c>
      <c r="B11" s="326" t="s">
        <v>54</v>
      </c>
      <c r="C11" s="326"/>
      <c r="D11" s="12"/>
    </row>
    <row r="12" spans="1:11" ht="45" customHeight="1">
      <c r="A12" s="17"/>
      <c r="B12" s="316" t="s">
        <v>176</v>
      </c>
      <c r="C12" s="316"/>
      <c r="D12" s="18">
        <f>'Sch-3A (Sch-Civil)'!M66</f>
        <v>12623130.007288134</v>
      </c>
      <c r="E12" s="19"/>
    </row>
    <row r="13" spans="1:11" ht="45" customHeight="1">
      <c r="A13" s="17" t="s">
        <v>162</v>
      </c>
      <c r="B13" s="315" t="s">
        <v>163</v>
      </c>
      <c r="C13" s="315"/>
      <c r="D13" s="18"/>
      <c r="E13" s="19"/>
    </row>
    <row r="14" spans="1:11" ht="45" customHeight="1">
      <c r="A14" s="17"/>
      <c r="B14" s="316" t="s">
        <v>177</v>
      </c>
      <c r="C14" s="316"/>
      <c r="D14" s="18">
        <f>'Sch-3B (Non Sch-Civil)'!L22</f>
        <v>0</v>
      </c>
      <c r="E14" s="19"/>
    </row>
    <row r="15" spans="1:11" ht="18" customHeight="1">
      <c r="A15" s="17"/>
      <c r="B15" s="327" t="s">
        <v>37</v>
      </c>
      <c r="C15" s="328"/>
      <c r="D15" s="20">
        <f>D12+D14</f>
        <v>12623130.007288134</v>
      </c>
      <c r="E15" s="19"/>
      <c r="I15" s="86"/>
    </row>
    <row r="16" spans="1:11" ht="36" customHeight="1">
      <c r="A16" s="17"/>
      <c r="B16" s="320"/>
      <c r="C16" s="321"/>
      <c r="D16" s="18"/>
      <c r="E16" s="19"/>
    </row>
    <row r="17" spans="1:9" ht="21" customHeight="1">
      <c r="A17" s="21">
        <v>2</v>
      </c>
      <c r="B17" s="322" t="s">
        <v>38</v>
      </c>
      <c r="C17" s="323"/>
      <c r="D17" s="20">
        <f>'Sch5 Taxes'!D13</f>
        <v>2272163.4013118646</v>
      </c>
    </row>
    <row r="18" spans="1:9" ht="37.5" customHeight="1">
      <c r="A18" s="17"/>
      <c r="B18" s="22"/>
      <c r="C18" s="23"/>
      <c r="D18" s="18"/>
    </row>
    <row r="19" spans="1:9" ht="33" customHeight="1">
      <c r="A19" s="17"/>
      <c r="B19" s="324" t="s">
        <v>39</v>
      </c>
      <c r="C19" s="324"/>
      <c r="D19" s="72">
        <f>SUM(D15,D17)</f>
        <v>14895293.408599999</v>
      </c>
    </row>
    <row r="20" spans="1:9" ht="18">
      <c r="A20" s="24"/>
      <c r="B20" s="25"/>
      <c r="C20" s="25"/>
      <c r="D20" s="25"/>
      <c r="I20" s="19"/>
    </row>
    <row r="21" spans="1:9" ht="18">
      <c r="A21" s="26"/>
    </row>
    <row r="22" spans="1:9" ht="18" hidden="1">
      <c r="A22" s="26" t="s">
        <v>40</v>
      </c>
      <c r="B22" s="28" t="e">
        <v>#REF!</v>
      </c>
      <c r="C22" s="29" t="s">
        <v>41</v>
      </c>
      <c r="D22" s="71" t="e">
        <v>#REF!</v>
      </c>
    </row>
    <row r="23" spans="1:9" ht="18" hidden="1">
      <c r="A23" s="30" t="s">
        <v>42</v>
      </c>
      <c r="B23" s="70" t="e">
        <v>#REF!</v>
      </c>
      <c r="C23" s="31" t="s">
        <v>43</v>
      </c>
      <c r="D23" s="71" t="e">
        <v>#REF!</v>
      </c>
    </row>
    <row r="24" spans="1:9" hidden="1"/>
  </sheetData>
  <sheetProtection algorithmName="SHA-512" hashValue="g7sHAi8AP0Sg8EE1mPCdfu8XdiQ1+SoHng/LWb1s/5+YC/1+9y9hX6o27eBMh8VwNHdMV7ix1skRy2roVPTPXA==" saltValue="GJBw+2khnCk8Zvk98DaZJA==" spinCount="100000" sheet="1" objects="1" scenarios="1"/>
  <mergeCells count="15">
    <mergeCell ref="B16:C16"/>
    <mergeCell ref="B17:C17"/>
    <mergeCell ref="B19:C19"/>
    <mergeCell ref="B10:C10"/>
    <mergeCell ref="B11:C11"/>
    <mergeCell ref="B12:C12"/>
    <mergeCell ref="B15:C15"/>
    <mergeCell ref="B9:C9"/>
    <mergeCell ref="B13:C13"/>
    <mergeCell ref="B14:C14"/>
    <mergeCell ref="A1:D1"/>
    <mergeCell ref="A2:D2"/>
    <mergeCell ref="A3:B3"/>
    <mergeCell ref="C3:D3"/>
    <mergeCell ref="A8:B8"/>
  </mergeCells>
  <printOptions horizontalCentered="1" verticalCentered="1"/>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Instruction</vt:lpstr>
      <vt:lpstr>BASICS</vt:lpstr>
      <vt:lpstr>Name of Bidder</vt:lpstr>
      <vt:lpstr>Sch-3A (Sch-Civil)</vt:lpstr>
      <vt:lpstr>Sch-3B (Non Sch-Civil)</vt:lpstr>
      <vt:lpstr>Sch5 Taxes</vt:lpstr>
      <vt:lpstr>Sch6 Summary</vt:lpstr>
      <vt:lpstr>'Sch-3A (Sch-Civil)'!Print_Area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2024-10-22T09:57:00Z</dcterms:modified>
</cp:coreProperties>
</file>