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Group-5/WC-3811-Yard PCC at Raichur SS/Bid Docs/BID DOCS PDF/"/>
    </mc:Choice>
  </mc:AlternateContent>
  <xr:revisionPtr revIDLastSave="344" documentId="8_{922B19AF-8237-4513-9B47-4A98302103F4}" xr6:coauthVersionLast="47" xr6:coauthVersionMax="47" xr10:uidLastSave="{F6AC882D-828D-4CD8-B21E-73DE3DE3B21E}"/>
  <workbookProtection workbookAlgorithmName="SHA-512" workbookHashValue="DfUI5UWNv4CozR3vjgakGDXw3xnVtmylPeQAztBE83F8ufveRh3KWnfGyxepkDA3YhXkQuPgJ3phywt6RqcY5w==" workbookSaltValue="nsMojVeh87p/JKI7kEZGYA==" workbookSpinCount="100000"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Bidder'!$A$1:$E$22</definedName>
    <definedName name="_xlnm.Print_Area" localSheetId="4">'Schedule-I'!$A$1:$O$20</definedName>
    <definedName name="_xlnm.Print_Area" localSheetId="5">'Schedule-II'!$A$1:$M$15</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'Schedule-I'!$A$1:$O$19</definedName>
    <definedName name="Z_71DFD631_F0FC_4D77_B088_495FC5677788_.wvu.PrintArea" localSheetId="5" hidden="1">'Schedule-II'!$A$1:$L$14</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'Schedule-I'!$A$1:$O$20</definedName>
    <definedName name="Z_768FBB31_C98F_42D8_8A21_9E4C92CB0C4E_.wvu.PrintArea" localSheetId="5" hidden="1">'Schedule-II'!$A$1:$M$15</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'Schedule-I'!$A$1:$O$20</definedName>
    <definedName name="Z_F3854C08_3477_4F6D_851C_40DFA3C6F6FE_.wvu.PrintArea" localSheetId="5" hidden="1">'Schedule-II'!$A$1:$M$15</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'Schedule-I'!$A$1:$O$19</definedName>
    <definedName name="Z_FAE469C4_CC0E_407B_871F_7B3C94956CEC_.wvu.PrintArea" localSheetId="5" hidden="1">'Schedule-II'!$A$1:$L$14</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6" l="1"/>
  <c r="K14" i="6"/>
  <c r="P8" i="6"/>
  <c r="P9" i="6"/>
  <c r="K13" i="6"/>
  <c r="L13" i="6" s="1"/>
  <c r="K12" i="6"/>
  <c r="L12" i="6" s="1"/>
  <c r="K11" i="6"/>
  <c r="L11" i="6" l="1"/>
  <c r="M13" i="5"/>
  <c r="N13" i="5" s="1"/>
  <c r="O13" i="5" s="1"/>
  <c r="N11" i="6" l="1"/>
  <c r="O11" i="6" s="1"/>
  <c r="A15" i="6" l="1"/>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2" i="5"/>
  <c r="N12" i="5" s="1"/>
  <c r="M14" i="5"/>
  <c r="N14" i="5" s="1"/>
  <c r="O14" i="5" s="1"/>
  <c r="A20"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N15" i="5" l="1"/>
  <c r="N14" i="6"/>
  <c r="N17" i="6" s="1"/>
  <c r="E21" i="1"/>
  <c r="C22" i="1" s="1"/>
  <c r="D19" i="7"/>
  <c r="B13" i="7"/>
  <c r="U6" i="4"/>
  <c r="P6" i="4"/>
  <c r="K6" i="4"/>
  <c r="I13" i="4"/>
  <c r="F6" i="4" s="1"/>
  <c r="O12" i="5"/>
  <c r="A6" i="4"/>
  <c r="N18" i="5" l="1"/>
  <c r="D11" i="7" s="1"/>
  <c r="N17" i="5"/>
  <c r="D13" i="7"/>
  <c r="Y25" i="4"/>
  <c r="T25" i="4" s="1"/>
  <c r="U7" i="4" s="1"/>
  <c r="O15" i="5" l="1"/>
  <c r="D15" i="7"/>
  <c r="O17" i="5" l="1"/>
  <c r="O19" i="5" s="1"/>
  <c r="D18" i="7" l="1"/>
  <c r="D20" i="7" s="1"/>
  <c r="D22"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<sst xmlns="http://schemas.openxmlformats.org/spreadsheetml/2006/main" count="861" uniqueCount="359">
  <si>
    <t>Enter the details of the bidder below:</t>
  </si>
  <si>
    <t xml:space="preserve">Specify type of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</si>
  <si>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</si>
  <si>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</si>
  <si>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</si>
  <si>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</si>
  <si>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</si>
  <si>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</si>
  <si>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</si>
  <si>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</si>
  <si>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</si>
  <si>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</si>
  <si>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</si>
  <si>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</si>
  <si>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</si>
  <si>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</si>
  <si>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</si>
  <si>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</si>
  <si>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</si>
  <si>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</si>
  <si>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</si>
  <si>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</si>
  <si>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</si>
  <si>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</si>
  <si>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</si>
  <si>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</si>
  <si>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</si>
  <si>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</si>
  <si>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</si>
  <si>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</si>
  <si>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</si>
  <si>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</si>
  <si>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</si>
  <si>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</si>
  <si>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</si>
  <si>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</si>
  <si>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</si>
  <si>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</si>
  <si>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</si>
  <si>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</si>
  <si>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</si>
  <si>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</si>
  <si>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</si>
  <si>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</si>
  <si>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</si>
  <si>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</si>
  <si>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</si>
  <si>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</si>
  <si>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</si>
  <si>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</si>
  <si>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</si>
  <si>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</si>
  <si>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</si>
  <si>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</si>
  <si>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</si>
  <si>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</si>
  <si>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</si>
  <si>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</si>
  <si>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</si>
  <si>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</si>
  <si>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</si>
  <si>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</si>
  <si>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</si>
  <si>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</si>
  <si>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</si>
  <si>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</si>
  <si>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</si>
  <si>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</si>
  <si>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</si>
  <si>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</si>
  <si>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</si>
  <si>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</si>
  <si>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</si>
  <si>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</si>
  <si>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</si>
  <si>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</si>
  <si>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</si>
  <si>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</si>
  <si>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</si>
  <si>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</si>
  <si>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</si>
  <si>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</si>
  <si>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</si>
  <si>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</si>
  <si>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</si>
  <si>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</si>
  <si>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</si>
  <si>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</si>
  <si>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</si>
  <si>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</si>
  <si>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</si>
  <si>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</si>
  <si>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</si>
  <si>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</si>
  <si>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</si>
  <si>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</si>
  <si>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</si>
  <si>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</si>
  <si>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</si>
  <si>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</si>
  <si>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</si>
  <si>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</si>
  <si>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</si>
  <si>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</si>
  <si>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</si>
  <si>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</si>
  <si>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</si>
  <si>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</si>
  <si>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</si>
  <si>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</si>
  <si>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</si>
  <si>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</si>
  <si>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</si>
  <si>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</si>
  <si>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</si>
  <si>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</si>
  <si>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</si>
  <si>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</si>
  <si>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</si>
  <si>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</si>
  <si>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</si>
  <si>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</si>
  <si>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</si>
  <si>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</si>
  <si>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</si>
  <si>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</si>
  <si>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</si>
  <si>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</si>
  <si>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</si>
  <si>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</si>
  <si>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</si>
  <si>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</si>
  <si>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</si>
  <si>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</si>
  <si>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</si>
  <si>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</si>
  <si>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</si>
  <si>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</si>
  <si>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</si>
  <si>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</si>
  <si>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</si>
  <si>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</si>
  <si>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</si>
  <si>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</si>
  <si>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</si>
  <si>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</si>
  <si>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</si>
  <si>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</si>
  <si>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</si>
  <si>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</si>
  <si>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</si>
  <si>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</si>
  <si>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</si>
  <si>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</si>
  <si>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</si>
  <si>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</si>
  <si>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</si>
  <si>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</si>
  <si>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</si>
  <si>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</si>
  <si>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</si>
  <si>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</si>
  <si>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</si>
  <si>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</si>
  <si>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</si>
  <si>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</si>
  <si>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</si>
  <si>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</si>
  <si>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</si>
  <si>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</si>
  <si>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</si>
  <si>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</si>
  <si>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</si>
  <si>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</si>
  <si>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</si>
  <si>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</si>
  <si>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</si>
  <si>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</si>
  <si>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</si>
  <si>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</si>
  <si>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</si>
  <si>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</si>
  <si>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</si>
  <si>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</si>
  <si>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</si>
  <si>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</si>
  <si>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</si>
  <si>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</si>
  <si>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</si>
  <si>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</si>
  <si>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</si>
  <si>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</si>
  <si>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</si>
  <si>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</si>
  <si>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</si>
  <si>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</si>
  <si>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</si>
  <si>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</si>
  <si>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</si>
  <si>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</si>
  <si>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</si>
  <si>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</si>
  <si>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</si>
  <si>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</si>
  <si>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</si>
  <si>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</si>
  <si>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</si>
  <si>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</si>
  <si>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</si>
  <si>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</si>
  <si>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</si>
  <si>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</si>
  <si>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</si>
  <si>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</si>
  <si>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</si>
  <si>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</si>
  <si>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</si>
  <si>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</si>
  <si>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</si>
  <si>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</si>
  <si>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</si>
  <si>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</si>
  <si>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</si>
  <si>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</si>
  <si>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</si>
  <si>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</si>
  <si>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</si>
  <si>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</si>
  <si>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</si>
  <si>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</si>
  <si>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</si>
  <si>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</si>
  <si>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</si>
  <si>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</si>
  <si>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</si>
  <si>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</si>
  <si>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</si>
  <si>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</si>
  <si>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</si>
  <si>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</si>
  <si>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</si>
  <si>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</si>
  <si>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</si>
  <si>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</si>
  <si>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</si>
  <si>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</si>
  <si>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</si>
  <si>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</si>
  <si>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</si>
  <si>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</si>
  <si>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</si>
  <si>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</si>
  <si>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</si>
  <si>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</si>
  <si>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</si>
  <si>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</si>
  <si>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Amount excluding GST</t>
  </si>
  <si>
    <t xml:space="preserve"> GST</t>
  </si>
  <si>
    <t>13=11/1.1200</t>
  </si>
  <si>
    <t>14=13*10</t>
  </si>
  <si>
    <t>15=18% of 14</t>
  </si>
  <si>
    <t xml:space="preserve">SCHEDULE ITEMS - CIVIL </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</si>
  <si>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</si>
  <si>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</si>
  <si>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</si>
  <si>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</si>
  <si>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</si>
  <si>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</si>
  <si>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</si>
  <si>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</si>
  <si>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</si>
  <si>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</si>
  <si>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</si>
  <si>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10= 8 x 9</t>
  </si>
  <si>
    <t>11 = Appl GST% of 10</t>
  </si>
  <si>
    <t xml:space="preserve">A </t>
  </si>
  <si>
    <t>NON-SCHEDULE ITEMS: CIVIL</t>
  </si>
  <si>
    <t>NS-1</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</si>
  <si>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</si>
  <si>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</si>
  <si>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</si>
  <si>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</si>
  <si>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</si>
  <si>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</si>
  <si>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</si>
  <si>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</si>
  <si>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</si>
  <si>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</si>
  <si>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</si>
  <si>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</si>
  <si>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</si>
  <si>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</si>
  <si>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</si>
  <si>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</si>
  <si>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</si>
  <si>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</si>
  <si>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</si>
  <si>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</si>
  <si>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</si>
  <si>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</si>
  <si>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</si>
  <si>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</si>
  <si>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</si>
  <si>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</si>
  <si>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</si>
  <si>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</si>
  <si>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</si>
  <si>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</si>
  <si>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</si>
  <si>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</si>
  <si>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</si>
  <si>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</si>
  <si>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</si>
  <si>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</si>
  <si>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</si>
  <si>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</si>
  <si>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</si>
  <si>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</si>
  <si>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</si>
  <si>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</si>
  <si>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</si>
  <si>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</si>
  <si>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</si>
  <si>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</si>
  <si>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</si>
  <si>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</si>
  <si>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</si>
  <si>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</si>
  <si>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</si>
  <si>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</si>
  <si>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</si>
  <si>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</si>
  <si>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</si>
  <si>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</si>
  <si>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</si>
  <si>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Unit Rate Charges excluding GST</t>
  </si>
  <si>
    <t>Total for Schedule Items=</t>
  </si>
  <si>
    <t>Unit Rate Charges including GST as per DSR 2023</t>
  </si>
  <si>
    <t>GST %  included in DSR 2023</t>
  </si>
  <si>
    <t>DSR 2023 Ref No:</t>
  </si>
  <si>
    <t>15.2.2</t>
  </si>
  <si>
    <t>cum</t>
  </si>
  <si>
    <t>Sole Bidder</t>
  </si>
  <si>
    <t xml:space="preserve"> Percentage (%) above/below +/- on DSR 2023 Rates excluding GST mentioned above (to be quoted by Bidder)</t>
  </si>
  <si>
    <t>Sqm</t>
  </si>
  <si>
    <t>NS-2</t>
  </si>
  <si>
    <t>NS-3</t>
  </si>
  <si>
    <t>Description
(DSR'23 Items- Civil Works)</t>
  </si>
  <si>
    <t>Repair of Damaged yard PCC at Raichur Substation</t>
  </si>
  <si>
    <t xml:space="preserve">Demolishing lime concrete manually/ by 
mechanical means and disposal of material 
within 50 metres lead as per direction of 
Engineer in-charge. Nominal concrete 1:4:8 or 
leaner mix (i/c equivalent design mix) </t>
  </si>
  <si>
    <t xml:space="preserve">cum </t>
  </si>
  <si>
    <t>Excavating, supplying, stacking and filling of 
local earth (including royalty) by mechanical 
transport upto a lead of 5km also including 
ramming and watering of the earth in layers 
not exceeding 20 cm in trenches, plinth, sides 
of foundation etc. complete</t>
  </si>
  <si>
    <t>CARRIAGE OF MATERIALS By Mechanical 
Transport including loading,unloading and 
stacking Lime, moorum, building rubbish upto 
1 km</t>
  </si>
  <si>
    <t xml:space="preserve"> 2.25(a)</t>
  </si>
  <si>
    <t>1.1.1</t>
  </si>
  <si>
    <t>Providing and laying in position cement concrete 
of specified grade excluding the cost of centering 
and shuttering - All work up to plinth level : 1:5:10 
(1 cement : 5 coarse sand (zone-lll) derived from 
natural sources : 10 graded stone aggregate 40 mm 
nominal size derived from natural sources) and A 
layer of cement slurry of mix 1:6 (1 cement : 6 fine 
aggregate) shall be laid uniformly over cement 
concrete layer. The Cement consumption for 
cement slurry shall not be less than 150 kg for 
every 100 sqm.</t>
  </si>
  <si>
    <t>Removing , cleaning and washing of existing 
stones and respreading of stones after doing anti 
weed treatment excluding yard PCC.</t>
  </si>
  <si>
    <t>Cleaning and washing of existing stacked stones 
and respreading of stones after doing anti weed 
treatment excluding yard PCC.</t>
  </si>
  <si>
    <t>Specification No: SR-I/C&amp;M/WC-3811/2024/RFx:5002003931 (SR1/NT/W-MISC/DOM/B00/24/13565)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</si>
</sst>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s>
  <fonts count="65">
    <font>
      <sz val="10"/>
      <name val="Book Antiqua"/>
    </font>
    <font>
      <sz val="11"/>
      <color theme="1"/>
      <name val="Calibri"/>
      <family val="2"/>
      <scheme val="minor"/>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20"/>
      <name val="Book Antiqua"/>
      <family val="1"/>
    </font>
    <font>
      <b/>
      <sz val="18"/>
      <name val="Book Antiqua"/>
      <family val="1"/>
    </font>
    <font>
      <b/>
      <sz val="16"/>
      <color theme="1"/>
      <name val="Book Antiqua"/>
      <family val="1"/>
    </font>
    <font>
      <b/>
      <sz val="11"/>
      <color theme="1"/>
      <name val="Book Antiqua"/>
      <family val="1"/>
    </font>
    <font>
      <sz val="12"/>
      <color theme="1"/>
      <name val="Arial"/>
      <family val="2"/>
    </font>
    <font>
      <b/>
      <sz val="14"/>
      <name val="Arial"/>
      <family val="2"/>
    </font>
    <font>
      <b/>
      <sz val="10"/>
      <color rgb="FFFF0000"/>
      <name val="Arial"/>
      <family val="2"/>
    </font>
    <font>
      <sz val="12"/>
      <color rgb="FFFF0000"/>
      <name val="Book Antiqua"/>
      <family val="1"/>
    </font>
    <font>
      <sz val="12"/>
      <color rgb="FFFF0000"/>
      <name val="Arial"/>
      <family val="2"/>
    </font>
    <font>
      <sz val="11"/>
      <color theme="1"/>
      <name val="Calibri"/>
      <family val="2"/>
      <charset val="1"/>
      <scheme val="minor"/>
    </font>
    <font>
      <b/>
      <sz val="10"/>
      <color theme="1"/>
      <name val="Arial"/>
      <family val="2"/>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67">
    <xf numFmtId="0" fontId="0" fillId="0" borderId="0"/>
    <xf numFmtId="9" fontId="11" fillId="0" borderId="0"/>
    <xf numFmtId="165"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3" fillId="0" borderId="0"/>
    <xf numFmtId="164" fontId="4" fillId="0" borderId="0" applyFont="0" applyFill="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30" fillId="0" borderId="0" applyFont="0" applyFill="0" applyBorder="0" applyAlignment="0" applyProtection="0"/>
    <xf numFmtId="164" fontId="12" fillId="0" borderId="0" applyFont="0" applyFill="0" applyBorder="0" applyAlignment="0" applyProtection="0"/>
    <xf numFmtId="170" fontId="14" fillId="0" borderId="1">
      <alignment horizontal="right"/>
    </xf>
    <xf numFmtId="0" fontId="7" fillId="0" borderId="2" applyNumberFormat="0" applyAlignment="0" applyProtection="0">
      <alignment horizontal="left" vertical="center"/>
    </xf>
    <xf numFmtId="0" fontId="7" fillId="0" borderId="3">
      <alignment horizontal="left" vertical="center"/>
    </xf>
    <xf numFmtId="0" fontId="15" fillId="0" borderId="0" applyNumberFormat="0" applyFill="0" applyBorder="0" applyAlignment="0" applyProtection="0">
      <alignment vertical="top"/>
      <protection locked="0"/>
    </xf>
    <xf numFmtId="37" fontId="16" fillId="0" borderId="0"/>
    <xf numFmtId="171" fontId="12" fillId="0" borderId="0"/>
    <xf numFmtId="0" fontId="12" fillId="0" borderId="0"/>
    <xf numFmtId="0" fontId="20" fillId="0" borderId="0"/>
    <xf numFmtId="0" fontId="12" fillId="0" borderId="0"/>
    <xf numFmtId="0" fontId="12" fillId="0" borderId="0"/>
    <xf numFmtId="0" fontId="30" fillId="0" borderId="0"/>
    <xf numFmtId="0" fontId="9" fillId="0" borderId="0"/>
    <xf numFmtId="0" fontId="12" fillId="0" borderId="0"/>
    <xf numFmtId="0" fontId="12" fillId="0" borderId="0"/>
    <xf numFmtId="0" fontId="29" fillId="0" borderId="0"/>
    <xf numFmtId="0" fontId="9" fillId="0" borderId="0"/>
    <xf numFmtId="0" fontId="12" fillId="0" borderId="0"/>
    <xf numFmtId="0" fontId="20" fillId="0" borderId="0"/>
    <xf numFmtId="0" fontId="9" fillId="0" borderId="0"/>
    <xf numFmtId="0" fontId="20" fillId="0" borderId="0"/>
    <xf numFmtId="0" fontId="30" fillId="0" borderId="0"/>
    <xf numFmtId="0" fontId="12" fillId="0" borderId="0"/>
    <xf numFmtId="0" fontId="9" fillId="0" borderId="0"/>
    <xf numFmtId="0" fontId="9" fillId="0" borderId="0"/>
    <xf numFmtId="0" fontId="30" fillId="0" borderId="0"/>
    <xf numFmtId="0" fontId="30" fillId="0" borderId="0"/>
    <xf numFmtId="9" fontId="12" fillId="0" borderId="0" applyFont="0" applyFill="0" applyBorder="0" applyAlignment="0" applyProtection="0"/>
    <xf numFmtId="0" fontId="17" fillId="0" borderId="0" applyFont="0"/>
    <xf numFmtId="0" fontId="18" fillId="0" borderId="0" applyNumberFormat="0" applyFill="0" applyBorder="0" applyAlignment="0" applyProtection="0">
      <alignment vertical="top"/>
      <protection locked="0"/>
    </xf>
    <xf numFmtId="0" fontId="19" fillId="0" borderId="0"/>
    <xf numFmtId="0" fontId="12" fillId="0" borderId="0">
      <alignment wrapText="1"/>
    </xf>
    <xf numFmtId="0" fontId="3" fillId="0" borderId="0"/>
    <xf numFmtId="0" fontId="2" fillId="0" borderId="0"/>
    <xf numFmtId="0" fontId="2" fillId="0" borderId="0"/>
    <xf numFmtId="0" fontId="1" fillId="0" borderId="0"/>
    <xf numFmtId="0" fontId="63" fillId="0" borderId="0"/>
    <xf numFmtId="0" fontId="1"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81">
    <xf numFmtId="0" fontId="0" fillId="0" borderId="0" xfId="0"/>
    <xf numFmtId="0" fontId="20" fillId="0" borderId="0" xfId="25" applyAlignment="1" applyProtection="1">
      <alignment vertical="top"/>
      <protection hidden="1"/>
    </xf>
    <xf numFmtId="0" fontId="20" fillId="0" borderId="0" xfId="25" applyProtection="1">
      <protection hidden="1"/>
    </xf>
    <xf numFmtId="0" fontId="6" fillId="0" borderId="0" xfId="25" applyFont="1" applyAlignment="1" applyProtection="1">
      <alignment horizontal="justify" vertical="top"/>
      <protection hidden="1"/>
    </xf>
    <xf numFmtId="0" fontId="6" fillId="0" borderId="0" xfId="25" applyFont="1" applyAlignment="1" applyProtection="1">
      <alignment horizontal="justify" vertical="top" wrapText="1"/>
      <protection hidden="1"/>
    </xf>
    <xf numFmtId="0" fontId="6" fillId="0" borderId="0" xfId="25" applyFont="1" applyAlignment="1" applyProtection="1">
      <alignment vertical="top"/>
      <protection hidden="1"/>
    </xf>
    <xf numFmtId="0" fontId="6" fillId="0" borderId="0" xfId="25" applyFont="1" applyAlignment="1" applyProtection="1">
      <alignment horizontal="right" vertical="top"/>
      <protection hidden="1"/>
    </xf>
    <xf numFmtId="0" fontId="22" fillId="0" borderId="0" xfId="25" applyFont="1" applyProtection="1">
      <protection hidden="1"/>
    </xf>
    <xf numFmtId="0" fontId="6" fillId="0" borderId="0" xfId="25" applyFont="1" applyProtection="1">
      <protection hidden="1"/>
    </xf>
    <xf numFmtId="0" fontId="6" fillId="0" borderId="0" xfId="25" applyFont="1" applyAlignment="1" applyProtection="1">
      <alignment horizontal="justify"/>
      <protection hidden="1"/>
    </xf>
    <xf numFmtId="0" fontId="8" fillId="0" borderId="0" xfId="25" applyFont="1" applyAlignment="1" applyProtection="1">
      <alignment horizontal="justify"/>
      <protection hidden="1"/>
    </xf>
    <xf numFmtId="0" fontId="6" fillId="0" borderId="0" xfId="25" quotePrefix="1" applyFont="1" applyAlignment="1" applyProtection="1">
      <alignment vertical="top"/>
      <protection hidden="1"/>
    </xf>
    <xf numFmtId="0" fontId="6" fillId="0" borderId="0" xfId="25" applyFont="1" applyAlignment="1" applyProtection="1">
      <alignment horizontal="center" vertical="center"/>
      <protection hidden="1"/>
    </xf>
    <xf numFmtId="0" fontId="6" fillId="0" borderId="0" xfId="25" applyFont="1" applyAlignment="1" applyProtection="1">
      <alignment horizontal="left"/>
      <protection hidden="1"/>
    </xf>
    <xf numFmtId="0" fontId="6" fillId="0" borderId="0" xfId="25" applyFont="1" applyAlignment="1" applyProtection="1">
      <alignment vertical="top" wrapText="1"/>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vertical="top" wrapText="1"/>
      <protection hidden="1"/>
    </xf>
    <xf numFmtId="15" fontId="6" fillId="0" borderId="0" xfId="25" applyNumberFormat="1" applyFont="1" applyAlignment="1" applyProtection="1">
      <alignment vertical="top"/>
      <protection hidden="1"/>
    </xf>
    <xf numFmtId="0" fontId="6" fillId="0" borderId="4" xfId="25" quotePrefix="1" applyFont="1" applyBorder="1" applyAlignment="1" applyProtection="1">
      <alignment horizontal="center" vertical="top"/>
      <protection hidden="1"/>
    </xf>
    <xf numFmtId="0" fontId="6" fillId="0" borderId="5" xfId="25" quotePrefix="1" applyFont="1" applyBorder="1" applyAlignment="1" applyProtection="1">
      <alignment horizontal="center" vertical="top"/>
      <protection hidden="1"/>
    </xf>
    <xf numFmtId="0" fontId="27" fillId="0" borderId="0" xfId="0" applyFont="1" applyProtection="1">
      <protection hidden="1"/>
    </xf>
    <xf numFmtId="0" fontId="27" fillId="0" borderId="0" xfId="0" applyFont="1" applyAlignment="1" applyProtection="1">
      <alignment vertical="center"/>
      <protection hidden="1"/>
    </xf>
    <xf numFmtId="0" fontId="27" fillId="0" borderId="0" xfId="36" applyFont="1" applyAlignment="1" applyProtection="1">
      <alignment vertical="center"/>
      <protection hidden="1"/>
    </xf>
    <xf numFmtId="0" fontId="27" fillId="0" borderId="0" xfId="40" applyFont="1" applyAlignment="1" applyProtection="1">
      <alignment vertical="center"/>
      <protection hidden="1"/>
    </xf>
    <xf numFmtId="0" fontId="28" fillId="0" borderId="0" xfId="0" applyFont="1" applyAlignment="1" applyProtection="1">
      <alignment vertical="center"/>
      <protection hidden="1"/>
    </xf>
    <xf numFmtId="0" fontId="30" fillId="0" borderId="0" xfId="28" applyProtection="1">
      <protection hidden="1"/>
    </xf>
    <xf numFmtId="0" fontId="30" fillId="0" borderId="6" xfId="28" applyBorder="1" applyProtection="1">
      <protection hidden="1"/>
    </xf>
    <xf numFmtId="0" fontId="30" fillId="0" borderId="7" xfId="28" applyBorder="1" applyProtection="1">
      <protection hidden="1"/>
    </xf>
    <xf numFmtId="0" fontId="30" fillId="0" borderId="8" xfId="28" applyBorder="1" applyProtection="1">
      <protection hidden="1"/>
    </xf>
    <xf numFmtId="0" fontId="30" fillId="0" borderId="9" xfId="28" applyBorder="1" applyProtection="1">
      <protection hidden="1"/>
    </xf>
    <xf numFmtId="0" fontId="30" fillId="0" borderId="10" xfId="28" applyBorder="1" applyProtection="1">
      <protection hidden="1"/>
    </xf>
    <xf numFmtId="0" fontId="31" fillId="0" borderId="0" xfId="28" applyFont="1" applyAlignment="1" applyProtection="1">
      <alignment horizontal="center"/>
      <protection hidden="1"/>
    </xf>
    <xf numFmtId="0" fontId="30" fillId="0" borderId="0" xfId="38" applyAlignment="1" applyProtection="1">
      <alignment vertical="center"/>
      <protection hidden="1"/>
    </xf>
    <xf numFmtId="0" fontId="30" fillId="0" borderId="10" xfId="38" applyBorder="1" applyAlignment="1" applyProtection="1">
      <alignment vertical="center"/>
      <protection hidden="1"/>
    </xf>
    <xf numFmtId="0" fontId="12" fillId="0" borderId="9" xfId="38" applyFont="1" applyBorder="1" applyAlignment="1" applyProtection="1">
      <alignment vertical="center"/>
      <protection hidden="1"/>
    </xf>
    <xf numFmtId="0" fontId="30" fillId="0" borderId="0" xfId="38" applyProtection="1">
      <protection hidden="1"/>
    </xf>
    <xf numFmtId="0" fontId="30" fillId="0" borderId="10" xfId="38" applyBorder="1" applyProtection="1">
      <protection hidden="1"/>
    </xf>
    <xf numFmtId="0" fontId="12" fillId="0" borderId="0" xfId="38" applyFont="1" applyAlignment="1" applyProtection="1">
      <alignment vertical="center"/>
      <protection hidden="1"/>
    </xf>
    <xf numFmtId="0" fontId="12" fillId="0" borderId="9" xfId="38" applyFont="1" applyBorder="1" applyAlignment="1" applyProtection="1">
      <alignment horizontal="center" vertical="center"/>
      <protection hidden="1"/>
    </xf>
    <xf numFmtId="0" fontId="12" fillId="0" borderId="10" xfId="38" applyFont="1" applyBorder="1" applyAlignment="1" applyProtection="1">
      <alignment horizontal="left" vertical="center"/>
      <protection hidden="1"/>
    </xf>
    <xf numFmtId="0" fontId="30" fillId="0" borderId="11" xfId="28" applyBorder="1" applyProtection="1">
      <protection hidden="1"/>
    </xf>
    <xf numFmtId="0" fontId="30" fillId="0" borderId="12" xfId="28" applyBorder="1" applyProtection="1">
      <protection hidden="1"/>
    </xf>
    <xf numFmtId="0" fontId="30" fillId="0" borderId="13" xfId="28" applyBorder="1" applyProtection="1">
      <protection hidden="1"/>
    </xf>
    <xf numFmtId="0" fontId="30" fillId="0" borderId="0" xfId="38" applyAlignment="1" applyProtection="1">
      <alignment horizontal="left"/>
      <protection hidden="1"/>
    </xf>
    <xf numFmtId="0" fontId="30" fillId="0" borderId="9" xfId="38" applyBorder="1" applyAlignment="1" applyProtection="1">
      <alignment horizontal="center"/>
      <protection hidden="1"/>
    </xf>
    <xf numFmtId="0" fontId="30" fillId="0" borderId="9" xfId="38" applyBorder="1" applyProtection="1">
      <protection hidden="1"/>
    </xf>
    <xf numFmtId="0" fontId="30" fillId="0" borderId="9" xfId="43" applyBorder="1" applyAlignment="1" applyProtection="1">
      <alignment horizontal="center"/>
      <protection hidden="1"/>
    </xf>
    <xf numFmtId="0" fontId="30" fillId="0" borderId="0" xfId="43" applyProtection="1">
      <protection hidden="1"/>
    </xf>
    <xf numFmtId="0" fontId="30" fillId="0" borderId="14" xfId="28" applyBorder="1" applyProtection="1">
      <protection hidden="1"/>
    </xf>
    <xf numFmtId="0" fontId="30" fillId="0" borderId="15" xfId="43" applyBorder="1" applyAlignment="1" applyProtection="1">
      <alignment horizontal="center"/>
      <protection hidden="1"/>
    </xf>
    <xf numFmtId="0" fontId="30" fillId="0" borderId="16" xfId="43" applyBorder="1" applyProtection="1">
      <protection hidden="1"/>
    </xf>
    <xf numFmtId="0" fontId="30" fillId="0" borderId="16" xfId="38" applyBorder="1" applyProtection="1">
      <protection hidden="1"/>
    </xf>
    <xf numFmtId="0" fontId="30" fillId="0" borderId="17" xfId="38" applyBorder="1" applyProtection="1">
      <protection hidden="1"/>
    </xf>
    <xf numFmtId="0" fontId="32" fillId="0" borderId="0" xfId="28" applyFont="1" applyProtection="1">
      <protection hidden="1"/>
    </xf>
    <xf numFmtId="0" fontId="33" fillId="0" borderId="0" xfId="0" applyFont="1" applyAlignment="1" applyProtection="1">
      <alignment vertical="center"/>
      <protection hidden="1"/>
    </xf>
    <xf numFmtId="0" fontId="20" fillId="0" borderId="18" xfId="25" applyBorder="1" applyProtection="1">
      <protection hidden="1"/>
    </xf>
    <xf numFmtId="0" fontId="23" fillId="0" borderId="0" xfId="25" applyFont="1" applyAlignment="1" applyProtection="1">
      <alignment vertical="top"/>
      <protection hidden="1"/>
    </xf>
    <xf numFmtId="0" fontId="23" fillId="0" borderId="0" xfId="25" applyFont="1" applyAlignment="1" applyProtection="1">
      <alignment horizontal="right" vertical="top"/>
      <protection hidden="1"/>
    </xf>
    <xf numFmtId="0" fontId="34" fillId="0" borderId="18" xfId="25" applyFont="1" applyBorder="1" applyProtection="1">
      <protection hidden="1"/>
    </xf>
    <xf numFmtId="0" fontId="8" fillId="0" borderId="18" xfId="25" applyFont="1" applyBorder="1" applyAlignment="1" applyProtection="1">
      <alignment horizontal="center"/>
      <protection hidden="1"/>
    </xf>
    <xf numFmtId="0" fontId="8" fillId="0" borderId="19" xfId="0" applyFont="1" applyBorder="1" applyAlignment="1" applyProtection="1">
      <alignment horizontal="right"/>
      <protection hidden="1"/>
    </xf>
    <xf numFmtId="0" fontId="8" fillId="0" borderId="19" xfId="0" applyFont="1" applyBorder="1" applyAlignment="1" applyProtection="1">
      <alignment vertical="center"/>
      <protection hidden="1"/>
    </xf>
    <xf numFmtId="0" fontId="9" fillId="0" borderId="0" xfId="0" applyFont="1" applyProtection="1">
      <protection hidden="1"/>
    </xf>
    <xf numFmtId="0" fontId="10"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10" fillId="0" borderId="0" xfId="36" applyFont="1" applyAlignment="1" applyProtection="1">
      <alignment horizontal="left" vertical="center" indent="1"/>
      <protection hidden="1"/>
    </xf>
    <xf numFmtId="0" fontId="9" fillId="0" borderId="0" xfId="36" applyAlignment="1" applyProtection="1">
      <alignment horizontal="left" vertical="center" indent="1"/>
      <protection hidden="1"/>
    </xf>
    <xf numFmtId="0" fontId="9"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6" fillId="0" borderId="19" xfId="25" applyFont="1" applyBorder="1" applyProtection="1">
      <protection hidden="1"/>
    </xf>
    <xf numFmtId="0" fontId="6" fillId="0" borderId="19" xfId="25" applyFont="1" applyBorder="1" applyAlignment="1" applyProtection="1">
      <alignment vertical="top"/>
      <protection hidden="1"/>
    </xf>
    <xf numFmtId="0" fontId="10" fillId="0" borderId="0" xfId="0" applyFont="1" applyAlignment="1" applyProtection="1">
      <alignment horizontal="center" vertical="center"/>
      <protection hidden="1"/>
    </xf>
    <xf numFmtId="0" fontId="9" fillId="0" borderId="0" xfId="25" applyFont="1" applyAlignment="1" applyProtection="1">
      <alignment horizontal="justify" vertical="top" wrapText="1"/>
      <protection hidden="1"/>
    </xf>
    <xf numFmtId="0" fontId="6" fillId="0" borderId="19" xfId="0" applyFont="1" applyBorder="1" applyAlignment="1" applyProtection="1">
      <alignment vertical="center"/>
      <protection hidden="1"/>
    </xf>
    <xf numFmtId="0" fontId="6"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40" applyFont="1" applyAlignment="1" applyProtection="1">
      <alignment vertical="center"/>
      <protection hidden="1"/>
    </xf>
    <xf numFmtId="0" fontId="9" fillId="0" borderId="0" xfId="40" applyAlignment="1" applyProtection="1">
      <alignment horizontal="left" vertical="center" indent="1"/>
      <protection hidden="1"/>
    </xf>
    <xf numFmtId="0" fontId="10" fillId="0" borderId="0" xfId="40" applyFont="1" applyAlignment="1" applyProtection="1">
      <alignment vertical="top"/>
      <protection hidden="1"/>
    </xf>
    <xf numFmtId="0" fontId="10" fillId="0" borderId="0" xfId="0" applyFont="1" applyAlignment="1" applyProtection="1">
      <alignment horizontal="justify" vertical="center"/>
      <protection hidden="1"/>
    </xf>
    <xf numFmtId="173" fontId="10" fillId="0" borderId="0" xfId="0" applyNumberFormat="1"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0" xfId="0" applyFont="1" applyAlignment="1" applyProtection="1">
      <alignment horizontal="left" vertical="center" indent="1"/>
      <protection hidden="1"/>
    </xf>
    <xf numFmtId="0" fontId="27" fillId="0" borderId="0" xfId="42" applyFont="1"/>
    <xf numFmtId="0" fontId="9" fillId="0" borderId="0" xfId="37" applyFont="1" applyAlignment="1">
      <alignment horizontal="justify" vertical="center"/>
    </xf>
    <xf numFmtId="0" fontId="9" fillId="0" borderId="0" xfId="37" applyFont="1" applyAlignment="1">
      <alignment vertical="center"/>
    </xf>
    <xf numFmtId="0" fontId="9" fillId="0" borderId="20" xfId="37" applyFont="1" applyBorder="1" applyAlignment="1">
      <alignment vertical="center" wrapText="1"/>
    </xf>
    <xf numFmtId="0" fontId="9" fillId="0" borderId="21" xfId="37" applyFont="1" applyBorder="1" applyAlignment="1">
      <alignment vertical="center" wrapText="1"/>
    </xf>
    <xf numFmtId="0" fontId="9" fillId="0" borderId="22" xfId="37" applyFont="1" applyBorder="1" applyAlignment="1">
      <alignment vertical="center" wrapText="1"/>
    </xf>
    <xf numFmtId="0" fontId="9" fillId="0" borderId="3" xfId="37" applyFont="1" applyBorder="1" applyAlignment="1">
      <alignment vertical="center" wrapText="1"/>
    </xf>
    <xf numFmtId="0" fontId="20" fillId="0" borderId="22" xfId="37" applyBorder="1" applyAlignment="1">
      <alignment horizontal="left" vertical="center" wrapText="1"/>
    </xf>
    <xf numFmtId="0" fontId="9" fillId="0" borderId="3" xfId="37" applyFont="1" applyBorder="1" applyAlignment="1">
      <alignment horizontal="center" vertical="center" wrapText="1"/>
    </xf>
    <xf numFmtId="0" fontId="9" fillId="0" borderId="9" xfId="37" applyFont="1" applyBorder="1" applyAlignment="1">
      <alignment vertical="center" wrapText="1"/>
    </xf>
    <xf numFmtId="0" fontId="9" fillId="0" borderId="0" xfId="37" applyFont="1" applyAlignment="1">
      <alignment vertical="center" wrapText="1"/>
    </xf>
    <xf numFmtId="0" fontId="9" fillId="0" borderId="23" xfId="37" applyFont="1" applyBorder="1" applyAlignment="1">
      <alignment vertical="center"/>
    </xf>
    <xf numFmtId="0" fontId="9" fillId="0" borderId="24" xfId="37" applyFont="1" applyBorder="1" applyAlignment="1">
      <alignment vertical="center"/>
    </xf>
    <xf numFmtId="0" fontId="9" fillId="0" borderId="25" xfId="37" applyFont="1" applyBorder="1" applyAlignment="1">
      <alignment vertical="center"/>
    </xf>
    <xf numFmtId="0" fontId="9" fillId="0" borderId="26" xfId="37" applyFont="1" applyBorder="1" applyAlignment="1">
      <alignment vertical="center"/>
    </xf>
    <xf numFmtId="0" fontId="9" fillId="0" borderId="27" xfId="37" applyFont="1" applyBorder="1" applyAlignment="1">
      <alignment vertical="center"/>
    </xf>
    <xf numFmtId="0" fontId="9" fillId="0" borderId="28" xfId="37" applyFont="1" applyBorder="1" applyAlignment="1">
      <alignment vertical="center"/>
    </xf>
    <xf numFmtId="0" fontId="9" fillId="0" borderId="29" xfId="37" applyFont="1" applyBorder="1" applyAlignment="1">
      <alignment vertical="center"/>
    </xf>
    <xf numFmtId="0" fontId="9" fillId="0" borderId="30" xfId="37" applyFont="1" applyBorder="1" applyAlignment="1">
      <alignment vertical="center"/>
    </xf>
    <xf numFmtId="0" fontId="9" fillId="0" borderId="9" xfId="37" applyFont="1" applyBorder="1" applyAlignment="1">
      <alignment vertical="center"/>
    </xf>
    <xf numFmtId="0" fontId="9" fillId="0" borderId="10" xfId="37" applyFont="1" applyBorder="1" applyAlignment="1">
      <alignment vertical="center" wrapText="1"/>
    </xf>
    <xf numFmtId="0" fontId="9" fillId="0" borderId="22" xfId="37" applyFont="1" applyBorder="1" applyAlignment="1">
      <alignment horizontal="left" vertical="center"/>
    </xf>
    <xf numFmtId="0" fontId="9" fillId="0" borderId="11" xfId="37" applyFont="1" applyBorder="1" applyAlignment="1">
      <alignment horizontal="left" vertical="center"/>
    </xf>
    <xf numFmtId="0" fontId="9" fillId="0" borderId="9" xfId="37" applyFont="1" applyBorder="1" applyAlignment="1">
      <alignment horizontal="left" vertical="center"/>
    </xf>
    <xf numFmtId="0" fontId="9" fillId="0" borderId="0" xfId="37" applyFont="1" applyAlignment="1">
      <alignment horizontal="left" vertical="center"/>
    </xf>
    <xf numFmtId="0" fontId="9" fillId="0" borderId="10" xfId="37" applyFont="1" applyBorder="1" applyAlignment="1">
      <alignment horizontal="left" vertical="center"/>
    </xf>
    <xf numFmtId="0" fontId="9" fillId="0" borderId="31" xfId="37" applyFont="1" applyBorder="1" applyAlignment="1">
      <alignment horizontal="left" vertical="center"/>
    </xf>
    <xf numFmtId="0" fontId="9" fillId="0" borderId="32" xfId="37" applyFont="1" applyBorder="1" applyAlignment="1">
      <alignment horizontal="left" vertical="center"/>
    </xf>
    <xf numFmtId="0" fontId="9" fillId="0" borderId="0" xfId="42" applyFont="1"/>
    <xf numFmtId="0" fontId="10" fillId="2" borderId="33" xfId="37" applyFont="1" applyFill="1" applyBorder="1" applyAlignment="1" applyProtection="1">
      <alignment horizontal="left" vertical="center" wrapText="1"/>
      <protection locked="0"/>
    </xf>
    <xf numFmtId="0" fontId="9" fillId="2" borderId="33" xfId="37" applyFont="1" applyFill="1" applyBorder="1" applyAlignment="1" applyProtection="1">
      <alignment horizontal="left" vertical="center" wrapText="1"/>
      <protection locked="0"/>
    </xf>
    <xf numFmtId="0" fontId="9" fillId="2" borderId="34" xfId="37" applyFont="1" applyFill="1" applyBorder="1" applyAlignment="1" applyProtection="1">
      <alignment horizontal="left" vertical="center" wrapText="1"/>
      <protection locked="0"/>
    </xf>
    <xf numFmtId="0" fontId="9" fillId="2" borderId="33" xfId="37" applyFont="1" applyFill="1" applyBorder="1" applyAlignment="1" applyProtection="1">
      <alignment vertical="center" wrapText="1"/>
      <protection locked="0"/>
    </xf>
    <xf numFmtId="0" fontId="9" fillId="2" borderId="34" xfId="37" applyFont="1" applyFill="1" applyBorder="1" applyAlignment="1" applyProtection="1">
      <alignment vertical="center" wrapText="1"/>
      <protection locked="0"/>
    </xf>
    <xf numFmtId="0" fontId="9" fillId="2" borderId="35" xfId="37" applyFont="1" applyFill="1" applyBorder="1" applyAlignment="1" applyProtection="1">
      <alignment vertical="center" wrapText="1"/>
      <protection locked="0"/>
    </xf>
    <xf numFmtId="0" fontId="37" fillId="0" borderId="36" xfId="37" applyFont="1" applyBorder="1" applyAlignment="1" applyProtection="1">
      <alignment horizontal="left" vertical="center" wrapText="1"/>
      <protection locked="0"/>
    </xf>
    <xf numFmtId="0" fontId="35" fillId="0" borderId="36" xfId="42" applyFont="1" applyBorder="1" applyAlignment="1" applyProtection="1">
      <alignment horizontal="center" vertical="center"/>
      <protection locked="0"/>
    </xf>
    <xf numFmtId="0" fontId="9" fillId="0" borderId="10" xfId="37" applyFont="1" applyBorder="1" applyAlignment="1" applyProtection="1">
      <alignment horizontal="center" vertical="center"/>
      <protection locked="0"/>
    </xf>
    <xf numFmtId="174" fontId="9" fillId="2" borderId="33" xfId="37" applyNumberFormat="1" applyFont="1" applyFill="1" applyBorder="1" applyAlignment="1" applyProtection="1">
      <alignment horizontal="left" vertical="center" wrapText="1"/>
      <protection locked="0"/>
    </xf>
    <xf numFmtId="0" fontId="42" fillId="0" borderId="0" xfId="39" applyFont="1" applyAlignment="1">
      <alignment horizontal="center" vertical="center" wrapText="1"/>
    </xf>
    <xf numFmtId="0" fontId="42" fillId="0" borderId="0" xfId="39" applyFont="1" applyAlignment="1">
      <alignment vertical="center" wrapText="1"/>
    </xf>
    <xf numFmtId="0" fontId="9" fillId="2" borderId="37" xfId="33" applyFill="1" applyBorder="1" applyAlignment="1" applyProtection="1">
      <alignment horizontal="left" vertical="center"/>
      <protection locked="0"/>
    </xf>
    <xf numFmtId="164" fontId="9" fillId="0" borderId="0" xfId="7" applyFont="1" applyBorder="1" applyProtection="1">
      <protection hidden="1"/>
    </xf>
    <xf numFmtId="0" fontId="8" fillId="0" borderId="18" xfId="0" applyFont="1" applyBorder="1" applyAlignment="1">
      <alignment horizontal="center" vertical="center" wrapText="1"/>
    </xf>
    <xf numFmtId="0" fontId="44" fillId="0" borderId="18" xfId="0" applyFont="1" applyBorder="1" applyAlignment="1">
      <alignment horizontal="center" vertical="center" wrapText="1"/>
    </xf>
    <xf numFmtId="0" fontId="45" fillId="5"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vertical="center"/>
    </xf>
    <xf numFmtId="0" fontId="43" fillId="0" borderId="0" xfId="0" applyFont="1" applyAlignment="1">
      <alignment horizontal="center" vertical="top"/>
    </xf>
    <xf numFmtId="0" fontId="43" fillId="0" borderId="0" xfId="0" applyFont="1" applyAlignment="1">
      <alignment horizontal="center" vertical="center"/>
    </xf>
    <xf numFmtId="0" fontId="43" fillId="0" borderId="0" xfId="0" applyFont="1" applyAlignment="1">
      <alignment horizontal="center"/>
    </xf>
    <xf numFmtId="0" fontId="43" fillId="0" borderId="0" xfId="0" applyFont="1"/>
    <xf numFmtId="0" fontId="44"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1"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center"/>
    </xf>
    <xf numFmtId="175" fontId="43" fillId="0" borderId="18" xfId="7" applyNumberFormat="1" applyFont="1" applyBorder="1" applyAlignment="1" applyProtection="1">
      <alignment vertical="center"/>
    </xf>
    <xf numFmtId="164" fontId="43" fillId="0" borderId="18" xfId="7" applyFont="1" applyBorder="1" applyAlignment="1" applyProtection="1">
      <alignment vertical="center"/>
    </xf>
    <xf numFmtId="164" fontId="43" fillId="0" borderId="18" xfId="7" applyFont="1" applyBorder="1" applyAlignment="1" applyProtection="1">
      <alignment horizontal="center" vertical="center"/>
    </xf>
    <xf numFmtId="0" fontId="0" fillId="0" borderId="18" xfId="0" applyBorder="1" applyAlignment="1">
      <alignment horizontal="center" vertical="center"/>
    </xf>
    <xf numFmtId="164" fontId="8" fillId="0" borderId="18" xfId="7" applyFont="1" applyBorder="1" applyAlignment="1" applyProtection="1">
      <alignment vertical="center" wrapText="1"/>
    </xf>
    <xf numFmtId="0" fontId="9" fillId="0" borderId="11" xfId="37" quotePrefix="1" applyFont="1" applyBorder="1" applyAlignment="1">
      <alignment horizontal="right" vertical="center"/>
    </xf>
    <xf numFmtId="164" fontId="46" fillId="0" borderId="18" xfId="7" applyFont="1" applyBorder="1" applyAlignment="1" applyProtection="1">
      <alignment horizontal="center" vertical="center"/>
    </xf>
    <xf numFmtId="0" fontId="47" fillId="0" borderId="0" xfId="0" applyFont="1" applyAlignment="1">
      <alignment horizontal="left" vertical="center"/>
    </xf>
    <xf numFmtId="0" fontId="43" fillId="0" borderId="0" xfId="0" applyFont="1" applyAlignment="1">
      <alignment vertical="top"/>
    </xf>
    <xf numFmtId="0" fontId="48"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7" fillId="0" borderId="0" xfId="0" applyFont="1" applyAlignment="1" applyProtection="1">
      <alignment horizontal="left" vertical="center"/>
      <protection hidden="1"/>
    </xf>
    <xf numFmtId="0" fontId="20" fillId="0" borderId="0" xfId="0" applyFont="1" applyProtection="1">
      <protection hidden="1"/>
    </xf>
    <xf numFmtId="0" fontId="34" fillId="0" borderId="14" xfId="0" applyFont="1" applyBorder="1" applyAlignment="1" applyProtection="1">
      <alignment horizontal="center" vertical="center" wrapText="1"/>
      <protection hidden="1"/>
    </xf>
    <xf numFmtId="164" fontId="34" fillId="0" borderId="14" xfId="7" applyFont="1" applyBorder="1" applyAlignment="1" applyProtection="1">
      <alignment horizontal="center" vertical="center" wrapText="1"/>
      <protection hidden="1"/>
    </xf>
    <xf numFmtId="0" fontId="34" fillId="0" borderId="18" xfId="0" applyFont="1" applyBorder="1" applyAlignment="1" applyProtection="1">
      <alignment horizontal="center" vertical="center"/>
      <protection hidden="1"/>
    </xf>
    <xf numFmtId="164" fontId="34" fillId="0" borderId="18" xfId="7" applyFont="1" applyFill="1" applyBorder="1" applyAlignment="1" applyProtection="1">
      <alignment horizontal="center" vertical="center"/>
      <protection hidden="1"/>
    </xf>
    <xf numFmtId="164" fontId="34" fillId="0" borderId="18" xfId="7" applyFont="1" applyFill="1" applyBorder="1" applyAlignment="1" applyProtection="1">
      <alignment horizontal="center" vertical="center" wrapText="1"/>
      <protection hidden="1"/>
    </xf>
    <xf numFmtId="164" fontId="20" fillId="0" borderId="0" xfId="7" applyFont="1" applyProtection="1">
      <protection hidden="1"/>
    </xf>
    <xf numFmtId="0" fontId="10" fillId="0" borderId="19" xfId="35" applyFont="1" applyBorder="1" applyAlignment="1" applyProtection="1">
      <alignment vertical="center"/>
      <protection hidden="1"/>
    </xf>
    <xf numFmtId="0" fontId="9" fillId="0" borderId="19" xfId="35" applyFont="1" applyBorder="1" applyAlignment="1" applyProtection="1">
      <alignment vertical="center"/>
      <protection hidden="1"/>
    </xf>
    <xf numFmtId="0" fontId="10" fillId="0" borderId="19" xfId="35" applyFont="1" applyBorder="1" applyAlignment="1" applyProtection="1">
      <alignment horizontal="right" vertical="center"/>
      <protection hidden="1"/>
    </xf>
    <xf numFmtId="0" fontId="12" fillId="0" borderId="0" xfId="24" applyProtection="1">
      <protection hidden="1"/>
    </xf>
    <xf numFmtId="0" fontId="9" fillId="0" borderId="0" xfId="35" applyFont="1" applyAlignment="1" applyProtection="1">
      <alignment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left" vertical="center"/>
      <protection hidden="1"/>
    </xf>
    <xf numFmtId="173" fontId="9" fillId="0" borderId="0" xfId="35" applyNumberFormat="1" applyFont="1" applyAlignment="1" applyProtection="1">
      <alignment horizontal="left" vertical="center"/>
      <protection hidden="1"/>
    </xf>
    <xf numFmtId="0" fontId="9" fillId="0" borderId="0" xfId="36" applyAlignment="1" applyProtection="1">
      <alignment horizontal="left" vertical="center"/>
      <protection hidden="1"/>
    </xf>
    <xf numFmtId="0" fontId="10" fillId="0" borderId="0" xfId="36" applyFont="1" applyAlignment="1" applyProtection="1">
      <alignment horizontal="left" vertical="center"/>
      <protection hidden="1"/>
    </xf>
    <xf numFmtId="0" fontId="9" fillId="0" borderId="0" xfId="35" applyFont="1" applyAlignment="1" applyProtection="1">
      <alignment horizontal="justify" vertical="center"/>
      <protection hidden="1"/>
    </xf>
    <xf numFmtId="0" fontId="9" fillId="0" borderId="0" xfId="41" applyAlignment="1" applyProtection="1">
      <alignment horizontal="left" vertical="center"/>
      <protection hidden="1"/>
    </xf>
    <xf numFmtId="0" fontId="9" fillId="0" borderId="0" xfId="35" applyFont="1" applyAlignment="1" applyProtection="1">
      <alignment vertical="top"/>
      <protection hidden="1"/>
    </xf>
    <xf numFmtId="172" fontId="9" fillId="0" borderId="0" xfId="35" applyNumberFormat="1" applyFont="1" applyAlignment="1" applyProtection="1">
      <alignment horizontal="center" vertical="top"/>
      <protection hidden="1"/>
    </xf>
    <xf numFmtId="0" fontId="9" fillId="0" borderId="0" xfId="35" applyFont="1" applyAlignment="1" applyProtection="1">
      <alignment horizontal="justify" vertical="top"/>
      <protection hidden="1"/>
    </xf>
    <xf numFmtId="0" fontId="9" fillId="0" borderId="0" xfId="35" applyFont="1" applyAlignment="1" applyProtection="1">
      <alignment horizontal="justify"/>
      <protection hidden="1"/>
    </xf>
    <xf numFmtId="0" fontId="9" fillId="0" borderId="0" xfId="35" quotePrefix="1" applyFont="1" applyAlignment="1" applyProtection="1">
      <alignment horizontal="justify"/>
      <protection hidden="1"/>
    </xf>
    <xf numFmtId="4" fontId="8" fillId="0" borderId="0" xfId="35" quotePrefix="1" applyNumberFormat="1" applyFont="1" applyAlignment="1" applyProtection="1">
      <alignment vertical="center"/>
      <protection hidden="1"/>
    </xf>
    <xf numFmtId="172" fontId="9" fillId="0" borderId="0" xfId="35" applyNumberFormat="1" applyFont="1" applyAlignment="1" applyProtection="1">
      <alignment horizontal="center" vertical="center"/>
      <protection hidden="1"/>
    </xf>
    <xf numFmtId="0" fontId="9" fillId="0" borderId="0" xfId="35" applyFont="1" applyAlignment="1" applyProtection="1">
      <alignment horizontal="center" vertical="top"/>
      <protection hidden="1"/>
    </xf>
    <xf numFmtId="0" fontId="9" fillId="0" borderId="0" xfId="33" applyAlignment="1" applyProtection="1">
      <alignment vertical="center"/>
      <protection hidden="1"/>
    </xf>
    <xf numFmtId="0" fontId="9" fillId="0" borderId="0" xfId="33" applyAlignment="1" applyProtection="1">
      <alignment horizontal="center" vertical="center" wrapText="1"/>
      <protection hidden="1"/>
    </xf>
    <xf numFmtId="0" fontId="9" fillId="0" borderId="0" xfId="33" applyProtection="1">
      <protection hidden="1"/>
    </xf>
    <xf numFmtId="0" fontId="9" fillId="0" borderId="0" xfId="33" applyAlignment="1" applyProtection="1">
      <alignment horizontal="justify" vertical="center"/>
      <protection hidden="1"/>
    </xf>
    <xf numFmtId="172" fontId="9" fillId="0" borderId="0" xfId="33" applyNumberFormat="1" applyAlignment="1" applyProtection="1">
      <alignment horizontal="center" vertical="center"/>
      <protection hidden="1"/>
    </xf>
    <xf numFmtId="0" fontId="9" fillId="0" borderId="0" xfId="33" applyAlignment="1" applyProtection="1">
      <alignment horizontal="right" vertical="center"/>
      <protection hidden="1"/>
    </xf>
    <xf numFmtId="0" fontId="9" fillId="0" borderId="0" xfId="35" applyFont="1" applyProtection="1">
      <protection hidden="1"/>
    </xf>
    <xf numFmtId="173" fontId="10" fillId="0" borderId="0" xfId="35" applyNumberFormat="1" applyFont="1" applyAlignment="1" applyProtection="1">
      <alignment vertical="center"/>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indent="2"/>
      <protection hidden="1"/>
    </xf>
    <xf numFmtId="0" fontId="10" fillId="0" borderId="0" xfId="35" applyFont="1" applyAlignment="1" applyProtection="1">
      <alignment horizontal="left" vertical="center" indent="1"/>
      <protection hidden="1"/>
    </xf>
    <xf numFmtId="0" fontId="9" fillId="0" borderId="0" xfId="35" applyFont="1" applyAlignment="1" applyProtection="1">
      <alignment horizontal="left" vertical="center" indent="1"/>
      <protection hidden="1"/>
    </xf>
    <xf numFmtId="0" fontId="9" fillId="0" borderId="0" xfId="33" applyAlignment="1" applyProtection="1">
      <alignment horizontal="left" vertical="center" indent="2"/>
      <protection hidden="1"/>
    </xf>
    <xf numFmtId="0" fontId="10" fillId="0" borderId="0" xfId="33" applyFont="1" applyAlignment="1" applyProtection="1">
      <alignment horizontal="left" vertical="center"/>
      <protection hidden="1"/>
    </xf>
    <xf numFmtId="173" fontId="10" fillId="0" borderId="0" xfId="33" applyNumberFormat="1" applyFont="1" applyAlignment="1" applyProtection="1">
      <alignment horizontal="left" vertical="center" indent="1"/>
      <protection hidden="1"/>
    </xf>
    <xf numFmtId="0" fontId="44" fillId="0" borderId="0" xfId="0" applyFont="1" applyAlignment="1">
      <alignment horizontal="center" vertical="center" wrapText="1"/>
    </xf>
    <xf numFmtId="0" fontId="6" fillId="0" borderId="14"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44" xfId="0" applyFont="1" applyBorder="1" applyAlignment="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2" fontId="6"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8" fillId="0" borderId="0" xfId="0" applyFont="1" applyAlignment="1">
      <alignment vertical="center"/>
    </xf>
    <xf numFmtId="0" fontId="0" fillId="0" borderId="0" xfId="0" applyAlignment="1">
      <alignment vertical="center"/>
    </xf>
    <xf numFmtId="1" fontId="0" fillId="0" borderId="0" xfId="0" applyNumberFormat="1"/>
    <xf numFmtId="9" fontId="40" fillId="0" borderId="18" xfId="0" applyNumberFormat="1" applyFont="1" applyBorder="1" applyAlignment="1">
      <alignment horizontal="center" vertical="center" wrapText="1"/>
    </xf>
    <xf numFmtId="0" fontId="31" fillId="8" borderId="18" xfId="0" applyFont="1" applyFill="1" applyBorder="1" applyAlignment="1">
      <alignment horizontal="center" vertical="center" wrapText="1"/>
    </xf>
    <xf numFmtId="0" fontId="53" fillId="8" borderId="18" xfId="48" applyFont="1" applyFill="1" applyBorder="1" applyAlignment="1">
      <alignment horizontal="center" vertical="center" wrapText="1" readingOrder="1"/>
    </xf>
    <xf numFmtId="0" fontId="53" fillId="8" borderId="18" xfId="34" applyFont="1" applyFill="1" applyBorder="1" applyAlignment="1">
      <alignment horizontal="left" vertical="center" readingOrder="1"/>
    </xf>
    <xf numFmtId="0" fontId="43" fillId="8" borderId="18" xfId="0" applyFont="1" applyFill="1" applyBorder="1" applyAlignment="1">
      <alignment horizontal="center"/>
    </xf>
    <xf numFmtId="9" fontId="43" fillId="8" borderId="18" xfId="0" applyNumberFormat="1" applyFont="1" applyFill="1" applyBorder="1" applyAlignment="1">
      <alignment horizontal="center" vertical="top"/>
    </xf>
    <xf numFmtId="0" fontId="43" fillId="8" borderId="18" xfId="0" applyFont="1" applyFill="1" applyBorder="1"/>
    <xf numFmtId="0" fontId="43" fillId="8" borderId="18" xfId="0" applyFont="1" applyFill="1" applyBorder="1" applyAlignment="1">
      <alignment horizontal="center" vertical="top"/>
    </xf>
    <xf numFmtId="2" fontId="43" fillId="8" borderId="18" xfId="0" applyNumberFormat="1" applyFont="1" applyFill="1" applyBorder="1" applyAlignment="1">
      <alignment vertical="top"/>
    </xf>
    <xf numFmtId="10" fontId="43" fillId="8" borderId="18" xfId="0" applyNumberFormat="1" applyFont="1" applyFill="1" applyBorder="1" applyAlignment="1">
      <alignment vertical="top"/>
    </xf>
    <xf numFmtId="10" fontId="55" fillId="0" borderId="18" xfId="0" applyNumberFormat="1" applyFont="1" applyBorder="1" applyAlignment="1">
      <alignment horizontal="center" vertical="center"/>
    </xf>
    <xf numFmtId="164" fontId="46" fillId="7" borderId="18" xfId="7" applyFont="1" applyFill="1" applyBorder="1" applyAlignment="1" applyProtection="1">
      <alignment horizontal="center" vertical="center"/>
    </xf>
    <xf numFmtId="0" fontId="41" fillId="7" borderId="18" xfId="0" applyFont="1" applyFill="1" applyBorder="1" applyAlignment="1">
      <alignment horizontal="center" vertical="center"/>
    </xf>
    <xf numFmtId="0" fontId="6" fillId="7" borderId="4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4" fillId="7" borderId="14" xfId="0" applyFont="1" applyFill="1" applyBorder="1" applyAlignment="1">
      <alignment horizontal="center" vertical="center" wrapText="1"/>
    </xf>
    <xf numFmtId="0" fontId="44" fillId="7" borderId="4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27" fillId="7" borderId="18" xfId="0" applyFont="1" applyFill="1" applyBorder="1" applyAlignment="1">
      <alignment vertical="center" wrapText="1"/>
    </xf>
    <xf numFmtId="0" fontId="6" fillId="7" borderId="14" xfId="0" applyFont="1" applyFill="1" applyBorder="1" applyAlignment="1">
      <alignment horizontal="center" vertical="center"/>
    </xf>
    <xf numFmtId="0" fontId="6" fillId="7" borderId="18" xfId="0" applyFont="1" applyFill="1" applyBorder="1" applyAlignment="1">
      <alignment horizontal="center" vertical="center"/>
    </xf>
    <xf numFmtId="0" fontId="7" fillId="7" borderId="18" xfId="0" applyFont="1" applyFill="1" applyBorder="1" applyAlignment="1">
      <alignment horizontal="justify" vertical="center" wrapText="1"/>
    </xf>
    <xf numFmtId="0" fontId="6" fillId="7" borderId="18" xfId="0" applyFont="1" applyFill="1" applyBorder="1" applyAlignment="1">
      <alignment vertical="center"/>
    </xf>
    <xf numFmtId="164" fontId="8" fillId="7" borderId="18" xfId="7" applyFont="1" applyFill="1" applyBorder="1" applyAlignment="1" applyProtection="1">
      <alignment vertical="center"/>
    </xf>
    <xf numFmtId="0" fontId="57" fillId="0" borderId="18" xfId="0" applyFont="1" applyBorder="1" applyAlignment="1">
      <alignment horizontal="center" vertical="center" wrapText="1"/>
    </xf>
    <xf numFmtId="0" fontId="43" fillId="9" borderId="18" xfId="0" applyFont="1" applyFill="1" applyBorder="1" applyAlignment="1" applyProtection="1">
      <alignment vertical="center"/>
      <protection locked="0"/>
    </xf>
    <xf numFmtId="0" fontId="59" fillId="8" borderId="18" xfId="0" applyFont="1" applyFill="1" applyBorder="1" applyAlignment="1">
      <alignment horizontal="justify" vertical="center" wrapText="1"/>
    </xf>
    <xf numFmtId="2" fontId="6" fillId="9" borderId="14" xfId="0" applyNumberFormat="1" applyFont="1" applyFill="1" applyBorder="1" applyAlignment="1" applyProtection="1">
      <alignment horizontal="center" vertical="center"/>
      <protection locked="0"/>
    </xf>
    <xf numFmtId="0" fontId="6" fillId="9" borderId="18" xfId="0" applyFont="1" applyFill="1" applyBorder="1" applyAlignment="1" applyProtection="1">
      <alignment horizontal="center" vertical="center"/>
      <protection locked="0"/>
    </xf>
    <xf numFmtId="164" fontId="49" fillId="7" borderId="18" xfId="7" applyFont="1" applyFill="1" applyBorder="1" applyAlignment="1" applyProtection="1">
      <alignment horizontal="center" vertical="center" wrapText="1"/>
    </xf>
    <xf numFmtId="0" fontId="4" fillId="0" borderId="0" xfId="0" applyFont="1" applyAlignment="1" applyProtection="1">
      <alignment vertical="center"/>
      <protection hidden="1"/>
    </xf>
    <xf numFmtId="0" fontId="4" fillId="0" borderId="0" xfId="0" applyFont="1" applyAlignment="1" applyProtection="1">
      <alignment horizontal="left"/>
      <protection hidden="1"/>
    </xf>
    <xf numFmtId="164" fontId="4" fillId="0" borderId="0" xfId="7" applyFont="1" applyBorder="1" applyAlignment="1" applyProtection="1">
      <alignment horizontal="center" vertical="center"/>
      <protection hidden="1"/>
    </xf>
    <xf numFmtId="0" fontId="4" fillId="0" borderId="0" xfId="0" applyFont="1" applyAlignment="1" applyProtection="1">
      <alignment vertical="top"/>
      <protection hidden="1"/>
    </xf>
    <xf numFmtId="164" fontId="4" fillId="0" borderId="18" xfId="7" applyFont="1" applyBorder="1" applyAlignment="1" applyProtection="1">
      <alignment horizontal="center" vertical="top"/>
      <protection hidden="1"/>
    </xf>
    <xf numFmtId="164" fontId="4" fillId="0" borderId="18" xfId="7" applyFont="1" applyBorder="1" applyAlignment="1" applyProtection="1">
      <alignment horizontal="center" vertical="center"/>
      <protection hidden="1"/>
    </xf>
    <xf numFmtId="164" fontId="4" fillId="0" borderId="18" xfId="7" applyFont="1" applyFill="1" applyBorder="1" applyAlignment="1" applyProtection="1">
      <alignment horizontal="center" vertical="center"/>
      <protection hidden="1"/>
    </xf>
    <xf numFmtId="0" fontId="4" fillId="0" borderId="39" xfId="0" applyFont="1" applyBorder="1" applyAlignment="1" applyProtection="1">
      <alignment vertical="center" wrapText="1"/>
      <protection hidden="1"/>
    </xf>
    <xf numFmtId="0" fontId="4" fillId="0" borderId="40" xfId="0" applyFont="1" applyBorder="1" applyAlignment="1" applyProtection="1">
      <alignment vertical="center" wrapText="1"/>
      <protection hidden="1"/>
    </xf>
    <xf numFmtId="164" fontId="4" fillId="0" borderId="41" xfId="7" applyFont="1" applyBorder="1" applyAlignment="1" applyProtection="1">
      <alignment horizontal="center" vertical="center" wrapText="1"/>
      <protection hidden="1"/>
    </xf>
    <xf numFmtId="0" fontId="4" fillId="0" borderId="42" xfId="0" applyFont="1" applyBorder="1" applyAlignment="1" applyProtection="1">
      <alignment horizontal="justify" vertical="center"/>
      <protection hidden="1"/>
    </xf>
    <xf numFmtId="0" fontId="4" fillId="0" borderId="0" xfId="0" applyFont="1" applyProtection="1">
      <protection hidden="1"/>
    </xf>
    <xf numFmtId="164" fontId="4" fillId="0" borderId="43" xfId="7" applyFont="1" applyBorder="1" applyAlignment="1" applyProtection="1">
      <alignment horizontal="center"/>
      <protection hidden="1"/>
    </xf>
    <xf numFmtId="0" fontId="4" fillId="0" borderId="42" xfId="0" applyFont="1" applyBorder="1" applyAlignment="1" applyProtection="1">
      <alignment vertical="center"/>
      <protection hidden="1"/>
    </xf>
    <xf numFmtId="0" fontId="4" fillId="0" borderId="44" xfId="0" applyFont="1" applyBorder="1" applyAlignment="1" applyProtection="1">
      <alignment vertical="center"/>
      <protection hidden="1"/>
    </xf>
    <xf numFmtId="0" fontId="4" fillId="0" borderId="19" xfId="0" applyFont="1" applyBorder="1" applyProtection="1">
      <protection hidden="1"/>
    </xf>
    <xf numFmtId="0" fontId="4" fillId="0" borderId="19" xfId="0" applyFont="1" applyBorder="1" applyAlignment="1" applyProtection="1">
      <alignment vertical="center"/>
      <protection hidden="1"/>
    </xf>
    <xf numFmtId="164" fontId="4" fillId="0" borderId="30" xfId="7" applyFont="1" applyBorder="1" applyAlignment="1" applyProtection="1">
      <alignment horizontal="center"/>
      <protection hidden="1"/>
    </xf>
    <xf numFmtId="0" fontId="61" fillId="0" borderId="18" xfId="0" applyFont="1" applyBorder="1" applyAlignment="1">
      <alignment horizontal="center" vertical="center"/>
    </xf>
    <xf numFmtId="0" fontId="61" fillId="9" borderId="18" xfId="0" applyFont="1" applyFill="1" applyBorder="1" applyAlignment="1" applyProtection="1">
      <alignment horizontal="center"/>
      <protection locked="0"/>
    </xf>
    <xf numFmtId="9" fontId="62" fillId="0" borderId="18" xfId="0" applyNumberFormat="1" applyFont="1" applyBorder="1" applyAlignment="1">
      <alignment horizontal="center" vertical="center"/>
    </xf>
    <xf numFmtId="0" fontId="61" fillId="9" borderId="18" xfId="0" applyFont="1" applyFill="1" applyBorder="1" applyProtection="1">
      <protection locked="0"/>
    </xf>
    <xf numFmtId="49" fontId="60" fillId="10" borderId="54" xfId="0" applyNumberFormat="1" applyFont="1" applyFill="1" applyBorder="1" applyAlignment="1">
      <alignment horizontal="center" vertical="top" wrapText="1"/>
    </xf>
    <xf numFmtId="0" fontId="43" fillId="0" borderId="18" xfId="0" applyFont="1" applyBorder="1" applyAlignment="1">
      <alignment horizontal="center" vertical="center"/>
    </xf>
    <xf numFmtId="9" fontId="58" fillId="0" borderId="18" xfId="0" applyNumberFormat="1" applyFont="1" applyBorder="1" applyAlignment="1">
      <alignment horizontal="center" vertical="center"/>
    </xf>
    <xf numFmtId="0" fontId="6" fillId="0" borderId="0" xfId="0" applyFont="1" applyAlignment="1">
      <alignment horizontal="center"/>
    </xf>
    <xf numFmtId="2" fontId="43" fillId="8" borderId="18" xfId="0" applyNumberFormat="1" applyFont="1" applyFill="1" applyBorder="1" applyAlignment="1">
      <alignment horizontal="center" vertical="top"/>
    </xf>
    <xf numFmtId="10" fontId="54" fillId="9" borderId="18" xfId="0" applyNumberFormat="1" applyFont="1" applyFill="1" applyBorder="1" applyAlignment="1" applyProtection="1">
      <alignment horizontal="center" vertical="center" wrapText="1"/>
      <protection locked="0"/>
    </xf>
    <xf numFmtId="164" fontId="6" fillId="0" borderId="18" xfId="7" applyFont="1" applyBorder="1" applyAlignment="1" applyProtection="1">
      <alignment horizontal="center" vertical="center" wrapText="1"/>
    </xf>
    <xf numFmtId="164" fontId="43" fillId="0" borderId="0" xfId="0" applyNumberFormat="1" applyFont="1" applyAlignment="1">
      <alignment horizontal="center"/>
    </xf>
    <xf numFmtId="0" fontId="43" fillId="0" borderId="18" xfId="0" applyFont="1" applyBorder="1" applyAlignment="1">
      <alignment horizontal="center" vertical="center" wrapText="1"/>
    </xf>
    <xf numFmtId="0" fontId="43" fillId="0" borderId="0" xfId="0" applyFont="1" applyAlignment="1">
      <alignment horizontal="center" vertical="center" wrapText="1"/>
    </xf>
    <xf numFmtId="0" fontId="64" fillId="8" borderId="18" xfId="0" applyFont="1" applyFill="1" applyBorder="1" applyAlignment="1">
      <alignment horizontal="center" vertical="center" wrapText="1"/>
    </xf>
    <xf numFmtId="0" fontId="44" fillId="0" borderId="0" xfId="0" applyFont="1"/>
    <xf numFmtId="0" fontId="44" fillId="8" borderId="18" xfId="0" applyFont="1" applyFill="1" applyBorder="1" applyAlignment="1">
      <alignment horizontal="center" vertical="top"/>
    </xf>
    <xf numFmtId="0" fontId="44" fillId="0" borderId="0" xfId="0" applyFont="1" applyAlignment="1">
      <alignment vertical="top"/>
    </xf>
    <xf numFmtId="164" fontId="6" fillId="7" borderId="18" xfId="7" applyFont="1" applyFill="1" applyBorder="1"/>
    <xf numFmtId="4" fontId="6" fillId="0" borderId="18" xfId="7" applyNumberFormat="1" applyFont="1" applyBorder="1" applyAlignment="1" applyProtection="1">
      <alignment horizontal="center" vertical="center"/>
    </xf>
    <xf numFmtId="0" fontId="44" fillId="0" borderId="38" xfId="0" applyFont="1" applyBorder="1" applyAlignment="1">
      <alignment horizontal="center" vertical="center"/>
    </xf>
    <xf numFmtId="0" fontId="8" fillId="0" borderId="38" xfId="0" applyFont="1" applyBorder="1" applyAlignment="1">
      <alignment horizontal="center" vertical="center"/>
    </xf>
    <xf numFmtId="0" fontId="8" fillId="0" borderId="38" xfId="0" applyFont="1" applyBorder="1" applyAlignment="1">
      <alignment horizontal="center" vertical="center" wrapText="1"/>
    </xf>
    <xf numFmtId="2" fontId="8" fillId="0" borderId="38" xfId="0" applyNumberFormat="1" applyFont="1" applyBorder="1" applyAlignment="1">
      <alignment horizontal="center" vertical="center"/>
    </xf>
    <xf numFmtId="0" fontId="6" fillId="0" borderId="18" xfId="0" applyFont="1" applyBorder="1" applyAlignment="1">
      <alignment wrapText="1"/>
    </xf>
    <xf numFmtId="0" fontId="43" fillId="0" borderId="18" xfId="0" applyFont="1" applyBorder="1" applyAlignment="1">
      <alignment vertical="top" wrapText="1"/>
    </xf>
    <xf numFmtId="0" fontId="43" fillId="0" borderId="11" xfId="0" applyFont="1" applyBorder="1" applyAlignment="1">
      <alignment horizontal="center" vertical="center"/>
    </xf>
    <xf numFmtId="0" fontId="6" fillId="0" borderId="38" xfId="0" applyFont="1" applyBorder="1" applyAlignment="1">
      <alignment horizontal="center" vertical="center"/>
    </xf>
    <xf numFmtId="0" fontId="43" fillId="10" borderId="18" xfId="0" applyFont="1" applyFill="1" applyBorder="1" applyAlignment="1">
      <alignment horizontal="center" vertical="center"/>
    </xf>
    <xf numFmtId="2" fontId="43" fillId="10" borderId="18" xfId="0" applyNumberFormat="1" applyFont="1" applyFill="1" applyBorder="1" applyAlignment="1">
      <alignment horizontal="center" vertical="center"/>
    </xf>
    <xf numFmtId="0" fontId="6" fillId="0" borderId="18" xfId="0" applyFont="1" applyBorder="1" applyAlignment="1">
      <alignment vertical="top" wrapText="1"/>
    </xf>
    <xf numFmtId="0" fontId="50" fillId="0" borderId="0" xfId="39" applyFont="1" applyAlignment="1">
      <alignment horizontal="center" vertical="center" wrapText="1"/>
    </xf>
    <xf numFmtId="0" fontId="36" fillId="3" borderId="0" xfId="37" applyFont="1" applyFill="1" applyAlignment="1">
      <alignment horizontal="center" vertical="center"/>
    </xf>
    <xf numFmtId="0" fontId="9" fillId="0" borderId="0" xfId="40" applyAlignment="1" applyProtection="1">
      <alignment horizontal="left"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justify" vertical="center" wrapText="1"/>
      <protection hidden="1"/>
    </xf>
    <xf numFmtId="0" fontId="10" fillId="0" borderId="0" xfId="40" applyFont="1" applyAlignment="1" applyProtection="1">
      <alignment horizontal="left" vertical="center" wrapText="1"/>
      <protection hidden="1"/>
    </xf>
    <xf numFmtId="0" fontId="5" fillId="0" borderId="0" xfId="25" applyFont="1" applyAlignment="1" applyProtection="1">
      <alignment horizontal="center" vertical="top"/>
      <protection hidden="1"/>
    </xf>
    <xf numFmtId="0" fontId="6" fillId="0" borderId="0" xfId="25" applyFont="1" applyAlignment="1" applyProtection="1">
      <alignment horizontal="center" vertical="top"/>
      <protection hidden="1"/>
    </xf>
    <xf numFmtId="0" fontId="8" fillId="0" borderId="0" xfId="25" applyFont="1" applyAlignment="1" applyProtection="1">
      <alignment horizontal="center" vertical="top"/>
      <protection hidden="1"/>
    </xf>
    <xf numFmtId="0" fontId="5" fillId="4" borderId="0" xfId="25" applyFont="1" applyFill="1" applyAlignment="1" applyProtection="1">
      <alignment horizontal="center" vertical="top"/>
      <protection hidden="1"/>
    </xf>
    <xf numFmtId="0" fontId="6" fillId="0" borderId="0" xfId="25" applyFont="1" applyAlignment="1" applyProtection="1">
      <alignment horizontal="center" vertical="top" wrapText="1"/>
      <protection hidden="1"/>
    </xf>
    <xf numFmtId="0" fontId="6" fillId="0" borderId="0" xfId="25" applyFont="1" applyAlignment="1" applyProtection="1">
      <alignment horizontal="justify" vertical="top" wrapText="1"/>
      <protection hidden="1"/>
    </xf>
    <xf numFmtId="0" fontId="8" fillId="0" borderId="0" xfId="25" applyFont="1" applyAlignment="1" applyProtection="1">
      <alignment horizontal="justify"/>
      <protection hidden="1"/>
    </xf>
    <xf numFmtId="0" fontId="6" fillId="0" borderId="19" xfId="25" applyFont="1" applyBorder="1" applyAlignment="1" applyProtection="1">
      <alignment horizontal="justify" vertical="top" wrapText="1"/>
      <protection hidden="1"/>
    </xf>
    <xf numFmtId="0" fontId="6" fillId="0" borderId="19" xfId="25" applyFont="1" applyBorder="1" applyAlignment="1" applyProtection="1">
      <alignment horizontal="left" vertical="top" wrapText="1" indent="5"/>
      <protection hidden="1"/>
    </xf>
    <xf numFmtId="0" fontId="6" fillId="0" borderId="0" xfId="25" applyFont="1" applyAlignment="1" applyProtection="1">
      <alignment horizontal="left" vertical="top" wrapText="1" indent="5"/>
      <protection hidden="1"/>
    </xf>
    <xf numFmtId="0" fontId="6" fillId="0" borderId="0" xfId="25" applyFont="1" applyAlignment="1" applyProtection="1">
      <alignment horizontal="justify" vertical="top"/>
      <protection hidden="1"/>
    </xf>
    <xf numFmtId="0" fontId="6" fillId="0" borderId="0" xfId="25" applyFont="1" applyAlignment="1" applyProtection="1">
      <alignment horizontal="justify"/>
      <protection hidden="1"/>
    </xf>
    <xf numFmtId="0" fontId="9" fillId="0" borderId="0" xfId="25" applyFont="1" applyAlignment="1" applyProtection="1">
      <alignment horizontal="justify" vertical="top" wrapText="1"/>
      <protection hidden="1"/>
    </xf>
    <xf numFmtId="0" fontId="9" fillId="0" borderId="0" xfId="25" applyFont="1" applyAlignment="1" applyProtection="1">
      <alignment horizontal="justify" vertical="top"/>
      <protection hidden="1"/>
    </xf>
    <xf numFmtId="0" fontId="6" fillId="0" borderId="0" xfId="25" applyFont="1" applyAlignment="1" applyProtection="1">
      <alignment horizontal="left" vertical="top"/>
      <protection hidden="1"/>
    </xf>
    <xf numFmtId="0" fontId="6" fillId="0" borderId="37" xfId="25" applyFont="1" applyBorder="1" applyAlignment="1" applyProtection="1">
      <alignment horizontal="justify" vertical="top" wrapText="1"/>
      <protection hidden="1"/>
    </xf>
    <xf numFmtId="0" fontId="6" fillId="0" borderId="26" xfId="25" applyFont="1" applyBorder="1" applyAlignment="1" applyProtection="1">
      <alignment horizontal="justify" vertical="top" wrapText="1"/>
      <protection hidden="1"/>
    </xf>
    <xf numFmtId="0" fontId="6" fillId="0" borderId="45" xfId="25" applyFont="1" applyBorder="1" applyAlignment="1" applyProtection="1">
      <alignment horizontal="justify" vertical="top" wrapText="1"/>
      <protection hidden="1"/>
    </xf>
    <xf numFmtId="0" fontId="6" fillId="0" borderId="46" xfId="25" applyFont="1" applyBorder="1" applyAlignment="1" applyProtection="1">
      <alignment horizontal="justify" vertical="top" wrapText="1"/>
      <protection hidden="1"/>
    </xf>
    <xf numFmtId="0" fontId="25" fillId="0" borderId="47" xfId="25" applyFont="1" applyBorder="1" applyAlignment="1" applyProtection="1">
      <alignment horizontal="center" vertical="center"/>
      <protection hidden="1"/>
    </xf>
    <xf numFmtId="0" fontId="25" fillId="0" borderId="48" xfId="25" applyFont="1" applyBorder="1" applyAlignment="1" applyProtection="1">
      <alignment horizontal="center" vertical="center"/>
      <protection hidden="1"/>
    </xf>
    <xf numFmtId="0" fontId="25" fillId="0" borderId="24" xfId="25" applyFont="1" applyBorder="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8" fillId="0" borderId="0" xfId="25" quotePrefix="1" applyFont="1" applyAlignment="1" applyProtection="1">
      <alignment horizontal="left" vertical="top" wrapText="1"/>
      <protection hidden="1"/>
    </xf>
    <xf numFmtId="2" fontId="21" fillId="2" borderId="49" xfId="38" applyNumberFormat="1" applyFont="1" applyFill="1" applyBorder="1" applyAlignment="1" applyProtection="1">
      <alignment horizontal="right" vertical="center"/>
      <protection hidden="1"/>
    </xf>
    <xf numFmtId="2" fontId="21" fillId="2" borderId="50" xfId="38" applyNumberFormat="1" applyFont="1" applyFill="1" applyBorder="1" applyAlignment="1" applyProtection="1">
      <alignment horizontal="right" vertical="center"/>
      <protection hidden="1"/>
    </xf>
    <xf numFmtId="0" fontId="12" fillId="0" borderId="51" xfId="38" applyFont="1" applyBorder="1" applyAlignment="1" applyProtection="1">
      <alignment horizontal="left" vertical="center"/>
      <protection hidden="1"/>
    </xf>
    <xf numFmtId="0" fontId="12" fillId="0" borderId="7" xfId="38" applyFont="1" applyBorder="1" applyAlignment="1" applyProtection="1">
      <alignment horizontal="left" vertical="center"/>
      <protection hidden="1"/>
    </xf>
    <xf numFmtId="0" fontId="12" fillId="0" borderId="9" xfId="38" applyFont="1" applyBorder="1" applyAlignment="1" applyProtection="1">
      <alignment horizontal="left" vertical="top" wrapText="1"/>
      <protection hidden="1"/>
    </xf>
    <xf numFmtId="0" fontId="12" fillId="0" borderId="0" xfId="38" applyFont="1" applyAlignment="1" applyProtection="1">
      <alignment horizontal="left" vertical="top" wrapText="1"/>
      <protection hidden="1"/>
    </xf>
    <xf numFmtId="0" fontId="12" fillId="0" borderId="10" xfId="38" applyFont="1" applyBorder="1" applyAlignment="1" applyProtection="1">
      <alignment horizontal="left" vertical="top" wrapText="1"/>
      <protection hidden="1"/>
    </xf>
    <xf numFmtId="164" fontId="12" fillId="2" borderId="49" xfId="16" applyFont="1" applyFill="1" applyBorder="1" applyAlignment="1" applyProtection="1">
      <alignment horizontal="right" vertical="center"/>
      <protection hidden="1"/>
    </xf>
    <xf numFmtId="164" fontId="12" fillId="2" borderId="50" xfId="16" applyFont="1" applyFill="1" applyBorder="1" applyAlignment="1" applyProtection="1">
      <alignment horizontal="right" vertical="center"/>
      <protection hidden="1"/>
    </xf>
    <xf numFmtId="0" fontId="28" fillId="0" borderId="16" xfId="28" applyFont="1" applyBorder="1" applyAlignment="1" applyProtection="1">
      <alignment horizontal="left" vertical="top" wrapText="1"/>
      <protection hidden="1"/>
    </xf>
    <xf numFmtId="0" fontId="30" fillId="0" borderId="49" xfId="28" applyBorder="1" applyAlignment="1" applyProtection="1">
      <alignment horizontal="left" vertical="top" wrapText="1"/>
      <protection hidden="1"/>
    </xf>
    <xf numFmtId="0" fontId="30" fillId="0" borderId="2" xfId="28" applyBorder="1" applyAlignment="1" applyProtection="1">
      <alignment horizontal="left" vertical="top" wrapText="1"/>
      <protection hidden="1"/>
    </xf>
    <xf numFmtId="0" fontId="30" fillId="0" borderId="50" xfId="28" applyBorder="1" applyAlignment="1" applyProtection="1">
      <alignment horizontal="left" vertical="top" wrapText="1"/>
      <protection hidden="1"/>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56" fillId="0" borderId="18" xfId="0" applyFont="1" applyBorder="1" applyAlignment="1">
      <alignment horizontal="right" vertical="center"/>
    </xf>
    <xf numFmtId="0" fontId="44" fillId="0" borderId="18" xfId="0" applyFont="1" applyBorder="1" applyAlignment="1">
      <alignment horizontal="right" vertical="center"/>
    </xf>
    <xf numFmtId="0" fontId="44" fillId="7" borderId="18" xfId="0" applyFont="1" applyFill="1" applyBorder="1" applyAlignment="1">
      <alignment horizontal="right" vertical="center"/>
    </xf>
    <xf numFmtId="0" fontId="8" fillId="0" borderId="18" xfId="0" applyFont="1" applyBorder="1" applyAlignment="1">
      <alignment horizontal="right" vertical="center" wrapText="1"/>
    </xf>
    <xf numFmtId="0" fontId="46" fillId="0" borderId="38" xfId="0" applyFont="1" applyBorder="1" applyAlignment="1">
      <alignment horizontal="right" vertical="top" wrapText="1"/>
    </xf>
    <xf numFmtId="0" fontId="46" fillId="0" borderId="3" xfId="0" applyFont="1" applyBorder="1" applyAlignment="1">
      <alignment horizontal="right" vertical="top" wrapText="1"/>
    </xf>
    <xf numFmtId="0" fontId="46" fillId="0" borderId="11" xfId="0" applyFont="1" applyBorder="1" applyAlignment="1">
      <alignment horizontal="right" vertical="top" wrapText="1"/>
    </xf>
    <xf numFmtId="0" fontId="44" fillId="0" borderId="0" xfId="0" applyFont="1" applyAlignment="1">
      <alignment horizontal="center" vertical="center" wrapText="1"/>
    </xf>
    <xf numFmtId="0" fontId="51" fillId="0" borderId="19" xfId="0" applyFont="1" applyBorder="1" applyAlignment="1">
      <alignment horizontal="center"/>
    </xf>
    <xf numFmtId="0" fontId="45" fillId="5" borderId="40" xfId="0" applyFont="1" applyFill="1" applyBorder="1" applyAlignment="1">
      <alignment horizontal="center" vertical="center"/>
    </xf>
    <xf numFmtId="0" fontId="8" fillId="7" borderId="18" xfId="0" applyFont="1" applyFill="1" applyBorder="1" applyAlignment="1">
      <alignment horizontal="right" vertical="center"/>
    </xf>
    <xf numFmtId="0" fontId="4" fillId="0" borderId="0" xfId="0" applyFont="1" applyAlignment="1" applyProtection="1">
      <alignment vertical="center"/>
      <protection hidden="1"/>
    </xf>
    <xf numFmtId="0" fontId="34" fillId="0" borderId="14" xfId="0" applyFont="1" applyBorder="1" applyAlignment="1" applyProtection="1">
      <alignment horizontal="center" vertical="center" wrapText="1"/>
      <protection hidden="1"/>
    </xf>
    <xf numFmtId="0" fontId="9" fillId="0" borderId="0" xfId="0" applyFont="1" applyAlignment="1" applyProtection="1">
      <alignment vertical="center"/>
      <protection hidden="1"/>
    </xf>
    <xf numFmtId="0" fontId="34" fillId="0" borderId="18" xfId="0" applyFont="1" applyBorder="1" applyAlignment="1" applyProtection="1">
      <alignment horizontal="justify" vertical="center" wrapText="1"/>
      <protection hidden="1"/>
    </xf>
    <xf numFmtId="0" fontId="4" fillId="0" borderId="18" xfId="0" applyFont="1" applyBorder="1" applyAlignment="1" applyProtection="1">
      <alignment horizontal="justify" vertical="center" wrapText="1"/>
      <protection hidden="1"/>
    </xf>
    <xf numFmtId="0" fontId="34" fillId="0" borderId="38"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4" fillId="0" borderId="38"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8" fillId="0" borderId="38"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9" fillId="0" borderId="0" xfId="35" applyFont="1" applyAlignment="1" applyProtection="1">
      <alignment horizontal="justify" vertical="center"/>
      <protection hidden="1"/>
    </xf>
    <xf numFmtId="0" fontId="10" fillId="0" borderId="0" xfId="35" applyFont="1" applyAlignment="1" applyProtection="1">
      <alignment horizontal="center" vertical="center"/>
      <protection hidden="1"/>
    </xf>
    <xf numFmtId="0" fontId="9" fillId="2" borderId="0" xfId="35" applyFont="1" applyFill="1" applyAlignment="1" applyProtection="1">
      <alignment horizontal="left" vertical="center"/>
      <protection locked="0"/>
    </xf>
    <xf numFmtId="173" fontId="9" fillId="6" borderId="0" xfId="35" applyNumberFormat="1" applyFont="1" applyFill="1" applyAlignment="1" applyProtection="1">
      <alignment horizontal="left" vertical="center"/>
      <protection locked="0"/>
    </xf>
    <xf numFmtId="0" fontId="10" fillId="0" borderId="0" xfId="35" applyFont="1" applyAlignment="1" applyProtection="1">
      <alignment horizontal="justify" vertical="top"/>
      <protection hidden="1"/>
    </xf>
    <xf numFmtId="0" fontId="9" fillId="0" borderId="0" xfId="35" applyFont="1" applyAlignment="1" applyProtection="1">
      <alignment horizontal="justify" vertical="top"/>
      <protection hidden="1"/>
    </xf>
    <xf numFmtId="0" fontId="9" fillId="0" borderId="0" xfId="35" applyFont="1" applyAlignment="1" applyProtection="1">
      <alignment horizontal="center" vertical="top"/>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left" vertical="top" wrapText="1"/>
      <protection hidden="1"/>
    </xf>
    <xf numFmtId="173" fontId="10" fillId="0" borderId="0" xfId="35" applyNumberFormat="1" applyFont="1" applyAlignment="1" applyProtection="1">
      <alignment horizontal="left" vertical="center" indent="1"/>
      <protection hidden="1"/>
    </xf>
    <xf numFmtId="0" fontId="9" fillId="0" borderId="52" xfId="33" applyBorder="1" applyAlignment="1" applyProtection="1">
      <alignment horizontal="left" vertical="center" indent="2"/>
      <protection hidden="1"/>
    </xf>
    <xf numFmtId="0" fontId="9" fillId="2" borderId="37" xfId="33" applyFill="1" applyBorder="1" applyAlignment="1" applyProtection="1">
      <alignment horizontal="left" vertical="center"/>
      <protection locked="0"/>
    </xf>
    <xf numFmtId="0" fontId="9" fillId="0" borderId="0" xfId="33" applyAlignment="1" applyProtection="1">
      <alignment horizontal="left" vertical="center" indent="2"/>
      <protection hidden="1"/>
    </xf>
    <xf numFmtId="0" fontId="5" fillId="0" borderId="0" xfId="35" quotePrefix="1" applyFont="1" applyAlignment="1" applyProtection="1">
      <alignment horizontal="center" vertical="center"/>
      <protection hidden="1"/>
    </xf>
    <xf numFmtId="0" fontId="9" fillId="0" borderId="53" xfId="33" applyBorder="1" applyAlignment="1" applyProtection="1">
      <alignment horizontal="left" vertical="center" indent="2"/>
      <protection hidden="1"/>
    </xf>
    <xf numFmtId="0" fontId="9" fillId="0" borderId="37" xfId="33" applyBorder="1" applyAlignment="1" applyProtection="1">
      <alignment horizontal="left" vertical="center" indent="2"/>
      <protection hidden="1"/>
    </xf>
    <xf numFmtId="0" fontId="9" fillId="0" borderId="52" xfId="33" applyBorder="1" applyAlignment="1" applyProtection="1">
      <alignment horizontal="justify" vertical="center" wrapText="1"/>
      <protection hidden="1"/>
    </xf>
  </cellXfs>
  <cellStyles count="67">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58" xr:uid="{4DB03728-23E4-4C20-AC74-97970E4F4AF6}"/>
    <cellStyle name="Comma 4" xfId="61" xr:uid="{A9C01C9C-67AE-46AB-9055-3019308AB2F7}"/>
    <cellStyle name="Comma 5" xfId="63" xr:uid="{18F00CAF-4412-480E-8974-2AB56919680C}"/>
    <cellStyle name="Comma 6" xfId="65" xr:uid="{89DCD766-4AE2-492D-91D4-F510F21B9428}"/>
    <cellStyle name="Comma 7" xfId="66" xr:uid="{50E0B50D-C0FA-4F8C-95C3-E445C435D136}"/>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11" xfId="62" xr:uid="{8FFB4F6A-B129-4190-A3C1-4D9FDA4F6FA8}"/>
    <cellStyle name="Normal 12" xfId="64" xr:uid="{55F67797-91DA-416A-92F7-EBE877883684}"/>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 3" xfId="56" xr:uid="{C7255CC8-21AE-4550-AA1B-CAC341047CDD}"/>
    <cellStyle name="Normal 2 4" xfId="55" xr:uid="{D783BB87-8BA2-4480-8364-AF1C0D792ADD}"/>
    <cellStyle name="Normal 2 5" xfId="57" xr:uid="{72081C61-0E69-4FAF-8E29-0804EB3D6898}"/>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 4" xfId="54" xr:uid="{E918B51E-D32D-4A19-ACDD-A231206EC3E2}"/>
    <cellStyle name="Normal 3_First Envelope - R2" xfId="31" xr:uid="{00000000-0005-0000-0000-00001F000000}"/>
    <cellStyle name="Normal 4" xfId="32" xr:uid="{00000000-0005-0000-0000-000020000000}"/>
    <cellStyle name="Normal 4 2" xfId="33" xr:uid="{00000000-0005-0000-0000-000021000000}"/>
    <cellStyle name="Normal 4 3" xfId="53" xr:uid="{B2AD160C-D023-41DC-88E6-1806C7730804}"/>
    <cellStyle name="Normal 5" xfId="34" xr:uid="{00000000-0005-0000-0000-000022000000}"/>
    <cellStyle name="Normal 6" xfId="52" xr:uid="{5334127F-3896-4F85-8113-659E4FB98B47}"/>
    <cellStyle name="Normal 7" xfId="50" xr:uid="{21202C28-CD6E-47B8-B44D-990D0A1AE227}"/>
    <cellStyle name="Normal 8" xfId="59" xr:uid="{BAFC125C-B514-4122-B55F-77F9D6D527C0}"/>
    <cellStyle name="Normal 9" xfId="60" xr:uid="{1E56E28D-F1B1-4497-B233-972194E245B3}"/>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topLeftCell="A9" zoomScaleNormal="100" zoomScaleSheetLayoutView="100" workbookViewId="0">
      <selection activeCell="C5" sqref="C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90" t="s">
        <v>348</v>
      </c>
      <c r="B1" s="290"/>
      <c r="C1" s="290"/>
      <c r="D1" s="124"/>
    </row>
    <row r="2" spans="1:4" ht="32.25" customHeight="1">
      <c r="A2" s="290" t="s">
        <v>358</v>
      </c>
      <c r="B2" s="290"/>
      <c r="C2" s="290"/>
      <c r="D2" s="123"/>
    </row>
    <row r="3" spans="1:4" ht="20.25" customHeight="1">
      <c r="A3" s="291" t="s">
        <v>0</v>
      </c>
      <c r="B3" s="291"/>
      <c r="C3" s="291"/>
    </row>
    <row r="4" spans="1:4" ht="17.25" thickBot="1">
      <c r="A4" s="85"/>
      <c r="B4" s="85"/>
      <c r="C4" s="86"/>
    </row>
    <row r="5" spans="1:4" ht="32.25" customHeight="1">
      <c r="A5" s="87" t="s">
        <v>1</v>
      </c>
      <c r="B5" s="88"/>
      <c r="C5" s="113" t="s">
        <v>342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2</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3</v>
      </c>
      <c r="B14" s="106"/>
      <c r="C14" s="116"/>
      <c r="D14" s="84" t="b">
        <f>ISBLANK(C14)</f>
        <v>1</v>
      </c>
    </row>
    <row r="15" spans="1:4">
      <c r="A15" s="105" t="s">
        <v>4</v>
      </c>
      <c r="B15" s="149" t="s">
        <v>5</v>
      </c>
      <c r="C15" s="115"/>
      <c r="D15" s="84" t="b">
        <f>ISBLANK(C15)</f>
        <v>1</v>
      </c>
    </row>
    <row r="16" spans="1:4">
      <c r="A16" s="103"/>
      <c r="B16" s="86"/>
      <c r="C16" s="104"/>
    </row>
    <row r="17" spans="1:5">
      <c r="A17" s="105" t="s">
        <v>6</v>
      </c>
      <c r="B17" s="106"/>
      <c r="C17" s="116"/>
      <c r="D17" s="84" t="b">
        <f>ISBLANK(C17)</f>
        <v>1</v>
      </c>
    </row>
    <row r="18" spans="1:5">
      <c r="A18" s="105" t="s">
        <v>7</v>
      </c>
      <c r="B18" s="106"/>
      <c r="C18" s="117"/>
      <c r="D18" s="84" t="b">
        <f>ISBLANK(C18)</f>
        <v>1</v>
      </c>
    </row>
    <row r="19" spans="1:5">
      <c r="A19" s="107"/>
      <c r="B19" s="108"/>
      <c r="C19" s="109"/>
    </row>
    <row r="20" spans="1:5">
      <c r="A20" s="105" t="s">
        <v>8</v>
      </c>
      <c r="B20" s="106"/>
      <c r="C20" s="122"/>
      <c r="D20" s="84" t="b">
        <f>ISBLANK(C20)</f>
        <v>1</v>
      </c>
    </row>
    <row r="21" spans="1:5" ht="22.5" customHeight="1" thickBot="1">
      <c r="A21" s="110" t="s">
        <v>9</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XeSIfoViCUWhOkB9XKEgI129dMsCcdszyA5CfT/vXr4LLAIVBV0ofGkvIDaE0cU7I1Mkq/QqnInt5cEHfPji5w==" saltValue="wgNWQAqtQp8Z7D26WPZFsA==" spinCount="100000" sheet="1" formatColumns="0" formatRows="0" selectLockedCells="1"/>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30"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10</v>
      </c>
    </row>
    <row r="2" spans="1:9" ht="15.75">
      <c r="A2" s="75"/>
      <c r="B2" s="75"/>
      <c r="C2" s="75"/>
      <c r="D2" s="75"/>
      <c r="E2" s="75"/>
    </row>
    <row r="3" spans="1:9" ht="63.75" customHeight="1">
      <c r="A3" s="294" t="e">
        <f>#REF!</f>
        <v>#REF!</v>
      </c>
      <c r="B3" s="294"/>
      <c r="C3" s="294"/>
      <c r="D3" s="294"/>
      <c r="E3" s="294"/>
      <c r="F3" s="54"/>
      <c r="G3" s="54"/>
      <c r="H3" s="54"/>
    </row>
    <row r="4" spans="1:9" ht="20.100000000000001" customHeight="1">
      <c r="A4" s="72"/>
      <c r="H4" s="22"/>
      <c r="I4" s="23"/>
    </row>
    <row r="5" spans="1:9" ht="20.100000000000001" customHeight="1">
      <c r="A5" s="295" t="s">
        <v>11</v>
      </c>
      <c r="B5" s="295"/>
      <c r="C5" s="295"/>
      <c r="D5" s="295"/>
      <c r="E5" s="295"/>
      <c r="F5" s="24"/>
      <c r="H5" s="22"/>
      <c r="I5" s="23"/>
    </row>
    <row r="6" spans="1:9" ht="20.100000000000001" customHeight="1">
      <c r="A6" s="76"/>
      <c r="H6" s="22"/>
      <c r="I6" s="23"/>
    </row>
    <row r="7" spans="1:9" ht="20.100000000000001" customHeight="1">
      <c r="A7" s="63" t="s">
        <v>12</v>
      </c>
      <c r="E7" s="65" t="s">
        <v>12</v>
      </c>
      <c r="H7" s="22"/>
      <c r="I7" s="23"/>
    </row>
    <row r="8" spans="1:9" ht="36" customHeight="1">
      <c r="A8" s="296" t="e">
        <f>#REF!</f>
        <v>#REF!</v>
      </c>
      <c r="B8" s="296"/>
      <c r="C8" s="296"/>
      <c r="D8" s="296"/>
      <c r="E8" s="66" t="e">
        <f>#REF!</f>
        <v>#REF!</v>
      </c>
      <c r="H8" s="22"/>
      <c r="I8" s="23"/>
    </row>
    <row r="9" spans="1:9">
      <c r="A9" s="77" t="s">
        <v>13</v>
      </c>
      <c r="B9" s="297" t="e">
        <f>#REF!</f>
        <v>#REF!</v>
      </c>
      <c r="C9" s="297"/>
      <c r="D9" s="297"/>
      <c r="E9" s="66" t="e">
        <f>#REF!</f>
        <v>#REF!</v>
      </c>
      <c r="H9" s="22"/>
      <c r="I9" s="23"/>
    </row>
    <row r="10" spans="1:9">
      <c r="A10" s="77" t="s">
        <v>14</v>
      </c>
      <c r="B10" s="292" t="e">
        <f>#REF!</f>
        <v>#REF!</v>
      </c>
      <c r="C10" s="292"/>
      <c r="D10" s="292"/>
      <c r="E10" s="66" t="e">
        <f>#REF!</f>
        <v>#REF!</v>
      </c>
      <c r="H10" s="22"/>
      <c r="I10" s="23"/>
    </row>
    <row r="11" spans="1:9">
      <c r="B11" s="292" t="e">
        <f>#REF!</f>
        <v>#REF!</v>
      </c>
      <c r="C11" s="292"/>
      <c r="D11" s="292"/>
      <c r="E11" s="66" t="e">
        <f>#REF!</f>
        <v>#REF!</v>
      </c>
    </row>
    <row r="12" spans="1:9">
      <c r="A12" s="76"/>
      <c r="B12" s="292" t="e">
        <f>#REF!</f>
        <v>#REF!</v>
      </c>
      <c r="C12" s="292"/>
      <c r="D12" s="292"/>
      <c r="E12" s="78" t="e">
        <f>#REF!</f>
        <v>#REF!</v>
      </c>
    </row>
    <row r="13" spans="1:9" ht="20.100000000000001" customHeight="1">
      <c r="A13" s="76"/>
      <c r="B13" s="79"/>
      <c r="C13" s="79"/>
      <c r="D13" s="79"/>
      <c r="E13" s="62"/>
    </row>
    <row r="14" spans="1:9" ht="20.100000000000001" customHeight="1">
      <c r="A14" s="67" t="s">
        <v>15</v>
      </c>
    </row>
    <row r="15" spans="1:9" ht="20.100000000000001" customHeight="1">
      <c r="A15" s="76"/>
    </row>
    <row r="16" spans="1:9" ht="24.75" customHeight="1">
      <c r="A16" s="293" t="s">
        <v>16</v>
      </c>
      <c r="B16" s="293"/>
      <c r="C16" s="293"/>
      <c r="D16" s="293"/>
      <c r="E16" s="293"/>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17</v>
      </c>
      <c r="B24" s="81">
        <f>'Name of Bidder'!C20</f>
        <v>0</v>
      </c>
      <c r="C24" s="82"/>
      <c r="D24" s="69" t="s">
        <v>18</v>
      </c>
      <c r="E24" s="83">
        <f>'Name of Bidder'!C17</f>
        <v>0</v>
      </c>
    </row>
    <row r="25" spans="1:5" ht="33" customHeight="1">
      <c r="A25" s="68" t="s">
        <v>19</v>
      </c>
      <c r="B25" s="83">
        <f>'Name of Bidder'!C21</f>
        <v>0</v>
      </c>
      <c r="C25" s="82"/>
      <c r="D25" s="69" t="s">
        <v>20</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6"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7" t="s">
        <v>21</v>
      </c>
      <c r="B1" s="318"/>
      <c r="C1" s="318"/>
      <c r="D1" s="318"/>
      <c r="E1" s="318"/>
      <c r="F1" s="318"/>
      <c r="G1" s="318"/>
      <c r="H1" s="318"/>
      <c r="I1" s="319"/>
    </row>
    <row r="2" spans="1:9" ht="31.5" customHeight="1">
      <c r="A2" s="18" t="s">
        <v>22</v>
      </c>
      <c r="B2" s="313" t="s">
        <v>23</v>
      </c>
      <c r="C2" s="313"/>
      <c r="D2" s="313"/>
      <c r="E2" s="313"/>
      <c r="F2" s="313"/>
      <c r="G2" s="313"/>
      <c r="H2" s="313"/>
      <c r="I2" s="314"/>
    </row>
    <row r="3" spans="1:9" ht="36" customHeight="1">
      <c r="A3" s="18" t="s">
        <v>24</v>
      </c>
      <c r="B3" s="313" t="s">
        <v>25</v>
      </c>
      <c r="C3" s="313"/>
      <c r="D3" s="313"/>
      <c r="E3" s="313"/>
      <c r="F3" s="313"/>
      <c r="G3" s="313"/>
      <c r="H3" s="313"/>
      <c r="I3" s="314"/>
    </row>
    <row r="4" spans="1:9" ht="36" customHeight="1">
      <c r="A4" s="18" t="s">
        <v>26</v>
      </c>
      <c r="B4" s="313" t="s">
        <v>27</v>
      </c>
      <c r="C4" s="313"/>
      <c r="D4" s="313"/>
      <c r="E4" s="313"/>
      <c r="F4" s="313"/>
      <c r="G4" s="313"/>
      <c r="H4" s="313"/>
      <c r="I4" s="314"/>
    </row>
    <row r="5" spans="1:9" ht="36" customHeight="1">
      <c r="A5" s="18" t="s">
        <v>28</v>
      </c>
      <c r="B5" s="313" t="s">
        <v>29</v>
      </c>
      <c r="C5" s="313"/>
      <c r="D5" s="313"/>
      <c r="E5" s="313"/>
      <c r="F5" s="313"/>
      <c r="G5" s="313"/>
      <c r="H5" s="313"/>
      <c r="I5" s="314"/>
    </row>
    <row r="6" spans="1:9" ht="19.5" customHeight="1">
      <c r="A6" s="19" t="s">
        <v>30</v>
      </c>
      <c r="B6" s="315" t="s">
        <v>31</v>
      </c>
      <c r="C6" s="315"/>
      <c r="D6" s="315"/>
      <c r="E6" s="315"/>
      <c r="F6" s="315"/>
      <c r="G6" s="315"/>
      <c r="H6" s="315"/>
      <c r="I6" s="316"/>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1" t="s">
        <v>32</v>
      </c>
      <c r="B35" s="301"/>
      <c r="C35" s="301"/>
      <c r="D35" s="301"/>
      <c r="E35" s="301"/>
      <c r="F35" s="301"/>
      <c r="G35" s="301"/>
      <c r="H35" s="301"/>
      <c r="I35" s="301"/>
      <c r="J35" s="1"/>
    </row>
    <row r="36" spans="1:16" ht="15.75">
      <c r="A36" s="299" t="s">
        <v>33</v>
      </c>
      <c r="B36" s="299"/>
      <c r="C36" s="299"/>
      <c r="D36" s="299"/>
      <c r="E36" s="299"/>
      <c r="F36" s="299"/>
      <c r="G36" s="299"/>
      <c r="H36" s="299"/>
      <c r="I36" s="299"/>
      <c r="J36" s="1"/>
      <c r="K36" s="58">
        <f>'Name of Bidder'!C14</f>
        <v>0</v>
      </c>
      <c r="O36" s="55" t="e">
        <f>'Name of Bidder'!#REF!</f>
        <v>#REF!</v>
      </c>
    </row>
    <row r="37" spans="1:16" ht="18.75">
      <c r="A37" s="298" t="s">
        <v>34</v>
      </c>
      <c r="B37" s="298"/>
      <c r="C37" s="298"/>
      <c r="D37" s="298"/>
      <c r="E37" s="298"/>
      <c r="F37" s="298"/>
      <c r="G37" s="298"/>
      <c r="H37" s="298"/>
      <c r="I37" s="298"/>
      <c r="J37" s="1"/>
      <c r="K37" s="58">
        <f>'Name of Bidder'!C15</f>
        <v>0</v>
      </c>
      <c r="O37" s="55" t="e">
        <f>'Name of Bidder'!#REF!</f>
        <v>#REF!</v>
      </c>
    </row>
    <row r="38" spans="1:16" ht="36" customHeight="1">
      <c r="A38" s="302" t="s">
        <v>35</v>
      </c>
      <c r="B38" s="302"/>
      <c r="C38" s="302"/>
      <c r="D38" s="302"/>
      <c r="E38" s="302"/>
      <c r="F38" s="302"/>
      <c r="G38" s="302"/>
      <c r="H38" s="302"/>
      <c r="I38" s="302"/>
      <c r="J38" s="1"/>
      <c r="K38" s="58" t="e">
        <f>'Name of Bidder'!#REF!</f>
        <v>#REF!</v>
      </c>
      <c r="O38" s="55" t="e">
        <f>'Name of Bidder'!#REF!</f>
        <v>#REF!</v>
      </c>
    </row>
    <row r="39" spans="1:16" ht="18.75">
      <c r="A39" s="298" t="s">
        <v>36</v>
      </c>
      <c r="B39" s="298"/>
      <c r="C39" s="298"/>
      <c r="D39" s="298"/>
      <c r="E39" s="298"/>
      <c r="F39" s="298"/>
      <c r="G39" s="298"/>
      <c r="H39" s="298"/>
      <c r="I39" s="298"/>
      <c r="J39" s="1"/>
      <c r="K39" s="58" t="e">
        <f>'Name of Bidder'!#REF!</f>
        <v>#REF!</v>
      </c>
      <c r="O39" s="55" t="e">
        <f>'Name of Bidder'!#REF!</f>
        <v>#REF!</v>
      </c>
    </row>
    <row r="40" spans="1:16" ht="15.75">
      <c r="A40" s="299" t="s">
        <v>37</v>
      </c>
      <c r="B40" s="299"/>
      <c r="C40" s="299"/>
      <c r="D40" s="299"/>
      <c r="E40" s="299"/>
      <c r="F40" s="299"/>
      <c r="G40" s="299"/>
      <c r="H40" s="299"/>
      <c r="I40" s="299"/>
      <c r="J40" s="1"/>
    </row>
    <row r="41" spans="1:16" ht="18.75" customHeight="1">
      <c r="A41" s="300">
        <f>'Name of Bidder'!C9</f>
        <v>0</v>
      </c>
      <c r="B41" s="300"/>
      <c r="C41" s="300"/>
      <c r="D41" s="300"/>
      <c r="E41" s="300"/>
      <c r="F41" s="300"/>
      <c r="G41" s="300"/>
      <c r="H41" s="300"/>
      <c r="I41" s="300"/>
      <c r="J41" s="1"/>
      <c r="K41" s="59" t="e">
        <f>'Name of Bidder'!#REF!</f>
        <v>#REF!</v>
      </c>
      <c r="M41" s="55" t="s">
        <v>38</v>
      </c>
      <c r="P41" s="55" t="s">
        <v>39</v>
      </c>
    </row>
    <row r="42" spans="1:16" ht="15.75" hidden="1">
      <c r="A42" s="299" t="e">
        <f>IF(#REF! = "Individual Firm", " ", " and ")</f>
        <v>#REF!</v>
      </c>
      <c r="B42" s="299"/>
      <c r="C42" s="299"/>
      <c r="D42" s="299"/>
      <c r="E42" s="299"/>
      <c r="F42" s="299"/>
      <c r="G42" s="299"/>
      <c r="H42" s="299"/>
      <c r="I42" s="299"/>
      <c r="J42" s="1"/>
    </row>
    <row r="43" spans="1:16" ht="15.75" hidden="1">
      <c r="A43" s="299" t="e">
        <f xml:space="preserve"> IF(#REF!= "Individual Firm", "",#REF!)</f>
        <v>#REF!</v>
      </c>
      <c r="B43" s="299"/>
      <c r="C43" s="299"/>
      <c r="D43" s="299"/>
      <c r="E43" s="299"/>
      <c r="F43" s="299"/>
      <c r="G43" s="299"/>
      <c r="H43" s="299"/>
      <c r="I43" s="299"/>
      <c r="J43" s="1"/>
    </row>
    <row r="44" spans="1:16" ht="39.950000000000003" hidden="1" customHeight="1">
      <c r="A44" s="302" t="e">
        <f>IF(#REF!= "Sole Bidder", "", "having its Registered Office at "&amp;IF(#REF!=1,#REF!&amp;" "&amp;#REF!&amp;" "&amp;#REF!,IF(#REF!=2,#REF!&amp;" &amp; "&amp;#REF!&amp;" "&amp;#REF!&amp;" and " &amp;#REF!&amp;" &amp; "&amp;#REF!&amp;" "&amp;#REF! &amp;IF(#REF!=2," respectively",""))))</f>
        <v>#REF!</v>
      </c>
      <c r="B44" s="302"/>
      <c r="C44" s="302"/>
      <c r="D44" s="302"/>
      <c r="E44" s="302"/>
      <c r="F44" s="302"/>
      <c r="G44" s="302"/>
      <c r="H44" s="302"/>
      <c r="I44" s="302"/>
      <c r="J44" s="1"/>
    </row>
    <row r="45" spans="1:16" ht="15.75">
      <c r="A45" s="299" t="s">
        <v>40</v>
      </c>
      <c r="B45" s="299"/>
      <c r="C45" s="299"/>
      <c r="D45" s="299"/>
      <c r="E45" s="299"/>
      <c r="F45" s="299"/>
      <c r="G45" s="299"/>
      <c r="H45" s="299"/>
      <c r="I45" s="299"/>
      <c r="J45" s="1"/>
    </row>
    <row r="46" spans="1:16" ht="18.75">
      <c r="A46" s="298" t="s">
        <v>41</v>
      </c>
      <c r="B46" s="298"/>
      <c r="C46" s="298"/>
      <c r="D46" s="298"/>
      <c r="E46" s="298"/>
      <c r="F46" s="298"/>
      <c r="G46" s="298"/>
      <c r="H46" s="298"/>
      <c r="I46" s="298"/>
      <c r="J46" s="1"/>
    </row>
    <row r="47" spans="1:16" ht="18.75">
      <c r="A47" s="298" t="s">
        <v>42</v>
      </c>
      <c r="B47" s="298"/>
      <c r="C47" s="298"/>
      <c r="D47" s="298"/>
      <c r="E47" s="298"/>
      <c r="F47" s="298"/>
      <c r="G47" s="298"/>
      <c r="H47" s="298"/>
      <c r="I47" s="298"/>
      <c r="J47" s="1"/>
    </row>
    <row r="48" spans="1:16" ht="69" customHeight="1">
      <c r="A48" s="310" t="e">
        <f>"POWERGRID intends to award, under laid-down organisational procedures, contract(s) for " &amp;#REF!</f>
        <v>#REF!</v>
      </c>
      <c r="B48" s="310"/>
      <c r="C48" s="310"/>
      <c r="D48" s="310"/>
      <c r="E48" s="310"/>
      <c r="F48" s="310"/>
      <c r="G48" s="310"/>
      <c r="H48" s="310"/>
      <c r="I48" s="310"/>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3" t="s">
        <v>43</v>
      </c>
      <c r="B51" s="303"/>
      <c r="C51" s="303"/>
      <c r="D51" s="303"/>
      <c r="E51" s="307" t="s">
        <v>43</v>
      </c>
      <c r="F51" s="307"/>
      <c r="G51" s="307"/>
      <c r="H51" s="307"/>
      <c r="I51" s="307"/>
      <c r="J51" s="1"/>
    </row>
    <row r="52" spans="1:10" ht="33" customHeight="1">
      <c r="A52" s="305" t="s">
        <v>44</v>
      </c>
      <c r="B52" s="305"/>
      <c r="C52" s="305"/>
      <c r="D52" s="305"/>
      <c r="E52" s="306" t="s">
        <v>45</v>
      </c>
      <c r="F52" s="306"/>
      <c r="G52" s="306"/>
      <c r="H52" s="306"/>
      <c r="I52" s="306"/>
      <c r="J52" s="1"/>
    </row>
    <row r="53" spans="1:10" ht="22.5" customHeight="1">
      <c r="A53" s="56" t="s">
        <v>11</v>
      </c>
      <c r="B53" s="5"/>
      <c r="C53" s="5"/>
      <c r="D53" s="5"/>
      <c r="E53" s="5"/>
      <c r="F53" s="5"/>
      <c r="G53" s="5"/>
      <c r="H53" s="5"/>
      <c r="I53" s="57" t="s">
        <v>46</v>
      </c>
      <c r="J53" s="1"/>
    </row>
    <row r="54" spans="1:10" ht="100.5" customHeight="1">
      <c r="A54" s="311"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1"/>
      <c r="C54" s="311"/>
      <c r="D54" s="311"/>
      <c r="E54" s="311"/>
      <c r="F54" s="311"/>
      <c r="G54" s="311"/>
      <c r="H54" s="311"/>
      <c r="I54" s="311"/>
    </row>
    <row r="55" spans="1:10" ht="8.1" customHeight="1">
      <c r="A55" s="7"/>
      <c r="B55" s="8"/>
      <c r="C55" s="8"/>
      <c r="D55" s="8"/>
      <c r="E55" s="8"/>
      <c r="F55" s="8"/>
      <c r="G55" s="8"/>
      <c r="H55" s="8"/>
      <c r="I55" s="8"/>
    </row>
    <row r="56" spans="1:10" ht="35.25" customHeight="1">
      <c r="A56" s="308" t="s">
        <v>47</v>
      </c>
      <c r="B56" s="308"/>
      <c r="C56" s="308"/>
      <c r="D56" s="308"/>
      <c r="E56" s="308"/>
      <c r="F56" s="308"/>
      <c r="G56" s="308"/>
      <c r="H56" s="308"/>
      <c r="I56" s="308"/>
    </row>
    <row r="57" spans="1:10" ht="8.1" customHeight="1">
      <c r="A57" s="9"/>
      <c r="B57" s="8"/>
      <c r="C57" s="8"/>
      <c r="D57" s="8"/>
      <c r="E57" s="8"/>
      <c r="F57" s="8"/>
      <c r="G57" s="8"/>
      <c r="H57" s="8"/>
      <c r="I57" s="8"/>
    </row>
    <row r="58" spans="1:10" ht="15.75">
      <c r="A58" s="309" t="s">
        <v>48</v>
      </c>
      <c r="B58" s="309"/>
      <c r="C58" s="309"/>
      <c r="D58" s="309"/>
      <c r="E58" s="309"/>
      <c r="F58" s="309"/>
      <c r="G58" s="309"/>
      <c r="H58" s="309"/>
      <c r="I58" s="309"/>
    </row>
    <row r="59" spans="1:10" ht="8.1" customHeight="1">
      <c r="A59" s="9"/>
      <c r="B59" s="8"/>
      <c r="C59" s="8"/>
      <c r="D59" s="8"/>
      <c r="E59" s="8"/>
      <c r="F59" s="8"/>
      <c r="G59" s="8"/>
      <c r="H59" s="8"/>
      <c r="I59" s="8"/>
    </row>
    <row r="60" spans="1:10" ht="16.5">
      <c r="A60" s="304" t="s">
        <v>49</v>
      </c>
      <c r="B60" s="304"/>
      <c r="C60" s="304"/>
      <c r="D60" s="304"/>
      <c r="E60" s="304"/>
      <c r="F60" s="304"/>
      <c r="G60" s="304"/>
      <c r="H60" s="304"/>
      <c r="I60" s="304"/>
    </row>
    <row r="61" spans="1:10" ht="8.1" customHeight="1">
      <c r="A61" s="10"/>
      <c r="B61" s="8"/>
      <c r="C61" s="8"/>
      <c r="D61" s="8"/>
      <c r="E61" s="8"/>
      <c r="F61" s="8"/>
      <c r="G61" s="8"/>
      <c r="H61" s="8"/>
      <c r="I61" s="8"/>
    </row>
    <row r="62" spans="1:10" ht="37.5" customHeight="1">
      <c r="A62" s="11" t="s">
        <v>50</v>
      </c>
      <c r="B62" s="303" t="s">
        <v>51</v>
      </c>
      <c r="C62" s="303"/>
      <c r="D62" s="303"/>
      <c r="E62" s="303"/>
      <c r="F62" s="303"/>
      <c r="G62" s="303"/>
      <c r="H62" s="303"/>
      <c r="I62" s="303"/>
    </row>
    <row r="63" spans="1:10" ht="8.1" customHeight="1">
      <c r="A63" s="9"/>
      <c r="B63" s="8"/>
      <c r="C63" s="8"/>
      <c r="D63" s="8"/>
      <c r="E63" s="8"/>
      <c r="F63" s="8"/>
      <c r="G63" s="8"/>
      <c r="H63" s="8"/>
      <c r="I63" s="8"/>
    </row>
    <row r="64" spans="1:10" ht="79.5" customHeight="1">
      <c r="A64" s="8"/>
      <c r="B64" s="11" t="s">
        <v>52</v>
      </c>
      <c r="C64" s="303" t="s">
        <v>53</v>
      </c>
      <c r="D64" s="303"/>
      <c r="E64" s="303"/>
      <c r="F64" s="303"/>
      <c r="G64" s="303"/>
      <c r="H64" s="303"/>
      <c r="I64" s="303"/>
    </row>
    <row r="65" spans="1:10" ht="8.1" customHeight="1">
      <c r="A65" s="8"/>
      <c r="B65" s="11"/>
      <c r="C65" s="4"/>
      <c r="D65" s="4"/>
      <c r="E65" s="4"/>
      <c r="F65" s="4"/>
      <c r="G65" s="4"/>
      <c r="H65" s="4"/>
      <c r="I65" s="4"/>
    </row>
    <row r="66" spans="1:10" ht="109.5" customHeight="1">
      <c r="A66" s="8"/>
      <c r="B66" s="11" t="s">
        <v>54</v>
      </c>
      <c r="C66" s="303" t="s">
        <v>55</v>
      </c>
      <c r="D66" s="303"/>
      <c r="E66" s="303"/>
      <c r="F66" s="303"/>
      <c r="G66" s="303"/>
      <c r="H66" s="303"/>
      <c r="I66" s="303"/>
    </row>
    <row r="67" spans="1:10" ht="8.1" customHeight="1">
      <c r="A67" s="8"/>
      <c r="B67" s="11"/>
      <c r="C67" s="73"/>
      <c r="D67" s="4"/>
      <c r="E67" s="4"/>
      <c r="F67" s="4"/>
      <c r="G67" s="4"/>
      <c r="H67" s="4"/>
      <c r="I67" s="4"/>
    </row>
    <row r="68" spans="1:10" ht="50.25" customHeight="1">
      <c r="A68" s="8"/>
      <c r="B68" s="11" t="s">
        <v>56</v>
      </c>
      <c r="C68" s="303" t="s">
        <v>57</v>
      </c>
      <c r="D68" s="303"/>
      <c r="E68" s="303"/>
      <c r="F68" s="303"/>
      <c r="G68" s="303"/>
      <c r="H68" s="303"/>
      <c r="I68" s="303"/>
    </row>
    <row r="69" spans="1:10" ht="15.75">
      <c r="A69" s="9"/>
      <c r="B69" s="8"/>
      <c r="C69" s="8"/>
      <c r="D69" s="8"/>
      <c r="E69" s="8"/>
      <c r="F69" s="8"/>
      <c r="G69" s="8"/>
      <c r="H69" s="8"/>
      <c r="I69" s="8"/>
    </row>
    <row r="70" spans="1:10" ht="87" customHeight="1">
      <c r="A70" s="11" t="s">
        <v>58</v>
      </c>
      <c r="B70" s="303" t="s">
        <v>59</v>
      </c>
      <c r="C70" s="303"/>
      <c r="D70" s="303"/>
      <c r="E70" s="303"/>
      <c r="F70" s="303"/>
      <c r="G70" s="303"/>
      <c r="H70" s="303"/>
      <c r="I70" s="303"/>
    </row>
    <row r="71" spans="1:10" ht="8.1" customHeight="1">
      <c r="A71" s="10"/>
      <c r="B71" s="8"/>
      <c r="C71" s="8"/>
      <c r="D71" s="8"/>
      <c r="E71" s="8"/>
      <c r="F71" s="8"/>
      <c r="G71" s="8"/>
      <c r="H71" s="8"/>
      <c r="I71" s="8"/>
    </row>
    <row r="72" spans="1:10" ht="16.5">
      <c r="A72" s="304" t="s">
        <v>60</v>
      </c>
      <c r="B72" s="304"/>
      <c r="C72" s="304"/>
      <c r="D72" s="304"/>
      <c r="E72" s="304"/>
      <c r="F72" s="304"/>
      <c r="G72" s="304"/>
      <c r="H72" s="304"/>
      <c r="I72" s="304"/>
    </row>
    <row r="73" spans="1:10" ht="16.5">
      <c r="A73" s="10"/>
      <c r="B73" s="8"/>
      <c r="C73" s="8"/>
      <c r="D73" s="8"/>
      <c r="E73" s="8"/>
      <c r="F73" s="8"/>
      <c r="G73" s="8"/>
      <c r="H73" s="8"/>
      <c r="I73" s="8"/>
    </row>
    <row r="74" spans="1:10" ht="49.5" customHeight="1">
      <c r="A74" s="11" t="s">
        <v>50</v>
      </c>
      <c r="B74" s="303" t="s">
        <v>61</v>
      </c>
      <c r="C74" s="303"/>
      <c r="D74" s="303"/>
      <c r="E74" s="303"/>
      <c r="F74" s="303"/>
      <c r="G74" s="303"/>
      <c r="H74" s="303"/>
      <c r="I74" s="303"/>
    </row>
    <row r="75" spans="1:10" ht="45" customHeight="1">
      <c r="A75" s="4"/>
      <c r="B75" s="5"/>
      <c r="C75" s="5"/>
      <c r="D75" s="5"/>
      <c r="E75" s="5"/>
      <c r="F75" s="4"/>
      <c r="G75" s="5"/>
      <c r="H75" s="5"/>
      <c r="I75" s="5"/>
      <c r="J75" s="1"/>
    </row>
    <row r="76" spans="1:10" ht="21" customHeight="1">
      <c r="A76" s="303" t="s">
        <v>43</v>
      </c>
      <c r="B76" s="303"/>
      <c r="C76" s="303"/>
      <c r="D76" s="303"/>
      <c r="E76" s="307" t="s">
        <v>43</v>
      </c>
      <c r="F76" s="307"/>
      <c r="G76" s="307"/>
      <c r="H76" s="307"/>
      <c r="I76" s="307"/>
      <c r="J76" s="1"/>
    </row>
    <row r="77" spans="1:10" ht="33" customHeight="1">
      <c r="A77" s="305" t="s">
        <v>44</v>
      </c>
      <c r="B77" s="305"/>
      <c r="C77" s="305"/>
      <c r="D77" s="305"/>
      <c r="E77" s="306" t="s">
        <v>45</v>
      </c>
      <c r="F77" s="306"/>
      <c r="G77" s="306"/>
      <c r="H77" s="306"/>
      <c r="I77" s="306"/>
      <c r="J77" s="1"/>
    </row>
    <row r="78" spans="1:10" ht="20.25" customHeight="1">
      <c r="A78" s="56" t="s">
        <v>11</v>
      </c>
      <c r="B78" s="5"/>
      <c r="C78" s="5"/>
      <c r="D78" s="5"/>
      <c r="E78" s="5"/>
      <c r="F78" s="5"/>
      <c r="G78" s="5"/>
      <c r="H78" s="5"/>
      <c r="I78" s="57" t="s">
        <v>62</v>
      </c>
      <c r="J78" s="1"/>
    </row>
    <row r="79" spans="1:10" ht="36" customHeight="1">
      <c r="A79" s="312" t="s">
        <v>63</v>
      </c>
      <c r="B79" s="312"/>
      <c r="C79" s="312"/>
      <c r="D79" s="312"/>
      <c r="E79" s="312"/>
      <c r="F79" s="312"/>
      <c r="G79" s="312"/>
      <c r="H79" s="312"/>
      <c r="I79" s="312"/>
      <c r="J79" s="1"/>
    </row>
    <row r="80" spans="1:10" ht="125.25" customHeight="1">
      <c r="A80" s="8"/>
      <c r="B80" s="11" t="s">
        <v>64</v>
      </c>
      <c r="C80" s="303" t="s">
        <v>65</v>
      </c>
      <c r="D80" s="303"/>
      <c r="E80" s="303"/>
      <c r="F80" s="303"/>
      <c r="G80" s="303"/>
      <c r="H80" s="303"/>
      <c r="I80" s="303"/>
    </row>
    <row r="81" spans="1:10" ht="9.9499999999999993" customHeight="1">
      <c r="A81" s="8"/>
      <c r="B81" s="12"/>
      <c r="C81" s="9"/>
      <c r="D81" s="9"/>
      <c r="E81" s="9"/>
      <c r="F81" s="9"/>
      <c r="G81" s="9"/>
      <c r="H81" s="9"/>
      <c r="I81" s="9"/>
    </row>
    <row r="82" spans="1:10" ht="112.5" customHeight="1">
      <c r="A82" s="8"/>
      <c r="B82" s="11" t="s">
        <v>54</v>
      </c>
      <c r="C82" s="303" t="s">
        <v>66</v>
      </c>
      <c r="D82" s="303"/>
      <c r="E82" s="303"/>
      <c r="F82" s="303"/>
      <c r="G82" s="303"/>
      <c r="H82" s="303"/>
      <c r="I82" s="303"/>
    </row>
    <row r="83" spans="1:10" ht="9.9499999999999993" customHeight="1">
      <c r="A83" s="8"/>
      <c r="B83" s="11"/>
      <c r="C83" s="13"/>
      <c r="D83" s="13"/>
      <c r="E83" s="13"/>
      <c r="F83" s="13"/>
      <c r="G83" s="13"/>
      <c r="H83" s="13"/>
      <c r="I83" s="13"/>
    </row>
    <row r="84" spans="1:10" ht="134.25" customHeight="1">
      <c r="A84" s="8"/>
      <c r="B84" s="11" t="s">
        <v>56</v>
      </c>
      <c r="C84" s="303" t="s">
        <v>67</v>
      </c>
      <c r="D84" s="303"/>
      <c r="E84" s="303"/>
      <c r="F84" s="303"/>
      <c r="G84" s="303"/>
      <c r="H84" s="303"/>
      <c r="I84" s="303"/>
    </row>
    <row r="85" spans="1:10" ht="9.9499999999999993" customHeight="1">
      <c r="A85" s="8"/>
      <c r="B85" s="11"/>
      <c r="C85" s="13"/>
      <c r="D85" s="13"/>
      <c r="E85" s="13"/>
      <c r="F85" s="13"/>
      <c r="G85" s="13"/>
      <c r="H85" s="13"/>
      <c r="I85" s="13"/>
    </row>
    <row r="86" spans="1:10" ht="94.5" customHeight="1">
      <c r="A86" s="8"/>
      <c r="B86" s="11" t="s">
        <v>68</v>
      </c>
      <c r="C86" s="303" t="s">
        <v>69</v>
      </c>
      <c r="D86" s="303"/>
      <c r="E86" s="303"/>
      <c r="F86" s="303"/>
      <c r="G86" s="303"/>
      <c r="H86" s="303"/>
      <c r="I86" s="303"/>
    </row>
    <row r="87" spans="1:10" ht="9.9499999999999993" customHeight="1">
      <c r="A87" s="8"/>
      <c r="B87" s="11"/>
      <c r="C87" s="13"/>
      <c r="D87" s="13"/>
      <c r="E87" s="13"/>
      <c r="F87" s="13"/>
      <c r="G87" s="13"/>
      <c r="H87" s="13"/>
      <c r="I87" s="13"/>
    </row>
    <row r="88" spans="1:10" ht="81.75" customHeight="1">
      <c r="A88" s="8"/>
      <c r="B88" s="11" t="s">
        <v>70</v>
      </c>
      <c r="C88" s="303" t="s">
        <v>71</v>
      </c>
      <c r="D88" s="303"/>
      <c r="E88" s="303"/>
      <c r="F88" s="303"/>
      <c r="G88" s="303"/>
      <c r="H88" s="303"/>
      <c r="I88" s="303"/>
    </row>
    <row r="89" spans="1:10" ht="9.9499999999999993" customHeight="1">
      <c r="A89" s="8"/>
      <c r="B89" s="11"/>
      <c r="C89" s="13"/>
      <c r="D89" s="13"/>
      <c r="E89" s="13"/>
      <c r="F89" s="13"/>
      <c r="G89" s="13"/>
      <c r="H89" s="13"/>
      <c r="I89" s="13"/>
    </row>
    <row r="90" spans="1:10" ht="72" customHeight="1">
      <c r="A90" s="8"/>
      <c r="B90" s="11" t="s">
        <v>72</v>
      </c>
      <c r="C90" s="303" t="s">
        <v>73</v>
      </c>
      <c r="D90" s="303"/>
      <c r="E90" s="303"/>
      <c r="F90" s="303"/>
      <c r="G90" s="303"/>
      <c r="H90" s="303"/>
      <c r="I90" s="303"/>
    </row>
    <row r="91" spans="1:10" ht="8.1" customHeight="1">
      <c r="A91" s="8"/>
      <c r="B91" s="13"/>
      <c r="C91" s="13"/>
      <c r="D91" s="13"/>
      <c r="E91" s="13"/>
      <c r="F91" s="13"/>
      <c r="G91" s="13"/>
      <c r="H91" s="13"/>
      <c r="I91" s="13"/>
    </row>
    <row r="92" spans="1:10" ht="53.25" customHeight="1">
      <c r="A92" s="11" t="s">
        <v>58</v>
      </c>
      <c r="B92" s="303" t="s">
        <v>74</v>
      </c>
      <c r="C92" s="303"/>
      <c r="D92" s="303"/>
      <c r="E92" s="303"/>
      <c r="F92" s="303"/>
      <c r="G92" s="303"/>
      <c r="H92" s="303"/>
      <c r="I92" s="303"/>
    </row>
    <row r="93" spans="1:10" ht="62.25" customHeight="1">
      <c r="A93" s="4"/>
      <c r="B93" s="5"/>
      <c r="C93" s="5"/>
      <c r="D93" s="5"/>
      <c r="E93" s="5"/>
      <c r="F93" s="4"/>
      <c r="G93" s="5"/>
      <c r="H93" s="5"/>
      <c r="I93" s="5"/>
      <c r="J93" s="1"/>
    </row>
    <row r="94" spans="1:10" ht="21" customHeight="1">
      <c r="A94" s="303" t="s">
        <v>43</v>
      </c>
      <c r="B94" s="303"/>
      <c r="C94" s="303"/>
      <c r="D94" s="303"/>
      <c r="E94" s="307" t="s">
        <v>43</v>
      </c>
      <c r="F94" s="307"/>
      <c r="G94" s="307"/>
      <c r="H94" s="307"/>
      <c r="I94" s="307"/>
      <c r="J94" s="1"/>
    </row>
    <row r="95" spans="1:10" ht="33" customHeight="1">
      <c r="A95" s="305" t="s">
        <v>44</v>
      </c>
      <c r="B95" s="305"/>
      <c r="C95" s="305"/>
      <c r="D95" s="305"/>
      <c r="E95" s="306" t="s">
        <v>45</v>
      </c>
      <c r="F95" s="306"/>
      <c r="G95" s="306"/>
      <c r="H95" s="306"/>
      <c r="I95" s="306"/>
      <c r="J95" s="1"/>
    </row>
    <row r="96" spans="1:10" ht="20.25" customHeight="1">
      <c r="A96" s="56" t="s">
        <v>11</v>
      </c>
      <c r="B96" s="5"/>
      <c r="C96" s="5"/>
      <c r="D96" s="5"/>
      <c r="E96" s="5"/>
      <c r="F96" s="5"/>
      <c r="G96" s="5"/>
      <c r="H96" s="5"/>
      <c r="I96" s="57" t="s">
        <v>75</v>
      </c>
      <c r="J96" s="1"/>
    </row>
    <row r="97" spans="1:10" ht="27.75" customHeight="1">
      <c r="A97" s="304" t="s">
        <v>76</v>
      </c>
      <c r="B97" s="304"/>
      <c r="C97" s="304"/>
      <c r="D97" s="304"/>
      <c r="E97" s="304"/>
      <c r="F97" s="304"/>
      <c r="G97" s="304"/>
      <c r="H97" s="304"/>
      <c r="I97" s="304"/>
    </row>
    <row r="98" spans="1:10" ht="21.75" customHeight="1">
      <c r="A98" s="9"/>
      <c r="B98" s="303"/>
      <c r="C98" s="303"/>
      <c r="D98" s="303"/>
      <c r="E98" s="303"/>
      <c r="F98" s="303"/>
      <c r="G98" s="303"/>
      <c r="H98" s="303"/>
      <c r="I98" s="303"/>
    </row>
    <row r="99" spans="1:10" ht="85.5" customHeight="1">
      <c r="A99" s="11" t="s">
        <v>50</v>
      </c>
      <c r="B99" s="303" t="s">
        <v>77</v>
      </c>
      <c r="C99" s="303"/>
      <c r="D99" s="303"/>
      <c r="E99" s="303"/>
      <c r="F99" s="303"/>
      <c r="G99" s="303"/>
      <c r="H99" s="303"/>
      <c r="I99" s="303"/>
    </row>
    <row r="100" spans="1:10" ht="15.75">
      <c r="A100" s="56"/>
      <c r="B100" s="5"/>
      <c r="C100" s="5"/>
      <c r="D100" s="5"/>
      <c r="E100" s="5"/>
      <c r="F100" s="5"/>
      <c r="G100" s="5"/>
      <c r="H100" s="5"/>
      <c r="I100" s="57"/>
      <c r="J100" s="1"/>
    </row>
    <row r="101" spans="1:10" ht="165.75" customHeight="1">
      <c r="A101" s="11" t="s">
        <v>58</v>
      </c>
      <c r="B101" s="303" t="s">
        <v>78</v>
      </c>
      <c r="C101" s="303"/>
      <c r="D101" s="303"/>
      <c r="E101" s="303"/>
      <c r="F101" s="303"/>
      <c r="G101" s="303"/>
      <c r="H101" s="303"/>
      <c r="I101" s="303"/>
    </row>
    <row r="102" spans="1:10" ht="18" customHeight="1">
      <c r="A102" s="11"/>
      <c r="B102" s="9"/>
      <c r="C102" s="9"/>
      <c r="D102" s="9"/>
      <c r="E102" s="9"/>
      <c r="F102" s="9"/>
      <c r="G102" s="9"/>
      <c r="H102" s="9"/>
      <c r="I102" s="9"/>
    </row>
    <row r="103" spans="1:10" ht="62.25" customHeight="1">
      <c r="A103" s="11" t="s">
        <v>79</v>
      </c>
      <c r="B103" s="303" t="s">
        <v>80</v>
      </c>
      <c r="C103" s="303"/>
      <c r="D103" s="303"/>
      <c r="E103" s="303"/>
      <c r="F103" s="303"/>
      <c r="G103" s="303"/>
      <c r="H103" s="303"/>
      <c r="I103" s="303"/>
    </row>
    <row r="104" spans="1:10" ht="15" customHeight="1">
      <c r="A104" s="9"/>
      <c r="B104" s="8"/>
      <c r="C104" s="8"/>
      <c r="D104" s="8"/>
      <c r="E104" s="8"/>
      <c r="F104" s="8"/>
      <c r="G104" s="8"/>
      <c r="H104" s="8"/>
      <c r="I104" s="8"/>
    </row>
    <row r="105" spans="1:10" ht="29.25" customHeight="1">
      <c r="A105" s="304" t="s">
        <v>81</v>
      </c>
      <c r="B105" s="304"/>
      <c r="C105" s="304"/>
      <c r="D105" s="304"/>
      <c r="E105" s="304"/>
      <c r="F105" s="304"/>
      <c r="G105" s="304"/>
      <c r="H105" s="304"/>
      <c r="I105" s="304"/>
    </row>
    <row r="106" spans="1:10" ht="29.25" customHeight="1">
      <c r="A106" s="10"/>
      <c r="B106" s="8"/>
      <c r="C106" s="8"/>
      <c r="D106" s="8"/>
      <c r="E106" s="8"/>
      <c r="F106" s="8"/>
      <c r="G106" s="8"/>
      <c r="H106" s="8"/>
      <c r="I106" s="8"/>
    </row>
    <row r="107" spans="1:10" ht="54.75" customHeight="1">
      <c r="A107" s="11" t="s">
        <v>50</v>
      </c>
      <c r="B107" s="308" t="s">
        <v>82</v>
      </c>
      <c r="C107" s="308"/>
      <c r="D107" s="308"/>
      <c r="E107" s="308"/>
      <c r="F107" s="308"/>
      <c r="G107" s="308"/>
      <c r="H107" s="308"/>
      <c r="I107" s="308"/>
    </row>
    <row r="108" spans="1:10" ht="15" customHeight="1">
      <c r="A108" s="11"/>
      <c r="B108" s="8"/>
      <c r="C108" s="8"/>
      <c r="D108" s="8"/>
      <c r="E108" s="8"/>
      <c r="F108" s="8"/>
      <c r="G108" s="8"/>
      <c r="H108" s="8"/>
      <c r="I108" s="8"/>
    </row>
    <row r="109" spans="1:10" ht="66.75" customHeight="1">
      <c r="A109" s="11" t="s">
        <v>58</v>
      </c>
      <c r="B109" s="308" t="s">
        <v>83</v>
      </c>
      <c r="C109" s="308"/>
      <c r="D109" s="308"/>
      <c r="E109" s="308"/>
      <c r="F109" s="308"/>
      <c r="G109" s="308"/>
      <c r="H109" s="308"/>
      <c r="I109" s="308"/>
    </row>
    <row r="110" spans="1:10" ht="15" customHeight="1">
      <c r="A110" s="9"/>
      <c r="B110" s="8"/>
      <c r="C110" s="8"/>
      <c r="D110" s="8"/>
      <c r="E110" s="8"/>
      <c r="F110" s="8"/>
      <c r="G110" s="8"/>
      <c r="H110" s="8"/>
      <c r="I110" s="8"/>
    </row>
    <row r="111" spans="1:10" ht="25.5" customHeight="1">
      <c r="A111" s="304" t="s">
        <v>84</v>
      </c>
      <c r="B111" s="304"/>
      <c r="C111" s="304"/>
      <c r="D111" s="304"/>
      <c r="E111" s="304"/>
      <c r="F111" s="304"/>
      <c r="G111" s="304"/>
      <c r="H111" s="304"/>
      <c r="I111" s="304"/>
    </row>
    <row r="112" spans="1:10" ht="22.5" customHeight="1">
      <c r="A112" s="10"/>
      <c r="B112" s="8"/>
      <c r="C112" s="8"/>
      <c r="D112" s="8"/>
      <c r="E112" s="8"/>
      <c r="F112" s="8"/>
      <c r="G112" s="8"/>
      <c r="H112" s="8"/>
      <c r="I112" s="8"/>
    </row>
    <row r="113" spans="1:10" ht="58.5" customHeight="1">
      <c r="A113" s="11" t="s">
        <v>50</v>
      </c>
      <c r="B113" s="308" t="s">
        <v>85</v>
      </c>
      <c r="C113" s="308"/>
      <c r="D113" s="308"/>
      <c r="E113" s="308"/>
      <c r="F113" s="308"/>
      <c r="G113" s="308"/>
      <c r="H113" s="308"/>
      <c r="I113" s="308"/>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3" t="s">
        <v>43</v>
      </c>
      <c r="B116" s="303"/>
      <c r="C116" s="303"/>
      <c r="D116" s="303"/>
      <c r="E116" s="307" t="s">
        <v>43</v>
      </c>
      <c r="F116" s="307"/>
      <c r="G116" s="307"/>
      <c r="H116" s="307"/>
      <c r="I116" s="307"/>
      <c r="J116" s="1"/>
    </row>
    <row r="117" spans="1:10" ht="33" customHeight="1">
      <c r="A117" s="305" t="s">
        <v>44</v>
      </c>
      <c r="B117" s="305"/>
      <c r="C117" s="305"/>
      <c r="D117" s="305"/>
      <c r="E117" s="306" t="s">
        <v>45</v>
      </c>
      <c r="F117" s="306"/>
      <c r="G117" s="306"/>
      <c r="H117" s="306"/>
      <c r="I117" s="306"/>
      <c r="J117" s="1"/>
    </row>
    <row r="118" spans="1:10" ht="19.5" customHeight="1">
      <c r="A118" s="56" t="s">
        <v>11</v>
      </c>
      <c r="B118" s="5"/>
      <c r="C118" s="5"/>
      <c r="D118" s="5"/>
      <c r="E118" s="5"/>
      <c r="F118" s="5"/>
      <c r="G118" s="5"/>
      <c r="H118" s="5"/>
      <c r="I118" s="57" t="s">
        <v>86</v>
      </c>
    </row>
    <row r="119" spans="1:10" ht="60.75" customHeight="1">
      <c r="A119" s="11" t="s">
        <v>58</v>
      </c>
      <c r="B119" s="308" t="s">
        <v>87</v>
      </c>
      <c r="C119" s="308"/>
      <c r="D119" s="308"/>
      <c r="E119" s="308"/>
      <c r="F119" s="308"/>
      <c r="G119" s="308"/>
      <c r="H119" s="308"/>
      <c r="I119" s="308"/>
    </row>
    <row r="120" spans="1:10" ht="15.95" customHeight="1">
      <c r="A120" s="9"/>
      <c r="B120" s="8"/>
      <c r="C120" s="8"/>
      <c r="D120" s="8"/>
      <c r="E120" s="8"/>
      <c r="F120" s="8"/>
      <c r="G120" s="8"/>
      <c r="H120" s="8"/>
      <c r="I120" s="8"/>
    </row>
    <row r="121" spans="1:10" ht="26.25" customHeight="1">
      <c r="A121" s="304" t="s">
        <v>88</v>
      </c>
      <c r="B121" s="304"/>
      <c r="C121" s="304"/>
      <c r="D121" s="304"/>
      <c r="E121" s="304"/>
      <c r="F121" s="304"/>
      <c r="G121" s="304"/>
      <c r="H121" s="304"/>
      <c r="I121" s="304"/>
    </row>
    <row r="122" spans="1:10" ht="24.75" customHeight="1">
      <c r="A122" s="9"/>
      <c r="B122" s="8"/>
      <c r="C122" s="8"/>
      <c r="D122" s="8"/>
      <c r="E122" s="8"/>
      <c r="F122" s="8"/>
      <c r="G122" s="8"/>
      <c r="H122" s="8"/>
      <c r="I122" s="8"/>
    </row>
    <row r="123" spans="1:10" ht="39.75" customHeight="1">
      <c r="A123" s="11" t="s">
        <v>50</v>
      </c>
      <c r="B123" s="308" t="s">
        <v>89</v>
      </c>
      <c r="C123" s="308"/>
      <c r="D123" s="308"/>
      <c r="E123" s="308"/>
      <c r="F123" s="308"/>
      <c r="G123" s="308"/>
      <c r="H123" s="308"/>
      <c r="I123" s="308"/>
    </row>
    <row r="124" spans="1:10" ht="25.5" customHeight="1">
      <c r="A124" s="8"/>
      <c r="B124" s="8"/>
      <c r="C124" s="8"/>
      <c r="D124" s="8"/>
      <c r="E124" s="8"/>
      <c r="F124" s="8"/>
      <c r="G124" s="8"/>
      <c r="H124" s="8"/>
      <c r="I124" s="8"/>
      <c r="J124" s="1"/>
    </row>
    <row r="125" spans="1:10" ht="43.5" customHeight="1">
      <c r="A125" s="11" t="s">
        <v>58</v>
      </c>
      <c r="B125" s="308" t="s">
        <v>90</v>
      </c>
      <c r="C125" s="308"/>
      <c r="D125" s="308"/>
      <c r="E125" s="308"/>
      <c r="F125" s="308"/>
      <c r="G125" s="308"/>
      <c r="H125" s="308"/>
      <c r="I125" s="308"/>
    </row>
    <row r="126" spans="1:10" ht="21.75" customHeight="1">
      <c r="A126" s="10"/>
      <c r="B126" s="8"/>
      <c r="C126" s="8"/>
      <c r="D126" s="8"/>
      <c r="E126" s="8"/>
      <c r="F126" s="8"/>
      <c r="G126" s="8"/>
      <c r="H126" s="8"/>
      <c r="I126" s="8"/>
    </row>
    <row r="127" spans="1:10" ht="25.5" customHeight="1">
      <c r="A127" s="304" t="s">
        <v>91</v>
      </c>
      <c r="B127" s="304"/>
      <c r="C127" s="304"/>
      <c r="D127" s="304"/>
      <c r="E127" s="304"/>
      <c r="F127" s="304"/>
      <c r="G127" s="304"/>
      <c r="H127" s="304"/>
      <c r="I127" s="304"/>
    </row>
    <row r="128" spans="1:10" ht="23.25" customHeight="1">
      <c r="A128" s="9"/>
      <c r="B128" s="8"/>
      <c r="C128" s="8"/>
      <c r="D128" s="8"/>
      <c r="E128" s="8"/>
      <c r="F128" s="8"/>
      <c r="G128" s="8"/>
      <c r="H128" s="8"/>
      <c r="I128" s="8"/>
    </row>
    <row r="129" spans="1:10" ht="88.5" customHeight="1">
      <c r="A129" s="308" t="s">
        <v>92</v>
      </c>
      <c r="B129" s="308"/>
      <c r="C129" s="308"/>
      <c r="D129" s="308"/>
      <c r="E129" s="308"/>
      <c r="F129" s="308"/>
      <c r="G129" s="308"/>
      <c r="H129" s="308"/>
      <c r="I129" s="308"/>
    </row>
    <row r="130" spans="1:10" ht="26.25" customHeight="1">
      <c r="A130" s="8"/>
      <c r="B130" s="8"/>
      <c r="C130" s="8"/>
      <c r="D130" s="8"/>
      <c r="E130" s="8"/>
      <c r="F130" s="8"/>
      <c r="G130" s="8"/>
      <c r="H130" s="8"/>
      <c r="I130" s="8"/>
    </row>
    <row r="131" spans="1:10" ht="21.75" customHeight="1">
      <c r="A131" s="304" t="s">
        <v>93</v>
      </c>
      <c r="B131" s="304"/>
      <c r="C131" s="304"/>
      <c r="D131" s="304"/>
      <c r="E131" s="304"/>
      <c r="F131" s="304"/>
      <c r="G131" s="304"/>
      <c r="H131" s="304"/>
      <c r="I131" s="304"/>
    </row>
    <row r="132" spans="1:10" ht="25.5" customHeight="1">
      <c r="A132" s="10"/>
      <c r="B132" s="8"/>
      <c r="C132" s="8"/>
      <c r="D132" s="8"/>
      <c r="E132" s="8"/>
      <c r="F132" s="8"/>
      <c r="G132" s="8"/>
      <c r="H132" s="8"/>
      <c r="I132" s="8"/>
    </row>
    <row r="133" spans="1:10" ht="69" customHeight="1">
      <c r="A133" s="11" t="s">
        <v>50</v>
      </c>
      <c r="B133" s="308" t="s">
        <v>94</v>
      </c>
      <c r="C133" s="308"/>
      <c r="D133" s="308"/>
      <c r="E133" s="308"/>
      <c r="F133" s="308"/>
      <c r="G133" s="308"/>
      <c r="H133" s="308"/>
      <c r="I133" s="308"/>
    </row>
    <row r="134" spans="1:10" ht="21" customHeight="1">
      <c r="A134" s="11"/>
      <c r="B134" s="308"/>
      <c r="C134" s="308"/>
      <c r="D134" s="308"/>
      <c r="E134" s="308"/>
      <c r="F134" s="308"/>
      <c r="G134" s="308"/>
      <c r="H134" s="308"/>
      <c r="I134" s="308"/>
    </row>
    <row r="135" spans="1:10" ht="191.25" customHeight="1">
      <c r="A135" s="11" t="s">
        <v>58</v>
      </c>
      <c r="B135" s="308" t="s">
        <v>95</v>
      </c>
      <c r="C135" s="308"/>
      <c r="D135" s="308"/>
      <c r="E135" s="308"/>
      <c r="F135" s="308"/>
      <c r="G135" s="308"/>
      <c r="H135" s="308"/>
      <c r="I135" s="308"/>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3" t="s">
        <v>43</v>
      </c>
      <c r="B138" s="303"/>
      <c r="C138" s="303"/>
      <c r="D138" s="303"/>
      <c r="E138" s="307" t="s">
        <v>43</v>
      </c>
      <c r="F138" s="307"/>
      <c r="G138" s="307"/>
      <c r="H138" s="307"/>
      <c r="I138" s="307"/>
      <c r="J138" s="1"/>
    </row>
    <row r="139" spans="1:10" ht="37.5" customHeight="1">
      <c r="A139" s="305" t="s">
        <v>44</v>
      </c>
      <c r="B139" s="305"/>
      <c r="C139" s="305"/>
      <c r="D139" s="305"/>
      <c r="E139" s="306" t="s">
        <v>45</v>
      </c>
      <c r="F139" s="306"/>
      <c r="G139" s="306"/>
      <c r="H139" s="306"/>
      <c r="I139" s="306"/>
      <c r="J139" s="1"/>
    </row>
    <row r="140" spans="1:10" ht="20.25" customHeight="1">
      <c r="A140" s="56" t="s">
        <v>11</v>
      </c>
      <c r="B140" s="5"/>
      <c r="C140" s="5"/>
      <c r="D140" s="5"/>
      <c r="E140" s="5"/>
      <c r="F140" s="5"/>
      <c r="G140" s="5"/>
      <c r="H140" s="5"/>
      <c r="I140" s="57" t="s">
        <v>96</v>
      </c>
      <c r="J140" s="1"/>
    </row>
    <row r="141" spans="1:10" ht="70.5" customHeight="1">
      <c r="A141" s="11" t="s">
        <v>79</v>
      </c>
      <c r="B141" s="308" t="s">
        <v>97</v>
      </c>
      <c r="C141" s="308"/>
      <c r="D141" s="308"/>
      <c r="E141" s="308"/>
      <c r="F141" s="308"/>
      <c r="G141" s="308"/>
      <c r="H141" s="308"/>
      <c r="I141" s="308"/>
    </row>
    <row r="142" spans="1:10" ht="31.5" customHeight="1">
      <c r="A142" s="11"/>
      <c r="B142" s="308"/>
      <c r="C142" s="308"/>
      <c r="D142" s="308"/>
      <c r="E142" s="308"/>
      <c r="F142" s="308"/>
      <c r="G142" s="308"/>
      <c r="H142" s="308"/>
      <c r="I142" s="308"/>
    </row>
    <row r="143" spans="1:10" ht="141.75" customHeight="1">
      <c r="A143" s="11" t="s">
        <v>98</v>
      </c>
      <c r="B143" s="308" t="s">
        <v>99</v>
      </c>
      <c r="C143" s="308"/>
      <c r="D143" s="308"/>
      <c r="E143" s="308"/>
      <c r="F143" s="308"/>
      <c r="G143" s="308"/>
      <c r="H143" s="308"/>
      <c r="I143" s="308"/>
    </row>
    <row r="144" spans="1:10" ht="22.5" customHeight="1">
      <c r="A144" s="9"/>
      <c r="B144" s="308"/>
      <c r="C144" s="308"/>
      <c r="D144" s="308"/>
      <c r="E144" s="308"/>
      <c r="F144" s="308"/>
      <c r="G144" s="308"/>
      <c r="H144" s="308"/>
      <c r="I144" s="308"/>
    </row>
    <row r="145" spans="1:10" ht="74.25" customHeight="1">
      <c r="A145" s="11" t="s">
        <v>100</v>
      </c>
      <c r="B145" s="308" t="s">
        <v>101</v>
      </c>
      <c r="C145" s="308"/>
      <c r="D145" s="308"/>
      <c r="E145" s="308"/>
      <c r="F145" s="308"/>
      <c r="G145" s="308"/>
      <c r="H145" s="308"/>
      <c r="I145" s="308"/>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102</v>
      </c>
      <c r="B148" s="308" t="s">
        <v>103</v>
      </c>
      <c r="C148" s="308"/>
      <c r="D148" s="308"/>
      <c r="E148" s="308"/>
      <c r="F148" s="308"/>
      <c r="G148" s="308"/>
      <c r="H148" s="308"/>
      <c r="I148" s="308"/>
    </row>
    <row r="149" spans="1:10" ht="15.95" customHeight="1">
      <c r="A149" s="11"/>
      <c r="B149" s="308"/>
      <c r="C149" s="308"/>
      <c r="D149" s="308"/>
      <c r="E149" s="308"/>
      <c r="F149" s="308"/>
      <c r="G149" s="308"/>
      <c r="H149" s="308"/>
      <c r="I149" s="308"/>
    </row>
    <row r="150" spans="1:10" ht="90" customHeight="1">
      <c r="A150" s="11" t="s">
        <v>104</v>
      </c>
      <c r="B150" s="308" t="s">
        <v>105</v>
      </c>
      <c r="C150" s="308"/>
      <c r="D150" s="308"/>
      <c r="E150" s="308"/>
      <c r="F150" s="308"/>
      <c r="G150" s="308"/>
      <c r="H150" s="308"/>
      <c r="I150" s="308"/>
    </row>
    <row r="151" spans="1:10" ht="15.95" customHeight="1">
      <c r="A151" s="11"/>
      <c r="B151" s="8"/>
      <c r="C151" s="8"/>
      <c r="D151" s="8"/>
      <c r="E151" s="8"/>
      <c r="F151" s="8"/>
      <c r="G151" s="8"/>
      <c r="H151" s="8"/>
      <c r="I151" s="8"/>
    </row>
    <row r="152" spans="1:10" ht="111.75" customHeight="1">
      <c r="A152" s="11" t="s">
        <v>106</v>
      </c>
      <c r="B152" s="308" t="s">
        <v>107</v>
      </c>
      <c r="C152" s="308"/>
      <c r="D152" s="308"/>
      <c r="E152" s="308"/>
      <c r="F152" s="308"/>
      <c r="G152" s="308"/>
      <c r="H152" s="308"/>
      <c r="I152" s="308"/>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3" t="s">
        <v>43</v>
      </c>
      <c r="B155" s="303"/>
      <c r="C155" s="303"/>
      <c r="D155" s="303"/>
      <c r="E155" s="307" t="s">
        <v>43</v>
      </c>
      <c r="F155" s="307"/>
      <c r="G155" s="307"/>
      <c r="H155" s="307"/>
      <c r="I155" s="307"/>
      <c r="J155" s="1"/>
    </row>
    <row r="156" spans="1:10" ht="33" customHeight="1">
      <c r="A156" s="305" t="s">
        <v>44</v>
      </c>
      <c r="B156" s="305"/>
      <c r="C156" s="305"/>
      <c r="D156" s="305"/>
      <c r="E156" s="306" t="s">
        <v>45</v>
      </c>
      <c r="F156" s="306"/>
      <c r="G156" s="306"/>
      <c r="H156" s="306"/>
      <c r="I156" s="306"/>
      <c r="J156" s="1"/>
    </row>
    <row r="157" spans="1:10" ht="27" customHeight="1">
      <c r="A157" s="56" t="s">
        <v>11</v>
      </c>
      <c r="B157" s="5"/>
      <c r="C157" s="5"/>
      <c r="D157" s="5"/>
      <c r="E157" s="5"/>
      <c r="F157" s="5"/>
      <c r="G157" s="5"/>
      <c r="H157" s="5"/>
      <c r="I157" s="57" t="s">
        <v>108</v>
      </c>
      <c r="J157" s="1"/>
    </row>
    <row r="158" spans="1:10" ht="21" customHeight="1">
      <c r="A158" s="11" t="s">
        <v>109</v>
      </c>
      <c r="B158" s="308" t="s">
        <v>110</v>
      </c>
      <c r="C158" s="308"/>
      <c r="D158" s="308"/>
      <c r="E158" s="308"/>
      <c r="F158" s="308"/>
      <c r="G158" s="308"/>
      <c r="H158" s="308"/>
      <c r="I158" s="308"/>
    </row>
    <row r="159" spans="1:10" ht="30" customHeight="1">
      <c r="A159" s="11"/>
      <c r="B159" s="8"/>
      <c r="C159" s="8"/>
      <c r="D159" s="8"/>
      <c r="E159" s="8"/>
      <c r="F159" s="8"/>
      <c r="G159" s="8"/>
      <c r="H159" s="8"/>
      <c r="I159" s="8"/>
    </row>
    <row r="160" spans="1:10" ht="74.25" customHeight="1">
      <c r="A160" s="11" t="s">
        <v>111</v>
      </c>
      <c r="B160" s="308" t="s">
        <v>112</v>
      </c>
      <c r="C160" s="308"/>
      <c r="D160" s="308"/>
      <c r="E160" s="308"/>
      <c r="F160" s="308"/>
      <c r="G160" s="308"/>
      <c r="H160" s="308"/>
      <c r="I160" s="308"/>
    </row>
    <row r="161" spans="1:10" ht="13.5" customHeight="1">
      <c r="A161" s="9"/>
      <c r="B161" s="8"/>
      <c r="C161" s="8"/>
      <c r="D161" s="8"/>
      <c r="E161" s="8"/>
      <c r="F161" s="8"/>
      <c r="G161" s="8"/>
      <c r="H161" s="8"/>
      <c r="I161" s="8"/>
    </row>
    <row r="162" spans="1:10" ht="16.5">
      <c r="A162" s="304" t="s">
        <v>113</v>
      </c>
      <c r="B162" s="304"/>
      <c r="C162" s="304"/>
      <c r="D162" s="304"/>
      <c r="E162" s="304"/>
      <c r="F162" s="304"/>
      <c r="G162" s="304"/>
      <c r="H162" s="304"/>
      <c r="I162" s="304"/>
    </row>
    <row r="163" spans="1:10" ht="30" customHeight="1">
      <c r="A163" s="9"/>
      <c r="B163" s="8"/>
      <c r="C163" s="8"/>
      <c r="D163" s="8"/>
      <c r="E163" s="8"/>
      <c r="F163" s="8"/>
      <c r="G163" s="8"/>
      <c r="H163" s="8"/>
      <c r="I163" s="8"/>
    </row>
    <row r="164" spans="1:10" ht="60" customHeight="1">
      <c r="A164" s="308" t="s">
        <v>114</v>
      </c>
      <c r="B164" s="308"/>
      <c r="C164" s="308"/>
      <c r="D164" s="308"/>
      <c r="E164" s="308"/>
      <c r="F164" s="308"/>
      <c r="G164" s="308"/>
      <c r="H164" s="308"/>
      <c r="I164" s="308"/>
    </row>
    <row r="165" spans="1:10" ht="11.25" customHeight="1">
      <c r="A165" s="10"/>
      <c r="B165" s="8"/>
      <c r="C165" s="8"/>
      <c r="D165" s="8"/>
      <c r="E165" s="8"/>
      <c r="F165" s="8"/>
      <c r="G165" s="8"/>
      <c r="H165" s="8"/>
      <c r="I165" s="8"/>
    </row>
    <row r="166" spans="1:10" ht="27.75" customHeight="1">
      <c r="A166" s="304" t="s">
        <v>115</v>
      </c>
      <c r="B166" s="304"/>
      <c r="C166" s="304"/>
      <c r="D166" s="304"/>
      <c r="E166" s="304"/>
      <c r="F166" s="304"/>
      <c r="G166" s="304"/>
      <c r="H166" s="304"/>
      <c r="I166" s="304"/>
    </row>
    <row r="167" spans="1:10" ht="12.75" customHeight="1">
      <c r="A167" s="9"/>
      <c r="B167" s="8"/>
      <c r="C167" s="8"/>
      <c r="D167" s="8"/>
      <c r="E167" s="8"/>
      <c r="F167" s="8"/>
      <c r="G167" s="8"/>
      <c r="H167" s="8"/>
      <c r="I167" s="8"/>
    </row>
    <row r="168" spans="1:10" ht="74.25" customHeight="1">
      <c r="A168" s="11" t="s">
        <v>50</v>
      </c>
      <c r="B168" s="308" t="s">
        <v>116</v>
      </c>
      <c r="C168" s="308"/>
      <c r="D168" s="308"/>
      <c r="E168" s="308"/>
      <c r="F168" s="308"/>
      <c r="G168" s="308"/>
      <c r="H168" s="308"/>
      <c r="I168" s="308"/>
    </row>
    <row r="169" spans="1:10" ht="23.25" customHeight="1">
      <c r="A169" s="12"/>
      <c r="B169" s="8"/>
      <c r="C169" s="8"/>
      <c r="D169" s="8"/>
      <c r="E169" s="8"/>
      <c r="F169" s="8"/>
      <c r="G169" s="8"/>
      <c r="H169" s="8"/>
      <c r="I169" s="8"/>
    </row>
    <row r="170" spans="1:10" ht="36" customHeight="1">
      <c r="A170" s="11" t="s">
        <v>58</v>
      </c>
      <c r="B170" s="308" t="s">
        <v>117</v>
      </c>
      <c r="C170" s="308"/>
      <c r="D170" s="308"/>
      <c r="E170" s="308"/>
      <c r="F170" s="308"/>
      <c r="G170" s="308"/>
      <c r="H170" s="308"/>
      <c r="I170" s="308"/>
    </row>
    <row r="171" spans="1:10" ht="21" customHeight="1">
      <c r="J171" s="1"/>
    </row>
    <row r="172" spans="1:10">
      <c r="J172" s="1"/>
    </row>
    <row r="173" spans="1:10" ht="52.5" customHeight="1">
      <c r="A173" s="11" t="s">
        <v>79</v>
      </c>
      <c r="B173" s="308" t="s">
        <v>118</v>
      </c>
      <c r="C173" s="308"/>
      <c r="D173" s="308"/>
      <c r="E173" s="308"/>
      <c r="F173" s="308"/>
      <c r="G173" s="308"/>
      <c r="H173" s="308"/>
      <c r="I173" s="308"/>
    </row>
    <row r="174" spans="1:10" ht="20.25" customHeight="1">
      <c r="A174" s="11"/>
      <c r="B174" s="8"/>
      <c r="C174" s="8"/>
      <c r="D174" s="8"/>
      <c r="E174" s="8"/>
      <c r="F174" s="8"/>
      <c r="G174" s="8"/>
      <c r="H174" s="8"/>
      <c r="I174" s="8"/>
    </row>
    <row r="175" spans="1:10" ht="40.5" customHeight="1">
      <c r="A175" s="11" t="s">
        <v>98</v>
      </c>
      <c r="B175" s="308" t="s">
        <v>119</v>
      </c>
      <c r="C175" s="308"/>
      <c r="D175" s="308"/>
      <c r="E175" s="308"/>
      <c r="F175" s="308"/>
      <c r="G175" s="308"/>
      <c r="H175" s="308"/>
      <c r="I175" s="308"/>
    </row>
    <row r="176" spans="1:10" ht="21.75" customHeight="1">
      <c r="A176" s="11"/>
      <c r="B176" s="8"/>
      <c r="C176" s="8"/>
      <c r="D176" s="8"/>
      <c r="E176" s="8"/>
      <c r="F176" s="8"/>
      <c r="G176" s="8"/>
      <c r="H176" s="8"/>
      <c r="I176" s="8"/>
    </row>
    <row r="177" spans="1:10" ht="88.5" customHeight="1">
      <c r="A177" s="11" t="s">
        <v>100</v>
      </c>
      <c r="B177" s="308" t="s">
        <v>120</v>
      </c>
      <c r="C177" s="308"/>
      <c r="D177" s="308"/>
      <c r="E177" s="308"/>
      <c r="F177" s="308"/>
      <c r="G177" s="308"/>
      <c r="H177" s="308"/>
      <c r="I177" s="308"/>
    </row>
    <row r="178" spans="1:10" ht="18" customHeight="1">
      <c r="A178" s="11"/>
      <c r="B178" s="8"/>
      <c r="C178" s="8"/>
      <c r="D178" s="8"/>
      <c r="E178" s="8"/>
      <c r="F178" s="8"/>
      <c r="G178" s="8"/>
      <c r="H178" s="8"/>
      <c r="I178" s="8"/>
    </row>
    <row r="179" spans="1:10" ht="63" customHeight="1">
      <c r="A179" s="11" t="s">
        <v>121</v>
      </c>
      <c r="B179" s="308" t="s">
        <v>122</v>
      </c>
      <c r="C179" s="308"/>
      <c r="D179" s="308"/>
      <c r="E179" s="308"/>
      <c r="F179" s="308"/>
      <c r="G179" s="308"/>
      <c r="H179" s="308"/>
      <c r="I179" s="308"/>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3" t="s">
        <v>43</v>
      </c>
      <c r="B182" s="303"/>
      <c r="C182" s="303"/>
      <c r="D182" s="303"/>
      <c r="E182" s="307" t="s">
        <v>43</v>
      </c>
      <c r="F182" s="307"/>
      <c r="G182" s="307"/>
      <c r="H182" s="307"/>
      <c r="I182" s="307"/>
      <c r="J182" s="1"/>
    </row>
    <row r="183" spans="1:10" ht="33" customHeight="1">
      <c r="A183" s="305" t="s">
        <v>44</v>
      </c>
      <c r="B183" s="305"/>
      <c r="C183" s="305"/>
      <c r="D183" s="305"/>
      <c r="E183" s="306" t="s">
        <v>45</v>
      </c>
      <c r="F183" s="306"/>
      <c r="G183" s="306"/>
      <c r="H183" s="306"/>
      <c r="I183" s="306"/>
      <c r="J183" s="1"/>
    </row>
    <row r="184" spans="1:10" ht="22.5" customHeight="1">
      <c r="A184" s="56" t="s">
        <v>11</v>
      </c>
      <c r="B184" s="5"/>
      <c r="C184" s="5"/>
      <c r="D184" s="5"/>
      <c r="E184" s="5"/>
      <c r="F184" s="5"/>
      <c r="G184" s="5"/>
      <c r="H184" s="5"/>
      <c r="I184" s="57" t="s">
        <v>123</v>
      </c>
      <c r="J184" s="1"/>
    </row>
    <row r="185" spans="1:10" ht="53.25" customHeight="1">
      <c r="A185" s="11" t="s">
        <v>102</v>
      </c>
      <c r="B185" s="308" t="s">
        <v>124</v>
      </c>
      <c r="C185" s="308"/>
      <c r="D185" s="308"/>
      <c r="E185" s="308"/>
      <c r="F185" s="308"/>
      <c r="G185" s="308"/>
      <c r="H185" s="308"/>
      <c r="I185" s="308"/>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125</v>
      </c>
      <c r="C188" s="14"/>
      <c r="D188" s="14"/>
      <c r="E188" s="14"/>
      <c r="F188" s="14" t="s">
        <v>125</v>
      </c>
      <c r="G188" s="14"/>
      <c r="H188" s="14"/>
      <c r="I188" s="14"/>
    </row>
    <row r="189" spans="1:10" ht="35.25" customHeight="1">
      <c r="A189" s="8"/>
      <c r="B189" s="320" t="s">
        <v>44</v>
      </c>
      <c r="C189" s="320"/>
      <c r="D189" s="320"/>
      <c r="E189" s="320"/>
      <c r="F189" s="321" t="s">
        <v>45</v>
      </c>
      <c r="G189" s="320"/>
      <c r="H189" s="320"/>
      <c r="I189" s="320"/>
    </row>
    <row r="190" spans="1:10" ht="21.95" customHeight="1">
      <c r="A190" s="8"/>
      <c r="B190" s="15"/>
      <c r="C190" s="9"/>
      <c r="D190" s="9"/>
      <c r="E190" s="9"/>
      <c r="F190" s="16"/>
      <c r="G190" s="16"/>
      <c r="H190" s="16"/>
      <c r="I190" s="16"/>
    </row>
    <row r="191" spans="1:10" ht="21.95" customHeight="1">
      <c r="A191" s="8"/>
      <c r="B191" s="303" t="s">
        <v>126</v>
      </c>
      <c r="C191" s="303"/>
      <c r="D191" s="303"/>
      <c r="E191" s="303"/>
      <c r="F191" s="303" t="s">
        <v>126</v>
      </c>
      <c r="G191" s="303"/>
      <c r="H191" s="303"/>
      <c r="I191" s="303"/>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127</v>
      </c>
      <c r="C194" s="17"/>
      <c r="D194" s="5"/>
      <c r="E194" s="5"/>
      <c r="F194" s="312" t="str">
        <f>"Name : "&amp;'Name of Bidder'!C17</f>
        <v xml:space="preserve">Name : </v>
      </c>
      <c r="G194" s="312"/>
      <c r="H194" s="312"/>
      <c r="I194" s="312"/>
    </row>
    <row r="195" spans="1:9" ht="21.95" customHeight="1">
      <c r="A195" s="8"/>
      <c r="B195" s="5" t="s">
        <v>20</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3" t="s">
        <v>128</v>
      </c>
      <c r="C197" s="303"/>
      <c r="D197" s="303"/>
      <c r="E197" s="303"/>
      <c r="F197" s="303" t="s">
        <v>128</v>
      </c>
      <c r="G197" s="303"/>
      <c r="H197" s="303"/>
      <c r="I197" s="303"/>
    </row>
    <row r="198" spans="1:9" ht="21.95" customHeight="1">
      <c r="A198" s="8"/>
      <c r="B198" s="5" t="s">
        <v>127</v>
      </c>
      <c r="C198" s="5"/>
      <c r="D198" s="5"/>
      <c r="E198" s="5"/>
      <c r="F198" s="5" t="s">
        <v>127</v>
      </c>
      <c r="G198" s="14"/>
      <c r="H198" s="14"/>
      <c r="I198" s="14"/>
    </row>
    <row r="199" spans="1:9" ht="21.95" customHeight="1">
      <c r="A199" s="8"/>
      <c r="B199" s="5" t="s">
        <v>20</v>
      </c>
      <c r="C199" s="5"/>
      <c r="D199" s="5"/>
      <c r="E199" s="5"/>
      <c r="F199" s="5" t="s">
        <v>20</v>
      </c>
      <c r="G199" s="8"/>
      <c r="H199" s="8"/>
      <c r="I199" s="8"/>
    </row>
    <row r="200" spans="1:9" ht="21.95" customHeight="1">
      <c r="A200" s="8"/>
      <c r="B200" s="8"/>
      <c r="C200" s="8"/>
      <c r="D200" s="8"/>
      <c r="E200" s="8"/>
      <c r="F200" s="8"/>
      <c r="G200" s="8"/>
      <c r="H200" s="8"/>
      <c r="I200" s="8"/>
    </row>
    <row r="201" spans="1:9" ht="21.95" customHeight="1">
      <c r="A201" s="8"/>
      <c r="B201" s="303" t="s">
        <v>129</v>
      </c>
      <c r="C201" s="303"/>
      <c r="D201" s="303"/>
      <c r="E201" s="303"/>
      <c r="F201" s="303" t="s">
        <v>129</v>
      </c>
      <c r="G201" s="303"/>
      <c r="H201" s="303"/>
      <c r="I201" s="303"/>
    </row>
    <row r="202" spans="1:9" ht="21.95" customHeight="1">
      <c r="A202" s="8"/>
      <c r="B202" s="5" t="s">
        <v>127</v>
      </c>
      <c r="C202" s="5"/>
      <c r="D202" s="5"/>
      <c r="E202" s="5"/>
      <c r="F202" s="5" t="s">
        <v>127</v>
      </c>
      <c r="G202" s="14"/>
      <c r="H202" s="14"/>
      <c r="I202" s="14"/>
    </row>
    <row r="203" spans="1:9" ht="21.95" customHeight="1">
      <c r="A203" s="8"/>
      <c r="B203" s="5" t="s">
        <v>20</v>
      </c>
      <c r="C203" s="5"/>
      <c r="D203" s="5"/>
      <c r="E203" s="5"/>
      <c r="F203" s="5" t="s">
        <v>20</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11</v>
      </c>
      <c r="B223" s="5"/>
      <c r="C223" s="5"/>
      <c r="D223" s="5"/>
      <c r="E223" s="5"/>
      <c r="F223" s="5"/>
      <c r="G223" s="5"/>
      <c r="H223" s="5"/>
      <c r="I223" s="57" t="s">
        <v>130</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6"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131</v>
      </c>
    </row>
    <row r="3" spans="1:27" ht="13.5" hidden="1" thickBot="1">
      <c r="A3" s="329">
        <v>155885</v>
      </c>
      <c r="B3" s="330"/>
      <c r="C3" s="32"/>
      <c r="D3" s="33"/>
      <c r="E3" s="32"/>
      <c r="F3" s="329">
        <v>4960</v>
      </c>
      <c r="G3" s="330"/>
      <c r="H3" s="32"/>
      <c r="I3" s="33"/>
      <c r="K3" s="329">
        <v>10352</v>
      </c>
      <c r="L3" s="330"/>
      <c r="M3" s="32"/>
      <c r="N3" s="33"/>
      <c r="P3" s="329">
        <v>691647</v>
      </c>
      <c r="Q3" s="330"/>
      <c r="R3" s="32"/>
      <c r="S3" s="33"/>
      <c r="U3" s="31" t="s">
        <v>132</v>
      </c>
    </row>
    <row r="4" spans="1:27" hidden="1">
      <c r="A4" s="324"/>
      <c r="B4" s="325"/>
      <c r="C4" s="32"/>
      <c r="D4" s="33"/>
      <c r="E4" s="32"/>
      <c r="F4" s="34"/>
      <c r="G4" s="32"/>
      <c r="H4" s="32"/>
      <c r="I4" s="33"/>
      <c r="K4" s="34"/>
      <c r="L4" s="32"/>
      <c r="M4" s="32"/>
      <c r="N4" s="33"/>
      <c r="P4" s="34"/>
      <c r="Q4" s="32"/>
      <c r="R4" s="32"/>
      <c r="S4" s="33"/>
      <c r="U4" s="31" t="s">
        <v>133</v>
      </c>
    </row>
    <row r="5" spans="1:27" hidden="1">
      <c r="A5" s="34"/>
      <c r="B5" s="35"/>
      <c r="C5" s="35"/>
      <c r="D5" s="36"/>
      <c r="E5" s="35"/>
      <c r="F5" s="34"/>
      <c r="G5" s="35"/>
      <c r="H5" s="35"/>
      <c r="I5" s="36"/>
      <c r="K5" s="34"/>
      <c r="L5" s="35"/>
      <c r="M5" s="35"/>
      <c r="N5" s="36"/>
      <c r="P5" s="34"/>
      <c r="Q5" s="35"/>
      <c r="R5" s="35"/>
      <c r="S5" s="36"/>
      <c r="U5" s="31" t="s">
        <v>134</v>
      </c>
    </row>
    <row r="6" spans="1:27" ht="51.75" hidden="1" customHeight="1" thickBot="1">
      <c r="A6" s="326" t="str">
        <f>IF(OR((A3&gt;9999999999),(A3&lt;0)),"Invalid Entry - More than 1000 crore OR -ve value",IF(A3=0, "",+CONCATENATE(U2,B13,D13,B12,D12,B11,D11,B10,D10,B9,D9,B8," Only")))</f>
        <v>USD One Lac Fifty Five Thousand Eight Hundred Eighty Five Only</v>
      </c>
      <c r="B6" s="327"/>
      <c r="C6" s="327"/>
      <c r="D6" s="328"/>
      <c r="E6" s="37"/>
      <c r="F6" s="326" t="str">
        <f>IF(OR((F3&gt;9999999999),(F3&lt;0)),"Invalid Entry - More than 1000 crore OR -ve value",IF(F3=0, "",+CONCATENATE(U3, G13,I13,G12,I12,G11,I11,G10,I10,G9,I9,G8," Only")))</f>
        <v>EURO Four Thousand Nine Hundred Sixty Only</v>
      </c>
      <c r="G6" s="327"/>
      <c r="H6" s="327"/>
      <c r="I6" s="328"/>
      <c r="J6" s="37"/>
      <c r="K6" s="326" t="str">
        <f>IF(OR((K3&gt;9999999999),(K3&lt;0)),"Invalid Entry - More than 1000 crore OR -ve value",IF(K3=0, "",+CONCATENATE(U4, L13,N13,L12,N12,L11,N11,L10,N10,L9,N9,L8," Only")))</f>
        <v>RMB Ten Thousand Three Hundred Fifty Two Only</v>
      </c>
      <c r="L6" s="327"/>
      <c r="M6" s="327"/>
      <c r="N6" s="328"/>
      <c r="P6" s="326" t="str">
        <f>IF(OR((P3&gt;9999999999),(P3&lt;0)),"Invalid Entry - More than 1000 crore OR -ve value",IF(P3=0, "",+CONCATENATE(U5, Q13,S13,Q12,S12,Q11,S11,Q10,S10,Q9,S9,Q8," Only")))</f>
        <v>INR Six Lac Ninety One Thousand Six Hundred Forty Seven Only</v>
      </c>
      <c r="Q6" s="327"/>
      <c r="R6" s="327"/>
      <c r="S6" s="328"/>
      <c r="U6" s="331" t="str">
        <f>VLOOKUP(1,T30:Y45,6,FALSE)</f>
        <v>USD 155885/- + EURO 4960/- + RMB 10352/- + INR 691647/-</v>
      </c>
      <c r="V6" s="331"/>
      <c r="W6" s="331"/>
      <c r="X6" s="331"/>
      <c r="Y6" s="331"/>
      <c r="Z6" s="331"/>
      <c r="AA6" s="331"/>
    </row>
    <row r="7" spans="1:27" ht="70.5" hidden="1" customHeight="1" thickBot="1">
      <c r="A7" s="34"/>
      <c r="B7" s="35"/>
      <c r="C7" s="35"/>
      <c r="D7" s="36"/>
      <c r="E7" s="35"/>
      <c r="F7" s="34"/>
      <c r="G7" s="35"/>
      <c r="H7" s="35"/>
      <c r="I7" s="36"/>
      <c r="K7" s="34"/>
      <c r="L7" s="35"/>
      <c r="M7" s="35"/>
      <c r="N7" s="36"/>
      <c r="P7" s="34"/>
      <c r="Q7" s="35"/>
      <c r="R7" s="35"/>
      <c r="S7" s="36"/>
      <c r="U7" s="332" t="str">
        <f>VLOOKUP(1,T10:Y25,6,FALSE)</f>
        <v>USD One Lac Fifty Five Thousand Eight Hundred Eighty Five Only plus EURO Four Thousand Nine Hundred Sixty Only plus RMB Ten Thousand Three Hundred Fifty Two Only plus INR Six Lac Ninety One Thousand Six Hundred Forty Seven Only</v>
      </c>
      <c r="V7" s="333"/>
      <c r="W7" s="333"/>
      <c r="X7" s="333"/>
      <c r="Y7" s="333"/>
      <c r="Z7" s="333"/>
      <c r="AA7" s="334"/>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135</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136</v>
      </c>
      <c r="C15" s="35"/>
      <c r="D15" s="36"/>
      <c r="E15" s="35"/>
      <c r="F15" s="46">
        <v>1</v>
      </c>
      <c r="G15" s="47" t="s">
        <v>136</v>
      </c>
      <c r="H15" s="35"/>
      <c r="I15" s="36"/>
      <c r="K15" s="46">
        <v>1</v>
      </c>
      <c r="L15" s="47" t="s">
        <v>136</v>
      </c>
      <c r="M15" s="35"/>
      <c r="N15" s="36"/>
      <c r="P15" s="46">
        <v>1</v>
      </c>
      <c r="Q15" s="47" t="s">
        <v>136</v>
      </c>
      <c r="R15" s="35"/>
      <c r="S15" s="36"/>
      <c r="T15" s="40">
        <f t="shared" si="4"/>
        <v>0</v>
      </c>
      <c r="U15" s="25">
        <v>0</v>
      </c>
      <c r="V15" s="25">
        <v>1</v>
      </c>
      <c r="W15" s="25">
        <v>0</v>
      </c>
      <c r="X15" s="25">
        <v>1</v>
      </c>
      <c r="Y15" s="42" t="str">
        <f>IF(AND($A$3=0,$F$3&gt;0,$K$3=0,$P$3&gt;0),$F$6&amp;$AA$10&amp;$P$6, "")</f>
        <v/>
      </c>
    </row>
    <row r="16" spans="1:27" hidden="1">
      <c r="A16" s="46">
        <v>2</v>
      </c>
      <c r="B16" s="47" t="s">
        <v>137</v>
      </c>
      <c r="C16" s="35"/>
      <c r="D16" s="36"/>
      <c r="E16" s="35"/>
      <c r="F16" s="46">
        <v>2</v>
      </c>
      <c r="G16" s="47" t="s">
        <v>137</v>
      </c>
      <c r="H16" s="35"/>
      <c r="I16" s="36"/>
      <c r="K16" s="46">
        <v>2</v>
      </c>
      <c r="L16" s="47" t="s">
        <v>137</v>
      </c>
      <c r="M16" s="35"/>
      <c r="N16" s="36"/>
      <c r="P16" s="46">
        <v>2</v>
      </c>
      <c r="Q16" s="47" t="s">
        <v>137</v>
      </c>
      <c r="R16" s="35"/>
      <c r="S16" s="36"/>
      <c r="T16" s="40">
        <f t="shared" si="4"/>
        <v>0</v>
      </c>
      <c r="U16" s="25">
        <v>0</v>
      </c>
      <c r="V16" s="25">
        <v>1</v>
      </c>
      <c r="W16" s="25">
        <v>1</v>
      </c>
      <c r="X16" s="25">
        <v>0</v>
      </c>
      <c r="Y16" s="42" t="str">
        <f>IF(AND($A$3=0,$F$3&gt;0,$K$3&gt;0,$P$3=0),$F$6&amp;$AA$10&amp;$K$6, "")</f>
        <v/>
      </c>
    </row>
    <row r="17" spans="1:27" hidden="1">
      <c r="A17" s="46">
        <v>3</v>
      </c>
      <c r="B17" s="47" t="s">
        <v>138</v>
      </c>
      <c r="C17" s="35"/>
      <c r="D17" s="36"/>
      <c r="E17" s="35"/>
      <c r="F17" s="46">
        <v>3</v>
      </c>
      <c r="G17" s="47" t="s">
        <v>138</v>
      </c>
      <c r="H17" s="35"/>
      <c r="I17" s="36"/>
      <c r="K17" s="46">
        <v>3</v>
      </c>
      <c r="L17" s="47" t="s">
        <v>138</v>
      </c>
      <c r="M17" s="35"/>
      <c r="N17" s="36"/>
      <c r="P17" s="46">
        <v>3</v>
      </c>
      <c r="Q17" s="47" t="s">
        <v>138</v>
      </c>
      <c r="R17" s="35"/>
      <c r="S17" s="36"/>
      <c r="T17" s="40">
        <f t="shared" si="4"/>
        <v>0</v>
      </c>
      <c r="U17" s="25">
        <v>0</v>
      </c>
      <c r="V17" s="25">
        <v>1</v>
      </c>
      <c r="W17" s="25">
        <v>1</v>
      </c>
      <c r="X17" s="25">
        <v>1</v>
      </c>
      <c r="Y17" s="48" t="str">
        <f>IF(AND($A$3=0,$F$3&gt;0,$K$3&gt;0,$P$3&gt;0),$F$6&amp;$AA$10&amp;$K$6&amp;$AA$10&amp;$P$6, "")</f>
        <v/>
      </c>
    </row>
    <row r="18" spans="1:27" hidden="1">
      <c r="A18" s="46">
        <v>4</v>
      </c>
      <c r="B18" s="47" t="s">
        <v>139</v>
      </c>
      <c r="C18" s="35"/>
      <c r="D18" s="36"/>
      <c r="E18" s="35"/>
      <c r="F18" s="46">
        <v>4</v>
      </c>
      <c r="G18" s="47" t="s">
        <v>139</v>
      </c>
      <c r="H18" s="35"/>
      <c r="I18" s="36"/>
      <c r="K18" s="46">
        <v>4</v>
      </c>
      <c r="L18" s="47" t="s">
        <v>139</v>
      </c>
      <c r="M18" s="35"/>
      <c r="N18" s="36"/>
      <c r="P18" s="46">
        <v>4</v>
      </c>
      <c r="Q18" s="47" t="s">
        <v>139</v>
      </c>
      <c r="R18" s="35"/>
      <c r="S18" s="36"/>
      <c r="T18" s="40">
        <f t="shared" si="4"/>
        <v>0</v>
      </c>
      <c r="U18" s="25">
        <v>1</v>
      </c>
      <c r="V18" s="25">
        <v>0</v>
      </c>
      <c r="W18" s="25">
        <v>0</v>
      </c>
      <c r="X18" s="25">
        <v>0</v>
      </c>
      <c r="Y18" s="41" t="str">
        <f>IF(AND($A$3&gt;0,$F$3=0,$K$3=0,$P$3=0), $A$6, "")</f>
        <v/>
      </c>
    </row>
    <row r="19" spans="1:27" hidden="1">
      <c r="A19" s="46">
        <v>5</v>
      </c>
      <c r="B19" s="47" t="s">
        <v>140</v>
      </c>
      <c r="C19" s="35"/>
      <c r="D19" s="36"/>
      <c r="E19" s="35"/>
      <c r="F19" s="46">
        <v>5</v>
      </c>
      <c r="G19" s="47" t="s">
        <v>140</v>
      </c>
      <c r="H19" s="35"/>
      <c r="I19" s="36"/>
      <c r="K19" s="46">
        <v>5</v>
      </c>
      <c r="L19" s="47" t="s">
        <v>140</v>
      </c>
      <c r="M19" s="35"/>
      <c r="N19" s="36"/>
      <c r="P19" s="46">
        <v>5</v>
      </c>
      <c r="Q19" s="47" t="s">
        <v>140</v>
      </c>
      <c r="R19" s="35"/>
      <c r="S19" s="36"/>
      <c r="T19" s="40">
        <f t="shared" si="4"/>
        <v>0</v>
      </c>
      <c r="U19" s="25">
        <v>1</v>
      </c>
      <c r="V19" s="25">
        <v>0</v>
      </c>
      <c r="W19" s="25">
        <v>0</v>
      </c>
      <c r="X19" s="25">
        <v>1</v>
      </c>
      <c r="Y19" s="42" t="str">
        <f>IF(AND($A$3&gt;0,$F$3=0,$K$3=0,$P$3&gt;0),$A$6&amp;$AA$10&amp;$P$6, "")</f>
        <v/>
      </c>
    </row>
    <row r="20" spans="1:27" hidden="1">
      <c r="A20" s="46">
        <v>6</v>
      </c>
      <c r="B20" s="47" t="s">
        <v>141</v>
      </c>
      <c r="C20" s="35"/>
      <c r="D20" s="36"/>
      <c r="E20" s="35"/>
      <c r="F20" s="46">
        <v>6</v>
      </c>
      <c r="G20" s="47" t="s">
        <v>141</v>
      </c>
      <c r="H20" s="35"/>
      <c r="I20" s="36"/>
      <c r="K20" s="46">
        <v>6</v>
      </c>
      <c r="L20" s="47" t="s">
        <v>141</v>
      </c>
      <c r="M20" s="35"/>
      <c r="N20" s="36"/>
      <c r="P20" s="46">
        <v>6</v>
      </c>
      <c r="Q20" s="47" t="s">
        <v>141</v>
      </c>
      <c r="R20" s="35"/>
      <c r="S20" s="36"/>
      <c r="T20" s="40">
        <f t="shared" si="4"/>
        <v>0</v>
      </c>
      <c r="U20" s="25">
        <v>1</v>
      </c>
      <c r="V20" s="25">
        <v>0</v>
      </c>
      <c r="W20" s="25">
        <v>1</v>
      </c>
      <c r="X20" s="25">
        <v>0</v>
      </c>
      <c r="Y20" s="42" t="str">
        <f>IF(AND($A$3&gt;0,$F$3=0,$K$3&gt;0,$P$3=0),$A$6&amp;$AA$10&amp;$K$6, "")</f>
        <v/>
      </c>
    </row>
    <row r="21" spans="1:27" hidden="1">
      <c r="A21" s="46">
        <v>7</v>
      </c>
      <c r="B21" s="47" t="s">
        <v>142</v>
      </c>
      <c r="C21" s="35"/>
      <c r="D21" s="36"/>
      <c r="E21" s="35"/>
      <c r="F21" s="46">
        <v>7</v>
      </c>
      <c r="G21" s="47" t="s">
        <v>142</v>
      </c>
      <c r="H21" s="35"/>
      <c r="I21" s="36"/>
      <c r="K21" s="46">
        <v>7</v>
      </c>
      <c r="L21" s="47" t="s">
        <v>142</v>
      </c>
      <c r="M21" s="35"/>
      <c r="N21" s="36"/>
      <c r="P21" s="46">
        <v>7</v>
      </c>
      <c r="Q21" s="47" t="s">
        <v>142</v>
      </c>
      <c r="R21" s="35"/>
      <c r="S21" s="36"/>
      <c r="T21" s="40">
        <f t="shared" si="4"/>
        <v>0</v>
      </c>
      <c r="U21" s="25">
        <v>1</v>
      </c>
      <c r="V21" s="25">
        <v>0</v>
      </c>
      <c r="W21" s="25">
        <v>1</v>
      </c>
      <c r="X21" s="25">
        <v>1</v>
      </c>
      <c r="Y21" s="42" t="str">
        <f>IF(AND($A$3&gt;0,$F$3=0,$K$3&gt;0,$P$3&gt;0),$A$6&amp;$AA$10&amp;$K$6&amp;$AA$10&amp;$P$6, "")</f>
        <v/>
      </c>
    </row>
    <row r="22" spans="1:27" hidden="1">
      <c r="A22" s="46">
        <v>8</v>
      </c>
      <c r="B22" s="47" t="s">
        <v>143</v>
      </c>
      <c r="C22" s="35"/>
      <c r="D22" s="36"/>
      <c r="E22" s="35"/>
      <c r="F22" s="46">
        <v>8</v>
      </c>
      <c r="G22" s="47" t="s">
        <v>143</v>
      </c>
      <c r="H22" s="35"/>
      <c r="I22" s="36"/>
      <c r="K22" s="46">
        <v>8</v>
      </c>
      <c r="L22" s="47" t="s">
        <v>143</v>
      </c>
      <c r="M22" s="35"/>
      <c r="N22" s="36"/>
      <c r="P22" s="46">
        <v>8</v>
      </c>
      <c r="Q22" s="47" t="s">
        <v>143</v>
      </c>
      <c r="R22" s="35"/>
      <c r="S22" s="36"/>
      <c r="T22" s="40">
        <f t="shared" si="4"/>
        <v>0</v>
      </c>
      <c r="U22" s="25">
        <v>1</v>
      </c>
      <c r="V22" s="25">
        <v>1</v>
      </c>
      <c r="W22" s="25">
        <v>0</v>
      </c>
      <c r="X22" s="25">
        <v>0</v>
      </c>
      <c r="Y22" s="42" t="str">
        <f>IF(AND($A$3&gt;0,$F$3&gt;0,$K$3=0,$P$3=0),$A$6&amp;$AA$10&amp;$F$6, "")</f>
        <v/>
      </c>
    </row>
    <row r="23" spans="1:27" hidden="1">
      <c r="A23" s="46">
        <v>9</v>
      </c>
      <c r="B23" s="47" t="s">
        <v>144</v>
      </c>
      <c r="C23" s="35"/>
      <c r="D23" s="36"/>
      <c r="E23" s="35"/>
      <c r="F23" s="46">
        <v>9</v>
      </c>
      <c r="G23" s="47" t="s">
        <v>144</v>
      </c>
      <c r="H23" s="35"/>
      <c r="I23" s="36"/>
      <c r="K23" s="46">
        <v>9</v>
      </c>
      <c r="L23" s="47" t="s">
        <v>144</v>
      </c>
      <c r="M23" s="35"/>
      <c r="N23" s="36"/>
      <c r="P23" s="46">
        <v>9</v>
      </c>
      <c r="Q23" s="47" t="s">
        <v>144</v>
      </c>
      <c r="R23" s="35"/>
      <c r="S23" s="36"/>
      <c r="T23" s="40">
        <f t="shared" si="4"/>
        <v>0</v>
      </c>
      <c r="U23" s="25">
        <v>1</v>
      </c>
      <c r="V23" s="25">
        <v>1</v>
      </c>
      <c r="W23" s="25">
        <v>0</v>
      </c>
      <c r="X23" s="25">
        <v>1</v>
      </c>
      <c r="Y23" s="42" t="str">
        <f>IF(AND($A$3&gt;0,$F$3&gt;0,$K$3=0,$P$3&gt;0),$A$6&amp;$AA$10&amp;$F$6&amp;$AA$10&amp;$P$6, "")</f>
        <v/>
      </c>
    </row>
    <row r="24" spans="1:27" hidden="1">
      <c r="A24" s="46">
        <v>10</v>
      </c>
      <c r="B24" s="47" t="s">
        <v>145</v>
      </c>
      <c r="C24" s="35"/>
      <c r="D24" s="36"/>
      <c r="E24" s="35"/>
      <c r="F24" s="46">
        <v>10</v>
      </c>
      <c r="G24" s="47" t="s">
        <v>145</v>
      </c>
      <c r="H24" s="35"/>
      <c r="I24" s="36"/>
      <c r="K24" s="46">
        <v>10</v>
      </c>
      <c r="L24" s="47" t="s">
        <v>145</v>
      </c>
      <c r="M24" s="35"/>
      <c r="N24" s="36"/>
      <c r="P24" s="46">
        <v>10</v>
      </c>
      <c r="Q24" s="47" t="s">
        <v>145</v>
      </c>
      <c r="R24" s="35"/>
      <c r="S24" s="36"/>
      <c r="T24" s="40">
        <f t="shared" si="4"/>
        <v>0</v>
      </c>
      <c r="U24" s="25">
        <v>1</v>
      </c>
      <c r="V24" s="25">
        <v>1</v>
      </c>
      <c r="W24" s="25">
        <v>1</v>
      </c>
      <c r="X24" s="25">
        <v>0</v>
      </c>
      <c r="Y24" s="42" t="str">
        <f>IF(AND($A$3&gt;0,$F$3&gt;0,$K$3&gt;0,$P$3=0),$A$6&amp;$AA$10&amp;$F$6&amp;$AA$10&amp;$K$6, "")</f>
        <v/>
      </c>
    </row>
    <row r="25" spans="1:27" hidden="1">
      <c r="A25" s="46">
        <v>11</v>
      </c>
      <c r="B25" s="47" t="s">
        <v>146</v>
      </c>
      <c r="C25" s="35"/>
      <c r="D25" s="36"/>
      <c r="E25" s="35"/>
      <c r="F25" s="46">
        <v>11</v>
      </c>
      <c r="G25" s="47" t="s">
        <v>146</v>
      </c>
      <c r="H25" s="35"/>
      <c r="I25" s="36"/>
      <c r="K25" s="46">
        <v>11</v>
      </c>
      <c r="L25" s="47" t="s">
        <v>146</v>
      </c>
      <c r="M25" s="35"/>
      <c r="N25" s="36"/>
      <c r="P25" s="46">
        <v>11</v>
      </c>
      <c r="Q25" s="47" t="s">
        <v>146</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147</v>
      </c>
      <c r="C26" s="35"/>
      <c r="D26" s="36"/>
      <c r="E26" s="35"/>
      <c r="F26" s="46">
        <v>12</v>
      </c>
      <c r="G26" s="47" t="s">
        <v>147</v>
      </c>
      <c r="H26" s="35"/>
      <c r="I26" s="36"/>
      <c r="K26" s="46">
        <v>12</v>
      </c>
      <c r="L26" s="47" t="s">
        <v>147</v>
      </c>
      <c r="M26" s="35"/>
      <c r="N26" s="36"/>
      <c r="P26" s="46">
        <v>12</v>
      </c>
      <c r="Q26" s="47" t="s">
        <v>147</v>
      </c>
      <c r="R26" s="35"/>
      <c r="S26" s="36"/>
    </row>
    <row r="27" spans="1:27" hidden="1">
      <c r="A27" s="46">
        <v>13</v>
      </c>
      <c r="B27" s="47" t="s">
        <v>148</v>
      </c>
      <c r="C27" s="35"/>
      <c r="D27" s="36"/>
      <c r="E27" s="35"/>
      <c r="F27" s="46">
        <v>13</v>
      </c>
      <c r="G27" s="47" t="s">
        <v>148</v>
      </c>
      <c r="H27" s="35"/>
      <c r="I27" s="36"/>
      <c r="K27" s="46">
        <v>13</v>
      </c>
      <c r="L27" s="47" t="s">
        <v>148</v>
      </c>
      <c r="M27" s="35"/>
      <c r="N27" s="36"/>
      <c r="P27" s="46">
        <v>13</v>
      </c>
      <c r="Q27" s="47" t="s">
        <v>148</v>
      </c>
      <c r="R27" s="35"/>
      <c r="S27" s="36"/>
    </row>
    <row r="28" spans="1:27" hidden="1">
      <c r="A28" s="46">
        <v>14</v>
      </c>
      <c r="B28" s="47" t="s">
        <v>149</v>
      </c>
      <c r="C28" s="35"/>
      <c r="D28" s="36"/>
      <c r="E28" s="35"/>
      <c r="F28" s="46">
        <v>14</v>
      </c>
      <c r="G28" s="47" t="s">
        <v>149</v>
      </c>
      <c r="H28" s="35"/>
      <c r="I28" s="36"/>
      <c r="K28" s="46">
        <v>14</v>
      </c>
      <c r="L28" s="47" t="s">
        <v>149</v>
      </c>
      <c r="M28" s="35"/>
      <c r="N28" s="36"/>
      <c r="P28" s="46">
        <v>14</v>
      </c>
      <c r="Q28" s="47" t="s">
        <v>149</v>
      </c>
      <c r="R28" s="35"/>
      <c r="S28" s="36"/>
    </row>
    <row r="29" spans="1:27" hidden="1">
      <c r="A29" s="46">
        <v>15</v>
      </c>
      <c r="B29" s="47" t="s">
        <v>150</v>
      </c>
      <c r="C29" s="35"/>
      <c r="D29" s="36"/>
      <c r="E29" s="35"/>
      <c r="F29" s="46">
        <v>15</v>
      </c>
      <c r="G29" s="47" t="s">
        <v>150</v>
      </c>
      <c r="H29" s="35"/>
      <c r="I29" s="36"/>
      <c r="K29" s="46">
        <v>15</v>
      </c>
      <c r="L29" s="47" t="s">
        <v>150</v>
      </c>
      <c r="M29" s="35"/>
      <c r="N29" s="36"/>
      <c r="P29" s="46">
        <v>15</v>
      </c>
      <c r="Q29" s="47" t="s">
        <v>150</v>
      </c>
      <c r="R29" s="35"/>
      <c r="S29" s="36"/>
    </row>
    <row r="30" spans="1:27" hidden="1">
      <c r="A30" s="46">
        <v>16</v>
      </c>
      <c r="B30" s="47" t="s">
        <v>151</v>
      </c>
      <c r="C30" s="35"/>
      <c r="D30" s="36"/>
      <c r="E30" s="35"/>
      <c r="F30" s="46">
        <v>16</v>
      </c>
      <c r="G30" s="47" t="s">
        <v>151</v>
      </c>
      <c r="H30" s="35"/>
      <c r="I30" s="36"/>
      <c r="K30" s="46">
        <v>16</v>
      </c>
      <c r="L30" s="47" t="s">
        <v>151</v>
      </c>
      <c r="M30" s="35"/>
      <c r="N30" s="36"/>
      <c r="P30" s="46">
        <v>16</v>
      </c>
      <c r="Q30" s="47" t="s">
        <v>151</v>
      </c>
      <c r="R30" s="35"/>
      <c r="S30" s="36"/>
      <c r="T30" s="40">
        <f>IF(Y30="",0, 1)</f>
        <v>0</v>
      </c>
      <c r="U30" s="25">
        <v>0</v>
      </c>
      <c r="V30" s="25">
        <v>0</v>
      </c>
      <c r="W30" s="25">
        <v>0</v>
      </c>
      <c r="X30" s="25">
        <v>0</v>
      </c>
      <c r="Y30" s="41" t="str">
        <f>IF(AND($A$3=0,$F$3=0,$K$3=0,$P$3=0)," 0/-", "")</f>
        <v/>
      </c>
      <c r="AA30" s="25" t="s">
        <v>152</v>
      </c>
    </row>
    <row r="31" spans="1:27" hidden="1">
      <c r="A31" s="46">
        <v>17</v>
      </c>
      <c r="B31" s="47" t="s">
        <v>153</v>
      </c>
      <c r="C31" s="35"/>
      <c r="D31" s="36"/>
      <c r="E31" s="35"/>
      <c r="F31" s="46">
        <v>17</v>
      </c>
      <c r="G31" s="47" t="s">
        <v>153</v>
      </c>
      <c r="H31" s="35"/>
      <c r="I31" s="36"/>
      <c r="K31" s="46">
        <v>17</v>
      </c>
      <c r="L31" s="47" t="s">
        <v>153</v>
      </c>
      <c r="M31" s="35"/>
      <c r="N31" s="36"/>
      <c r="P31" s="46">
        <v>17</v>
      </c>
      <c r="Q31" s="47" t="s">
        <v>153</v>
      </c>
      <c r="R31" s="35"/>
      <c r="S31" s="36"/>
      <c r="T31" s="40">
        <f t="shared" ref="T31:T45" si="5">IF(Y31="",0, 1)</f>
        <v>0</v>
      </c>
      <c r="U31" s="25">
        <v>0</v>
      </c>
      <c r="V31" s="25">
        <v>0</v>
      </c>
      <c r="W31" s="25">
        <v>0</v>
      </c>
      <c r="X31" s="25">
        <v>1</v>
      </c>
      <c r="Y31" s="42" t="str">
        <f>IF(AND($A$3=0,$F$3=0,$K$3=0,$P$3&gt;0),$U$5&amp;$P$3&amp;$AA$32, "")</f>
        <v/>
      </c>
      <c r="AA31" s="25" t="s">
        <v>154</v>
      </c>
    </row>
    <row r="32" spans="1:27" hidden="1">
      <c r="A32" s="46">
        <v>18</v>
      </c>
      <c r="B32" s="47" t="s">
        <v>155</v>
      </c>
      <c r="C32" s="35"/>
      <c r="D32" s="36"/>
      <c r="E32" s="35"/>
      <c r="F32" s="46">
        <v>18</v>
      </c>
      <c r="G32" s="47" t="s">
        <v>155</v>
      </c>
      <c r="H32" s="35"/>
      <c r="I32" s="36"/>
      <c r="K32" s="46">
        <v>18</v>
      </c>
      <c r="L32" s="47" t="s">
        <v>155</v>
      </c>
      <c r="M32" s="35"/>
      <c r="N32" s="36"/>
      <c r="P32" s="46">
        <v>18</v>
      </c>
      <c r="Q32" s="47" t="s">
        <v>155</v>
      </c>
      <c r="R32" s="35"/>
      <c r="S32" s="36"/>
      <c r="T32" s="40">
        <f t="shared" si="5"/>
        <v>0</v>
      </c>
      <c r="U32" s="25">
        <v>0</v>
      </c>
      <c r="V32" s="25">
        <v>0</v>
      </c>
      <c r="W32" s="25">
        <v>1</v>
      </c>
      <c r="X32" s="25">
        <v>0</v>
      </c>
      <c r="Y32" s="42" t="str">
        <f>IF(AND($A$3=0,$F$3=0,$K$3&gt;0,$P$3=0),$U$4&amp;$K$3&amp;$AA$32, "")</f>
        <v/>
      </c>
      <c r="AA32" s="25" t="s">
        <v>156</v>
      </c>
    </row>
    <row r="33" spans="1:25" hidden="1">
      <c r="A33" s="46">
        <v>19</v>
      </c>
      <c r="B33" s="47" t="s">
        <v>157</v>
      </c>
      <c r="C33" s="35"/>
      <c r="D33" s="36"/>
      <c r="E33" s="35"/>
      <c r="F33" s="46">
        <v>19</v>
      </c>
      <c r="G33" s="47" t="s">
        <v>157</v>
      </c>
      <c r="H33" s="35"/>
      <c r="I33" s="36"/>
      <c r="K33" s="46">
        <v>19</v>
      </c>
      <c r="L33" s="47" t="s">
        <v>157</v>
      </c>
      <c r="M33" s="35"/>
      <c r="N33" s="36"/>
      <c r="P33" s="46">
        <v>19</v>
      </c>
      <c r="Q33" s="47" t="s">
        <v>157</v>
      </c>
      <c r="R33" s="35"/>
      <c r="S33" s="36"/>
      <c r="T33" s="40">
        <f t="shared" si="5"/>
        <v>0</v>
      </c>
      <c r="U33" s="25">
        <v>0</v>
      </c>
      <c r="V33" s="25">
        <v>0</v>
      </c>
      <c r="W33" s="25">
        <v>1</v>
      </c>
      <c r="X33" s="25">
        <v>1</v>
      </c>
      <c r="Y33" s="42" t="str">
        <f>IF(AND($A$3=0,$F$3=0,$K$3&gt;0,$P$3&gt;0),$U$4&amp;$K$3&amp;$AA$31&amp;$U$5&amp;$P$3&amp;$AA$32, "")</f>
        <v/>
      </c>
    </row>
    <row r="34" spans="1:25" hidden="1">
      <c r="A34" s="46">
        <v>20</v>
      </c>
      <c r="B34" s="47" t="s">
        <v>158</v>
      </c>
      <c r="C34" s="35"/>
      <c r="D34" s="36"/>
      <c r="E34" s="35"/>
      <c r="F34" s="46">
        <v>20</v>
      </c>
      <c r="G34" s="47" t="s">
        <v>158</v>
      </c>
      <c r="H34" s="35"/>
      <c r="I34" s="36"/>
      <c r="K34" s="46">
        <v>20</v>
      </c>
      <c r="L34" s="47" t="s">
        <v>158</v>
      </c>
      <c r="M34" s="35"/>
      <c r="N34" s="36"/>
      <c r="P34" s="46">
        <v>20</v>
      </c>
      <c r="Q34" s="47" t="s">
        <v>158</v>
      </c>
      <c r="R34" s="35"/>
      <c r="S34" s="36"/>
      <c r="T34" s="40">
        <f t="shared" si="5"/>
        <v>0</v>
      </c>
      <c r="U34" s="25">
        <v>0</v>
      </c>
      <c r="V34" s="25">
        <v>1</v>
      </c>
      <c r="W34" s="25">
        <v>0</v>
      </c>
      <c r="X34" s="25">
        <v>0</v>
      </c>
      <c r="Y34" s="42" t="str">
        <f>IF(AND($A$3=0,$F$3&gt;0,$K$3=0,$P$3=0),$U$3&amp;$F$3&amp;$AA$32, "")</f>
        <v/>
      </c>
    </row>
    <row r="35" spans="1:25" hidden="1">
      <c r="A35" s="46">
        <v>21</v>
      </c>
      <c r="B35" s="47" t="s">
        <v>159</v>
      </c>
      <c r="C35" s="35"/>
      <c r="D35" s="36"/>
      <c r="E35" s="35"/>
      <c r="F35" s="46">
        <v>21</v>
      </c>
      <c r="G35" s="47" t="s">
        <v>159</v>
      </c>
      <c r="H35" s="35"/>
      <c r="I35" s="36"/>
      <c r="K35" s="46">
        <v>21</v>
      </c>
      <c r="L35" s="47" t="s">
        <v>159</v>
      </c>
      <c r="M35" s="35"/>
      <c r="N35" s="36"/>
      <c r="P35" s="46">
        <v>21</v>
      </c>
      <c r="Q35" s="47" t="s">
        <v>159</v>
      </c>
      <c r="R35" s="35"/>
      <c r="S35" s="36"/>
      <c r="T35" s="40">
        <f t="shared" si="5"/>
        <v>0</v>
      </c>
      <c r="U35" s="25">
        <v>0</v>
      </c>
      <c r="V35" s="25">
        <v>1</v>
      </c>
      <c r="W35" s="25">
        <v>0</v>
      </c>
      <c r="X35" s="25">
        <v>1</v>
      </c>
      <c r="Y35" s="42" t="str">
        <f>IF(AND($A$3=0,$F$3&gt;0,$K$3=0,$P$3&gt;0),$U$3&amp;$F$3&amp;$AA$31&amp;$U$5&amp;$P$3&amp;$AA$32, "")</f>
        <v/>
      </c>
    </row>
    <row r="36" spans="1:25" hidden="1">
      <c r="A36" s="46">
        <v>22</v>
      </c>
      <c r="B36" s="47" t="s">
        <v>160</v>
      </c>
      <c r="C36" s="35"/>
      <c r="D36" s="36"/>
      <c r="E36" s="35"/>
      <c r="F36" s="46">
        <v>22</v>
      </c>
      <c r="G36" s="47" t="s">
        <v>160</v>
      </c>
      <c r="H36" s="35"/>
      <c r="I36" s="36"/>
      <c r="K36" s="46">
        <v>22</v>
      </c>
      <c r="L36" s="47" t="s">
        <v>160</v>
      </c>
      <c r="M36" s="35"/>
      <c r="N36" s="36"/>
      <c r="P36" s="46">
        <v>22</v>
      </c>
      <c r="Q36" s="47" t="s">
        <v>160</v>
      </c>
      <c r="R36" s="35"/>
      <c r="S36" s="36"/>
      <c r="T36" s="40">
        <f t="shared" si="5"/>
        <v>0</v>
      </c>
      <c r="U36" s="25">
        <v>0</v>
      </c>
      <c r="V36" s="25">
        <v>1</v>
      </c>
      <c r="W36" s="25">
        <v>1</v>
      </c>
      <c r="X36" s="25">
        <v>0</v>
      </c>
      <c r="Y36" s="42" t="str">
        <f>IF(AND($A$3=0,$F$3&gt;0,$K$3&gt;0,$P$3=0),$U$3&amp;$F$3&amp;$AA$31&amp;$U$4&amp;$K$3, "")</f>
        <v/>
      </c>
    </row>
    <row r="37" spans="1:25" hidden="1">
      <c r="A37" s="46">
        <v>23</v>
      </c>
      <c r="B37" s="47" t="s">
        <v>161</v>
      </c>
      <c r="C37" s="35"/>
      <c r="D37" s="36"/>
      <c r="E37" s="35"/>
      <c r="F37" s="46">
        <v>23</v>
      </c>
      <c r="G37" s="47" t="s">
        <v>161</v>
      </c>
      <c r="H37" s="35"/>
      <c r="I37" s="36"/>
      <c r="K37" s="46">
        <v>23</v>
      </c>
      <c r="L37" s="47" t="s">
        <v>161</v>
      </c>
      <c r="M37" s="35"/>
      <c r="N37" s="36"/>
      <c r="P37" s="46">
        <v>23</v>
      </c>
      <c r="Q37" s="47" t="s">
        <v>161</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162</v>
      </c>
      <c r="C38" s="35"/>
      <c r="D38" s="36"/>
      <c r="E38" s="35"/>
      <c r="F38" s="46">
        <v>24</v>
      </c>
      <c r="G38" s="47" t="s">
        <v>162</v>
      </c>
      <c r="H38" s="35"/>
      <c r="I38" s="36"/>
      <c r="K38" s="46">
        <v>24</v>
      </c>
      <c r="L38" s="47" t="s">
        <v>162</v>
      </c>
      <c r="M38" s="35"/>
      <c r="N38" s="36"/>
      <c r="P38" s="46">
        <v>24</v>
      </c>
      <c r="Q38" s="47" t="s">
        <v>162</v>
      </c>
      <c r="R38" s="35"/>
      <c r="S38" s="36"/>
      <c r="T38" s="40">
        <f t="shared" si="5"/>
        <v>0</v>
      </c>
      <c r="U38" s="25">
        <v>1</v>
      </c>
      <c r="V38" s="25">
        <v>0</v>
      </c>
      <c r="W38" s="25">
        <v>0</v>
      </c>
      <c r="X38" s="25">
        <v>0</v>
      </c>
      <c r="Y38" s="41" t="str">
        <f>IF(AND($A$3&gt;0,$F$3=0,$K$3=0,$P$3=0), $U$2&amp;$A$3&amp;$AA$32, "")</f>
        <v/>
      </c>
    </row>
    <row r="39" spans="1:25" hidden="1">
      <c r="A39" s="46">
        <v>25</v>
      </c>
      <c r="B39" s="47" t="s">
        <v>163</v>
      </c>
      <c r="C39" s="35"/>
      <c r="D39" s="36"/>
      <c r="E39" s="35"/>
      <c r="F39" s="46">
        <v>25</v>
      </c>
      <c r="G39" s="47" t="s">
        <v>163</v>
      </c>
      <c r="H39" s="35"/>
      <c r="I39" s="36"/>
      <c r="K39" s="46">
        <v>25</v>
      </c>
      <c r="L39" s="47" t="s">
        <v>163</v>
      </c>
      <c r="M39" s="35"/>
      <c r="N39" s="36"/>
      <c r="P39" s="46">
        <v>25</v>
      </c>
      <c r="Q39" s="47" t="s">
        <v>163</v>
      </c>
      <c r="R39" s="35"/>
      <c r="S39" s="36"/>
      <c r="T39" s="40">
        <f t="shared" si="5"/>
        <v>0</v>
      </c>
      <c r="U39" s="25">
        <v>1</v>
      </c>
      <c r="V39" s="25">
        <v>0</v>
      </c>
      <c r="W39" s="25">
        <v>0</v>
      </c>
      <c r="X39" s="25">
        <v>1</v>
      </c>
      <c r="Y39" s="42" t="str">
        <f>IF(AND($A$3&gt;0,$F$3=0,$K$3=0,$P$3&gt;0),$U$2&amp;$A$3&amp;$AA$31&amp;$U$5&amp;$P$3&amp;$AA$32, "")</f>
        <v/>
      </c>
    </row>
    <row r="40" spans="1:25" hidden="1">
      <c r="A40" s="46">
        <v>26</v>
      </c>
      <c r="B40" s="47" t="s">
        <v>164</v>
      </c>
      <c r="C40" s="35"/>
      <c r="D40" s="36"/>
      <c r="E40" s="35"/>
      <c r="F40" s="46">
        <v>26</v>
      </c>
      <c r="G40" s="47" t="s">
        <v>164</v>
      </c>
      <c r="H40" s="35"/>
      <c r="I40" s="36"/>
      <c r="K40" s="46">
        <v>26</v>
      </c>
      <c r="L40" s="47" t="s">
        <v>164</v>
      </c>
      <c r="M40" s="35"/>
      <c r="N40" s="36"/>
      <c r="P40" s="46">
        <v>26</v>
      </c>
      <c r="Q40" s="47" t="s">
        <v>164</v>
      </c>
      <c r="R40" s="35"/>
      <c r="S40" s="36"/>
      <c r="T40" s="40">
        <f t="shared" si="5"/>
        <v>0</v>
      </c>
      <c r="U40" s="25">
        <v>1</v>
      </c>
      <c r="V40" s="25">
        <v>0</v>
      </c>
      <c r="W40" s="25">
        <v>1</v>
      </c>
      <c r="X40" s="25">
        <v>0</v>
      </c>
      <c r="Y40" s="42" t="str">
        <f>IF(AND($A$3&gt;0,$F$3=0,$K$3&gt;0,$P$3=0),$U$2&amp;$A$3&amp;$AA$31&amp;$U$4&amp;$K$3, "")</f>
        <v/>
      </c>
    </row>
    <row r="41" spans="1:25" hidden="1">
      <c r="A41" s="46">
        <v>27</v>
      </c>
      <c r="B41" s="47" t="s">
        <v>165</v>
      </c>
      <c r="C41" s="35"/>
      <c r="D41" s="36"/>
      <c r="E41" s="35"/>
      <c r="F41" s="46">
        <v>27</v>
      </c>
      <c r="G41" s="47" t="s">
        <v>165</v>
      </c>
      <c r="H41" s="35"/>
      <c r="I41" s="36"/>
      <c r="K41" s="46">
        <v>27</v>
      </c>
      <c r="L41" s="47" t="s">
        <v>165</v>
      </c>
      <c r="M41" s="35"/>
      <c r="N41" s="36"/>
      <c r="P41" s="46">
        <v>27</v>
      </c>
      <c r="Q41" s="47" t="s">
        <v>165</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166</v>
      </c>
      <c r="C42" s="35"/>
      <c r="D42" s="36"/>
      <c r="E42" s="35"/>
      <c r="F42" s="46">
        <v>28</v>
      </c>
      <c r="G42" s="47" t="s">
        <v>166</v>
      </c>
      <c r="H42" s="35"/>
      <c r="I42" s="36"/>
      <c r="K42" s="46">
        <v>28</v>
      </c>
      <c r="L42" s="47" t="s">
        <v>166</v>
      </c>
      <c r="M42" s="35"/>
      <c r="N42" s="36"/>
      <c r="P42" s="46">
        <v>28</v>
      </c>
      <c r="Q42" s="47" t="s">
        <v>166</v>
      </c>
      <c r="R42" s="35"/>
      <c r="S42" s="36"/>
      <c r="T42" s="40">
        <f t="shared" si="5"/>
        <v>0</v>
      </c>
      <c r="U42" s="25">
        <v>1</v>
      </c>
      <c r="V42" s="25">
        <v>1</v>
      </c>
      <c r="W42" s="25">
        <v>0</v>
      </c>
      <c r="X42" s="25">
        <v>0</v>
      </c>
      <c r="Y42" s="42" t="str">
        <f>IF(AND($A$3&gt;0,$F$3&gt;0,$K$3=0,$P$3=0),$U$2&amp;$A$3&amp;$AA$31&amp;$U$3&amp;$F$3, "")</f>
        <v/>
      </c>
    </row>
    <row r="43" spans="1:25" hidden="1">
      <c r="A43" s="46">
        <v>29</v>
      </c>
      <c r="B43" s="47" t="s">
        <v>167</v>
      </c>
      <c r="C43" s="35"/>
      <c r="D43" s="36"/>
      <c r="E43" s="35"/>
      <c r="F43" s="46">
        <v>29</v>
      </c>
      <c r="G43" s="47" t="s">
        <v>167</v>
      </c>
      <c r="H43" s="35"/>
      <c r="I43" s="36"/>
      <c r="K43" s="46">
        <v>29</v>
      </c>
      <c r="L43" s="47" t="s">
        <v>167</v>
      </c>
      <c r="M43" s="35"/>
      <c r="N43" s="36"/>
      <c r="P43" s="46">
        <v>29</v>
      </c>
      <c r="Q43" s="47" t="s">
        <v>167</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168</v>
      </c>
      <c r="C44" s="35"/>
      <c r="D44" s="36"/>
      <c r="E44" s="35"/>
      <c r="F44" s="46">
        <v>30</v>
      </c>
      <c r="G44" s="47" t="s">
        <v>168</v>
      </c>
      <c r="H44" s="35"/>
      <c r="I44" s="36"/>
      <c r="K44" s="46">
        <v>30</v>
      </c>
      <c r="L44" s="47" t="s">
        <v>168</v>
      </c>
      <c r="M44" s="35"/>
      <c r="N44" s="36"/>
      <c r="P44" s="46">
        <v>30</v>
      </c>
      <c r="Q44" s="47" t="s">
        <v>168</v>
      </c>
      <c r="R44" s="35"/>
      <c r="S44" s="36"/>
      <c r="T44" s="40">
        <f t="shared" si="5"/>
        <v>0</v>
      </c>
      <c r="U44" s="25">
        <v>1</v>
      </c>
      <c r="V44" s="25">
        <v>1</v>
      </c>
      <c r="W44" s="25">
        <v>1</v>
      </c>
      <c r="X44" s="25">
        <v>0</v>
      </c>
      <c r="Y44" s="42" t="str">
        <f>IF(AND($A$3&gt;0,$F$3&gt;0,$K$3&gt;0,$P$3=0),$U$2&amp;$A$3&amp;$AA$31&amp;$U$3&amp;$F$3&amp;$AA$31&amp;$U$4&amp;$K$3, "")</f>
        <v/>
      </c>
    </row>
    <row r="45" spans="1:25" hidden="1">
      <c r="A45" s="46">
        <v>31</v>
      </c>
      <c r="B45" s="47" t="s">
        <v>169</v>
      </c>
      <c r="C45" s="35"/>
      <c r="D45" s="36"/>
      <c r="E45" s="35"/>
      <c r="F45" s="46">
        <v>31</v>
      </c>
      <c r="G45" s="47" t="s">
        <v>169</v>
      </c>
      <c r="H45" s="35"/>
      <c r="I45" s="36"/>
      <c r="K45" s="46">
        <v>31</v>
      </c>
      <c r="L45" s="47" t="s">
        <v>169</v>
      </c>
      <c r="M45" s="35"/>
      <c r="N45" s="36"/>
      <c r="P45" s="46">
        <v>31</v>
      </c>
      <c r="Q45" s="47" t="s">
        <v>169</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170</v>
      </c>
      <c r="C46" s="35"/>
      <c r="D46" s="36"/>
      <c r="E46" s="35"/>
      <c r="F46" s="46">
        <v>32</v>
      </c>
      <c r="G46" s="47" t="s">
        <v>170</v>
      </c>
      <c r="H46" s="35"/>
      <c r="I46" s="36"/>
      <c r="K46" s="46">
        <v>32</v>
      </c>
      <c r="L46" s="47" t="s">
        <v>170</v>
      </c>
      <c r="M46" s="35"/>
      <c r="N46" s="36"/>
      <c r="P46" s="46">
        <v>32</v>
      </c>
      <c r="Q46" s="47" t="s">
        <v>170</v>
      </c>
      <c r="R46" s="35"/>
      <c r="S46" s="36"/>
    </row>
    <row r="47" spans="1:25" hidden="1">
      <c r="A47" s="46">
        <v>33</v>
      </c>
      <c r="B47" s="47" t="s">
        <v>171</v>
      </c>
      <c r="C47" s="35"/>
      <c r="D47" s="36"/>
      <c r="E47" s="35"/>
      <c r="F47" s="46">
        <v>33</v>
      </c>
      <c r="G47" s="47" t="s">
        <v>171</v>
      </c>
      <c r="H47" s="35"/>
      <c r="I47" s="36"/>
      <c r="K47" s="46">
        <v>33</v>
      </c>
      <c r="L47" s="47" t="s">
        <v>171</v>
      </c>
      <c r="M47" s="35"/>
      <c r="N47" s="36"/>
      <c r="P47" s="46">
        <v>33</v>
      </c>
      <c r="Q47" s="47" t="s">
        <v>171</v>
      </c>
      <c r="R47" s="35"/>
      <c r="S47" s="36"/>
    </row>
    <row r="48" spans="1:25" hidden="1">
      <c r="A48" s="46">
        <v>34</v>
      </c>
      <c r="B48" s="47" t="s">
        <v>172</v>
      </c>
      <c r="C48" s="35"/>
      <c r="D48" s="36"/>
      <c r="E48" s="35"/>
      <c r="F48" s="46">
        <v>34</v>
      </c>
      <c r="G48" s="47" t="s">
        <v>172</v>
      </c>
      <c r="H48" s="35"/>
      <c r="I48" s="36"/>
      <c r="K48" s="46">
        <v>34</v>
      </c>
      <c r="L48" s="47" t="s">
        <v>172</v>
      </c>
      <c r="M48" s="35"/>
      <c r="N48" s="36"/>
      <c r="P48" s="46">
        <v>34</v>
      </c>
      <c r="Q48" s="47" t="s">
        <v>172</v>
      </c>
      <c r="R48" s="35"/>
      <c r="S48" s="36"/>
    </row>
    <row r="49" spans="1:19" hidden="1">
      <c r="A49" s="46">
        <v>35</v>
      </c>
      <c r="B49" s="47" t="s">
        <v>173</v>
      </c>
      <c r="C49" s="35"/>
      <c r="D49" s="36"/>
      <c r="E49" s="35"/>
      <c r="F49" s="46">
        <v>35</v>
      </c>
      <c r="G49" s="47" t="s">
        <v>173</v>
      </c>
      <c r="H49" s="35"/>
      <c r="I49" s="36"/>
      <c r="K49" s="46">
        <v>35</v>
      </c>
      <c r="L49" s="47" t="s">
        <v>173</v>
      </c>
      <c r="M49" s="35"/>
      <c r="N49" s="36"/>
      <c r="P49" s="46">
        <v>35</v>
      </c>
      <c r="Q49" s="47" t="s">
        <v>173</v>
      </c>
      <c r="R49" s="35"/>
      <c r="S49" s="36"/>
    </row>
    <row r="50" spans="1:19" hidden="1">
      <c r="A50" s="46">
        <v>36</v>
      </c>
      <c r="B50" s="47" t="s">
        <v>174</v>
      </c>
      <c r="C50" s="35"/>
      <c r="D50" s="36"/>
      <c r="E50" s="35"/>
      <c r="F50" s="46">
        <v>36</v>
      </c>
      <c r="G50" s="47" t="s">
        <v>174</v>
      </c>
      <c r="H50" s="35"/>
      <c r="I50" s="36"/>
      <c r="K50" s="46">
        <v>36</v>
      </c>
      <c r="L50" s="47" t="s">
        <v>174</v>
      </c>
      <c r="M50" s="35"/>
      <c r="N50" s="36"/>
      <c r="P50" s="46">
        <v>36</v>
      </c>
      <c r="Q50" s="47" t="s">
        <v>174</v>
      </c>
      <c r="R50" s="35"/>
      <c r="S50" s="36"/>
    </row>
    <row r="51" spans="1:19" hidden="1">
      <c r="A51" s="46">
        <v>37</v>
      </c>
      <c r="B51" s="47" t="s">
        <v>175</v>
      </c>
      <c r="C51" s="35"/>
      <c r="D51" s="36"/>
      <c r="E51" s="35"/>
      <c r="F51" s="46">
        <v>37</v>
      </c>
      <c r="G51" s="47" t="s">
        <v>175</v>
      </c>
      <c r="H51" s="35"/>
      <c r="I51" s="36"/>
      <c r="K51" s="46">
        <v>37</v>
      </c>
      <c r="L51" s="47" t="s">
        <v>175</v>
      </c>
      <c r="M51" s="35"/>
      <c r="N51" s="36"/>
      <c r="P51" s="46">
        <v>37</v>
      </c>
      <c r="Q51" s="47" t="s">
        <v>175</v>
      </c>
      <c r="R51" s="35"/>
      <c r="S51" s="36"/>
    </row>
    <row r="52" spans="1:19" hidden="1">
      <c r="A52" s="46">
        <v>38</v>
      </c>
      <c r="B52" s="47" t="s">
        <v>176</v>
      </c>
      <c r="C52" s="35"/>
      <c r="D52" s="36"/>
      <c r="E52" s="35"/>
      <c r="F52" s="46">
        <v>38</v>
      </c>
      <c r="G52" s="47" t="s">
        <v>176</v>
      </c>
      <c r="H52" s="35"/>
      <c r="I52" s="36"/>
      <c r="K52" s="46">
        <v>38</v>
      </c>
      <c r="L52" s="47" t="s">
        <v>176</v>
      </c>
      <c r="M52" s="35"/>
      <c r="N52" s="36"/>
      <c r="P52" s="46">
        <v>38</v>
      </c>
      <c r="Q52" s="47" t="s">
        <v>176</v>
      </c>
      <c r="R52" s="35"/>
      <c r="S52" s="36"/>
    </row>
    <row r="53" spans="1:19" hidden="1">
      <c r="A53" s="46">
        <v>39</v>
      </c>
      <c r="B53" s="47" t="s">
        <v>177</v>
      </c>
      <c r="C53" s="35"/>
      <c r="D53" s="36"/>
      <c r="E53" s="35"/>
      <c r="F53" s="46">
        <v>39</v>
      </c>
      <c r="G53" s="47" t="s">
        <v>177</v>
      </c>
      <c r="H53" s="35"/>
      <c r="I53" s="36"/>
      <c r="K53" s="46">
        <v>39</v>
      </c>
      <c r="L53" s="47" t="s">
        <v>177</v>
      </c>
      <c r="M53" s="35"/>
      <c r="N53" s="36"/>
      <c r="P53" s="46">
        <v>39</v>
      </c>
      <c r="Q53" s="47" t="s">
        <v>177</v>
      </c>
      <c r="R53" s="35"/>
      <c r="S53" s="36"/>
    </row>
    <row r="54" spans="1:19" hidden="1">
      <c r="A54" s="46">
        <v>40</v>
      </c>
      <c r="B54" s="47" t="s">
        <v>178</v>
      </c>
      <c r="C54" s="35"/>
      <c r="D54" s="36"/>
      <c r="E54" s="35"/>
      <c r="F54" s="46">
        <v>40</v>
      </c>
      <c r="G54" s="47" t="s">
        <v>178</v>
      </c>
      <c r="H54" s="35"/>
      <c r="I54" s="36"/>
      <c r="K54" s="46">
        <v>40</v>
      </c>
      <c r="L54" s="47" t="s">
        <v>178</v>
      </c>
      <c r="M54" s="35"/>
      <c r="N54" s="36"/>
      <c r="P54" s="46">
        <v>40</v>
      </c>
      <c r="Q54" s="47" t="s">
        <v>178</v>
      </c>
      <c r="R54" s="35"/>
      <c r="S54" s="36"/>
    </row>
    <row r="55" spans="1:19" hidden="1">
      <c r="A55" s="46">
        <v>41</v>
      </c>
      <c r="B55" s="47" t="s">
        <v>179</v>
      </c>
      <c r="C55" s="35"/>
      <c r="D55" s="36"/>
      <c r="E55" s="35"/>
      <c r="F55" s="46">
        <v>41</v>
      </c>
      <c r="G55" s="47" t="s">
        <v>179</v>
      </c>
      <c r="H55" s="35"/>
      <c r="I55" s="36"/>
      <c r="K55" s="46">
        <v>41</v>
      </c>
      <c r="L55" s="47" t="s">
        <v>179</v>
      </c>
      <c r="M55" s="35"/>
      <c r="N55" s="36"/>
      <c r="P55" s="46">
        <v>41</v>
      </c>
      <c r="Q55" s="47" t="s">
        <v>179</v>
      </c>
      <c r="R55" s="35"/>
      <c r="S55" s="36"/>
    </row>
    <row r="56" spans="1:19" hidden="1">
      <c r="A56" s="46">
        <v>42</v>
      </c>
      <c r="B56" s="47" t="s">
        <v>180</v>
      </c>
      <c r="C56" s="35"/>
      <c r="D56" s="36"/>
      <c r="E56" s="35"/>
      <c r="F56" s="46">
        <v>42</v>
      </c>
      <c r="G56" s="47" t="s">
        <v>180</v>
      </c>
      <c r="H56" s="35"/>
      <c r="I56" s="36"/>
      <c r="K56" s="46">
        <v>42</v>
      </c>
      <c r="L56" s="47" t="s">
        <v>180</v>
      </c>
      <c r="M56" s="35"/>
      <c r="N56" s="36"/>
      <c r="P56" s="46">
        <v>42</v>
      </c>
      <c r="Q56" s="47" t="s">
        <v>180</v>
      </c>
      <c r="R56" s="35"/>
      <c r="S56" s="36"/>
    </row>
    <row r="57" spans="1:19" hidden="1">
      <c r="A57" s="46">
        <v>43</v>
      </c>
      <c r="B57" s="47" t="s">
        <v>181</v>
      </c>
      <c r="C57" s="35"/>
      <c r="D57" s="36"/>
      <c r="E57" s="35"/>
      <c r="F57" s="46">
        <v>43</v>
      </c>
      <c r="G57" s="47" t="s">
        <v>181</v>
      </c>
      <c r="H57" s="35"/>
      <c r="I57" s="36"/>
      <c r="K57" s="46">
        <v>43</v>
      </c>
      <c r="L57" s="47" t="s">
        <v>181</v>
      </c>
      <c r="M57" s="35"/>
      <c r="N57" s="36"/>
      <c r="P57" s="46">
        <v>43</v>
      </c>
      <c r="Q57" s="47" t="s">
        <v>181</v>
      </c>
      <c r="R57" s="35"/>
      <c r="S57" s="36"/>
    </row>
    <row r="58" spans="1:19" hidden="1">
      <c r="A58" s="46">
        <v>44</v>
      </c>
      <c r="B58" s="47" t="s">
        <v>182</v>
      </c>
      <c r="C58" s="35"/>
      <c r="D58" s="36"/>
      <c r="E58" s="35"/>
      <c r="F58" s="46">
        <v>44</v>
      </c>
      <c r="G58" s="47" t="s">
        <v>182</v>
      </c>
      <c r="H58" s="35"/>
      <c r="I58" s="36"/>
      <c r="K58" s="46">
        <v>44</v>
      </c>
      <c r="L58" s="47" t="s">
        <v>182</v>
      </c>
      <c r="M58" s="35"/>
      <c r="N58" s="36"/>
      <c r="P58" s="46">
        <v>44</v>
      </c>
      <c r="Q58" s="47" t="s">
        <v>182</v>
      </c>
      <c r="R58" s="35"/>
      <c r="S58" s="36"/>
    </row>
    <row r="59" spans="1:19" hidden="1">
      <c r="A59" s="46">
        <v>45</v>
      </c>
      <c r="B59" s="47" t="s">
        <v>183</v>
      </c>
      <c r="C59" s="35"/>
      <c r="D59" s="36"/>
      <c r="E59" s="35"/>
      <c r="F59" s="46">
        <v>45</v>
      </c>
      <c r="G59" s="47" t="s">
        <v>183</v>
      </c>
      <c r="H59" s="35"/>
      <c r="I59" s="36"/>
      <c r="K59" s="46">
        <v>45</v>
      </c>
      <c r="L59" s="47" t="s">
        <v>183</v>
      </c>
      <c r="M59" s="35"/>
      <c r="N59" s="36"/>
      <c r="P59" s="46">
        <v>45</v>
      </c>
      <c r="Q59" s="47" t="s">
        <v>183</v>
      </c>
      <c r="R59" s="35"/>
      <c r="S59" s="36"/>
    </row>
    <row r="60" spans="1:19" hidden="1">
      <c r="A60" s="46">
        <v>46</v>
      </c>
      <c r="B60" s="47" t="s">
        <v>184</v>
      </c>
      <c r="C60" s="35"/>
      <c r="D60" s="36"/>
      <c r="E60" s="35"/>
      <c r="F60" s="46">
        <v>46</v>
      </c>
      <c r="G60" s="47" t="s">
        <v>184</v>
      </c>
      <c r="H60" s="35"/>
      <c r="I60" s="36"/>
      <c r="K60" s="46">
        <v>46</v>
      </c>
      <c r="L60" s="47" t="s">
        <v>184</v>
      </c>
      <c r="M60" s="35"/>
      <c r="N60" s="36"/>
      <c r="P60" s="46">
        <v>46</v>
      </c>
      <c r="Q60" s="47" t="s">
        <v>184</v>
      </c>
      <c r="R60" s="35"/>
      <c r="S60" s="36"/>
    </row>
    <row r="61" spans="1:19" hidden="1">
      <c r="A61" s="46">
        <v>47</v>
      </c>
      <c r="B61" s="47" t="s">
        <v>185</v>
      </c>
      <c r="C61" s="35"/>
      <c r="D61" s="36"/>
      <c r="E61" s="35"/>
      <c r="F61" s="46">
        <v>47</v>
      </c>
      <c r="G61" s="47" t="s">
        <v>185</v>
      </c>
      <c r="H61" s="35"/>
      <c r="I61" s="36"/>
      <c r="K61" s="46">
        <v>47</v>
      </c>
      <c r="L61" s="47" t="s">
        <v>185</v>
      </c>
      <c r="M61" s="35"/>
      <c r="N61" s="36"/>
      <c r="P61" s="46">
        <v>47</v>
      </c>
      <c r="Q61" s="47" t="s">
        <v>185</v>
      </c>
      <c r="R61" s="35"/>
      <c r="S61" s="36"/>
    </row>
    <row r="62" spans="1:19" hidden="1">
      <c r="A62" s="46">
        <v>48</v>
      </c>
      <c r="B62" s="47" t="s">
        <v>186</v>
      </c>
      <c r="C62" s="35"/>
      <c r="D62" s="36"/>
      <c r="E62" s="35"/>
      <c r="F62" s="46">
        <v>48</v>
      </c>
      <c r="G62" s="47" t="s">
        <v>186</v>
      </c>
      <c r="H62" s="35"/>
      <c r="I62" s="36"/>
      <c r="K62" s="46">
        <v>48</v>
      </c>
      <c r="L62" s="47" t="s">
        <v>186</v>
      </c>
      <c r="M62" s="35"/>
      <c r="N62" s="36"/>
      <c r="P62" s="46">
        <v>48</v>
      </c>
      <c r="Q62" s="47" t="s">
        <v>186</v>
      </c>
      <c r="R62" s="35"/>
      <c r="S62" s="36"/>
    </row>
    <row r="63" spans="1:19" hidden="1">
      <c r="A63" s="46">
        <v>49</v>
      </c>
      <c r="B63" s="47" t="s">
        <v>187</v>
      </c>
      <c r="C63" s="35"/>
      <c r="D63" s="36"/>
      <c r="E63" s="35"/>
      <c r="F63" s="46">
        <v>49</v>
      </c>
      <c r="G63" s="47" t="s">
        <v>187</v>
      </c>
      <c r="H63" s="35"/>
      <c r="I63" s="36"/>
      <c r="K63" s="46">
        <v>49</v>
      </c>
      <c r="L63" s="47" t="s">
        <v>187</v>
      </c>
      <c r="M63" s="35"/>
      <c r="N63" s="36"/>
      <c r="P63" s="46">
        <v>49</v>
      </c>
      <c r="Q63" s="47" t="s">
        <v>187</v>
      </c>
      <c r="R63" s="35"/>
      <c r="S63" s="36"/>
    </row>
    <row r="64" spans="1:19" hidden="1">
      <c r="A64" s="46">
        <v>50</v>
      </c>
      <c r="B64" s="47" t="s">
        <v>188</v>
      </c>
      <c r="C64" s="35"/>
      <c r="D64" s="36"/>
      <c r="E64" s="35"/>
      <c r="F64" s="46">
        <v>50</v>
      </c>
      <c r="G64" s="47" t="s">
        <v>188</v>
      </c>
      <c r="H64" s="35"/>
      <c r="I64" s="36"/>
      <c r="K64" s="46">
        <v>50</v>
      </c>
      <c r="L64" s="47" t="s">
        <v>188</v>
      </c>
      <c r="M64" s="35"/>
      <c r="N64" s="36"/>
      <c r="P64" s="46">
        <v>50</v>
      </c>
      <c r="Q64" s="47" t="s">
        <v>188</v>
      </c>
      <c r="R64" s="35"/>
      <c r="S64" s="36"/>
    </row>
    <row r="65" spans="1:19" hidden="1">
      <c r="A65" s="46">
        <v>51</v>
      </c>
      <c r="B65" s="47" t="s">
        <v>189</v>
      </c>
      <c r="C65" s="35"/>
      <c r="D65" s="36"/>
      <c r="E65" s="35"/>
      <c r="F65" s="46">
        <v>51</v>
      </c>
      <c r="G65" s="47" t="s">
        <v>189</v>
      </c>
      <c r="H65" s="35"/>
      <c r="I65" s="36"/>
      <c r="K65" s="46">
        <v>51</v>
      </c>
      <c r="L65" s="47" t="s">
        <v>189</v>
      </c>
      <c r="M65" s="35"/>
      <c r="N65" s="36"/>
      <c r="P65" s="46">
        <v>51</v>
      </c>
      <c r="Q65" s="47" t="s">
        <v>189</v>
      </c>
      <c r="R65" s="35"/>
      <c r="S65" s="36"/>
    </row>
    <row r="66" spans="1:19" hidden="1">
      <c r="A66" s="46">
        <v>52</v>
      </c>
      <c r="B66" s="47" t="s">
        <v>190</v>
      </c>
      <c r="C66" s="35"/>
      <c r="D66" s="36"/>
      <c r="E66" s="35"/>
      <c r="F66" s="46">
        <v>52</v>
      </c>
      <c r="G66" s="47" t="s">
        <v>190</v>
      </c>
      <c r="H66" s="35"/>
      <c r="I66" s="36"/>
      <c r="K66" s="46">
        <v>52</v>
      </c>
      <c r="L66" s="47" t="s">
        <v>190</v>
      </c>
      <c r="M66" s="35"/>
      <c r="N66" s="36"/>
      <c r="P66" s="46">
        <v>52</v>
      </c>
      <c r="Q66" s="47" t="s">
        <v>190</v>
      </c>
      <c r="R66" s="35"/>
      <c r="S66" s="36"/>
    </row>
    <row r="67" spans="1:19" hidden="1">
      <c r="A67" s="46">
        <v>53</v>
      </c>
      <c r="B67" s="47" t="s">
        <v>191</v>
      </c>
      <c r="C67" s="35"/>
      <c r="D67" s="36"/>
      <c r="E67" s="35"/>
      <c r="F67" s="46">
        <v>53</v>
      </c>
      <c r="G67" s="47" t="s">
        <v>191</v>
      </c>
      <c r="H67" s="35"/>
      <c r="I67" s="36"/>
      <c r="K67" s="46">
        <v>53</v>
      </c>
      <c r="L67" s="47" t="s">
        <v>191</v>
      </c>
      <c r="M67" s="35"/>
      <c r="N67" s="36"/>
      <c r="P67" s="46">
        <v>53</v>
      </c>
      <c r="Q67" s="47" t="s">
        <v>191</v>
      </c>
      <c r="R67" s="35"/>
      <c r="S67" s="36"/>
    </row>
    <row r="68" spans="1:19" hidden="1">
      <c r="A68" s="46">
        <v>54</v>
      </c>
      <c r="B68" s="47" t="s">
        <v>192</v>
      </c>
      <c r="C68" s="35"/>
      <c r="D68" s="36"/>
      <c r="E68" s="35"/>
      <c r="F68" s="46">
        <v>54</v>
      </c>
      <c r="G68" s="47" t="s">
        <v>192</v>
      </c>
      <c r="H68" s="35"/>
      <c r="I68" s="36"/>
      <c r="K68" s="46">
        <v>54</v>
      </c>
      <c r="L68" s="47" t="s">
        <v>192</v>
      </c>
      <c r="M68" s="35"/>
      <c r="N68" s="36"/>
      <c r="P68" s="46">
        <v>54</v>
      </c>
      <c r="Q68" s="47" t="s">
        <v>192</v>
      </c>
      <c r="R68" s="35"/>
      <c r="S68" s="36"/>
    </row>
    <row r="69" spans="1:19" hidden="1">
      <c r="A69" s="46">
        <v>55</v>
      </c>
      <c r="B69" s="47" t="s">
        <v>193</v>
      </c>
      <c r="C69" s="35"/>
      <c r="D69" s="36"/>
      <c r="E69" s="35"/>
      <c r="F69" s="46">
        <v>55</v>
      </c>
      <c r="G69" s="47" t="s">
        <v>193</v>
      </c>
      <c r="H69" s="35"/>
      <c r="I69" s="36"/>
      <c r="K69" s="46">
        <v>55</v>
      </c>
      <c r="L69" s="47" t="s">
        <v>193</v>
      </c>
      <c r="M69" s="35"/>
      <c r="N69" s="36"/>
      <c r="P69" s="46">
        <v>55</v>
      </c>
      <c r="Q69" s="47" t="s">
        <v>193</v>
      </c>
      <c r="R69" s="35"/>
      <c r="S69" s="36"/>
    </row>
    <row r="70" spans="1:19" hidden="1">
      <c r="A70" s="46">
        <v>56</v>
      </c>
      <c r="B70" s="47" t="s">
        <v>194</v>
      </c>
      <c r="C70" s="35"/>
      <c r="D70" s="36"/>
      <c r="E70" s="35"/>
      <c r="F70" s="46">
        <v>56</v>
      </c>
      <c r="G70" s="47" t="s">
        <v>194</v>
      </c>
      <c r="H70" s="35"/>
      <c r="I70" s="36"/>
      <c r="K70" s="46">
        <v>56</v>
      </c>
      <c r="L70" s="47" t="s">
        <v>194</v>
      </c>
      <c r="M70" s="35"/>
      <c r="N70" s="36"/>
      <c r="P70" s="46">
        <v>56</v>
      </c>
      <c r="Q70" s="47" t="s">
        <v>194</v>
      </c>
      <c r="R70" s="35"/>
      <c r="S70" s="36"/>
    </row>
    <row r="71" spans="1:19" hidden="1">
      <c r="A71" s="46">
        <v>57</v>
      </c>
      <c r="B71" s="47" t="s">
        <v>195</v>
      </c>
      <c r="C71" s="35"/>
      <c r="D71" s="36"/>
      <c r="E71" s="35"/>
      <c r="F71" s="46">
        <v>57</v>
      </c>
      <c r="G71" s="47" t="s">
        <v>195</v>
      </c>
      <c r="H71" s="35"/>
      <c r="I71" s="36"/>
      <c r="K71" s="46">
        <v>57</v>
      </c>
      <c r="L71" s="47" t="s">
        <v>195</v>
      </c>
      <c r="M71" s="35"/>
      <c r="N71" s="36"/>
      <c r="P71" s="46">
        <v>57</v>
      </c>
      <c r="Q71" s="47" t="s">
        <v>195</v>
      </c>
      <c r="R71" s="35"/>
      <c r="S71" s="36"/>
    </row>
    <row r="72" spans="1:19" hidden="1">
      <c r="A72" s="46">
        <v>58</v>
      </c>
      <c r="B72" s="47" t="s">
        <v>196</v>
      </c>
      <c r="C72" s="35"/>
      <c r="D72" s="36"/>
      <c r="E72" s="35"/>
      <c r="F72" s="46">
        <v>58</v>
      </c>
      <c r="G72" s="47" t="s">
        <v>196</v>
      </c>
      <c r="H72" s="35"/>
      <c r="I72" s="36"/>
      <c r="K72" s="46">
        <v>58</v>
      </c>
      <c r="L72" s="47" t="s">
        <v>196</v>
      </c>
      <c r="M72" s="35"/>
      <c r="N72" s="36"/>
      <c r="P72" s="46">
        <v>58</v>
      </c>
      <c r="Q72" s="47" t="s">
        <v>196</v>
      </c>
      <c r="R72" s="35"/>
      <c r="S72" s="36"/>
    </row>
    <row r="73" spans="1:19" hidden="1">
      <c r="A73" s="46">
        <v>59</v>
      </c>
      <c r="B73" s="47" t="s">
        <v>197</v>
      </c>
      <c r="C73" s="35"/>
      <c r="D73" s="36"/>
      <c r="E73" s="35"/>
      <c r="F73" s="46">
        <v>59</v>
      </c>
      <c r="G73" s="47" t="s">
        <v>197</v>
      </c>
      <c r="H73" s="35"/>
      <c r="I73" s="36"/>
      <c r="K73" s="46">
        <v>59</v>
      </c>
      <c r="L73" s="47" t="s">
        <v>197</v>
      </c>
      <c r="M73" s="35"/>
      <c r="N73" s="36"/>
      <c r="P73" s="46">
        <v>59</v>
      </c>
      <c r="Q73" s="47" t="s">
        <v>197</v>
      </c>
      <c r="R73" s="35"/>
      <c r="S73" s="36"/>
    </row>
    <row r="74" spans="1:19" hidden="1">
      <c r="A74" s="46">
        <v>60</v>
      </c>
      <c r="B74" s="47" t="s">
        <v>198</v>
      </c>
      <c r="C74" s="35"/>
      <c r="D74" s="36"/>
      <c r="E74" s="35"/>
      <c r="F74" s="46">
        <v>60</v>
      </c>
      <c r="G74" s="47" t="s">
        <v>198</v>
      </c>
      <c r="H74" s="35"/>
      <c r="I74" s="36"/>
      <c r="K74" s="46">
        <v>60</v>
      </c>
      <c r="L74" s="47" t="s">
        <v>198</v>
      </c>
      <c r="M74" s="35"/>
      <c r="N74" s="36"/>
      <c r="P74" s="46">
        <v>60</v>
      </c>
      <c r="Q74" s="47" t="s">
        <v>198</v>
      </c>
      <c r="R74" s="35"/>
      <c r="S74" s="36"/>
    </row>
    <row r="75" spans="1:19" hidden="1">
      <c r="A75" s="46">
        <v>61</v>
      </c>
      <c r="B75" s="47" t="s">
        <v>199</v>
      </c>
      <c r="C75" s="35"/>
      <c r="D75" s="36"/>
      <c r="E75" s="35"/>
      <c r="F75" s="46">
        <v>61</v>
      </c>
      <c r="G75" s="47" t="s">
        <v>199</v>
      </c>
      <c r="H75" s="35"/>
      <c r="I75" s="36"/>
      <c r="K75" s="46">
        <v>61</v>
      </c>
      <c r="L75" s="47" t="s">
        <v>199</v>
      </c>
      <c r="M75" s="35"/>
      <c r="N75" s="36"/>
      <c r="P75" s="46">
        <v>61</v>
      </c>
      <c r="Q75" s="47" t="s">
        <v>199</v>
      </c>
      <c r="R75" s="35"/>
      <c r="S75" s="36"/>
    </row>
    <row r="76" spans="1:19" hidden="1">
      <c r="A76" s="46">
        <v>62</v>
      </c>
      <c r="B76" s="47" t="s">
        <v>200</v>
      </c>
      <c r="C76" s="35"/>
      <c r="D76" s="36"/>
      <c r="E76" s="35"/>
      <c r="F76" s="46">
        <v>62</v>
      </c>
      <c r="G76" s="47" t="s">
        <v>200</v>
      </c>
      <c r="H76" s="35"/>
      <c r="I76" s="36"/>
      <c r="K76" s="46">
        <v>62</v>
      </c>
      <c r="L76" s="47" t="s">
        <v>200</v>
      </c>
      <c r="M76" s="35"/>
      <c r="N76" s="36"/>
      <c r="P76" s="46">
        <v>62</v>
      </c>
      <c r="Q76" s="47" t="s">
        <v>200</v>
      </c>
      <c r="R76" s="35"/>
      <c r="S76" s="36"/>
    </row>
    <row r="77" spans="1:19" hidden="1">
      <c r="A77" s="46">
        <v>63</v>
      </c>
      <c r="B77" s="47" t="s">
        <v>201</v>
      </c>
      <c r="C77" s="35"/>
      <c r="D77" s="36"/>
      <c r="E77" s="35"/>
      <c r="F77" s="46">
        <v>63</v>
      </c>
      <c r="G77" s="47" t="s">
        <v>201</v>
      </c>
      <c r="H77" s="35"/>
      <c r="I77" s="36"/>
      <c r="K77" s="46">
        <v>63</v>
      </c>
      <c r="L77" s="47" t="s">
        <v>201</v>
      </c>
      <c r="M77" s="35"/>
      <c r="N77" s="36"/>
      <c r="P77" s="46">
        <v>63</v>
      </c>
      <c r="Q77" s="47" t="s">
        <v>201</v>
      </c>
      <c r="R77" s="35"/>
      <c r="S77" s="36"/>
    </row>
    <row r="78" spans="1:19" hidden="1">
      <c r="A78" s="46">
        <v>64</v>
      </c>
      <c r="B78" s="47" t="s">
        <v>202</v>
      </c>
      <c r="C78" s="35"/>
      <c r="D78" s="36"/>
      <c r="E78" s="35"/>
      <c r="F78" s="46">
        <v>64</v>
      </c>
      <c r="G78" s="47" t="s">
        <v>202</v>
      </c>
      <c r="H78" s="35"/>
      <c r="I78" s="36"/>
      <c r="K78" s="46">
        <v>64</v>
      </c>
      <c r="L78" s="47" t="s">
        <v>202</v>
      </c>
      <c r="M78" s="35"/>
      <c r="N78" s="36"/>
      <c r="P78" s="46">
        <v>64</v>
      </c>
      <c r="Q78" s="47" t="s">
        <v>202</v>
      </c>
      <c r="R78" s="35"/>
      <c r="S78" s="36"/>
    </row>
    <row r="79" spans="1:19" hidden="1">
      <c r="A79" s="46">
        <v>65</v>
      </c>
      <c r="B79" s="47" t="s">
        <v>203</v>
      </c>
      <c r="C79" s="35"/>
      <c r="D79" s="36"/>
      <c r="E79" s="35"/>
      <c r="F79" s="46">
        <v>65</v>
      </c>
      <c r="G79" s="47" t="s">
        <v>203</v>
      </c>
      <c r="H79" s="35"/>
      <c r="I79" s="36"/>
      <c r="K79" s="46">
        <v>65</v>
      </c>
      <c r="L79" s="47" t="s">
        <v>203</v>
      </c>
      <c r="M79" s="35"/>
      <c r="N79" s="36"/>
      <c r="P79" s="46">
        <v>65</v>
      </c>
      <c r="Q79" s="47" t="s">
        <v>203</v>
      </c>
      <c r="R79" s="35"/>
      <c r="S79" s="36"/>
    </row>
    <row r="80" spans="1:19" hidden="1">
      <c r="A80" s="46">
        <v>66</v>
      </c>
      <c r="B80" s="47" t="s">
        <v>204</v>
      </c>
      <c r="C80" s="35"/>
      <c r="D80" s="36"/>
      <c r="E80" s="35"/>
      <c r="F80" s="46">
        <v>66</v>
      </c>
      <c r="G80" s="47" t="s">
        <v>204</v>
      </c>
      <c r="H80" s="35"/>
      <c r="I80" s="36"/>
      <c r="K80" s="46">
        <v>66</v>
      </c>
      <c r="L80" s="47" t="s">
        <v>204</v>
      </c>
      <c r="M80" s="35"/>
      <c r="N80" s="36"/>
      <c r="P80" s="46">
        <v>66</v>
      </c>
      <c r="Q80" s="47" t="s">
        <v>204</v>
      </c>
      <c r="R80" s="35"/>
      <c r="S80" s="36"/>
    </row>
    <row r="81" spans="1:19" hidden="1">
      <c r="A81" s="46">
        <v>67</v>
      </c>
      <c r="B81" s="47" t="s">
        <v>205</v>
      </c>
      <c r="C81" s="35"/>
      <c r="D81" s="36"/>
      <c r="E81" s="35"/>
      <c r="F81" s="46">
        <v>67</v>
      </c>
      <c r="G81" s="47" t="s">
        <v>205</v>
      </c>
      <c r="H81" s="35"/>
      <c r="I81" s="36"/>
      <c r="K81" s="46">
        <v>67</v>
      </c>
      <c r="L81" s="47" t="s">
        <v>205</v>
      </c>
      <c r="M81" s="35"/>
      <c r="N81" s="36"/>
      <c r="P81" s="46">
        <v>67</v>
      </c>
      <c r="Q81" s="47" t="s">
        <v>205</v>
      </c>
      <c r="R81" s="35"/>
      <c r="S81" s="36"/>
    </row>
    <row r="82" spans="1:19" hidden="1">
      <c r="A82" s="46">
        <v>68</v>
      </c>
      <c r="B82" s="47" t="s">
        <v>206</v>
      </c>
      <c r="C82" s="35"/>
      <c r="D82" s="36"/>
      <c r="E82" s="35"/>
      <c r="F82" s="46">
        <v>68</v>
      </c>
      <c r="G82" s="47" t="s">
        <v>206</v>
      </c>
      <c r="H82" s="35"/>
      <c r="I82" s="36"/>
      <c r="K82" s="46">
        <v>68</v>
      </c>
      <c r="L82" s="47" t="s">
        <v>206</v>
      </c>
      <c r="M82" s="35"/>
      <c r="N82" s="36"/>
      <c r="P82" s="46">
        <v>68</v>
      </c>
      <c r="Q82" s="47" t="s">
        <v>206</v>
      </c>
      <c r="R82" s="35"/>
      <c r="S82" s="36"/>
    </row>
    <row r="83" spans="1:19" hidden="1">
      <c r="A83" s="46">
        <v>69</v>
      </c>
      <c r="B83" s="47" t="s">
        <v>207</v>
      </c>
      <c r="C83" s="35"/>
      <c r="D83" s="36"/>
      <c r="E83" s="35"/>
      <c r="F83" s="46">
        <v>69</v>
      </c>
      <c r="G83" s="47" t="s">
        <v>207</v>
      </c>
      <c r="H83" s="35"/>
      <c r="I83" s="36"/>
      <c r="K83" s="46">
        <v>69</v>
      </c>
      <c r="L83" s="47" t="s">
        <v>207</v>
      </c>
      <c r="M83" s="35"/>
      <c r="N83" s="36"/>
      <c r="P83" s="46">
        <v>69</v>
      </c>
      <c r="Q83" s="47" t="s">
        <v>207</v>
      </c>
      <c r="R83" s="35"/>
      <c r="S83" s="36"/>
    </row>
    <row r="84" spans="1:19" hidden="1">
      <c r="A84" s="46">
        <v>70</v>
      </c>
      <c r="B84" s="47" t="s">
        <v>208</v>
      </c>
      <c r="C84" s="35"/>
      <c r="D84" s="36"/>
      <c r="E84" s="35"/>
      <c r="F84" s="46">
        <v>70</v>
      </c>
      <c r="G84" s="47" t="s">
        <v>208</v>
      </c>
      <c r="H84" s="35"/>
      <c r="I84" s="36"/>
      <c r="K84" s="46">
        <v>70</v>
      </c>
      <c r="L84" s="47" t="s">
        <v>208</v>
      </c>
      <c r="M84" s="35"/>
      <c r="N84" s="36"/>
      <c r="P84" s="46">
        <v>70</v>
      </c>
      <c r="Q84" s="47" t="s">
        <v>208</v>
      </c>
      <c r="R84" s="35"/>
      <c r="S84" s="36"/>
    </row>
    <row r="85" spans="1:19" hidden="1">
      <c r="A85" s="46">
        <v>71</v>
      </c>
      <c r="B85" s="47" t="s">
        <v>209</v>
      </c>
      <c r="C85" s="35"/>
      <c r="D85" s="36"/>
      <c r="E85" s="35"/>
      <c r="F85" s="46">
        <v>71</v>
      </c>
      <c r="G85" s="47" t="s">
        <v>209</v>
      </c>
      <c r="H85" s="35"/>
      <c r="I85" s="36"/>
      <c r="K85" s="46">
        <v>71</v>
      </c>
      <c r="L85" s="47" t="s">
        <v>209</v>
      </c>
      <c r="M85" s="35"/>
      <c r="N85" s="36"/>
      <c r="P85" s="46">
        <v>71</v>
      </c>
      <c r="Q85" s="47" t="s">
        <v>209</v>
      </c>
      <c r="R85" s="35"/>
      <c r="S85" s="36"/>
    </row>
    <row r="86" spans="1:19" hidden="1">
      <c r="A86" s="46">
        <v>72</v>
      </c>
      <c r="B86" s="47" t="s">
        <v>210</v>
      </c>
      <c r="C86" s="35"/>
      <c r="D86" s="36"/>
      <c r="E86" s="35"/>
      <c r="F86" s="46">
        <v>72</v>
      </c>
      <c r="G86" s="47" t="s">
        <v>210</v>
      </c>
      <c r="H86" s="35"/>
      <c r="I86" s="36"/>
      <c r="K86" s="46">
        <v>72</v>
      </c>
      <c r="L86" s="47" t="s">
        <v>210</v>
      </c>
      <c r="M86" s="35"/>
      <c r="N86" s="36"/>
      <c r="P86" s="46">
        <v>72</v>
      </c>
      <c r="Q86" s="47" t="s">
        <v>210</v>
      </c>
      <c r="R86" s="35"/>
      <c r="S86" s="36"/>
    </row>
    <row r="87" spans="1:19" hidden="1">
      <c r="A87" s="46">
        <v>73</v>
      </c>
      <c r="B87" s="47" t="s">
        <v>211</v>
      </c>
      <c r="C87" s="35"/>
      <c r="D87" s="36"/>
      <c r="E87" s="35"/>
      <c r="F87" s="46">
        <v>73</v>
      </c>
      <c r="G87" s="47" t="s">
        <v>211</v>
      </c>
      <c r="H87" s="35"/>
      <c r="I87" s="36"/>
      <c r="K87" s="46">
        <v>73</v>
      </c>
      <c r="L87" s="47" t="s">
        <v>211</v>
      </c>
      <c r="M87" s="35"/>
      <c r="N87" s="36"/>
      <c r="P87" s="46">
        <v>73</v>
      </c>
      <c r="Q87" s="47" t="s">
        <v>211</v>
      </c>
      <c r="R87" s="35"/>
      <c r="S87" s="36"/>
    </row>
    <row r="88" spans="1:19" hidden="1">
      <c r="A88" s="46">
        <v>74</v>
      </c>
      <c r="B88" s="47" t="s">
        <v>212</v>
      </c>
      <c r="C88" s="35"/>
      <c r="D88" s="36"/>
      <c r="E88" s="35"/>
      <c r="F88" s="46">
        <v>74</v>
      </c>
      <c r="G88" s="47" t="s">
        <v>212</v>
      </c>
      <c r="H88" s="35"/>
      <c r="I88" s="36"/>
      <c r="K88" s="46">
        <v>74</v>
      </c>
      <c r="L88" s="47" t="s">
        <v>212</v>
      </c>
      <c r="M88" s="35"/>
      <c r="N88" s="36"/>
      <c r="P88" s="46">
        <v>74</v>
      </c>
      <c r="Q88" s="47" t="s">
        <v>212</v>
      </c>
      <c r="R88" s="35"/>
      <c r="S88" s="36"/>
    </row>
    <row r="89" spans="1:19" hidden="1">
      <c r="A89" s="46">
        <v>75</v>
      </c>
      <c r="B89" s="47" t="s">
        <v>213</v>
      </c>
      <c r="C89" s="35"/>
      <c r="D89" s="36"/>
      <c r="E89" s="35"/>
      <c r="F89" s="46">
        <v>75</v>
      </c>
      <c r="G89" s="47" t="s">
        <v>213</v>
      </c>
      <c r="H89" s="35"/>
      <c r="I89" s="36"/>
      <c r="K89" s="46">
        <v>75</v>
      </c>
      <c r="L89" s="47" t="s">
        <v>213</v>
      </c>
      <c r="M89" s="35"/>
      <c r="N89" s="36"/>
      <c r="P89" s="46">
        <v>75</v>
      </c>
      <c r="Q89" s="47" t="s">
        <v>213</v>
      </c>
      <c r="R89" s="35"/>
      <c r="S89" s="36"/>
    </row>
    <row r="90" spans="1:19" hidden="1">
      <c r="A90" s="46">
        <v>76</v>
      </c>
      <c r="B90" s="47" t="s">
        <v>214</v>
      </c>
      <c r="C90" s="35"/>
      <c r="D90" s="36"/>
      <c r="E90" s="35"/>
      <c r="F90" s="46">
        <v>76</v>
      </c>
      <c r="G90" s="47" t="s">
        <v>214</v>
      </c>
      <c r="H90" s="35"/>
      <c r="I90" s="36"/>
      <c r="K90" s="46">
        <v>76</v>
      </c>
      <c r="L90" s="47" t="s">
        <v>214</v>
      </c>
      <c r="M90" s="35"/>
      <c r="N90" s="36"/>
      <c r="P90" s="46">
        <v>76</v>
      </c>
      <c r="Q90" s="47" t="s">
        <v>214</v>
      </c>
      <c r="R90" s="35"/>
      <c r="S90" s="36"/>
    </row>
    <row r="91" spans="1:19" hidden="1">
      <c r="A91" s="46">
        <v>77</v>
      </c>
      <c r="B91" s="47" t="s">
        <v>215</v>
      </c>
      <c r="C91" s="35"/>
      <c r="D91" s="36"/>
      <c r="E91" s="35"/>
      <c r="F91" s="46">
        <v>77</v>
      </c>
      <c r="G91" s="47" t="s">
        <v>215</v>
      </c>
      <c r="H91" s="35"/>
      <c r="I91" s="36"/>
      <c r="K91" s="46">
        <v>77</v>
      </c>
      <c r="L91" s="47" t="s">
        <v>215</v>
      </c>
      <c r="M91" s="35"/>
      <c r="N91" s="36"/>
      <c r="P91" s="46">
        <v>77</v>
      </c>
      <c r="Q91" s="47" t="s">
        <v>215</v>
      </c>
      <c r="R91" s="35"/>
      <c r="S91" s="36"/>
    </row>
    <row r="92" spans="1:19" hidden="1">
      <c r="A92" s="46">
        <v>78</v>
      </c>
      <c r="B92" s="47" t="s">
        <v>216</v>
      </c>
      <c r="C92" s="35"/>
      <c r="D92" s="36"/>
      <c r="E92" s="35"/>
      <c r="F92" s="46">
        <v>78</v>
      </c>
      <c r="G92" s="47" t="s">
        <v>216</v>
      </c>
      <c r="H92" s="35"/>
      <c r="I92" s="36"/>
      <c r="K92" s="46">
        <v>78</v>
      </c>
      <c r="L92" s="47" t="s">
        <v>216</v>
      </c>
      <c r="M92" s="35"/>
      <c r="N92" s="36"/>
      <c r="P92" s="46">
        <v>78</v>
      </c>
      <c r="Q92" s="47" t="s">
        <v>216</v>
      </c>
      <c r="R92" s="35"/>
      <c r="S92" s="36"/>
    </row>
    <row r="93" spans="1:19" hidden="1">
      <c r="A93" s="46">
        <v>79</v>
      </c>
      <c r="B93" s="47" t="s">
        <v>217</v>
      </c>
      <c r="C93" s="35"/>
      <c r="D93" s="36"/>
      <c r="E93" s="35"/>
      <c r="F93" s="46">
        <v>79</v>
      </c>
      <c r="G93" s="47" t="s">
        <v>217</v>
      </c>
      <c r="H93" s="35"/>
      <c r="I93" s="36"/>
      <c r="K93" s="46">
        <v>79</v>
      </c>
      <c r="L93" s="47" t="s">
        <v>217</v>
      </c>
      <c r="M93" s="35"/>
      <c r="N93" s="36"/>
      <c r="P93" s="46">
        <v>79</v>
      </c>
      <c r="Q93" s="47" t="s">
        <v>217</v>
      </c>
      <c r="R93" s="35"/>
      <c r="S93" s="36"/>
    </row>
    <row r="94" spans="1:19" hidden="1">
      <c r="A94" s="46">
        <v>80</v>
      </c>
      <c r="B94" s="47" t="s">
        <v>218</v>
      </c>
      <c r="C94" s="35"/>
      <c r="D94" s="36"/>
      <c r="E94" s="35"/>
      <c r="F94" s="46">
        <v>80</v>
      </c>
      <c r="G94" s="47" t="s">
        <v>218</v>
      </c>
      <c r="H94" s="35"/>
      <c r="I94" s="36"/>
      <c r="K94" s="46">
        <v>80</v>
      </c>
      <c r="L94" s="47" t="s">
        <v>218</v>
      </c>
      <c r="M94" s="35"/>
      <c r="N94" s="36"/>
      <c r="P94" s="46">
        <v>80</v>
      </c>
      <c r="Q94" s="47" t="s">
        <v>218</v>
      </c>
      <c r="R94" s="35"/>
      <c r="S94" s="36"/>
    </row>
    <row r="95" spans="1:19" hidden="1">
      <c r="A95" s="46">
        <v>81</v>
      </c>
      <c r="B95" s="47" t="s">
        <v>219</v>
      </c>
      <c r="C95" s="35"/>
      <c r="D95" s="36"/>
      <c r="E95" s="35"/>
      <c r="F95" s="46">
        <v>81</v>
      </c>
      <c r="G95" s="47" t="s">
        <v>219</v>
      </c>
      <c r="H95" s="35"/>
      <c r="I95" s="36"/>
      <c r="K95" s="46">
        <v>81</v>
      </c>
      <c r="L95" s="47" t="s">
        <v>219</v>
      </c>
      <c r="M95" s="35"/>
      <c r="N95" s="36"/>
      <c r="P95" s="46">
        <v>81</v>
      </c>
      <c r="Q95" s="47" t="s">
        <v>219</v>
      </c>
      <c r="R95" s="35"/>
      <c r="S95" s="36"/>
    </row>
    <row r="96" spans="1:19" hidden="1">
      <c r="A96" s="46">
        <v>82</v>
      </c>
      <c r="B96" s="47" t="s">
        <v>220</v>
      </c>
      <c r="C96" s="35"/>
      <c r="D96" s="36"/>
      <c r="E96" s="35"/>
      <c r="F96" s="46">
        <v>82</v>
      </c>
      <c r="G96" s="47" t="s">
        <v>220</v>
      </c>
      <c r="H96" s="35"/>
      <c r="I96" s="36"/>
      <c r="K96" s="46">
        <v>82</v>
      </c>
      <c r="L96" s="47" t="s">
        <v>220</v>
      </c>
      <c r="M96" s="35"/>
      <c r="N96" s="36"/>
      <c r="P96" s="46">
        <v>82</v>
      </c>
      <c r="Q96" s="47" t="s">
        <v>220</v>
      </c>
      <c r="R96" s="35"/>
      <c r="S96" s="36"/>
    </row>
    <row r="97" spans="1:19" hidden="1">
      <c r="A97" s="46">
        <v>83</v>
      </c>
      <c r="B97" s="47" t="s">
        <v>221</v>
      </c>
      <c r="C97" s="35"/>
      <c r="D97" s="36"/>
      <c r="E97" s="35"/>
      <c r="F97" s="46">
        <v>83</v>
      </c>
      <c r="G97" s="47" t="s">
        <v>221</v>
      </c>
      <c r="H97" s="35"/>
      <c r="I97" s="36"/>
      <c r="K97" s="46">
        <v>83</v>
      </c>
      <c r="L97" s="47" t="s">
        <v>221</v>
      </c>
      <c r="M97" s="35"/>
      <c r="N97" s="36"/>
      <c r="P97" s="46">
        <v>83</v>
      </c>
      <c r="Q97" s="47" t="s">
        <v>221</v>
      </c>
      <c r="R97" s="35"/>
      <c r="S97" s="36"/>
    </row>
    <row r="98" spans="1:19" hidden="1">
      <c r="A98" s="46">
        <v>84</v>
      </c>
      <c r="B98" s="47" t="s">
        <v>222</v>
      </c>
      <c r="C98" s="35"/>
      <c r="D98" s="36"/>
      <c r="E98" s="35"/>
      <c r="F98" s="46">
        <v>84</v>
      </c>
      <c r="G98" s="47" t="s">
        <v>222</v>
      </c>
      <c r="H98" s="35"/>
      <c r="I98" s="36"/>
      <c r="K98" s="46">
        <v>84</v>
      </c>
      <c r="L98" s="47" t="s">
        <v>222</v>
      </c>
      <c r="M98" s="35"/>
      <c r="N98" s="36"/>
      <c r="P98" s="46">
        <v>84</v>
      </c>
      <c r="Q98" s="47" t="s">
        <v>222</v>
      </c>
      <c r="R98" s="35"/>
      <c r="S98" s="36"/>
    </row>
    <row r="99" spans="1:19" hidden="1">
      <c r="A99" s="46">
        <v>85</v>
      </c>
      <c r="B99" s="47" t="s">
        <v>223</v>
      </c>
      <c r="C99" s="35"/>
      <c r="D99" s="36"/>
      <c r="E99" s="35"/>
      <c r="F99" s="46">
        <v>85</v>
      </c>
      <c r="G99" s="47" t="s">
        <v>223</v>
      </c>
      <c r="H99" s="35"/>
      <c r="I99" s="36"/>
      <c r="K99" s="46">
        <v>85</v>
      </c>
      <c r="L99" s="47" t="s">
        <v>223</v>
      </c>
      <c r="M99" s="35"/>
      <c r="N99" s="36"/>
      <c r="P99" s="46">
        <v>85</v>
      </c>
      <c r="Q99" s="47" t="s">
        <v>223</v>
      </c>
      <c r="R99" s="35"/>
      <c r="S99" s="36"/>
    </row>
    <row r="100" spans="1:19" hidden="1">
      <c r="A100" s="46">
        <v>86</v>
      </c>
      <c r="B100" s="47" t="s">
        <v>224</v>
      </c>
      <c r="C100" s="35"/>
      <c r="D100" s="36"/>
      <c r="E100" s="35"/>
      <c r="F100" s="46">
        <v>86</v>
      </c>
      <c r="G100" s="47" t="s">
        <v>224</v>
      </c>
      <c r="H100" s="35"/>
      <c r="I100" s="36"/>
      <c r="K100" s="46">
        <v>86</v>
      </c>
      <c r="L100" s="47" t="s">
        <v>224</v>
      </c>
      <c r="M100" s="35"/>
      <c r="N100" s="36"/>
      <c r="P100" s="46">
        <v>86</v>
      </c>
      <c r="Q100" s="47" t="s">
        <v>224</v>
      </c>
      <c r="R100" s="35"/>
      <c r="S100" s="36"/>
    </row>
    <row r="101" spans="1:19" hidden="1">
      <c r="A101" s="46">
        <v>87</v>
      </c>
      <c r="B101" s="47" t="s">
        <v>225</v>
      </c>
      <c r="C101" s="35"/>
      <c r="D101" s="36"/>
      <c r="E101" s="35"/>
      <c r="F101" s="46">
        <v>87</v>
      </c>
      <c r="G101" s="47" t="s">
        <v>225</v>
      </c>
      <c r="H101" s="35"/>
      <c r="I101" s="36"/>
      <c r="K101" s="46">
        <v>87</v>
      </c>
      <c r="L101" s="47" t="s">
        <v>225</v>
      </c>
      <c r="M101" s="35"/>
      <c r="N101" s="36"/>
      <c r="P101" s="46">
        <v>87</v>
      </c>
      <c r="Q101" s="47" t="s">
        <v>225</v>
      </c>
      <c r="R101" s="35"/>
      <c r="S101" s="36"/>
    </row>
    <row r="102" spans="1:19" hidden="1">
      <c r="A102" s="46">
        <v>88</v>
      </c>
      <c r="B102" s="47" t="s">
        <v>226</v>
      </c>
      <c r="C102" s="35"/>
      <c r="D102" s="36"/>
      <c r="E102" s="35"/>
      <c r="F102" s="46">
        <v>88</v>
      </c>
      <c r="G102" s="47" t="s">
        <v>226</v>
      </c>
      <c r="H102" s="35"/>
      <c r="I102" s="36"/>
      <c r="K102" s="46">
        <v>88</v>
      </c>
      <c r="L102" s="47" t="s">
        <v>226</v>
      </c>
      <c r="M102" s="35"/>
      <c r="N102" s="36"/>
      <c r="P102" s="46">
        <v>88</v>
      </c>
      <c r="Q102" s="47" t="s">
        <v>226</v>
      </c>
      <c r="R102" s="35"/>
      <c r="S102" s="36"/>
    </row>
    <row r="103" spans="1:19" hidden="1">
      <c r="A103" s="46">
        <v>89</v>
      </c>
      <c r="B103" s="47" t="s">
        <v>227</v>
      </c>
      <c r="C103" s="35"/>
      <c r="D103" s="36"/>
      <c r="E103" s="35"/>
      <c r="F103" s="46">
        <v>89</v>
      </c>
      <c r="G103" s="47" t="s">
        <v>227</v>
      </c>
      <c r="H103" s="35"/>
      <c r="I103" s="36"/>
      <c r="K103" s="46">
        <v>89</v>
      </c>
      <c r="L103" s="47" t="s">
        <v>227</v>
      </c>
      <c r="M103" s="35"/>
      <c r="N103" s="36"/>
      <c r="P103" s="46">
        <v>89</v>
      </c>
      <c r="Q103" s="47" t="s">
        <v>227</v>
      </c>
      <c r="R103" s="35"/>
      <c r="S103" s="36"/>
    </row>
    <row r="104" spans="1:19" hidden="1">
      <c r="A104" s="46">
        <v>90</v>
      </c>
      <c r="B104" s="47" t="s">
        <v>228</v>
      </c>
      <c r="C104" s="35"/>
      <c r="D104" s="36"/>
      <c r="E104" s="35"/>
      <c r="F104" s="46">
        <v>90</v>
      </c>
      <c r="G104" s="47" t="s">
        <v>228</v>
      </c>
      <c r="H104" s="35"/>
      <c r="I104" s="36"/>
      <c r="K104" s="46">
        <v>90</v>
      </c>
      <c r="L104" s="47" t="s">
        <v>228</v>
      </c>
      <c r="M104" s="35"/>
      <c r="N104" s="36"/>
      <c r="P104" s="46">
        <v>90</v>
      </c>
      <c r="Q104" s="47" t="s">
        <v>228</v>
      </c>
      <c r="R104" s="35"/>
      <c r="S104" s="36"/>
    </row>
    <row r="105" spans="1:19" hidden="1">
      <c r="A105" s="46">
        <v>91</v>
      </c>
      <c r="B105" s="47" t="s">
        <v>229</v>
      </c>
      <c r="C105" s="35"/>
      <c r="D105" s="36"/>
      <c r="E105" s="35"/>
      <c r="F105" s="46">
        <v>91</v>
      </c>
      <c r="G105" s="47" t="s">
        <v>229</v>
      </c>
      <c r="H105" s="35"/>
      <c r="I105" s="36"/>
      <c r="K105" s="46">
        <v>91</v>
      </c>
      <c r="L105" s="47" t="s">
        <v>229</v>
      </c>
      <c r="M105" s="35"/>
      <c r="N105" s="36"/>
      <c r="P105" s="46">
        <v>91</v>
      </c>
      <c r="Q105" s="47" t="s">
        <v>229</v>
      </c>
      <c r="R105" s="35"/>
      <c r="S105" s="36"/>
    </row>
    <row r="106" spans="1:19" hidden="1">
      <c r="A106" s="46">
        <v>92</v>
      </c>
      <c r="B106" s="47" t="s">
        <v>230</v>
      </c>
      <c r="C106" s="35"/>
      <c r="D106" s="36"/>
      <c r="E106" s="35"/>
      <c r="F106" s="46">
        <v>92</v>
      </c>
      <c r="G106" s="47" t="s">
        <v>230</v>
      </c>
      <c r="H106" s="35"/>
      <c r="I106" s="36"/>
      <c r="K106" s="46">
        <v>92</v>
      </c>
      <c r="L106" s="47" t="s">
        <v>230</v>
      </c>
      <c r="M106" s="35"/>
      <c r="N106" s="36"/>
      <c r="P106" s="46">
        <v>92</v>
      </c>
      <c r="Q106" s="47" t="s">
        <v>230</v>
      </c>
      <c r="R106" s="35"/>
      <c r="S106" s="36"/>
    </row>
    <row r="107" spans="1:19" hidden="1">
      <c r="A107" s="46">
        <v>93</v>
      </c>
      <c r="B107" s="47" t="s">
        <v>231</v>
      </c>
      <c r="C107" s="35"/>
      <c r="D107" s="36"/>
      <c r="E107" s="35"/>
      <c r="F107" s="46">
        <v>93</v>
      </c>
      <c r="G107" s="47" t="s">
        <v>231</v>
      </c>
      <c r="H107" s="35"/>
      <c r="I107" s="36"/>
      <c r="K107" s="46">
        <v>93</v>
      </c>
      <c r="L107" s="47" t="s">
        <v>231</v>
      </c>
      <c r="M107" s="35"/>
      <c r="N107" s="36"/>
      <c r="P107" s="46">
        <v>93</v>
      </c>
      <c r="Q107" s="47" t="s">
        <v>231</v>
      </c>
      <c r="R107" s="35"/>
      <c r="S107" s="36"/>
    </row>
    <row r="108" spans="1:19" hidden="1">
      <c r="A108" s="46">
        <v>94</v>
      </c>
      <c r="B108" s="47" t="s">
        <v>232</v>
      </c>
      <c r="C108" s="35"/>
      <c r="D108" s="36"/>
      <c r="E108" s="35"/>
      <c r="F108" s="46">
        <v>94</v>
      </c>
      <c r="G108" s="47" t="s">
        <v>232</v>
      </c>
      <c r="H108" s="35"/>
      <c r="I108" s="36"/>
      <c r="K108" s="46">
        <v>94</v>
      </c>
      <c r="L108" s="47" t="s">
        <v>232</v>
      </c>
      <c r="M108" s="35"/>
      <c r="N108" s="36"/>
      <c r="P108" s="46">
        <v>94</v>
      </c>
      <c r="Q108" s="47" t="s">
        <v>232</v>
      </c>
      <c r="R108" s="35"/>
      <c r="S108" s="36"/>
    </row>
    <row r="109" spans="1:19" hidden="1">
      <c r="A109" s="46">
        <v>95</v>
      </c>
      <c r="B109" s="47" t="s">
        <v>233</v>
      </c>
      <c r="C109" s="35"/>
      <c r="D109" s="36"/>
      <c r="E109" s="35"/>
      <c r="F109" s="46">
        <v>95</v>
      </c>
      <c r="G109" s="47" t="s">
        <v>233</v>
      </c>
      <c r="H109" s="35"/>
      <c r="I109" s="36"/>
      <c r="K109" s="46">
        <v>95</v>
      </c>
      <c r="L109" s="47" t="s">
        <v>233</v>
      </c>
      <c r="M109" s="35"/>
      <c r="N109" s="36"/>
      <c r="P109" s="46">
        <v>95</v>
      </c>
      <c r="Q109" s="47" t="s">
        <v>233</v>
      </c>
      <c r="R109" s="35"/>
      <c r="S109" s="36"/>
    </row>
    <row r="110" spans="1:19" hidden="1">
      <c r="A110" s="46">
        <v>96</v>
      </c>
      <c r="B110" s="47" t="s">
        <v>234</v>
      </c>
      <c r="C110" s="35"/>
      <c r="D110" s="36"/>
      <c r="E110" s="35"/>
      <c r="F110" s="46">
        <v>96</v>
      </c>
      <c r="G110" s="47" t="s">
        <v>234</v>
      </c>
      <c r="H110" s="35"/>
      <c r="I110" s="36"/>
      <c r="K110" s="46">
        <v>96</v>
      </c>
      <c r="L110" s="47" t="s">
        <v>234</v>
      </c>
      <c r="M110" s="35"/>
      <c r="N110" s="36"/>
      <c r="P110" s="46">
        <v>96</v>
      </c>
      <c r="Q110" s="47" t="s">
        <v>234</v>
      </c>
      <c r="R110" s="35"/>
      <c r="S110" s="36"/>
    </row>
    <row r="111" spans="1:19" hidden="1">
      <c r="A111" s="46">
        <v>97</v>
      </c>
      <c r="B111" s="47" t="s">
        <v>235</v>
      </c>
      <c r="C111" s="35"/>
      <c r="D111" s="36"/>
      <c r="E111" s="35"/>
      <c r="F111" s="46">
        <v>97</v>
      </c>
      <c r="G111" s="47" t="s">
        <v>235</v>
      </c>
      <c r="H111" s="35"/>
      <c r="I111" s="36"/>
      <c r="K111" s="46">
        <v>97</v>
      </c>
      <c r="L111" s="47" t="s">
        <v>235</v>
      </c>
      <c r="M111" s="35"/>
      <c r="N111" s="36"/>
      <c r="P111" s="46">
        <v>97</v>
      </c>
      <c r="Q111" s="47" t="s">
        <v>235</v>
      </c>
      <c r="R111" s="35"/>
      <c r="S111" s="36"/>
    </row>
    <row r="112" spans="1:19" hidden="1">
      <c r="A112" s="46">
        <v>98</v>
      </c>
      <c r="B112" s="47" t="s">
        <v>236</v>
      </c>
      <c r="C112" s="35"/>
      <c r="D112" s="36"/>
      <c r="E112" s="35"/>
      <c r="F112" s="46">
        <v>98</v>
      </c>
      <c r="G112" s="47" t="s">
        <v>236</v>
      </c>
      <c r="H112" s="35"/>
      <c r="I112" s="36"/>
      <c r="K112" s="46">
        <v>98</v>
      </c>
      <c r="L112" s="47" t="s">
        <v>236</v>
      </c>
      <c r="M112" s="35"/>
      <c r="N112" s="36"/>
      <c r="P112" s="46">
        <v>98</v>
      </c>
      <c r="Q112" s="47" t="s">
        <v>236</v>
      </c>
      <c r="R112" s="35"/>
      <c r="S112" s="36"/>
    </row>
    <row r="113" spans="1:19" hidden="1">
      <c r="A113" s="46">
        <v>99</v>
      </c>
      <c r="B113" s="47" t="s">
        <v>237</v>
      </c>
      <c r="C113" s="35"/>
      <c r="D113" s="36"/>
      <c r="E113" s="35"/>
      <c r="F113" s="46">
        <v>99</v>
      </c>
      <c r="G113" s="47" t="s">
        <v>237</v>
      </c>
      <c r="H113" s="35"/>
      <c r="I113" s="36"/>
      <c r="K113" s="46">
        <v>99</v>
      </c>
      <c r="L113" s="47" t="s">
        <v>237</v>
      </c>
      <c r="M113" s="35"/>
      <c r="N113" s="36"/>
      <c r="P113" s="46">
        <v>99</v>
      </c>
      <c r="Q113" s="47" t="s">
        <v>237</v>
      </c>
      <c r="R113" s="35"/>
      <c r="S113" s="36"/>
    </row>
    <row r="114" spans="1:19" ht="13.5" hidden="1" thickBot="1">
      <c r="A114" s="49">
        <v>100</v>
      </c>
      <c r="B114" s="50" t="s">
        <v>238</v>
      </c>
      <c r="C114" s="51"/>
      <c r="D114" s="52"/>
      <c r="E114" s="35"/>
      <c r="F114" s="49">
        <v>100</v>
      </c>
      <c r="G114" s="50" t="s">
        <v>238</v>
      </c>
      <c r="H114" s="51"/>
      <c r="I114" s="52"/>
      <c r="K114" s="49">
        <v>100</v>
      </c>
      <c r="L114" s="50" t="s">
        <v>238</v>
      </c>
      <c r="M114" s="51"/>
      <c r="N114" s="52"/>
      <c r="P114" s="49">
        <v>100</v>
      </c>
      <c r="Q114" s="50" t="s">
        <v>238</v>
      </c>
      <c r="R114" s="51"/>
      <c r="S114" s="52"/>
    </row>
    <row r="115" spans="1:19" hidden="1"/>
    <row r="116" spans="1:19" hidden="1"/>
    <row r="117" spans="1:19" hidden="1"/>
    <row r="118" spans="1:19" hidden="1"/>
    <row r="119" spans="1:19" hidden="1"/>
    <row r="120" spans="1:19">
      <c r="A120" s="53" t="s">
        <v>239</v>
      </c>
    </row>
    <row r="121" spans="1:19" ht="13.5" thickBot="1"/>
    <row r="122" spans="1:19" ht="13.5" thickBot="1">
      <c r="A122" s="26" t="e">
        <f>#REF!</f>
        <v>#REF!</v>
      </c>
      <c r="B122" s="27"/>
      <c r="C122" s="27"/>
      <c r="D122" s="28"/>
    </row>
    <row r="123" spans="1:19" ht="13.5" thickBot="1">
      <c r="A123" s="29"/>
      <c r="D123" s="30"/>
    </row>
    <row r="124" spans="1:19" ht="15.75" thickBot="1">
      <c r="A124" s="322" t="e">
        <f>#REF!</f>
        <v>#REF!</v>
      </c>
      <c r="B124" s="323"/>
      <c r="C124" s="32"/>
      <c r="D124" s="33"/>
    </row>
    <row r="125" spans="1:19">
      <c r="A125" s="324"/>
      <c r="B125" s="325"/>
      <c r="C125" s="32"/>
      <c r="D125" s="33"/>
    </row>
    <row r="126" spans="1:19">
      <c r="A126" s="34"/>
      <c r="B126" s="35"/>
      <c r="C126" s="35"/>
      <c r="D126" s="36"/>
    </row>
    <row r="127" spans="1:19" ht="69" customHeight="1">
      <c r="A127" s="326" t="e">
        <f>IF(OR((A124&gt;9999999999),(A124&lt;0)),"Invalid Entry - More than 1000 crore OR -ve value",IF(A124=0, "",+CONCATENATE(A122," ", U123,B134,D134,B133,D133,B132,D132,B131,D131,B130,D130,B129," Only")))</f>
        <v>#REF!</v>
      </c>
      <c r="B127" s="327"/>
      <c r="C127" s="327"/>
      <c r="D127" s="328"/>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136</v>
      </c>
      <c r="C136" s="35"/>
      <c r="D136" s="36"/>
    </row>
    <row r="137" spans="1:4">
      <c r="A137" s="46">
        <v>2</v>
      </c>
      <c r="B137" s="47" t="s">
        <v>137</v>
      </c>
      <c r="C137" s="35"/>
      <c r="D137" s="36"/>
    </row>
    <row r="138" spans="1:4">
      <c r="A138" s="46">
        <v>3</v>
      </c>
      <c r="B138" s="47" t="s">
        <v>138</v>
      </c>
      <c r="C138" s="35"/>
      <c r="D138" s="36"/>
    </row>
    <row r="139" spans="1:4">
      <c r="A139" s="46">
        <v>4</v>
      </c>
      <c r="B139" s="47" t="s">
        <v>139</v>
      </c>
      <c r="C139" s="35"/>
      <c r="D139" s="36"/>
    </row>
    <row r="140" spans="1:4">
      <c r="A140" s="46">
        <v>5</v>
      </c>
      <c r="B140" s="47" t="s">
        <v>140</v>
      </c>
      <c r="C140" s="35"/>
      <c r="D140" s="36"/>
    </row>
    <row r="141" spans="1:4">
      <c r="A141" s="46">
        <v>6</v>
      </c>
      <c r="B141" s="47" t="s">
        <v>141</v>
      </c>
      <c r="C141" s="35"/>
      <c r="D141" s="36"/>
    </row>
    <row r="142" spans="1:4">
      <c r="A142" s="46">
        <v>7</v>
      </c>
      <c r="B142" s="47" t="s">
        <v>142</v>
      </c>
      <c r="C142" s="35"/>
      <c r="D142" s="36"/>
    </row>
    <row r="143" spans="1:4">
      <c r="A143" s="46">
        <v>8</v>
      </c>
      <c r="B143" s="47" t="s">
        <v>143</v>
      </c>
      <c r="C143" s="35"/>
      <c r="D143" s="36"/>
    </row>
    <row r="144" spans="1:4">
      <c r="A144" s="46">
        <v>9</v>
      </c>
      <c r="B144" s="47" t="s">
        <v>144</v>
      </c>
      <c r="C144" s="35"/>
      <c r="D144" s="36"/>
    </row>
    <row r="145" spans="1:4">
      <c r="A145" s="46">
        <v>10</v>
      </c>
      <c r="B145" s="47" t="s">
        <v>145</v>
      </c>
      <c r="C145" s="35"/>
      <c r="D145" s="36"/>
    </row>
    <row r="146" spans="1:4">
      <c r="A146" s="46">
        <v>11</v>
      </c>
      <c r="B146" s="47" t="s">
        <v>146</v>
      </c>
      <c r="C146" s="35"/>
      <c r="D146" s="36"/>
    </row>
    <row r="147" spans="1:4">
      <c r="A147" s="46">
        <v>12</v>
      </c>
      <c r="B147" s="47" t="s">
        <v>147</v>
      </c>
      <c r="C147" s="35"/>
      <c r="D147" s="36"/>
    </row>
    <row r="148" spans="1:4">
      <c r="A148" s="46">
        <v>13</v>
      </c>
      <c r="B148" s="47" t="s">
        <v>148</v>
      </c>
      <c r="C148" s="35"/>
      <c r="D148" s="36"/>
    </row>
    <row r="149" spans="1:4">
      <c r="A149" s="46">
        <v>14</v>
      </c>
      <c r="B149" s="47" t="s">
        <v>149</v>
      </c>
      <c r="C149" s="35"/>
      <c r="D149" s="36"/>
    </row>
    <row r="150" spans="1:4">
      <c r="A150" s="46">
        <v>15</v>
      </c>
      <c r="B150" s="47" t="s">
        <v>150</v>
      </c>
      <c r="C150" s="35"/>
      <c r="D150" s="36"/>
    </row>
    <row r="151" spans="1:4">
      <c r="A151" s="46">
        <v>16</v>
      </c>
      <c r="B151" s="47" t="s">
        <v>151</v>
      </c>
      <c r="C151" s="35"/>
      <c r="D151" s="36"/>
    </row>
    <row r="152" spans="1:4">
      <c r="A152" s="46">
        <v>17</v>
      </c>
      <c r="B152" s="47" t="s">
        <v>153</v>
      </c>
      <c r="C152" s="35"/>
      <c r="D152" s="36"/>
    </row>
    <row r="153" spans="1:4">
      <c r="A153" s="46">
        <v>18</v>
      </c>
      <c r="B153" s="47" t="s">
        <v>155</v>
      </c>
      <c r="C153" s="35"/>
      <c r="D153" s="36"/>
    </row>
    <row r="154" spans="1:4">
      <c r="A154" s="46">
        <v>19</v>
      </c>
      <c r="B154" s="47" t="s">
        <v>157</v>
      </c>
      <c r="C154" s="35"/>
      <c r="D154" s="36"/>
    </row>
    <row r="155" spans="1:4">
      <c r="A155" s="46">
        <v>20</v>
      </c>
      <c r="B155" s="47" t="s">
        <v>158</v>
      </c>
      <c r="C155" s="35"/>
      <c r="D155" s="36"/>
    </row>
    <row r="156" spans="1:4">
      <c r="A156" s="46">
        <v>21</v>
      </c>
      <c r="B156" s="47" t="s">
        <v>159</v>
      </c>
      <c r="C156" s="35"/>
      <c r="D156" s="36"/>
    </row>
    <row r="157" spans="1:4">
      <c r="A157" s="46">
        <v>22</v>
      </c>
      <c r="B157" s="47" t="s">
        <v>160</v>
      </c>
      <c r="C157" s="35"/>
      <c r="D157" s="36"/>
    </row>
    <row r="158" spans="1:4">
      <c r="A158" s="46">
        <v>23</v>
      </c>
      <c r="B158" s="47" t="s">
        <v>161</v>
      </c>
      <c r="C158" s="35"/>
      <c r="D158" s="36"/>
    </row>
    <row r="159" spans="1:4">
      <c r="A159" s="46">
        <v>24</v>
      </c>
      <c r="B159" s="47" t="s">
        <v>162</v>
      </c>
      <c r="C159" s="35"/>
      <c r="D159" s="36"/>
    </row>
    <row r="160" spans="1:4">
      <c r="A160" s="46">
        <v>25</v>
      </c>
      <c r="B160" s="47" t="s">
        <v>163</v>
      </c>
      <c r="C160" s="35"/>
      <c r="D160" s="36"/>
    </row>
    <row r="161" spans="1:4">
      <c r="A161" s="46">
        <v>26</v>
      </c>
      <c r="B161" s="47" t="s">
        <v>164</v>
      </c>
      <c r="C161" s="35"/>
      <c r="D161" s="36"/>
    </row>
    <row r="162" spans="1:4">
      <c r="A162" s="46">
        <v>27</v>
      </c>
      <c r="B162" s="47" t="s">
        <v>165</v>
      </c>
      <c r="C162" s="35"/>
      <c r="D162" s="36"/>
    </row>
    <row r="163" spans="1:4">
      <c r="A163" s="46">
        <v>28</v>
      </c>
      <c r="B163" s="47" t="s">
        <v>166</v>
      </c>
      <c r="C163" s="35"/>
      <c r="D163" s="36"/>
    </row>
    <row r="164" spans="1:4">
      <c r="A164" s="46">
        <v>29</v>
      </c>
      <c r="B164" s="47" t="s">
        <v>167</v>
      </c>
      <c r="C164" s="35"/>
      <c r="D164" s="36"/>
    </row>
    <row r="165" spans="1:4">
      <c r="A165" s="46">
        <v>30</v>
      </c>
      <c r="B165" s="47" t="s">
        <v>168</v>
      </c>
      <c r="C165" s="35"/>
      <c r="D165" s="36"/>
    </row>
    <row r="166" spans="1:4">
      <c r="A166" s="46">
        <v>31</v>
      </c>
      <c r="B166" s="47" t="s">
        <v>169</v>
      </c>
      <c r="C166" s="35"/>
      <c r="D166" s="36"/>
    </row>
    <row r="167" spans="1:4">
      <c r="A167" s="46">
        <v>32</v>
      </c>
      <c r="B167" s="47" t="s">
        <v>170</v>
      </c>
      <c r="C167" s="35"/>
      <c r="D167" s="36"/>
    </row>
    <row r="168" spans="1:4">
      <c r="A168" s="46">
        <v>33</v>
      </c>
      <c r="B168" s="47" t="s">
        <v>171</v>
      </c>
      <c r="C168" s="35"/>
      <c r="D168" s="36"/>
    </row>
    <row r="169" spans="1:4">
      <c r="A169" s="46">
        <v>34</v>
      </c>
      <c r="B169" s="47" t="s">
        <v>172</v>
      </c>
      <c r="C169" s="35"/>
      <c r="D169" s="36"/>
    </row>
    <row r="170" spans="1:4">
      <c r="A170" s="46">
        <v>35</v>
      </c>
      <c r="B170" s="47" t="s">
        <v>173</v>
      </c>
      <c r="C170" s="35"/>
      <c r="D170" s="36"/>
    </row>
    <row r="171" spans="1:4">
      <c r="A171" s="46">
        <v>36</v>
      </c>
      <c r="B171" s="47" t="s">
        <v>174</v>
      </c>
      <c r="C171" s="35"/>
      <c r="D171" s="36"/>
    </row>
    <row r="172" spans="1:4">
      <c r="A172" s="46">
        <v>37</v>
      </c>
      <c r="B172" s="47" t="s">
        <v>175</v>
      </c>
      <c r="C172" s="35"/>
      <c r="D172" s="36"/>
    </row>
    <row r="173" spans="1:4">
      <c r="A173" s="46">
        <v>38</v>
      </c>
      <c r="B173" s="47" t="s">
        <v>176</v>
      </c>
      <c r="C173" s="35"/>
      <c r="D173" s="36"/>
    </row>
    <row r="174" spans="1:4">
      <c r="A174" s="46">
        <v>39</v>
      </c>
      <c r="B174" s="47" t="s">
        <v>177</v>
      </c>
      <c r="C174" s="35"/>
      <c r="D174" s="36"/>
    </row>
    <row r="175" spans="1:4">
      <c r="A175" s="46">
        <v>40</v>
      </c>
      <c r="B175" s="47" t="s">
        <v>178</v>
      </c>
      <c r="C175" s="35"/>
      <c r="D175" s="36"/>
    </row>
    <row r="176" spans="1:4">
      <c r="A176" s="46">
        <v>41</v>
      </c>
      <c r="B176" s="47" t="s">
        <v>179</v>
      </c>
      <c r="C176" s="35"/>
      <c r="D176" s="36"/>
    </row>
    <row r="177" spans="1:4">
      <c r="A177" s="46">
        <v>42</v>
      </c>
      <c r="B177" s="47" t="s">
        <v>180</v>
      </c>
      <c r="C177" s="35"/>
      <c r="D177" s="36"/>
    </row>
    <row r="178" spans="1:4">
      <c r="A178" s="46">
        <v>43</v>
      </c>
      <c r="B178" s="47" t="s">
        <v>181</v>
      </c>
      <c r="C178" s="35"/>
      <c r="D178" s="36"/>
    </row>
    <row r="179" spans="1:4">
      <c r="A179" s="46">
        <v>44</v>
      </c>
      <c r="B179" s="47" t="s">
        <v>182</v>
      </c>
      <c r="C179" s="35"/>
      <c r="D179" s="36"/>
    </row>
    <row r="180" spans="1:4">
      <c r="A180" s="46">
        <v>45</v>
      </c>
      <c r="B180" s="47" t="s">
        <v>183</v>
      </c>
      <c r="C180" s="35"/>
      <c r="D180" s="36"/>
    </row>
    <row r="181" spans="1:4">
      <c r="A181" s="46">
        <v>46</v>
      </c>
      <c r="B181" s="47" t="s">
        <v>184</v>
      </c>
      <c r="C181" s="35"/>
      <c r="D181" s="36"/>
    </row>
    <row r="182" spans="1:4">
      <c r="A182" s="46">
        <v>47</v>
      </c>
      <c r="B182" s="47" t="s">
        <v>185</v>
      </c>
      <c r="C182" s="35"/>
      <c r="D182" s="36"/>
    </row>
    <row r="183" spans="1:4">
      <c r="A183" s="46">
        <v>48</v>
      </c>
      <c r="B183" s="47" t="s">
        <v>186</v>
      </c>
      <c r="C183" s="35"/>
      <c r="D183" s="36"/>
    </row>
    <row r="184" spans="1:4">
      <c r="A184" s="46">
        <v>49</v>
      </c>
      <c r="B184" s="47" t="s">
        <v>187</v>
      </c>
      <c r="C184" s="35"/>
      <c r="D184" s="36"/>
    </row>
    <row r="185" spans="1:4">
      <c r="A185" s="46">
        <v>50</v>
      </c>
      <c r="B185" s="47" t="s">
        <v>188</v>
      </c>
      <c r="C185" s="35"/>
      <c r="D185" s="36"/>
    </row>
    <row r="186" spans="1:4">
      <c r="A186" s="46">
        <v>51</v>
      </c>
      <c r="B186" s="47" t="s">
        <v>189</v>
      </c>
      <c r="C186" s="35"/>
      <c r="D186" s="36"/>
    </row>
    <row r="187" spans="1:4">
      <c r="A187" s="46">
        <v>52</v>
      </c>
      <c r="B187" s="47" t="s">
        <v>190</v>
      </c>
      <c r="C187" s="35"/>
      <c r="D187" s="36"/>
    </row>
    <row r="188" spans="1:4">
      <c r="A188" s="46">
        <v>53</v>
      </c>
      <c r="B188" s="47" t="s">
        <v>191</v>
      </c>
      <c r="C188" s="35"/>
      <c r="D188" s="36"/>
    </row>
    <row r="189" spans="1:4">
      <c r="A189" s="46">
        <v>54</v>
      </c>
      <c r="B189" s="47" t="s">
        <v>192</v>
      </c>
      <c r="C189" s="35"/>
      <c r="D189" s="36"/>
    </row>
    <row r="190" spans="1:4">
      <c r="A190" s="46">
        <v>55</v>
      </c>
      <c r="B190" s="47" t="s">
        <v>193</v>
      </c>
      <c r="C190" s="35"/>
      <c r="D190" s="36"/>
    </row>
    <row r="191" spans="1:4">
      <c r="A191" s="46">
        <v>56</v>
      </c>
      <c r="B191" s="47" t="s">
        <v>194</v>
      </c>
      <c r="C191" s="35"/>
      <c r="D191" s="36"/>
    </row>
    <row r="192" spans="1:4">
      <c r="A192" s="46">
        <v>57</v>
      </c>
      <c r="B192" s="47" t="s">
        <v>195</v>
      </c>
      <c r="C192" s="35"/>
      <c r="D192" s="36"/>
    </row>
    <row r="193" spans="1:4">
      <c r="A193" s="46">
        <v>58</v>
      </c>
      <c r="B193" s="47" t="s">
        <v>196</v>
      </c>
      <c r="C193" s="35"/>
      <c r="D193" s="36"/>
    </row>
    <row r="194" spans="1:4">
      <c r="A194" s="46">
        <v>59</v>
      </c>
      <c r="B194" s="47" t="s">
        <v>197</v>
      </c>
      <c r="C194" s="35"/>
      <c r="D194" s="36"/>
    </row>
    <row r="195" spans="1:4">
      <c r="A195" s="46">
        <v>60</v>
      </c>
      <c r="B195" s="47" t="s">
        <v>198</v>
      </c>
      <c r="C195" s="35"/>
      <c r="D195" s="36"/>
    </row>
    <row r="196" spans="1:4">
      <c r="A196" s="46">
        <v>61</v>
      </c>
      <c r="B196" s="47" t="s">
        <v>199</v>
      </c>
      <c r="C196" s="35"/>
      <c r="D196" s="36"/>
    </row>
    <row r="197" spans="1:4">
      <c r="A197" s="46">
        <v>62</v>
      </c>
      <c r="B197" s="47" t="s">
        <v>200</v>
      </c>
      <c r="C197" s="35"/>
      <c r="D197" s="36"/>
    </row>
    <row r="198" spans="1:4">
      <c r="A198" s="46">
        <v>63</v>
      </c>
      <c r="B198" s="47" t="s">
        <v>201</v>
      </c>
      <c r="C198" s="35"/>
      <c r="D198" s="36"/>
    </row>
    <row r="199" spans="1:4">
      <c r="A199" s="46">
        <v>64</v>
      </c>
      <c r="B199" s="47" t="s">
        <v>202</v>
      </c>
      <c r="C199" s="35"/>
      <c r="D199" s="36"/>
    </row>
    <row r="200" spans="1:4">
      <c r="A200" s="46">
        <v>65</v>
      </c>
      <c r="B200" s="47" t="s">
        <v>203</v>
      </c>
      <c r="C200" s="35"/>
      <c r="D200" s="36"/>
    </row>
    <row r="201" spans="1:4">
      <c r="A201" s="46">
        <v>66</v>
      </c>
      <c r="B201" s="47" t="s">
        <v>204</v>
      </c>
      <c r="C201" s="35"/>
      <c r="D201" s="36"/>
    </row>
    <row r="202" spans="1:4">
      <c r="A202" s="46">
        <v>67</v>
      </c>
      <c r="B202" s="47" t="s">
        <v>205</v>
      </c>
      <c r="C202" s="35"/>
      <c r="D202" s="36"/>
    </row>
    <row r="203" spans="1:4">
      <c r="A203" s="46">
        <v>68</v>
      </c>
      <c r="B203" s="47" t="s">
        <v>206</v>
      </c>
      <c r="C203" s="35"/>
      <c r="D203" s="36"/>
    </row>
    <row r="204" spans="1:4">
      <c r="A204" s="46">
        <v>69</v>
      </c>
      <c r="B204" s="47" t="s">
        <v>207</v>
      </c>
      <c r="C204" s="35"/>
      <c r="D204" s="36"/>
    </row>
    <row r="205" spans="1:4">
      <c r="A205" s="46">
        <v>70</v>
      </c>
      <c r="B205" s="47" t="s">
        <v>208</v>
      </c>
      <c r="C205" s="35"/>
      <c r="D205" s="36"/>
    </row>
    <row r="206" spans="1:4">
      <c r="A206" s="46">
        <v>71</v>
      </c>
      <c r="B206" s="47" t="s">
        <v>209</v>
      </c>
      <c r="C206" s="35"/>
      <c r="D206" s="36"/>
    </row>
    <row r="207" spans="1:4">
      <c r="A207" s="46">
        <v>72</v>
      </c>
      <c r="B207" s="47" t="s">
        <v>210</v>
      </c>
      <c r="C207" s="35"/>
      <c r="D207" s="36"/>
    </row>
    <row r="208" spans="1:4">
      <c r="A208" s="46">
        <v>73</v>
      </c>
      <c r="B208" s="47" t="s">
        <v>211</v>
      </c>
      <c r="C208" s="35"/>
      <c r="D208" s="36"/>
    </row>
    <row r="209" spans="1:4">
      <c r="A209" s="46">
        <v>74</v>
      </c>
      <c r="B209" s="47" t="s">
        <v>212</v>
      </c>
      <c r="C209" s="35"/>
      <c r="D209" s="36"/>
    </row>
    <row r="210" spans="1:4">
      <c r="A210" s="46">
        <v>75</v>
      </c>
      <c r="B210" s="47" t="s">
        <v>213</v>
      </c>
      <c r="C210" s="35"/>
      <c r="D210" s="36"/>
    </row>
    <row r="211" spans="1:4">
      <c r="A211" s="46">
        <v>76</v>
      </c>
      <c r="B211" s="47" t="s">
        <v>214</v>
      </c>
      <c r="C211" s="35"/>
      <c r="D211" s="36"/>
    </row>
    <row r="212" spans="1:4">
      <c r="A212" s="46">
        <v>77</v>
      </c>
      <c r="B212" s="47" t="s">
        <v>215</v>
      </c>
      <c r="C212" s="35"/>
      <c r="D212" s="36"/>
    </row>
    <row r="213" spans="1:4">
      <c r="A213" s="46">
        <v>78</v>
      </c>
      <c r="B213" s="47" t="s">
        <v>216</v>
      </c>
      <c r="C213" s="35"/>
      <c r="D213" s="36"/>
    </row>
    <row r="214" spans="1:4">
      <c r="A214" s="46">
        <v>79</v>
      </c>
      <c r="B214" s="47" t="s">
        <v>217</v>
      </c>
      <c r="C214" s="35"/>
      <c r="D214" s="36"/>
    </row>
    <row r="215" spans="1:4">
      <c r="A215" s="46">
        <v>80</v>
      </c>
      <c r="B215" s="47" t="s">
        <v>218</v>
      </c>
      <c r="C215" s="35"/>
      <c r="D215" s="36"/>
    </row>
    <row r="216" spans="1:4">
      <c r="A216" s="46">
        <v>81</v>
      </c>
      <c r="B216" s="47" t="s">
        <v>219</v>
      </c>
      <c r="C216" s="35"/>
      <c r="D216" s="36"/>
    </row>
    <row r="217" spans="1:4">
      <c r="A217" s="46">
        <v>82</v>
      </c>
      <c r="B217" s="47" t="s">
        <v>220</v>
      </c>
      <c r="C217" s="35"/>
      <c r="D217" s="36"/>
    </row>
    <row r="218" spans="1:4">
      <c r="A218" s="46">
        <v>83</v>
      </c>
      <c r="B218" s="47" t="s">
        <v>221</v>
      </c>
      <c r="C218" s="35"/>
      <c r="D218" s="36"/>
    </row>
    <row r="219" spans="1:4">
      <c r="A219" s="46">
        <v>84</v>
      </c>
      <c r="B219" s="47" t="s">
        <v>222</v>
      </c>
      <c r="C219" s="35"/>
      <c r="D219" s="36"/>
    </row>
    <row r="220" spans="1:4">
      <c r="A220" s="46">
        <v>85</v>
      </c>
      <c r="B220" s="47" t="s">
        <v>223</v>
      </c>
      <c r="C220" s="35"/>
      <c r="D220" s="36"/>
    </row>
    <row r="221" spans="1:4">
      <c r="A221" s="46">
        <v>86</v>
      </c>
      <c r="B221" s="47" t="s">
        <v>224</v>
      </c>
      <c r="C221" s="35"/>
      <c r="D221" s="36"/>
    </row>
    <row r="222" spans="1:4">
      <c r="A222" s="46">
        <v>87</v>
      </c>
      <c r="B222" s="47" t="s">
        <v>225</v>
      </c>
      <c r="C222" s="35"/>
      <c r="D222" s="36"/>
    </row>
    <row r="223" spans="1:4">
      <c r="A223" s="46">
        <v>88</v>
      </c>
      <c r="B223" s="47" t="s">
        <v>226</v>
      </c>
      <c r="C223" s="35"/>
      <c r="D223" s="36"/>
    </row>
    <row r="224" spans="1:4">
      <c r="A224" s="46">
        <v>89</v>
      </c>
      <c r="B224" s="47" t="s">
        <v>227</v>
      </c>
      <c r="C224" s="35"/>
      <c r="D224" s="36"/>
    </row>
    <row r="225" spans="1:4">
      <c r="A225" s="46">
        <v>90</v>
      </c>
      <c r="B225" s="47" t="s">
        <v>228</v>
      </c>
      <c r="C225" s="35"/>
      <c r="D225" s="36"/>
    </row>
    <row r="226" spans="1:4">
      <c r="A226" s="46">
        <v>91</v>
      </c>
      <c r="B226" s="47" t="s">
        <v>229</v>
      </c>
      <c r="C226" s="35"/>
      <c r="D226" s="36"/>
    </row>
    <row r="227" spans="1:4">
      <c r="A227" s="46">
        <v>92</v>
      </c>
      <c r="B227" s="47" t="s">
        <v>230</v>
      </c>
      <c r="C227" s="35"/>
      <c r="D227" s="36"/>
    </row>
    <row r="228" spans="1:4">
      <c r="A228" s="46">
        <v>93</v>
      </c>
      <c r="B228" s="47" t="s">
        <v>231</v>
      </c>
      <c r="C228" s="35"/>
      <c r="D228" s="36"/>
    </row>
    <row r="229" spans="1:4">
      <c r="A229" s="46">
        <v>94</v>
      </c>
      <c r="B229" s="47" t="s">
        <v>232</v>
      </c>
      <c r="C229" s="35"/>
      <c r="D229" s="36"/>
    </row>
    <row r="230" spans="1:4">
      <c r="A230" s="46">
        <v>95</v>
      </c>
      <c r="B230" s="47" t="s">
        <v>233</v>
      </c>
      <c r="C230" s="35"/>
      <c r="D230" s="36"/>
    </row>
    <row r="231" spans="1:4">
      <c r="A231" s="46">
        <v>96</v>
      </c>
      <c r="B231" s="47" t="s">
        <v>234</v>
      </c>
      <c r="C231" s="35"/>
      <c r="D231" s="36"/>
    </row>
    <row r="232" spans="1:4">
      <c r="A232" s="46">
        <v>97</v>
      </c>
      <c r="B232" s="47" t="s">
        <v>235</v>
      </c>
      <c r="C232" s="35"/>
      <c r="D232" s="36"/>
    </row>
    <row r="233" spans="1:4">
      <c r="A233" s="46">
        <v>98</v>
      </c>
      <c r="B233" s="47" t="s">
        <v>236</v>
      </c>
      <c r="C233" s="35"/>
      <c r="D233" s="36"/>
    </row>
    <row r="234" spans="1:4">
      <c r="A234" s="46">
        <v>99</v>
      </c>
      <c r="B234" s="47" t="s">
        <v>237</v>
      </c>
      <c r="C234" s="35"/>
      <c r="D234" s="36"/>
    </row>
    <row r="235" spans="1:4" ht="13.5" thickBot="1">
      <c r="A235" s="49">
        <v>100</v>
      </c>
      <c r="B235" s="50" t="s">
        <v>238</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6"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3"/>
  <sheetViews>
    <sheetView view="pageBreakPreview" zoomScale="80" zoomScaleNormal="90" zoomScaleSheetLayoutView="80" workbookViewId="0">
      <pane ySplit="10" topLeftCell="A11" activePane="bottomLeft" state="frozen"/>
      <selection pane="bottomLeft" activeCell="N16" sqref="N16"/>
    </sheetView>
  </sheetViews>
  <sheetFormatPr defaultRowHeight="16.5"/>
  <cols>
    <col min="1" max="1" width="5" style="135" customWidth="1"/>
    <col min="2" max="2" width="18.85546875" style="135" customWidth="1"/>
    <col min="3" max="3" width="14.42578125" style="136" customWidth="1"/>
    <col min="4" max="4" width="15.28515625" style="137" bestFit="1" customWidth="1"/>
    <col min="5" max="5" width="17" style="136" customWidth="1"/>
    <col min="6" max="6" width="12" style="136" customWidth="1"/>
    <col min="7" max="7" width="23.5703125" style="137" customWidth="1"/>
    <col min="8" max="8" width="65.42578125" style="137" customWidth="1"/>
    <col min="9" max="9" width="10.5703125" style="137" customWidth="1"/>
    <col min="10" max="10" width="12.42578125" style="274" bestFit="1" customWidth="1"/>
    <col min="11" max="11" width="15.140625" style="137" customWidth="1"/>
    <col min="12" max="12" width="13" style="137" customWidth="1"/>
    <col min="13" max="13" width="16.5703125" style="137" customWidth="1"/>
    <col min="14" max="14" width="27" style="136" customWidth="1"/>
    <col min="15" max="16" width="26.7109375" style="137" customWidth="1"/>
    <col min="17" max="16384" width="9.140625" style="137"/>
  </cols>
  <sheetData>
    <row r="1" spans="1:15" ht="43.5" customHeight="1">
      <c r="A1" s="346" t="str">
        <f>'Name of Bidder'!A1:C1</f>
        <v>Repair of Damaged yard PCC at Raichur Substation</v>
      </c>
      <c r="B1" s="346"/>
      <c r="C1" s="346"/>
      <c r="D1" s="346"/>
      <c r="E1" s="346"/>
      <c r="F1" s="346"/>
      <c r="G1" s="346"/>
      <c r="H1" s="346"/>
      <c r="I1" s="346"/>
      <c r="J1" s="346"/>
      <c r="K1" s="346"/>
      <c r="L1" s="346"/>
      <c r="M1" s="346"/>
      <c r="N1" s="346"/>
      <c r="O1" s="346"/>
    </row>
    <row r="2" spans="1:15">
      <c r="A2" s="346" t="s">
        <v>240</v>
      </c>
      <c r="B2" s="346"/>
      <c r="C2" s="346"/>
      <c r="D2" s="346"/>
      <c r="E2" s="346"/>
      <c r="F2" s="346"/>
      <c r="G2" s="346"/>
      <c r="H2" s="346"/>
      <c r="I2" s="346"/>
      <c r="J2" s="346"/>
      <c r="K2" s="346"/>
      <c r="L2" s="346"/>
      <c r="M2" s="346"/>
      <c r="N2" s="346"/>
      <c r="O2" s="346"/>
    </row>
    <row r="3" spans="1:15" s="132" customFormat="1" ht="15.75">
      <c r="A3" s="272"/>
      <c r="B3" s="130"/>
      <c r="C3" s="338"/>
      <c r="D3" s="338"/>
      <c r="E3" s="338"/>
      <c r="F3" s="338"/>
      <c r="G3" s="338"/>
      <c r="H3" s="338"/>
      <c r="I3" s="338"/>
      <c r="J3" s="338"/>
      <c r="K3" s="337" t="s">
        <v>241</v>
      </c>
      <c r="L3" s="337"/>
      <c r="M3" s="337"/>
      <c r="N3" s="266"/>
    </row>
    <row r="4" spans="1:15" s="132" customFormat="1" ht="15.75">
      <c r="A4" s="135" t="s">
        <v>242</v>
      </c>
      <c r="B4" s="133"/>
      <c r="C4" s="338">
        <f>'Name of Bidder'!C9</f>
        <v>0</v>
      </c>
      <c r="D4" s="338"/>
      <c r="E4" s="338"/>
      <c r="F4" s="338"/>
      <c r="G4" s="338"/>
      <c r="H4" s="338"/>
      <c r="I4" s="338"/>
      <c r="J4" s="338"/>
      <c r="K4" s="337" t="s">
        <v>243</v>
      </c>
      <c r="L4" s="337"/>
      <c r="M4" s="337"/>
      <c r="N4" s="266"/>
    </row>
    <row r="5" spans="1:15" s="132" customFormat="1" ht="15.75">
      <c r="A5" s="135" t="s">
        <v>14</v>
      </c>
      <c r="B5" s="133"/>
      <c r="C5" s="338">
        <f>'Name of Bidder'!C10</f>
        <v>0</v>
      </c>
      <c r="D5" s="338"/>
      <c r="E5" s="338"/>
      <c r="F5" s="338"/>
      <c r="G5" s="338"/>
      <c r="H5" s="338"/>
      <c r="I5" s="338"/>
      <c r="J5" s="338"/>
      <c r="K5" s="337" t="s">
        <v>244</v>
      </c>
      <c r="L5" s="337"/>
      <c r="M5" s="337"/>
      <c r="N5" s="266"/>
    </row>
    <row r="6" spans="1:15" s="132" customFormat="1" ht="15.75">
      <c r="A6" s="135"/>
      <c r="B6" s="133"/>
      <c r="C6" s="338">
        <f>'Name of Bidder'!C11</f>
        <v>0</v>
      </c>
      <c r="D6" s="338"/>
      <c r="E6" s="338"/>
      <c r="F6" s="338"/>
      <c r="G6" s="338"/>
      <c r="H6" s="338"/>
      <c r="I6" s="338"/>
      <c r="J6" s="338"/>
      <c r="K6" s="132" t="s">
        <v>245</v>
      </c>
      <c r="N6" s="266"/>
    </row>
    <row r="7" spans="1:15" s="132" customFormat="1" ht="15.75">
      <c r="A7" s="135"/>
      <c r="B7" s="133"/>
      <c r="C7" s="338">
        <f>'Name of Bidder'!C12</f>
        <v>0</v>
      </c>
      <c r="D7" s="338"/>
      <c r="E7" s="338"/>
      <c r="F7" s="338"/>
      <c r="G7" s="338"/>
      <c r="H7" s="338"/>
      <c r="I7" s="338"/>
      <c r="J7" s="338"/>
      <c r="K7" s="132" t="s">
        <v>246</v>
      </c>
      <c r="N7" s="266"/>
    </row>
    <row r="8" spans="1:15">
      <c r="N8" s="347" t="s">
        <v>247</v>
      </c>
      <c r="O8" s="347"/>
    </row>
    <row r="9" spans="1:15" ht="123" customHeight="1">
      <c r="A9" s="128" t="s">
        <v>248</v>
      </c>
      <c r="B9" s="127" t="s">
        <v>339</v>
      </c>
      <c r="C9" s="127" t="s">
        <v>249</v>
      </c>
      <c r="D9" s="128" t="s">
        <v>250</v>
      </c>
      <c r="E9" s="138" t="s">
        <v>251</v>
      </c>
      <c r="F9" s="128" t="s">
        <v>252</v>
      </c>
      <c r="G9" s="138" t="s">
        <v>253</v>
      </c>
      <c r="H9" s="127" t="s">
        <v>347</v>
      </c>
      <c r="I9" s="127" t="s">
        <v>254</v>
      </c>
      <c r="J9" s="127" t="s">
        <v>255</v>
      </c>
      <c r="K9" s="127" t="s">
        <v>337</v>
      </c>
      <c r="L9" s="127" t="s">
        <v>338</v>
      </c>
      <c r="M9" s="127" t="s">
        <v>335</v>
      </c>
      <c r="N9" s="127" t="s">
        <v>256</v>
      </c>
      <c r="O9" s="127" t="s">
        <v>257</v>
      </c>
    </row>
    <row r="10" spans="1:15">
      <c r="A10" s="271">
        <v>1</v>
      </c>
      <c r="B10" s="139">
        <v>2</v>
      </c>
      <c r="C10" s="139">
        <v>3</v>
      </c>
      <c r="D10" s="139">
        <v>4</v>
      </c>
      <c r="E10" s="128">
        <v>5</v>
      </c>
      <c r="F10" s="140">
        <v>6</v>
      </c>
      <c r="G10" s="140">
        <v>7</v>
      </c>
      <c r="H10" s="141">
        <v>8</v>
      </c>
      <c r="I10" s="142">
        <v>9</v>
      </c>
      <c r="J10" s="142">
        <v>10</v>
      </c>
      <c r="K10" s="142">
        <v>11</v>
      </c>
      <c r="L10" s="142">
        <v>12</v>
      </c>
      <c r="M10" s="142" t="s">
        <v>258</v>
      </c>
      <c r="N10" s="142" t="s">
        <v>259</v>
      </c>
      <c r="O10" s="143" t="s">
        <v>260</v>
      </c>
    </row>
    <row r="11" spans="1:15" ht="18.75">
      <c r="A11" s="273"/>
      <c r="B11" s="212"/>
      <c r="C11" s="213"/>
      <c r="D11" s="214"/>
      <c r="E11" s="215"/>
      <c r="F11" s="216"/>
      <c r="G11" s="217"/>
      <c r="H11" s="237" t="s">
        <v>261</v>
      </c>
      <c r="I11" s="218"/>
      <c r="J11" s="275"/>
      <c r="K11" s="219"/>
      <c r="L11" s="220"/>
      <c r="M11" s="219"/>
      <c r="N11" s="267"/>
      <c r="O11" s="218"/>
    </row>
    <row r="12" spans="1:15" ht="85.5" customHeight="1">
      <c r="A12" s="264">
        <v>1</v>
      </c>
      <c r="B12" s="280" t="s">
        <v>340</v>
      </c>
      <c r="C12" s="259"/>
      <c r="D12" s="259"/>
      <c r="E12" s="260"/>
      <c r="F12" s="265">
        <v>0.18</v>
      </c>
      <c r="G12" s="262"/>
      <c r="H12" s="283" t="s">
        <v>349</v>
      </c>
      <c r="I12" s="286" t="s">
        <v>350</v>
      </c>
      <c r="J12" s="204">
        <v>278.39999999999998</v>
      </c>
      <c r="K12" s="287">
        <v>1503.6</v>
      </c>
      <c r="L12" s="144">
        <v>0.18</v>
      </c>
      <c r="M12" s="145">
        <f>ROUND(K12/(1+L12),2)</f>
        <v>1274.24</v>
      </c>
      <c r="N12" s="146">
        <f>ROUND(M12*J12,2)</f>
        <v>354748.42</v>
      </c>
      <c r="O12" s="146">
        <f>ROUND(N12*18%,2)</f>
        <v>63854.720000000001</v>
      </c>
    </row>
    <row r="13" spans="1:15" ht="93" customHeight="1">
      <c r="A13" s="264">
        <v>2</v>
      </c>
      <c r="B13" s="281" t="s">
        <v>353</v>
      </c>
      <c r="C13" s="259"/>
      <c r="D13" s="259"/>
      <c r="E13" s="260"/>
      <c r="F13" s="265">
        <v>0.18</v>
      </c>
      <c r="G13" s="262"/>
      <c r="H13" s="283" t="s">
        <v>351</v>
      </c>
      <c r="I13" s="286" t="s">
        <v>350</v>
      </c>
      <c r="J13" s="204">
        <v>543.83000000000004</v>
      </c>
      <c r="K13" s="287">
        <v>700.5</v>
      </c>
      <c r="L13" s="144">
        <v>0.18</v>
      </c>
      <c r="M13" s="145">
        <f>ROUND(K13/(1+L13),2)</f>
        <v>593.64</v>
      </c>
      <c r="N13" s="146">
        <f>ROUND(M13*J13,2)</f>
        <v>322839.24</v>
      </c>
      <c r="O13" s="146">
        <f>ROUND(N13*18%,2)</f>
        <v>58111.06</v>
      </c>
    </row>
    <row r="14" spans="1:15" ht="78" customHeight="1">
      <c r="A14" s="264">
        <v>3</v>
      </c>
      <c r="B14" s="282" t="s">
        <v>354</v>
      </c>
      <c r="C14" s="259"/>
      <c r="D14" s="259"/>
      <c r="E14" s="260"/>
      <c r="F14" s="265">
        <v>0.18</v>
      </c>
      <c r="G14" s="262"/>
      <c r="H14" s="283" t="s">
        <v>352</v>
      </c>
      <c r="I14" s="286" t="s">
        <v>350</v>
      </c>
      <c r="J14" s="204">
        <v>278.39999999999998</v>
      </c>
      <c r="K14" s="288">
        <v>174.04</v>
      </c>
      <c r="L14" s="144">
        <v>0.18</v>
      </c>
      <c r="M14" s="145">
        <f t="shared" ref="M14" si="0">ROUND(K14/(1+L14),2)</f>
        <v>147.49</v>
      </c>
      <c r="N14" s="146">
        <f t="shared" ref="N14" si="1">ROUND(M14*J14,2)</f>
        <v>41061.22</v>
      </c>
      <c r="O14" s="146">
        <f t="shared" ref="O14" si="2">ROUND(N14*18%,2)</f>
        <v>7391.02</v>
      </c>
    </row>
    <row r="15" spans="1:15" ht="18.75" customHeight="1">
      <c r="A15" s="264"/>
      <c r="B15" s="263"/>
      <c r="C15" s="259"/>
      <c r="D15" s="259"/>
      <c r="E15" s="260"/>
      <c r="F15" s="261"/>
      <c r="G15" s="262"/>
      <c r="H15" s="343" t="s">
        <v>336</v>
      </c>
      <c r="I15" s="344"/>
      <c r="J15" s="344"/>
      <c r="K15" s="344"/>
      <c r="L15" s="344"/>
      <c r="M15" s="345"/>
      <c r="N15" s="150">
        <f>SUM(N12:N14)</f>
        <v>718648.87999999989</v>
      </c>
      <c r="O15" s="150">
        <f t="shared" ref="O15" si="3">ROUND(N15*18%,2)</f>
        <v>129356.8</v>
      </c>
    </row>
    <row r="16" spans="1:15" ht="26.25">
      <c r="A16" s="339" t="s">
        <v>343</v>
      </c>
      <c r="B16" s="339"/>
      <c r="C16" s="339"/>
      <c r="D16" s="339"/>
      <c r="E16" s="339"/>
      <c r="F16" s="339"/>
      <c r="G16" s="339"/>
      <c r="H16" s="339"/>
      <c r="I16" s="339"/>
      <c r="J16" s="339"/>
      <c r="K16" s="339"/>
      <c r="L16" s="339"/>
      <c r="M16" s="339"/>
      <c r="N16" s="268"/>
      <c r="O16" s="221"/>
    </row>
    <row r="17" spans="1:15" ht="18.75">
      <c r="A17" s="340" t="s">
        <v>262</v>
      </c>
      <c r="B17" s="340"/>
      <c r="C17" s="340"/>
      <c r="D17" s="340"/>
      <c r="E17" s="340"/>
      <c r="F17" s="340"/>
      <c r="G17" s="340"/>
      <c r="H17" s="340"/>
      <c r="I17" s="340"/>
      <c r="J17" s="340"/>
      <c r="K17" s="340"/>
      <c r="L17" s="340"/>
      <c r="M17" s="340"/>
      <c r="N17" s="150" t="str">
        <f>IF(N16="", "",N15*$N$16)</f>
        <v/>
      </c>
      <c r="O17" s="148" t="str">
        <f>IF(N16="","",ROUND(N17*18%,2))</f>
        <v/>
      </c>
    </row>
    <row r="18" spans="1:15" ht="18.75">
      <c r="A18" s="341" t="s">
        <v>263</v>
      </c>
      <c r="B18" s="341"/>
      <c r="C18" s="341"/>
      <c r="D18" s="341"/>
      <c r="E18" s="341"/>
      <c r="F18" s="341"/>
      <c r="G18" s="341"/>
      <c r="H18" s="341"/>
      <c r="I18" s="341"/>
      <c r="J18" s="341"/>
      <c r="K18" s="341"/>
      <c r="L18" s="341"/>
      <c r="M18" s="341"/>
      <c r="N18" s="222" t="str">
        <f>IF(N16="", "",$N$15*(1+$N$16))</f>
        <v/>
      </c>
      <c r="O18" s="277"/>
    </row>
    <row r="19" spans="1:15" ht="18.75">
      <c r="A19" s="342" t="s">
        <v>264</v>
      </c>
      <c r="B19" s="342"/>
      <c r="C19" s="342"/>
      <c r="D19" s="342"/>
      <c r="E19" s="342"/>
      <c r="F19" s="342"/>
      <c r="G19" s="342"/>
      <c r="H19" s="342"/>
      <c r="I19" s="342"/>
      <c r="J19" s="342"/>
      <c r="K19" s="342"/>
      <c r="L19" s="342"/>
      <c r="M19" s="342"/>
      <c r="N19" s="269"/>
      <c r="O19" s="150" t="str">
        <f>IF(N17="", "",($O$15+O17))</f>
        <v/>
      </c>
    </row>
    <row r="20" spans="1:15" ht="23.25">
      <c r="A20" s="335" t="str">
        <f>IF(N16="","As the %variation w.r.t total DSR Amount cell left Blank the bid is considered as Non-responsive","Sheet OK")</f>
        <v>As the %variation w.r.t total DSR Amount cell left Blank the bid is considered as Non-responsive</v>
      </c>
      <c r="B20" s="335"/>
      <c r="C20" s="335"/>
      <c r="D20" s="335"/>
      <c r="E20" s="335"/>
      <c r="F20" s="335"/>
      <c r="G20" s="335"/>
      <c r="H20" s="335"/>
      <c r="I20" s="335"/>
      <c r="J20" s="335"/>
      <c r="K20" s="335"/>
      <c r="L20" s="335"/>
      <c r="M20" s="335"/>
      <c r="N20" s="335"/>
      <c r="O20" s="336"/>
    </row>
    <row r="21" spans="1:15">
      <c r="C21" s="134"/>
      <c r="D21" s="152"/>
      <c r="E21" s="134"/>
      <c r="F21" s="134"/>
      <c r="G21" s="152"/>
      <c r="H21" s="152"/>
      <c r="I21" s="152"/>
      <c r="J21" s="276"/>
      <c r="K21" s="152"/>
      <c r="M21" s="152"/>
    </row>
    <row r="22" spans="1:15">
      <c r="C22" s="134"/>
      <c r="D22" s="152"/>
      <c r="E22" s="134"/>
      <c r="F22" s="134"/>
      <c r="G22" s="152"/>
      <c r="H22" s="152"/>
      <c r="I22" s="152"/>
      <c r="J22" s="276"/>
      <c r="K22" s="152"/>
      <c r="M22" s="152"/>
    </row>
    <row r="23" spans="1:15">
      <c r="C23" s="134"/>
      <c r="D23" s="152"/>
      <c r="E23" s="134"/>
      <c r="F23" s="134"/>
      <c r="G23" s="152"/>
      <c r="H23" s="152"/>
      <c r="I23" s="152"/>
      <c r="J23" s="276"/>
      <c r="K23" s="152"/>
      <c r="M23" s="152"/>
      <c r="N23" s="270"/>
    </row>
    <row r="24" spans="1:15">
      <c r="C24" s="134"/>
      <c r="D24" s="152"/>
      <c r="E24" s="134"/>
      <c r="F24" s="134"/>
      <c r="G24" s="152"/>
      <c r="H24" s="152"/>
      <c r="I24" s="152"/>
      <c r="J24" s="276"/>
      <c r="K24" s="152"/>
      <c r="M24" s="152"/>
    </row>
    <row r="25" spans="1:15">
      <c r="C25" s="134"/>
      <c r="D25" s="152"/>
      <c r="E25" s="134"/>
      <c r="F25" s="134"/>
      <c r="G25" s="152"/>
      <c r="H25" s="152"/>
      <c r="I25" s="152"/>
      <c r="J25" s="276"/>
      <c r="K25" s="152"/>
      <c r="M25" s="152"/>
    </row>
    <row r="26" spans="1:15">
      <c r="C26" s="134"/>
      <c r="D26" s="152"/>
      <c r="E26" s="134"/>
      <c r="F26" s="134"/>
      <c r="G26" s="152"/>
      <c r="H26" s="152"/>
      <c r="I26" s="152"/>
      <c r="J26" s="276"/>
      <c r="K26" s="152"/>
      <c r="M26" s="152"/>
    </row>
    <row r="27" spans="1:15">
      <c r="C27" s="134"/>
      <c r="D27" s="152"/>
      <c r="E27" s="134"/>
      <c r="F27" s="134"/>
      <c r="G27" s="152"/>
      <c r="H27" s="152"/>
      <c r="I27" s="152"/>
      <c r="J27" s="276"/>
      <c r="K27" s="152"/>
      <c r="M27" s="152"/>
    </row>
    <row r="28" spans="1:15">
      <c r="C28" s="134"/>
      <c r="D28" s="152"/>
      <c r="E28" s="134"/>
      <c r="F28" s="134"/>
      <c r="G28" s="152"/>
      <c r="H28" s="152"/>
      <c r="I28" s="152"/>
      <c r="J28" s="276"/>
      <c r="K28" s="152"/>
      <c r="M28" s="152"/>
    </row>
    <row r="29" spans="1:15">
      <c r="C29" s="134"/>
      <c r="D29" s="152"/>
      <c r="E29" s="134"/>
      <c r="F29" s="134"/>
      <c r="G29" s="152"/>
      <c r="H29" s="152"/>
      <c r="I29" s="152"/>
      <c r="J29" s="276"/>
      <c r="K29" s="152"/>
      <c r="M29" s="152"/>
    </row>
    <row r="30" spans="1:15">
      <c r="C30" s="134"/>
      <c r="D30" s="152"/>
      <c r="E30" s="134"/>
      <c r="F30" s="134"/>
      <c r="G30" s="152"/>
      <c r="H30" s="152"/>
      <c r="I30" s="152"/>
      <c r="J30" s="276"/>
      <c r="K30" s="152"/>
      <c r="M30" s="152"/>
    </row>
    <row r="31" spans="1:15">
      <c r="C31" s="134"/>
      <c r="D31" s="152"/>
      <c r="E31" s="134"/>
      <c r="F31" s="134"/>
      <c r="G31" s="152"/>
      <c r="H31" s="152"/>
      <c r="I31" s="152"/>
      <c r="J31" s="276"/>
      <c r="K31" s="152"/>
      <c r="M31" s="152"/>
    </row>
    <row r="32" spans="1:15">
      <c r="C32" s="134"/>
      <c r="D32" s="152"/>
      <c r="E32" s="134"/>
      <c r="F32" s="134"/>
      <c r="G32" s="152"/>
      <c r="H32" s="152"/>
      <c r="I32" s="152"/>
      <c r="J32" s="276"/>
      <c r="K32" s="152"/>
      <c r="M32" s="152"/>
    </row>
    <row r="33" spans="3:13">
      <c r="C33" s="134"/>
      <c r="D33" s="152"/>
      <c r="E33" s="134"/>
      <c r="F33" s="134"/>
      <c r="G33" s="152"/>
      <c r="H33" s="152"/>
      <c r="I33" s="152"/>
      <c r="J33" s="276"/>
      <c r="K33" s="152"/>
      <c r="M33" s="152"/>
    </row>
    <row r="34" spans="3:13">
      <c r="C34" s="134"/>
      <c r="D34" s="152"/>
      <c r="E34" s="134"/>
      <c r="F34" s="134"/>
      <c r="G34" s="152"/>
      <c r="H34" s="152"/>
      <c r="I34" s="152"/>
      <c r="J34" s="276"/>
      <c r="K34" s="152"/>
      <c r="M34" s="152"/>
    </row>
    <row r="35" spans="3:13">
      <c r="C35" s="134"/>
      <c r="D35" s="152"/>
      <c r="E35" s="134"/>
      <c r="F35" s="134"/>
      <c r="G35" s="152"/>
      <c r="H35" s="152"/>
      <c r="I35" s="152"/>
      <c r="J35" s="276"/>
      <c r="K35" s="152"/>
      <c r="M35" s="152"/>
    </row>
    <row r="36" spans="3:13">
      <c r="C36" s="134"/>
      <c r="D36" s="152"/>
      <c r="E36" s="134"/>
      <c r="F36" s="134"/>
      <c r="G36" s="152"/>
      <c r="H36" s="152"/>
      <c r="I36" s="152"/>
      <c r="J36" s="276"/>
      <c r="K36" s="152"/>
      <c r="M36" s="152"/>
    </row>
    <row r="37" spans="3:13">
      <c r="C37" s="134"/>
      <c r="D37" s="152"/>
      <c r="E37" s="134"/>
      <c r="F37" s="134"/>
      <c r="G37" s="152"/>
      <c r="H37" s="152"/>
      <c r="I37" s="152"/>
      <c r="J37" s="276"/>
      <c r="K37" s="152"/>
      <c r="M37" s="152"/>
    </row>
    <row r="38" spans="3:13">
      <c r="C38" s="134"/>
      <c r="D38" s="152"/>
      <c r="E38" s="134"/>
      <c r="F38" s="134"/>
      <c r="G38" s="152"/>
      <c r="H38" s="152"/>
      <c r="I38" s="152"/>
      <c r="J38" s="276"/>
      <c r="K38" s="152"/>
      <c r="M38" s="152"/>
    </row>
    <row r="39" spans="3:13">
      <c r="C39" s="134"/>
      <c r="D39" s="152"/>
      <c r="E39" s="134"/>
      <c r="F39" s="134"/>
      <c r="G39" s="152"/>
      <c r="H39" s="152"/>
      <c r="I39" s="152"/>
      <c r="J39" s="276"/>
      <c r="K39" s="152"/>
      <c r="M39" s="152"/>
    </row>
    <row r="40" spans="3:13">
      <c r="C40" s="134"/>
      <c r="D40" s="152"/>
      <c r="E40" s="134"/>
      <c r="F40" s="134"/>
      <c r="G40" s="152"/>
      <c r="H40" s="152"/>
      <c r="I40" s="152"/>
      <c r="J40" s="276"/>
      <c r="K40" s="152"/>
      <c r="M40" s="152"/>
    </row>
    <row r="41" spans="3:13">
      <c r="C41" s="134"/>
      <c r="D41" s="152"/>
      <c r="E41" s="134"/>
      <c r="F41" s="134"/>
      <c r="G41" s="152"/>
      <c r="H41" s="152"/>
      <c r="I41" s="152"/>
      <c r="J41" s="276"/>
      <c r="K41" s="152"/>
      <c r="M41" s="152"/>
    </row>
    <row r="42" spans="3:13">
      <c r="C42" s="134"/>
      <c r="D42" s="152"/>
      <c r="E42" s="134"/>
      <c r="F42" s="134"/>
      <c r="G42" s="152"/>
      <c r="H42" s="152"/>
      <c r="I42" s="152"/>
      <c r="J42" s="276"/>
      <c r="K42" s="152"/>
      <c r="M42" s="152"/>
    </row>
    <row r="43" spans="3:13">
      <c r="C43" s="134"/>
      <c r="D43" s="152"/>
      <c r="E43" s="134"/>
      <c r="F43" s="134"/>
      <c r="G43" s="152"/>
      <c r="H43" s="152"/>
      <c r="I43" s="152"/>
      <c r="J43" s="276"/>
      <c r="K43" s="152"/>
      <c r="M43" s="152"/>
    </row>
    <row r="44" spans="3:13">
      <c r="C44" s="134"/>
      <c r="D44" s="152"/>
      <c r="E44" s="134"/>
      <c r="F44" s="134"/>
      <c r="G44" s="152"/>
      <c r="H44" s="152"/>
      <c r="I44" s="152"/>
      <c r="J44" s="276"/>
      <c r="K44" s="152"/>
      <c r="M44" s="152"/>
    </row>
    <row r="45" spans="3:13">
      <c r="C45" s="134"/>
      <c r="D45" s="152"/>
      <c r="E45" s="134"/>
      <c r="F45" s="134"/>
      <c r="G45" s="152"/>
      <c r="H45" s="152"/>
      <c r="I45" s="152"/>
      <c r="J45" s="276"/>
      <c r="K45" s="152"/>
      <c r="M45" s="152"/>
    </row>
    <row r="46" spans="3:13">
      <c r="C46" s="134"/>
      <c r="D46" s="152"/>
      <c r="E46" s="134"/>
      <c r="F46" s="134"/>
      <c r="G46" s="152"/>
      <c r="H46" s="152"/>
      <c r="I46" s="152"/>
      <c r="J46" s="276"/>
      <c r="K46" s="152"/>
      <c r="M46" s="152"/>
    </row>
    <row r="47" spans="3:13">
      <c r="C47" s="134"/>
      <c r="D47" s="152"/>
      <c r="E47" s="134"/>
      <c r="F47" s="134"/>
      <c r="G47" s="152"/>
      <c r="H47" s="152"/>
      <c r="I47" s="152"/>
      <c r="J47" s="276"/>
      <c r="K47" s="152"/>
      <c r="M47" s="152"/>
    </row>
    <row r="48" spans="3:13">
      <c r="C48" s="134"/>
      <c r="D48" s="152"/>
      <c r="E48" s="134"/>
      <c r="F48" s="134"/>
      <c r="G48" s="152"/>
      <c r="H48" s="152"/>
      <c r="I48" s="152"/>
      <c r="J48" s="276"/>
      <c r="K48" s="152"/>
      <c r="M48" s="152"/>
    </row>
    <row r="49" spans="3:13">
      <c r="C49" s="134"/>
      <c r="D49" s="152"/>
      <c r="E49" s="134"/>
      <c r="F49" s="134"/>
      <c r="G49" s="152"/>
      <c r="H49" s="152"/>
      <c r="I49" s="152"/>
      <c r="J49" s="276"/>
      <c r="K49" s="152"/>
      <c r="M49" s="152"/>
    </row>
    <row r="50" spans="3:13">
      <c r="C50" s="134"/>
      <c r="D50" s="152"/>
      <c r="E50" s="134"/>
      <c r="F50" s="134"/>
      <c r="G50" s="152"/>
      <c r="H50" s="152"/>
      <c r="I50" s="152"/>
      <c r="J50" s="276"/>
      <c r="K50" s="152"/>
      <c r="M50" s="152"/>
    </row>
    <row r="51" spans="3:13">
      <c r="C51" s="134"/>
      <c r="D51" s="152"/>
      <c r="E51" s="134"/>
      <c r="F51" s="134"/>
      <c r="G51" s="152"/>
      <c r="H51" s="152"/>
      <c r="I51" s="152"/>
      <c r="J51" s="276"/>
      <c r="K51" s="152"/>
      <c r="M51" s="152"/>
    </row>
    <row r="52" spans="3:13">
      <c r="C52" s="134"/>
      <c r="D52" s="152"/>
      <c r="E52" s="134"/>
      <c r="F52" s="134"/>
      <c r="G52" s="152"/>
      <c r="H52" s="152"/>
      <c r="I52" s="152"/>
      <c r="J52" s="276"/>
      <c r="K52" s="152"/>
      <c r="M52" s="152"/>
    </row>
    <row r="53" spans="3:13">
      <c r="C53" s="134"/>
      <c r="D53" s="152"/>
      <c r="E53" s="134"/>
      <c r="F53" s="134"/>
      <c r="G53" s="152"/>
      <c r="H53" s="152"/>
      <c r="I53" s="152"/>
      <c r="J53" s="276"/>
      <c r="K53" s="152"/>
      <c r="M53" s="152"/>
    </row>
  </sheetData>
  <sheetProtection algorithmName="SHA-512" hashValue="7Qf9ZzNaykd9mOt2jv+q8bNHlnpM2tiaZlCbXY6t4CUGax3xcQ/VRMxuIm3ht2N1G08FsH7POsikmm6mYT6hCQ==" saltValue="tJiFwAk5F1FBGRoTFsPaNg=="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O1"/>
    <mergeCell ref="A2:O2"/>
    <mergeCell ref="N8:O8"/>
    <mergeCell ref="C7:J7"/>
    <mergeCell ref="C4:J4"/>
    <mergeCell ref="K5:M5"/>
    <mergeCell ref="C5:J5"/>
    <mergeCell ref="C3:J3"/>
    <mergeCell ref="A20:O20"/>
    <mergeCell ref="K3:M3"/>
    <mergeCell ref="C6:J6"/>
    <mergeCell ref="K4:M4"/>
    <mergeCell ref="A16:M16"/>
    <mergeCell ref="A17:M17"/>
    <mergeCell ref="A18:M18"/>
    <mergeCell ref="A19:M19"/>
    <mergeCell ref="H15:M15"/>
  </mergeCells>
  <conditionalFormatting sqref="A20">
    <cfRule type="containsText" dxfId="9" priority="2" stopIfTrue="1" operator="containsText" text="sheet">
      <formula>NOT(ISERROR(SEARCH("sheet",A20)))</formula>
    </cfRule>
    <cfRule type="containsText" dxfId="8" priority="3" stopIfTrue="1" operator="containsText" text="responsive">
      <formula>NOT(ISERROR(SEARCH("responsive",A20)))</formula>
    </cfRule>
  </conditionalFormatting>
  <conditionalFormatting sqref="N17:N18">
    <cfRule type="containsText" dxfId="7" priority="4" stopIfTrue="1" operator="containsText" text="percentage">
      <formula>NOT(ISERROR(SEARCH("percentage",N17)))</formula>
    </cfRule>
  </conditionalFormatting>
  <conditionalFormatting sqref="O19">
    <cfRule type="containsText" dxfId="6" priority="1" stopIfTrue="1" operator="containsText" text="percentage">
      <formula>NOT(ISERROR(SEARCH("percentage",O19)))</formula>
    </cfRule>
  </conditionalFormatting>
  <dataValidations count="1">
    <dataValidation type="decimal" allowBlank="1" showInputMessage="1" showErrorMessage="1" prompt="Please Enter Percentage" sqref="N16" xr:uid="{00000000-0002-0000-0400-000000000000}">
      <formula1>-100</formula1>
      <formula2>100</formula2>
    </dataValidation>
  </dataValidations>
  <pageMargins left="0.45" right="0.45" top="0.75" bottom="0.75" header="0.3" footer="0.3"/>
  <pageSetup paperSize="9" scale="52"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7"/>
  <sheetViews>
    <sheetView view="pageBreakPreview" zoomScale="85" zoomScaleNormal="80" zoomScaleSheetLayoutView="85" workbookViewId="0">
      <pane ySplit="9" topLeftCell="A10" activePane="bottomLeft" state="frozen"/>
      <selection pane="bottomLeft" activeCell="J12" sqref="J12"/>
    </sheetView>
  </sheetViews>
  <sheetFormatPr defaultRowHeight="13.5"/>
  <cols>
    <col min="1" max="1" width="5.85546875" style="154" customWidth="1"/>
    <col min="2" max="2" width="11.28515625" style="154" bestFit="1" customWidth="1"/>
    <col min="3" max="3" width="12.7109375" style="154" customWidth="1"/>
    <col min="4" max="4" width="16.5703125" style="154" customWidth="1"/>
    <col min="5" max="5" width="10.85546875" style="154" customWidth="1"/>
    <col min="6" max="6" width="19.5703125" style="154" customWidth="1"/>
    <col min="7" max="7" width="58.140625" style="154" customWidth="1"/>
    <col min="8" max="8" width="7.7109375" style="154" customWidth="1"/>
    <col min="9" max="9" width="19.5703125" style="154" customWidth="1"/>
    <col min="10" max="10" width="21.42578125" style="154" customWidth="1"/>
    <col min="11" max="11" width="24.42578125" style="154" customWidth="1"/>
    <col min="12" max="12" width="24.85546875" style="154" customWidth="1"/>
    <col min="13" max="13" width="32.28515625" style="154" customWidth="1"/>
    <col min="14" max="15" width="32.28515625" style="154" hidden="1" customWidth="1"/>
    <col min="16" max="17" width="32.28515625" style="154" customWidth="1"/>
    <col min="18" max="31" width="9.140625" style="154" customWidth="1"/>
    <col min="32" max="16384" width="9.140625" style="154"/>
  </cols>
  <sheetData>
    <row r="1" spans="1:16" s="153" customFormat="1" ht="39" customHeight="1">
      <c r="A1" s="346" t="str">
        <f>'Name of Bidder'!A1:C1</f>
        <v>Repair of Damaged yard PCC at Raichur Substation</v>
      </c>
      <c r="B1" s="346"/>
      <c r="C1" s="346"/>
      <c r="D1" s="346"/>
      <c r="E1" s="346"/>
      <c r="F1" s="346"/>
      <c r="G1" s="346"/>
      <c r="H1" s="346"/>
      <c r="I1" s="346"/>
      <c r="J1" s="346"/>
      <c r="K1" s="346"/>
      <c r="L1" s="346"/>
      <c r="M1" s="199"/>
      <c r="N1" s="208"/>
      <c r="O1" s="208"/>
      <c r="P1" s="208"/>
    </row>
    <row r="2" spans="1:16" s="153" customFormat="1" ht="16.5" customHeight="1">
      <c r="A2" s="346" t="s">
        <v>265</v>
      </c>
      <c r="B2" s="346"/>
      <c r="C2" s="346"/>
      <c r="D2" s="346"/>
      <c r="E2" s="346"/>
      <c r="F2" s="346"/>
      <c r="G2" s="346"/>
      <c r="H2" s="346"/>
      <c r="I2" s="346"/>
      <c r="J2" s="346"/>
      <c r="K2" s="346"/>
      <c r="L2" s="346"/>
      <c r="M2" s="199"/>
      <c r="N2" s="208"/>
      <c r="O2" s="208"/>
      <c r="P2" s="208"/>
    </row>
    <row r="3" spans="1:16" ht="15.75">
      <c r="A3" s="131" t="s">
        <v>266</v>
      </c>
      <c r="B3" s="131"/>
      <c r="C3" s="131"/>
      <c r="D3" s="338">
        <f>'Name of Bidder'!C9</f>
        <v>0</v>
      </c>
      <c r="E3" s="338"/>
      <c r="F3" s="338"/>
      <c r="G3" s="338"/>
      <c r="H3" s="338"/>
      <c r="I3" s="338"/>
      <c r="J3" s="337" t="s">
        <v>241</v>
      </c>
      <c r="K3" s="337"/>
      <c r="L3" s="337"/>
      <c r="M3" s="131"/>
      <c r="N3" s="209"/>
      <c r="O3" s="209"/>
      <c r="P3" s="209"/>
    </row>
    <row r="4" spans="1:16" ht="15.75">
      <c r="A4" s="338" t="s">
        <v>14</v>
      </c>
      <c r="B4" s="338"/>
      <c r="C4" s="338"/>
      <c r="D4" s="338">
        <f>'Name of Bidder'!C10</f>
        <v>0</v>
      </c>
      <c r="E4" s="338"/>
      <c r="F4" s="338"/>
      <c r="G4" s="338"/>
      <c r="H4" s="338"/>
      <c r="I4" s="338"/>
      <c r="J4" s="337" t="s">
        <v>243</v>
      </c>
      <c r="K4" s="337"/>
      <c r="L4" s="337"/>
      <c r="M4" s="131"/>
      <c r="N4" s="209"/>
      <c r="O4" s="209"/>
      <c r="P4" s="209"/>
    </row>
    <row r="5" spans="1:16" ht="15.75">
      <c r="A5" s="131"/>
      <c r="B5" s="131"/>
      <c r="C5" s="131"/>
      <c r="D5" s="338">
        <f>'Name of Bidder'!C11</f>
        <v>0</v>
      </c>
      <c r="E5" s="338"/>
      <c r="F5" s="338"/>
      <c r="G5" s="338"/>
      <c r="H5" s="338"/>
      <c r="I5" s="338"/>
      <c r="J5" s="337" t="s">
        <v>244</v>
      </c>
      <c r="K5" s="337"/>
      <c r="L5" s="337"/>
      <c r="M5" s="131"/>
      <c r="N5" s="209"/>
      <c r="O5" s="209"/>
      <c r="P5" s="209"/>
    </row>
    <row r="6" spans="1:16" ht="15.75">
      <c r="A6" s="131"/>
      <c r="B6" s="131"/>
      <c r="C6" s="131"/>
      <c r="D6" s="338">
        <f>'Name of Bidder'!C12</f>
        <v>0</v>
      </c>
      <c r="E6" s="338"/>
      <c r="F6" s="338"/>
      <c r="G6" s="338"/>
      <c r="H6" s="338"/>
      <c r="I6" s="338"/>
      <c r="J6" s="131" t="s">
        <v>245</v>
      </c>
      <c r="K6" s="131"/>
      <c r="L6" s="131"/>
      <c r="M6" s="131"/>
      <c r="N6" s="209"/>
      <c r="O6" s="209"/>
      <c r="P6" s="209"/>
    </row>
    <row r="7" spans="1:16" ht="15.75">
      <c r="A7" s="131"/>
      <c r="B7" s="131"/>
      <c r="C7" s="131"/>
      <c r="D7" s="131"/>
      <c r="E7" s="338"/>
      <c r="F7" s="338"/>
      <c r="G7" s="338"/>
      <c r="H7" s="338"/>
      <c r="I7" s="338"/>
      <c r="J7" s="131" t="s">
        <v>246</v>
      </c>
      <c r="K7" s="131"/>
      <c r="L7" s="131"/>
      <c r="M7" s="131"/>
      <c r="N7" s="209"/>
      <c r="O7" s="209"/>
      <c r="P7" s="209"/>
    </row>
    <row r="8" spans="1:16" s="155" customFormat="1" ht="99">
      <c r="A8" s="127" t="s">
        <v>248</v>
      </c>
      <c r="B8" s="127" t="s">
        <v>249</v>
      </c>
      <c r="C8" s="127" t="s">
        <v>267</v>
      </c>
      <c r="D8" s="128" t="s">
        <v>268</v>
      </c>
      <c r="E8" s="128" t="s">
        <v>252</v>
      </c>
      <c r="F8" s="235" t="s">
        <v>253</v>
      </c>
      <c r="G8" s="127" t="s">
        <v>269</v>
      </c>
      <c r="H8" s="127" t="s">
        <v>254</v>
      </c>
      <c r="I8" s="127" t="s">
        <v>255</v>
      </c>
      <c r="J8" s="127" t="s">
        <v>270</v>
      </c>
      <c r="K8" s="127" t="s">
        <v>271</v>
      </c>
      <c r="L8" s="127" t="s">
        <v>257</v>
      </c>
      <c r="M8" s="127" t="s">
        <v>272</v>
      </c>
      <c r="N8" s="207"/>
      <c r="O8" s="207"/>
      <c r="P8" s="210">
        <f>COUNTIF(J11:J13,"")</f>
        <v>3</v>
      </c>
    </row>
    <row r="9" spans="1:16" ht="16.5">
      <c r="A9" s="200">
        <v>1</v>
      </c>
      <c r="B9" s="200"/>
      <c r="C9" s="200">
        <v>2</v>
      </c>
      <c r="D9" s="200">
        <v>3</v>
      </c>
      <c r="E9" s="201">
        <v>4</v>
      </c>
      <c r="F9" s="202">
        <v>5</v>
      </c>
      <c r="G9" s="203">
        <v>6</v>
      </c>
      <c r="H9" s="203">
        <v>7</v>
      </c>
      <c r="I9" s="203">
        <v>8</v>
      </c>
      <c r="J9" s="203">
        <v>9</v>
      </c>
      <c r="K9" s="204" t="s">
        <v>273</v>
      </c>
      <c r="L9" s="204" t="s">
        <v>274</v>
      </c>
      <c r="M9" s="204"/>
      <c r="N9" s="209"/>
      <c r="O9" s="209"/>
      <c r="P9" s="210">
        <f>COUNTIF(I11:I13,"&gt;0")</f>
        <v>3</v>
      </c>
    </row>
    <row r="10" spans="1:16" ht="30.75" customHeight="1">
      <c r="A10" s="223" t="s">
        <v>275</v>
      </c>
      <c r="B10" s="224"/>
      <c r="C10" s="225"/>
      <c r="D10" s="225"/>
      <c r="E10" s="226"/>
      <c r="F10" s="227"/>
      <c r="G10" s="232" t="s">
        <v>276</v>
      </c>
      <c r="H10" s="228"/>
      <c r="I10" s="229"/>
      <c r="J10" s="230"/>
      <c r="K10" s="231"/>
      <c r="L10" s="231"/>
      <c r="M10" s="231"/>
      <c r="N10" s="209"/>
      <c r="O10" s="209"/>
      <c r="P10" s="210"/>
    </row>
    <row r="11" spans="1:16" ht="177.75" customHeight="1">
      <c r="A11" s="147">
        <v>1</v>
      </c>
      <c r="B11" s="279" t="s">
        <v>277</v>
      </c>
      <c r="C11" s="200"/>
      <c r="D11" s="239"/>
      <c r="E11" s="211">
        <v>0.18</v>
      </c>
      <c r="F11" s="236"/>
      <c r="G11" s="289" t="s">
        <v>355</v>
      </c>
      <c r="H11" s="285" t="s">
        <v>341</v>
      </c>
      <c r="I11" s="204">
        <v>282.95999999999998</v>
      </c>
      <c r="J11" s="238"/>
      <c r="K11" s="278">
        <f>ROUND(J11*I11,2)</f>
        <v>0</v>
      </c>
      <c r="L11" s="205">
        <f>ROUND(K11*E11,2)</f>
        <v>0</v>
      </c>
      <c r="M11" s="206"/>
      <c r="N11" s="209" t="b">
        <f t="shared" ref="N11" si="0">ISBLANK(J11)</f>
        <v>1</v>
      </c>
      <c r="O11" s="209" t="b">
        <f t="shared" ref="O11" si="1">AND(N11=FALSE,J11=0)</f>
        <v>0</v>
      </c>
      <c r="P11" s="210"/>
    </row>
    <row r="12" spans="1:16" ht="66.75" customHeight="1">
      <c r="A12" s="147">
        <v>2</v>
      </c>
      <c r="B12" s="279" t="s">
        <v>345</v>
      </c>
      <c r="C12" s="200"/>
      <c r="D12" s="239"/>
      <c r="E12" s="211">
        <v>0.18</v>
      </c>
      <c r="F12" s="236"/>
      <c r="G12" s="289" t="s">
        <v>356</v>
      </c>
      <c r="H12" s="285" t="s">
        <v>344</v>
      </c>
      <c r="I12" s="204">
        <v>3608.02</v>
      </c>
      <c r="J12" s="238"/>
      <c r="K12" s="278">
        <f t="shared" ref="K12:K13" si="2">ROUND(J12*I12,2)</f>
        <v>0</v>
      </c>
      <c r="L12" s="205">
        <f t="shared" ref="L12:L13" si="3">ROUND(K12*E12,2)</f>
        <v>0</v>
      </c>
      <c r="M12" s="206"/>
      <c r="N12" s="209"/>
      <c r="O12" s="209"/>
      <c r="P12" s="210"/>
    </row>
    <row r="13" spans="1:16" ht="58.5" customHeight="1">
      <c r="A13" s="147">
        <v>3</v>
      </c>
      <c r="B13" s="279" t="s">
        <v>346</v>
      </c>
      <c r="C13" s="200"/>
      <c r="D13" s="239"/>
      <c r="E13" s="211">
        <v>0.18</v>
      </c>
      <c r="F13" s="236"/>
      <c r="G13" s="284" t="s">
        <v>357</v>
      </c>
      <c r="H13" s="285" t="s">
        <v>344</v>
      </c>
      <c r="I13" s="204">
        <v>164.72</v>
      </c>
      <c r="J13" s="238"/>
      <c r="K13" s="278">
        <f t="shared" si="2"/>
        <v>0</v>
      </c>
      <c r="L13" s="205">
        <f t="shared" si="3"/>
        <v>0</v>
      </c>
      <c r="M13" s="206"/>
      <c r="N13" s="209"/>
      <c r="O13" s="209"/>
      <c r="P13" s="210"/>
    </row>
    <row r="14" spans="1:16" ht="53.25" customHeight="1">
      <c r="A14" s="233"/>
      <c r="B14" s="233"/>
      <c r="C14" s="233"/>
      <c r="D14" s="233"/>
      <c r="E14" s="233"/>
      <c r="F14" s="233"/>
      <c r="G14" s="349" t="s">
        <v>278</v>
      </c>
      <c r="H14" s="349"/>
      <c r="I14" s="349"/>
      <c r="J14" s="349"/>
      <c r="K14" s="240" t="str">
        <f>IF(P8=P9,"",SUM(K11:K13))</f>
        <v/>
      </c>
      <c r="L14" s="240" t="str">
        <f>IF(P8=P9,"",SUM(L11:L13))</f>
        <v/>
      </c>
      <c r="M14" s="234"/>
      <c r="N14" s="151" t="str">
        <f>IF(COUNTIF(N6:N11,"TRUE"),"False","Sheet OK")</f>
        <v>False</v>
      </c>
      <c r="O14" s="209"/>
      <c r="P14" s="209"/>
    </row>
    <row r="15" spans="1:16" ht="39" customHeight="1">
      <c r="A15" s="348" t="str">
        <f>IF(K14="","As all the line items are Left Blank the bid is considered as Non-responsive","Sheet OK")</f>
        <v>As all the line items are Left Blank the bid is considered as Non-responsive</v>
      </c>
      <c r="B15" s="348"/>
      <c r="C15" s="348"/>
      <c r="D15" s="348"/>
      <c r="E15" s="348"/>
      <c r="F15" s="348"/>
      <c r="G15" s="348"/>
      <c r="H15" s="348"/>
      <c r="I15" s="348"/>
      <c r="J15" s="348"/>
      <c r="K15" s="348"/>
      <c r="L15" s="348"/>
      <c r="M15" s="348"/>
      <c r="N15" s="209"/>
      <c r="O15" s="209"/>
      <c r="P15" s="209"/>
    </row>
    <row r="17" spans="14:15">
      <c r="N17" s="156" t="str">
        <f>IF(COUNTIF(N14:N16,"TRUE"),"False","Sheet OK")</f>
        <v>Sheet OK</v>
      </c>
      <c r="O17" s="156"/>
    </row>
  </sheetData>
  <sheetProtection algorithmName="SHA-512" hashValue="n3QW8GI5+B7YXQwM4/vX6eQgA2+ubt5sSPYq+OYiGeHwrTjPycFSHdwUrKYCHFgGwrVkYCCMxZQ7xn5/3UgsDQ==" saltValue="oFn5I3BzTCf36PEMIweMog=="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5:M15"/>
    <mergeCell ref="A1:L1"/>
    <mergeCell ref="A4:C4"/>
    <mergeCell ref="D3:I3"/>
    <mergeCell ref="D5:I5"/>
    <mergeCell ref="E7:I7"/>
    <mergeCell ref="G14:J14"/>
    <mergeCell ref="J3:L3"/>
    <mergeCell ref="J4:L4"/>
    <mergeCell ref="D4:I4"/>
    <mergeCell ref="D6:I6"/>
    <mergeCell ref="J5:L5"/>
    <mergeCell ref="A2:L2"/>
  </mergeCells>
  <conditionalFormatting sqref="A15:M15">
    <cfRule type="containsText" dxfId="5" priority="11" stopIfTrue="1" operator="containsText" text="sheet">
      <formula>NOT(ISERROR(SEARCH("sheet",A15)))</formula>
    </cfRule>
    <cfRule type="containsText" dxfId="4" priority="12" stopIfTrue="1" operator="containsText" text="Non-responsive">
      <formula>NOT(ISERROR(SEARCH("Non-responsive",A15)))</formula>
    </cfRule>
  </conditionalFormatting>
  <conditionalFormatting sqref="M11:M13">
    <cfRule type="containsText" dxfId="3" priority="8" operator="containsText" text="included">
      <formula>NOT(ISERROR(SEARCH("included",M11)))</formula>
    </cfRule>
  </conditionalFormatting>
  <dataValidations xWindow="1261" yWindow="670" count="2">
    <dataValidation allowBlank="1" showInputMessage="1" showErrorMessage="1" prompt="Please Enter SAC Code" sqref="D11:D13"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3" xr:uid="{00000000-0002-0000-0500-000001000000}">
      <formula1>0</formula1>
    </dataValidation>
  </dataValidations>
  <pageMargins left="0.7" right="0.7" top="0.75" bottom="0.75" header="0.3" footer="0.3"/>
  <pageSetup paperSize="9" scale="55"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22" sqref="D22"/>
    </sheetView>
  </sheetViews>
  <sheetFormatPr defaultRowHeight="13.5"/>
  <cols>
    <col min="1" max="1" width="10.140625" style="157" bestFit="1" customWidth="1"/>
    <col min="2" max="2" width="41.140625" style="157" customWidth="1"/>
    <col min="3" max="3" width="16.42578125" style="157" customWidth="1"/>
    <col min="4" max="4" width="24" style="163" customWidth="1"/>
    <col min="5" max="16384" width="9.140625" style="157"/>
  </cols>
  <sheetData>
    <row r="1" spans="1:4" ht="57.75" customHeight="1">
      <c r="A1" s="294" t="str">
        <f>'Name of Bidder'!A1</f>
        <v>Repair of Damaged yard PCC at Raichur Substation</v>
      </c>
      <c r="B1" s="294"/>
      <c r="C1" s="294"/>
      <c r="D1" s="294"/>
    </row>
    <row r="2" spans="1:4" ht="16.5">
      <c r="A2" s="294" t="s">
        <v>279</v>
      </c>
      <c r="B2" s="294"/>
      <c r="C2" s="294"/>
      <c r="D2" s="294"/>
    </row>
    <row r="3" spans="1:4">
      <c r="A3" s="350" t="s">
        <v>242</v>
      </c>
      <c r="B3" s="350"/>
      <c r="C3" s="350" t="s">
        <v>241</v>
      </c>
      <c r="D3" s="350"/>
    </row>
    <row r="4" spans="1:4">
      <c r="A4" s="241" t="s">
        <v>13</v>
      </c>
      <c r="B4" s="242">
        <f>'Name of Bidder'!C9</f>
        <v>0</v>
      </c>
      <c r="C4" s="241" t="s">
        <v>243</v>
      </c>
      <c r="D4" s="243"/>
    </row>
    <row r="5" spans="1:4" ht="16.5">
      <c r="A5" s="241" t="s">
        <v>14</v>
      </c>
      <c r="B5" s="242">
        <f>'Schedule-I'!C5</f>
        <v>0</v>
      </c>
      <c r="C5" s="352" t="s">
        <v>244</v>
      </c>
      <c r="D5" s="352"/>
    </row>
    <row r="6" spans="1:4" ht="16.5">
      <c r="A6" s="244"/>
      <c r="B6" s="242">
        <f>'Schedule-I'!C6</f>
        <v>0</v>
      </c>
      <c r="C6" s="62" t="s">
        <v>245</v>
      </c>
      <c r="D6" s="126"/>
    </row>
    <row r="7" spans="1:4" ht="16.5">
      <c r="A7" s="244"/>
      <c r="B7" s="242">
        <f>'Schedule-I'!C7</f>
        <v>0</v>
      </c>
      <c r="C7" s="62" t="s">
        <v>280</v>
      </c>
      <c r="D7" s="126"/>
    </row>
    <row r="8" spans="1:4" ht="16.5">
      <c r="A8" s="244"/>
      <c r="B8" s="242"/>
      <c r="C8" s="62" t="s">
        <v>281</v>
      </c>
      <c r="D8" s="126"/>
    </row>
    <row r="9" spans="1:4" ht="15">
      <c r="A9" s="158" t="s">
        <v>248</v>
      </c>
      <c r="B9" s="351" t="s">
        <v>282</v>
      </c>
      <c r="C9" s="351"/>
      <c r="D9" s="159" t="s">
        <v>283</v>
      </c>
    </row>
    <row r="10" spans="1:4" ht="15">
      <c r="A10" s="160">
        <v>1.1000000000000001</v>
      </c>
      <c r="B10" s="353" t="s">
        <v>284</v>
      </c>
      <c r="C10" s="353"/>
      <c r="D10" s="245"/>
    </row>
    <row r="11" spans="1:4" ht="48.75" customHeight="1">
      <c r="A11" s="160"/>
      <c r="B11" s="354" t="str">
        <f>"Supply &amp; Installation Charges- Schedule Civil Items for " &amp;A1</f>
        <v>Supply &amp; Installation Charges- Schedule Civil Items for Repair of Damaged yard PCC at Raichur Substation</v>
      </c>
      <c r="C11" s="354"/>
      <c r="D11" s="246" t="str">
        <f>'Schedule-I'!N18</f>
        <v/>
      </c>
    </row>
    <row r="12" spans="1:4" ht="15">
      <c r="A12" s="160">
        <v>1.2</v>
      </c>
      <c r="B12" s="353" t="s">
        <v>285</v>
      </c>
      <c r="C12" s="353"/>
      <c r="D12" s="246"/>
    </row>
    <row r="13" spans="1:4" ht="50.25" customHeight="1">
      <c r="A13" s="160"/>
      <c r="B13" s="354" t="str">
        <f>"Supply &amp; Installation Charges- Non-Schedule Civil Items for " &amp; A1</f>
        <v>Supply &amp; Installation Charges- Non-Schedule Civil Items for Repair of Damaged yard PCC at Raichur Substation</v>
      </c>
      <c r="C13" s="354"/>
      <c r="D13" s="247" t="str">
        <f>'Schedule-II'!K14</f>
        <v/>
      </c>
    </row>
    <row r="14" spans="1:4" ht="15">
      <c r="A14" s="160"/>
      <c r="B14" s="360"/>
      <c r="C14" s="361"/>
      <c r="D14" s="247"/>
    </row>
    <row r="15" spans="1:4" ht="16.5">
      <c r="A15" s="160" t="s">
        <v>286</v>
      </c>
      <c r="B15" s="362" t="s">
        <v>287</v>
      </c>
      <c r="C15" s="363"/>
      <c r="D15" s="161" t="str">
        <f>IF(OR(D11="",D13=""),"Non-responsive Bid",D11+D13)</f>
        <v>Non-responsive Bid</v>
      </c>
    </row>
    <row r="16" spans="1:4" ht="15">
      <c r="A16" s="160"/>
      <c r="B16" s="355"/>
      <c r="C16" s="356"/>
      <c r="D16" s="161"/>
    </row>
    <row r="17" spans="1:4" ht="15">
      <c r="A17" s="160" t="s">
        <v>288</v>
      </c>
      <c r="B17" s="353" t="s">
        <v>289</v>
      </c>
      <c r="C17" s="353"/>
      <c r="D17" s="161"/>
    </row>
    <row r="18" spans="1:4" ht="15">
      <c r="A18" s="160"/>
      <c r="B18" s="354" t="s">
        <v>290</v>
      </c>
      <c r="C18" s="354"/>
      <c r="D18" s="161" t="str">
        <f>'Schedule-I'!O19</f>
        <v/>
      </c>
    </row>
    <row r="19" spans="1:4" ht="15">
      <c r="A19" s="160"/>
      <c r="B19" s="354" t="s">
        <v>291</v>
      </c>
      <c r="C19" s="354"/>
      <c r="D19" s="161" t="str">
        <f>'Schedule-II'!L14</f>
        <v/>
      </c>
    </row>
    <row r="20" spans="1:4" ht="16.5">
      <c r="A20" s="160"/>
      <c r="B20" s="357" t="s">
        <v>292</v>
      </c>
      <c r="C20" s="357"/>
      <c r="D20" s="161" t="str">
        <f>IF(OR(D11="",D13=""),"Non-responsive Bid",D18+D19)</f>
        <v>Non-responsive Bid</v>
      </c>
    </row>
    <row r="21" spans="1:4" ht="15.75">
      <c r="A21" s="160"/>
      <c r="B21" s="358"/>
      <c r="C21" s="359"/>
      <c r="D21" s="162"/>
    </row>
    <row r="22" spans="1:4" ht="16.5">
      <c r="A22" s="160" t="s">
        <v>293</v>
      </c>
      <c r="B22" s="357" t="s">
        <v>294</v>
      </c>
      <c r="C22" s="357"/>
      <c r="D22" s="161" t="str">
        <f>IF(OR(D11="",D13=""),"Non-responsive Bid",D15+D20)</f>
        <v>Non-responsive Bid</v>
      </c>
    </row>
    <row r="23" spans="1:4">
      <c r="A23" s="248"/>
      <c r="B23" s="249"/>
      <c r="C23" s="249"/>
      <c r="D23" s="250"/>
    </row>
    <row r="24" spans="1:4">
      <c r="A24" s="251"/>
      <c r="B24" s="252"/>
      <c r="C24" s="252"/>
      <c r="D24" s="253"/>
    </row>
    <row r="25" spans="1:4">
      <c r="A25" s="254" t="s">
        <v>295</v>
      </c>
      <c r="B25" s="252">
        <f>'Name of Bidder'!C20</f>
        <v>0</v>
      </c>
      <c r="C25" s="241" t="s">
        <v>296</v>
      </c>
      <c r="D25" s="253">
        <f>'Name of Bidder'!C17</f>
        <v>0</v>
      </c>
    </row>
    <row r="26" spans="1:4">
      <c r="A26" s="255" t="s">
        <v>297</v>
      </c>
      <c r="B26" s="256">
        <f>'Name of Bidder'!C21</f>
        <v>0</v>
      </c>
      <c r="C26" s="257" t="s">
        <v>298</v>
      </c>
      <c r="D26" s="258">
        <f>'Name of Bidder'!C18</f>
        <v>0</v>
      </c>
    </row>
  </sheetData>
  <sheetProtection password="DD4C" sheet="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topLeftCell="A22" zoomScaleNormal="100" zoomScaleSheetLayoutView="100" workbookViewId="0">
      <selection activeCell="D46" sqref="D46:F46"/>
    </sheetView>
  </sheetViews>
  <sheetFormatPr defaultRowHeight="12.75"/>
  <cols>
    <col min="1" max="2" width="10.7109375" style="167" customWidth="1"/>
    <col min="3" max="3" width="14.7109375" style="167" customWidth="1"/>
    <col min="4" max="4" width="20.7109375" style="167" customWidth="1"/>
    <col min="5" max="5" width="12.7109375" style="167" customWidth="1"/>
    <col min="6" max="6" width="34.140625" style="167" customWidth="1"/>
    <col min="7" max="25" width="9.140625" style="167"/>
    <col min="26" max="26" width="12.5703125" style="167" customWidth="1"/>
    <col min="27" max="27" width="9.140625" style="167"/>
    <col min="28" max="28" width="16.140625" style="167" bestFit="1" customWidth="1"/>
    <col min="29" max="16384" width="9.140625" style="167"/>
  </cols>
  <sheetData>
    <row r="1" spans="1:6" ht="17.25">
      <c r="A1" s="164" t="str">
        <f>'Name of Bidder'!A2:C2</f>
        <v>Specification No: SR-I/C&amp;M/WC-3811/2024/RFx:5002003931 (SR1/NT/W-MISC/DOM/B00/24/13565)</v>
      </c>
      <c r="B1" s="164"/>
      <c r="C1" s="165"/>
      <c r="D1" s="165"/>
      <c r="E1" s="165"/>
      <c r="F1" s="166" t="s">
        <v>299</v>
      </c>
    </row>
    <row r="2" spans="1:6" ht="16.5">
      <c r="A2" s="168"/>
      <c r="B2" s="168"/>
      <c r="C2" s="168"/>
      <c r="D2" s="168"/>
      <c r="E2" s="168"/>
      <c r="F2" s="168"/>
    </row>
    <row r="3" spans="1:6" ht="15">
      <c r="A3" s="365" t="s">
        <v>300</v>
      </c>
      <c r="B3" s="365"/>
      <c r="C3" s="365"/>
      <c r="D3" s="365"/>
      <c r="E3" s="365"/>
      <c r="F3" s="365"/>
    </row>
    <row r="4" spans="1:6" ht="15">
      <c r="A4" s="169"/>
      <c r="B4" s="169"/>
      <c r="C4" s="169"/>
      <c r="D4" s="169"/>
      <c r="E4" s="169"/>
      <c r="F4" s="169"/>
    </row>
    <row r="5" spans="1:6" ht="16.5">
      <c r="A5" s="170" t="s">
        <v>301</v>
      </c>
      <c r="B5" s="170"/>
      <c r="C5" s="366"/>
      <c r="D5" s="366"/>
      <c r="E5" s="366"/>
      <c r="F5" s="366"/>
    </row>
    <row r="6" spans="1:6" ht="16.5">
      <c r="A6" s="170" t="s">
        <v>17</v>
      </c>
      <c r="B6" s="367"/>
      <c r="C6" s="367"/>
      <c r="D6" s="168"/>
      <c r="E6" s="168"/>
      <c r="F6" s="168"/>
    </row>
    <row r="7" spans="1:6" ht="16.5">
      <c r="A7" s="170"/>
      <c r="B7" s="171"/>
      <c r="C7" s="171"/>
      <c r="D7" s="168"/>
      <c r="E7" s="168"/>
      <c r="F7" s="168"/>
    </row>
    <row r="8" spans="1:6" ht="16.5">
      <c r="A8" s="172" t="s">
        <v>241</v>
      </c>
      <c r="B8" s="173"/>
      <c r="C8" s="168"/>
      <c r="D8" s="168"/>
      <c r="E8" s="168"/>
      <c r="F8" s="174"/>
    </row>
    <row r="9" spans="1:6" ht="16.5">
      <c r="A9" s="175" t="s">
        <v>243</v>
      </c>
      <c r="B9" s="175"/>
      <c r="C9" s="168"/>
      <c r="D9" s="168"/>
      <c r="E9" s="168"/>
      <c r="F9" s="174"/>
    </row>
    <row r="10" spans="1:6" ht="16.5">
      <c r="A10" s="175" t="s">
        <v>244</v>
      </c>
      <c r="B10" s="175"/>
      <c r="C10" s="168"/>
      <c r="D10" s="168"/>
      <c r="E10" s="168"/>
      <c r="F10" s="174"/>
    </row>
    <row r="11" spans="1:6" ht="16.5">
      <c r="A11" s="175" t="s">
        <v>302</v>
      </c>
      <c r="B11" s="175"/>
      <c r="C11" s="168"/>
      <c r="D11" s="168"/>
      <c r="E11" s="168"/>
      <c r="F11" s="174"/>
    </row>
    <row r="12" spans="1:6" ht="16.5">
      <c r="A12" s="175"/>
      <c r="B12" s="175"/>
      <c r="C12" s="168"/>
      <c r="D12" s="168"/>
      <c r="E12" s="168"/>
      <c r="F12" s="174"/>
    </row>
    <row r="13" spans="1:6" ht="16.5">
      <c r="A13" s="175"/>
      <c r="B13" s="175"/>
      <c r="C13" s="168"/>
      <c r="D13" s="168"/>
      <c r="E13" s="168"/>
      <c r="F13" s="174"/>
    </row>
    <row r="14" spans="1:6" ht="16.5">
      <c r="A14" s="170"/>
      <c r="B14" s="170"/>
      <c r="C14" s="168"/>
      <c r="D14" s="168"/>
      <c r="E14" s="168"/>
      <c r="F14" s="174"/>
    </row>
    <row r="15" spans="1:6" ht="68.25" customHeight="1">
      <c r="A15" s="176" t="s">
        <v>303</v>
      </c>
      <c r="B15" s="177"/>
      <c r="C15" s="368" t="str">
        <f>'Name of Bidder'!A1</f>
        <v>Repair of Damaged yard PCC at Raichur Substation</v>
      </c>
      <c r="D15" s="368"/>
      <c r="E15" s="368"/>
      <c r="F15" s="368"/>
    </row>
    <row r="16" spans="1:6" ht="45.75" customHeight="1">
      <c r="A16" s="168" t="s">
        <v>304</v>
      </c>
      <c r="B16" s="168"/>
      <c r="C16" s="174"/>
      <c r="D16" s="174"/>
      <c r="E16" s="174"/>
      <c r="F16" s="174"/>
    </row>
    <row r="17" spans="1:28" ht="113.25" customHeight="1">
      <c r="A17" s="177">
        <v>1</v>
      </c>
      <c r="B17" s="36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69"/>
      <c r="D17" s="369"/>
      <c r="E17" s="369"/>
      <c r="F17" s="369"/>
      <c r="Z17" s="179" t="s">
        <v>305</v>
      </c>
      <c r="AA17" s="180" t="s">
        <v>306</v>
      </c>
      <c r="AB17" s="181" t="str">
        <f>'Schedule-III-Summary'!D22</f>
        <v>Non-responsive Bid</v>
      </c>
    </row>
    <row r="18" spans="1:28" ht="42" customHeight="1">
      <c r="A18" s="168"/>
      <c r="B18" s="364" t="s">
        <v>307</v>
      </c>
      <c r="C18" s="364"/>
      <c r="D18" s="364"/>
      <c r="E18" s="364"/>
      <c r="F18" s="364"/>
    </row>
    <row r="19" spans="1:28" ht="16.5">
      <c r="A19" s="182">
        <v>2</v>
      </c>
      <c r="B19" s="371" t="s">
        <v>308</v>
      </c>
      <c r="C19" s="371"/>
      <c r="D19" s="371"/>
      <c r="E19" s="371"/>
      <c r="F19" s="371"/>
    </row>
    <row r="20" spans="1:28" ht="33.75" customHeight="1">
      <c r="A20" s="177">
        <v>2.1</v>
      </c>
      <c r="B20" s="369" t="s">
        <v>309</v>
      </c>
      <c r="C20" s="369"/>
      <c r="D20" s="369"/>
      <c r="E20" s="369"/>
      <c r="F20" s="369"/>
    </row>
    <row r="21" spans="1:28" ht="16.5">
      <c r="A21" s="177"/>
      <c r="B21" s="178" t="s">
        <v>310</v>
      </c>
      <c r="C21" s="372" t="s">
        <v>311</v>
      </c>
      <c r="D21" s="372"/>
      <c r="E21" s="372"/>
      <c r="F21" s="372"/>
    </row>
    <row r="22" spans="1:28" ht="16.5">
      <c r="A22" s="177"/>
      <c r="B22" s="178" t="s">
        <v>312</v>
      </c>
      <c r="C22" s="372" t="s">
        <v>313</v>
      </c>
      <c r="D22" s="372"/>
      <c r="E22" s="372"/>
      <c r="F22" s="372"/>
    </row>
    <row r="23" spans="1:28" ht="16.5" customHeight="1">
      <c r="A23" s="177"/>
      <c r="B23" s="178" t="s">
        <v>314</v>
      </c>
      <c r="C23" s="372" t="s">
        <v>315</v>
      </c>
      <c r="D23" s="372"/>
      <c r="E23" s="372"/>
      <c r="F23" s="372"/>
    </row>
    <row r="24" spans="1:28" ht="16.5">
      <c r="A24" s="168"/>
      <c r="B24" s="370"/>
      <c r="C24" s="370"/>
      <c r="D24" s="176"/>
      <c r="E24" s="176"/>
      <c r="F24" s="176"/>
    </row>
    <row r="25" spans="1:28" ht="87.75" customHeight="1">
      <c r="A25" s="183">
        <v>2.2000000000000002</v>
      </c>
      <c r="B25" s="369" t="s">
        <v>316</v>
      </c>
      <c r="C25" s="369"/>
      <c r="D25" s="369"/>
      <c r="E25" s="369"/>
      <c r="F25" s="369"/>
    </row>
    <row r="26" spans="1:28" ht="51" customHeight="1">
      <c r="A26" s="183">
        <v>2.2999999999999998</v>
      </c>
      <c r="B26" s="369" t="s">
        <v>317</v>
      </c>
      <c r="C26" s="369"/>
      <c r="D26" s="369"/>
      <c r="E26" s="369"/>
      <c r="F26" s="369"/>
    </row>
    <row r="27" spans="1:28" ht="120" customHeight="1">
      <c r="A27" s="183">
        <v>2.4</v>
      </c>
      <c r="B27" s="369" t="s">
        <v>318</v>
      </c>
      <c r="C27" s="369"/>
      <c r="D27" s="369"/>
      <c r="E27" s="369"/>
      <c r="F27" s="369"/>
    </row>
    <row r="28" spans="1:28" ht="97.5" customHeight="1">
      <c r="A28" s="177">
        <v>3</v>
      </c>
      <c r="B28" s="369" t="s">
        <v>319</v>
      </c>
      <c r="C28" s="369"/>
      <c r="D28" s="369"/>
      <c r="E28" s="369"/>
      <c r="F28" s="369"/>
    </row>
    <row r="29" spans="1:28" ht="62.25" customHeight="1">
      <c r="A29" s="183">
        <v>3.1</v>
      </c>
      <c r="B29" s="372" t="s">
        <v>320</v>
      </c>
      <c r="C29" s="372"/>
      <c r="D29" s="372"/>
      <c r="E29" s="372"/>
      <c r="F29" s="372"/>
    </row>
    <row r="30" spans="1:28" ht="57" customHeight="1">
      <c r="A30" s="183">
        <v>3.2</v>
      </c>
      <c r="B30" s="369" t="s">
        <v>321</v>
      </c>
      <c r="C30" s="369"/>
      <c r="D30" s="369"/>
      <c r="E30" s="369"/>
      <c r="F30" s="369"/>
    </row>
    <row r="31" spans="1:28" ht="62.25" customHeight="1">
      <c r="A31" s="183">
        <v>3.3</v>
      </c>
      <c r="B31" s="369" t="s">
        <v>322</v>
      </c>
      <c r="C31" s="369"/>
      <c r="D31" s="369"/>
      <c r="E31" s="369"/>
      <c r="F31" s="369"/>
    </row>
    <row r="32" spans="1:28" ht="79.5" customHeight="1">
      <c r="A32" s="177">
        <v>4</v>
      </c>
      <c r="B32" s="369" t="s">
        <v>323</v>
      </c>
      <c r="C32" s="369"/>
      <c r="D32" s="369"/>
      <c r="E32" s="369"/>
      <c r="F32" s="369"/>
    </row>
    <row r="33" spans="1:6" ht="89.25" customHeight="1">
      <c r="A33" s="177">
        <v>5</v>
      </c>
      <c r="B33" s="369" t="s">
        <v>324</v>
      </c>
      <c r="C33" s="369"/>
      <c r="D33" s="369"/>
      <c r="E33" s="369"/>
      <c r="F33" s="369"/>
    </row>
    <row r="34" spans="1:6" ht="16.5">
      <c r="A34" s="168"/>
      <c r="B34" s="184" t="str">
        <f>IF(ISERROR("Dated this " &amp; AG6 &amp; LOOKUP(AG6,AE1:AE27,AF1:AF27) &amp; " day of " &amp; AG8 &amp; " " &amp;AG9), "", "Dated this " &amp; AG6 &amp; LOOKUP(AG6,AE1:AE27,AF1:AF27) &amp; " day of " &amp; AG8 &amp; " " &amp;AG9)</f>
        <v/>
      </c>
      <c r="C34" s="184"/>
      <c r="D34" s="184"/>
      <c r="E34" s="185"/>
      <c r="F34" s="185"/>
    </row>
    <row r="35" spans="1:6" ht="16.5">
      <c r="A35" s="168"/>
      <c r="B35" s="184" t="s">
        <v>325</v>
      </c>
      <c r="C35" s="186"/>
      <c r="D35" s="187"/>
      <c r="E35" s="187"/>
      <c r="F35" s="187"/>
    </row>
    <row r="36" spans="1:6" ht="16.5">
      <c r="A36" s="168"/>
      <c r="B36" s="188"/>
      <c r="C36" s="187"/>
      <c r="D36" s="187"/>
      <c r="E36" s="184"/>
      <c r="F36" s="189" t="s">
        <v>326</v>
      </c>
    </row>
    <row r="37" spans="1:6" ht="16.5">
      <c r="A37" s="168"/>
      <c r="B37" s="188"/>
      <c r="C37" s="187"/>
      <c r="D37" s="184"/>
      <c r="E37" s="184"/>
      <c r="F37" s="189" t="str">
        <f>"For and on behalf of " &amp; 'Schedule-I'!C3</f>
        <v xml:space="preserve">For and on behalf of </v>
      </c>
    </row>
    <row r="38" spans="1:6" ht="16.5">
      <c r="A38" s="190"/>
      <c r="B38" s="190"/>
      <c r="C38" s="191"/>
      <c r="D38" s="190"/>
      <c r="E38" s="192"/>
      <c r="F38" s="170"/>
    </row>
    <row r="39" spans="1:6" ht="16.5">
      <c r="A39" s="193" t="s">
        <v>327</v>
      </c>
      <c r="B39" s="373">
        <f>'Name of Bidder'!C20</f>
        <v>0</v>
      </c>
      <c r="C39" s="373"/>
      <c r="D39" s="190"/>
      <c r="E39" s="192" t="s">
        <v>18</v>
      </c>
      <c r="F39" s="194">
        <f>'Name of Bidder'!C17</f>
        <v>0</v>
      </c>
    </row>
    <row r="40" spans="1:6" ht="16.5">
      <c r="A40" s="193" t="s">
        <v>297</v>
      </c>
      <c r="B40" s="194">
        <f>'Name of Bidder'!C21</f>
        <v>0</v>
      </c>
      <c r="C40" s="195"/>
      <c r="D40" s="190"/>
      <c r="E40" s="192" t="s">
        <v>20</v>
      </c>
      <c r="F40" s="194">
        <f>'Name of Bidder'!C18</f>
        <v>0</v>
      </c>
    </row>
    <row r="41" spans="1:6" ht="16.5">
      <c r="A41" s="168"/>
      <c r="B41" s="168"/>
      <c r="C41" s="168"/>
      <c r="D41" s="190"/>
      <c r="E41" s="192"/>
      <c r="F41" s="168"/>
    </row>
    <row r="42" spans="1:6" ht="16.5">
      <c r="A42" s="196" t="s">
        <v>328</v>
      </c>
      <c r="B42" s="197"/>
      <c r="C42" s="198"/>
      <c r="D42" s="184"/>
      <c r="E42" s="189"/>
      <c r="F42" s="184"/>
    </row>
    <row r="43" spans="1:6" ht="16.5">
      <c r="A43" s="374" t="s">
        <v>329</v>
      </c>
      <c r="B43" s="374"/>
      <c r="C43" s="374"/>
      <c r="D43" s="375"/>
      <c r="E43" s="375"/>
      <c r="F43" s="375"/>
    </row>
    <row r="44" spans="1:6" ht="16.5">
      <c r="A44" s="376"/>
      <c r="B44" s="376"/>
      <c r="C44" s="376"/>
      <c r="D44" s="125"/>
      <c r="E44" s="125"/>
      <c r="F44" s="125"/>
    </row>
    <row r="45" spans="1:6" ht="16.5">
      <c r="A45" s="378"/>
      <c r="B45" s="378"/>
      <c r="C45" s="378"/>
      <c r="D45" s="125"/>
      <c r="E45" s="125"/>
      <c r="F45" s="125"/>
    </row>
    <row r="46" spans="1:6" ht="16.5">
      <c r="A46" s="379" t="s">
        <v>330</v>
      </c>
      <c r="B46" s="379"/>
      <c r="C46" s="379"/>
      <c r="D46" s="375"/>
      <c r="E46" s="375"/>
      <c r="F46" s="375"/>
    </row>
    <row r="47" spans="1:6" ht="16.5">
      <c r="A47" s="379" t="s">
        <v>331</v>
      </c>
      <c r="B47" s="379"/>
      <c r="C47" s="379"/>
      <c r="D47" s="375"/>
      <c r="E47" s="375"/>
      <c r="F47" s="375"/>
    </row>
    <row r="48" spans="1:6" ht="16.5">
      <c r="A48" s="379" t="s">
        <v>332</v>
      </c>
      <c r="B48" s="379"/>
      <c r="C48" s="379"/>
      <c r="D48" s="375"/>
      <c r="E48" s="375"/>
      <c r="F48" s="375"/>
    </row>
    <row r="49" spans="1:6" ht="16.5">
      <c r="A49" s="374" t="s">
        <v>333</v>
      </c>
      <c r="B49" s="374"/>
      <c r="C49" s="374"/>
      <c r="D49" s="375"/>
      <c r="E49" s="375"/>
      <c r="F49" s="375"/>
    </row>
    <row r="50" spans="1:6" ht="16.5">
      <c r="A50" s="376"/>
      <c r="B50" s="376"/>
      <c r="C50" s="376"/>
      <c r="D50" s="125"/>
      <c r="E50" s="125"/>
      <c r="F50" s="125"/>
    </row>
    <row r="51" spans="1:6" ht="16.5">
      <c r="A51" s="378"/>
      <c r="B51" s="378"/>
      <c r="C51" s="378"/>
      <c r="D51" s="125"/>
      <c r="E51" s="125"/>
      <c r="F51" s="125"/>
    </row>
    <row r="52" spans="1:6" ht="37.5" customHeight="1">
      <c r="A52" s="38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80"/>
      <c r="C52" s="380"/>
      <c r="D52" s="380"/>
      <c r="E52" s="380"/>
      <c r="F52" s="380"/>
    </row>
    <row r="53" spans="1:6" ht="18.75">
      <c r="A53" s="377" t="s">
        <v>334</v>
      </c>
      <c r="B53" s="377"/>
      <c r="C53" s="377"/>
      <c r="D53" s="377"/>
      <c r="E53" s="377"/>
      <c r="F53" s="377"/>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Ch Gangadhar {सीएच. गंगाधर}</cp:lastModifiedBy>
  <cp:revision/>
  <dcterms:created xsi:type="dcterms:W3CDTF">2010-09-27T08:09:01Z</dcterms:created>
  <dcterms:modified xsi:type="dcterms:W3CDTF">2024-09-26T05:59:23Z</dcterms:modified>
  <cp:category/>
  <cp:contentStatus/>
</cp:coreProperties>
</file>