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Y:\RHQ AWARDED PACKAGES\OPEN TENDERS\E-Tendering\I-2597 Procurement of Battery bank for Dalkhola and Behrampore substation\Bid Docs\Vol III\"/>
    </mc:Choice>
  </mc:AlternateContent>
  <workbookProtection workbookPassword="EE4F" lockStructure="1"/>
  <bookViews>
    <workbookView xWindow="0" yWindow="0" windowWidth="15345" windowHeight="3945" tabRatio="632" firstSheet="2" activeTab="2"/>
  </bookViews>
  <sheets>
    <sheet name="Basic" sheetId="1" state="hidden" r:id="rId1"/>
    <sheet name="Cover" sheetId="2" state="hidden" r:id="rId2"/>
    <sheet name="Cover_1" sheetId="15" r:id="rId3"/>
    <sheet name="Instructions" sheetId="16" r:id="rId4"/>
    <sheet name="Names of Bidder" sheetId="18" r:id="rId5"/>
    <sheet name="Sch-1" sheetId="5" r:id="rId6"/>
    <sheet name="Sch-2" sheetId="6" r:id="rId7"/>
    <sheet name="Sch-3" sheetId="7" r:id="rId8"/>
    <sheet name="Sch-4" sheetId="8" r:id="rId9"/>
    <sheet name="Sch-5" sheetId="9" r:id="rId10"/>
    <sheet name="Sch-5A" sheetId="10" r:id="rId11"/>
    <sheet name="Discount" sheetId="11" state="hidden" r:id="rId12"/>
    <sheet name="Sch-5A After Discount" sheetId="12" state="hidden" r:id="rId13"/>
    <sheet name="Bid Form 2nd Envelope" sheetId="13" r:id="rId14"/>
    <sheet name="N to W" sheetId="14" state="hidden" r:id="rId15"/>
  </sheets>
  <externalReferences>
    <externalReference r:id="rId16"/>
    <externalReference r:id="rId17"/>
  </externalReferences>
  <definedNames>
    <definedName name="\A" localSheetId="3">#REF!</definedName>
    <definedName name="\A" localSheetId="4">#REF!</definedName>
    <definedName name="\A" localSheetId="6">#REF!</definedName>
    <definedName name="\A" localSheetId="7">#REF!</definedName>
    <definedName name="\A" localSheetId="8">#REF!</definedName>
    <definedName name="\A" localSheetId="9">#REF!</definedName>
    <definedName name="\A">#REF!</definedName>
    <definedName name="\B" localSheetId="3">#REF!</definedName>
    <definedName name="\B" localSheetId="4">#REF!</definedName>
    <definedName name="\B" localSheetId="6">#REF!</definedName>
    <definedName name="\B" localSheetId="7">#REF!</definedName>
    <definedName name="\B" localSheetId="8">#REF!</definedName>
    <definedName name="\B" localSheetId="9">#REF!</definedName>
    <definedName name="\B">#REF!</definedName>
    <definedName name="\C" localSheetId="3">#REF!</definedName>
    <definedName name="\C" localSheetId="4">#REF!</definedName>
    <definedName name="\C" localSheetId="6">#REF!</definedName>
    <definedName name="\C" localSheetId="7">#REF!</definedName>
    <definedName name="\C" localSheetId="8">#REF!</definedName>
    <definedName name="\C" localSheetId="9">#REF!</definedName>
    <definedName name="\C">#REF!</definedName>
    <definedName name="\M" localSheetId="3">#REF!</definedName>
    <definedName name="\M" localSheetId="4">#REF!</definedName>
    <definedName name="\M" localSheetId="6">#REF!</definedName>
    <definedName name="\M" localSheetId="7">#REF!</definedName>
    <definedName name="\M" localSheetId="8">#REF!</definedName>
    <definedName name="\M" localSheetId="9">#REF!</definedName>
    <definedName name="\M">#REF!</definedName>
    <definedName name="\N" localSheetId="3">#REF!</definedName>
    <definedName name="\N" localSheetId="4">#REF!</definedName>
    <definedName name="\N" localSheetId="6">#REF!</definedName>
    <definedName name="\N" localSheetId="7">#REF!</definedName>
    <definedName name="\N" localSheetId="8">#REF!</definedName>
    <definedName name="\N" localSheetId="9">#REF!</definedName>
    <definedName name="\N">#REF!</definedName>
    <definedName name="\P" localSheetId="3">#REF!</definedName>
    <definedName name="\P" localSheetId="4">#REF!</definedName>
    <definedName name="\P" localSheetId="6">#REF!</definedName>
    <definedName name="\P" localSheetId="7">#REF!</definedName>
    <definedName name="\P" localSheetId="8">#REF!</definedName>
    <definedName name="\P" localSheetId="9">#REF!</definedName>
    <definedName name="\P">#REF!</definedName>
    <definedName name="\R" localSheetId="3">#REF!</definedName>
    <definedName name="\R" localSheetId="4">#REF!</definedName>
    <definedName name="\R" localSheetId="6">#REF!</definedName>
    <definedName name="\R" localSheetId="7">#REF!</definedName>
    <definedName name="\R" localSheetId="8">#REF!</definedName>
    <definedName name="\R" localSheetId="9">#REF!</definedName>
    <definedName name="\R">#REF!</definedName>
    <definedName name="\U" localSheetId="3">#REF!</definedName>
    <definedName name="\U" localSheetId="4">#REF!</definedName>
    <definedName name="\U" localSheetId="6">#REF!</definedName>
    <definedName name="\U" localSheetId="7">#REF!</definedName>
    <definedName name="\U" localSheetId="8">#REF!</definedName>
    <definedName name="\U" localSheetId="9">#REF!</definedName>
    <definedName name="\U">#REF!</definedName>
    <definedName name="\V" localSheetId="3">#REF!</definedName>
    <definedName name="\V" localSheetId="4">#REF!</definedName>
    <definedName name="\V" localSheetId="6">#REF!</definedName>
    <definedName name="\V" localSheetId="7">#REF!</definedName>
    <definedName name="\V" localSheetId="8">#REF!</definedName>
    <definedName name="\V" localSheetId="9">#REF!</definedName>
    <definedName name="\V">#REF!</definedName>
    <definedName name="_xlnm._FilterDatabase" localSheetId="5" hidden="1">'Sch-1'!$B$21:$K$21</definedName>
    <definedName name="_xlnm._FilterDatabase" localSheetId="6" hidden="1">'Sch-2'!$B$16:$H$21</definedName>
    <definedName name="_xlnm._FilterDatabase" localSheetId="7" hidden="1">'Sch-3'!$B$18:$K$22</definedName>
    <definedName name="_xlnm._FilterDatabase" localSheetId="9" hidden="1">'Sch-5'!$B$17:$K$21</definedName>
    <definedName name="ab" localSheetId="3">#REF!</definedName>
    <definedName name="ab" localSheetId="4">#REF!</definedName>
    <definedName name="ab" localSheetId="6">#REF!</definedName>
    <definedName name="ab" localSheetId="7">#REF!</definedName>
    <definedName name="ab" localSheetId="8">#REF!</definedName>
    <definedName name="ab" localSheetId="9">#REF!</definedName>
    <definedName name="ab">#REF!</definedName>
    <definedName name="BL2A">#REF!</definedName>
    <definedName name="BL2A2">#REF!</definedName>
    <definedName name="BL2AA">#REF!</definedName>
    <definedName name="BL2AAA">#REF!</definedName>
    <definedName name="BL2B">#REF!</definedName>
    <definedName name="BL2BB">#REF!</definedName>
    <definedName name="BL2BBB">#REF!</definedName>
    <definedName name="BL2C">#REF!</definedName>
    <definedName name="BL2CC">#REF!</definedName>
    <definedName name="BL2CCC">#REF!</definedName>
    <definedName name="BL3A">#REF!</definedName>
    <definedName name="BL3AA">#REF!</definedName>
    <definedName name="BL3AAA">#REF!</definedName>
    <definedName name="BL3B">#REF!</definedName>
    <definedName name="BL3BB">#REF!</definedName>
    <definedName name="BL3BBB">#REF!</definedName>
    <definedName name="BL3C">#REF!</definedName>
    <definedName name="BL3CC">#REF!</definedName>
    <definedName name="BL3CCC">#REF!</definedName>
    <definedName name="BL4A">#REF!</definedName>
    <definedName name="BL4AA">#REF!</definedName>
    <definedName name="BL4AAA">#REF!</definedName>
    <definedName name="BL4B">#REF!</definedName>
    <definedName name="BL4BB">#REF!</definedName>
    <definedName name="BL4BBB">#REF!</definedName>
    <definedName name="BL4C">#REF!</definedName>
    <definedName name="BL4CC">#REF!</definedName>
    <definedName name="BL4CCC">#REF!</definedName>
    <definedName name="BL5A">#REF!</definedName>
    <definedName name="BL5AA">#REF!</definedName>
    <definedName name="BL5AAA">#REF!</definedName>
    <definedName name="BL5B">#REF!</definedName>
    <definedName name="BL5BB">#REF!</definedName>
    <definedName name="BL5BBB">#REF!</definedName>
    <definedName name="BL5C">#REF!</definedName>
    <definedName name="BL5CC">#REF!</definedName>
    <definedName name="BL5CCC">#REF!</definedName>
    <definedName name="CAPA1">#REF!</definedName>
    <definedName name="CAPA11">#REF!</definedName>
    <definedName name="CAPA111">#REF!</definedName>
    <definedName name="CAPA2">#REF!</definedName>
    <definedName name="CAPA22">#REF!</definedName>
    <definedName name="CAPA222">#REF!</definedName>
    <definedName name="CAPA3">#REF!</definedName>
    <definedName name="CAPA33">#REF!</definedName>
    <definedName name="CAPA333">#REF!</definedName>
    <definedName name="CAPA4">#REF!</definedName>
    <definedName name="CAPA44">#REF!</definedName>
    <definedName name="CAPA444">#REF!</definedName>
    <definedName name="CAPA7">#REF!</definedName>
    <definedName name="CAPA77">#REF!</definedName>
    <definedName name="CAPA777">#REF!</definedName>
    <definedName name="LA">#REF!</definedName>
    <definedName name="logo1">"Picture 7"</definedName>
    <definedName name="MANU1">#REF!</definedName>
    <definedName name="MANU11">#REF!</definedName>
    <definedName name="MANU111">#REF!</definedName>
    <definedName name="MANU2">#REF!</definedName>
    <definedName name="MANU22">#REF!</definedName>
    <definedName name="MANU222">#REF!</definedName>
    <definedName name="MANU3">#REF!</definedName>
    <definedName name="MANU33">#REF!</definedName>
    <definedName name="MANU333">#REF!</definedName>
    <definedName name="MANU4">#REF!</definedName>
    <definedName name="MANU44">#REF!</definedName>
    <definedName name="MANU444">#REF!</definedName>
    <definedName name="MANU5">#REF!</definedName>
    <definedName name="MANU55">#REF!</definedName>
    <definedName name="MANU555">#REF!</definedName>
    <definedName name="PATH1">#REF!</definedName>
    <definedName name="PATH11">#REF!</definedName>
    <definedName name="PATH111">#REF!</definedName>
    <definedName name="PATH2">#REF!</definedName>
    <definedName name="PATH22">#REF!</definedName>
    <definedName name="PATH222">#REF!</definedName>
    <definedName name="PATH3">#REF!</definedName>
    <definedName name="PATH33">#REF!</definedName>
    <definedName name="PATH333">#REF!</definedName>
    <definedName name="PATH4">#REF!</definedName>
    <definedName name="PATH44">#REF!</definedName>
    <definedName name="PATH444">#REF!</definedName>
    <definedName name="PATH5">#REF!</definedName>
    <definedName name="PATH55">#REF!</definedName>
    <definedName name="PATH555">#REF!</definedName>
    <definedName name="PATHAR1">#REF!</definedName>
    <definedName name="PATHAR2">#REF!</definedName>
    <definedName name="PATHAR3">#REF!</definedName>
    <definedName name="PATHJV1">#REF!</definedName>
    <definedName name="PATHJV11">#REF!</definedName>
    <definedName name="PATHJV111">#REF!</definedName>
    <definedName name="PATHJV2">#REF!</definedName>
    <definedName name="PATHJV22">#REF!</definedName>
    <definedName name="PATHJV222">#REF!</definedName>
    <definedName name="PATHJV3">#REF!</definedName>
    <definedName name="PATHJV33">#REF!</definedName>
    <definedName name="PATHJV333">#REF!</definedName>
    <definedName name="PATHJVPR1">#REF!</definedName>
    <definedName name="PATHJVPR11">#REF!</definedName>
    <definedName name="PATHJVPR111">#REF!</definedName>
    <definedName name="PATHJVPR2">#REF!</definedName>
    <definedName name="PATHJVPR22">#REF!</definedName>
    <definedName name="PATHJVPR222">#REF!</definedName>
    <definedName name="PATHLA1">#REF!</definedName>
    <definedName name="PATHLA2">#REF!</definedName>
    <definedName name="PATHLA3">#REF!</definedName>
    <definedName name="PATHLP1">#REF!</definedName>
    <definedName name="PATHLP2">#REF!</definedName>
    <definedName name="PATHLP3">#REF!</definedName>
    <definedName name="PATHPR1">#REF!</definedName>
    <definedName name="PATHPR2">#REF!</definedName>
    <definedName name="_xlnm.Print_Area" localSheetId="13">'Bid Form 2nd Envelope'!$A$1:$F$60</definedName>
    <definedName name="_xlnm.Print_Area" localSheetId="11">Discount!$A$2:$G$39</definedName>
    <definedName name="_xlnm.Print_Area" localSheetId="3">Instructions!$A$1:$C$55</definedName>
    <definedName name="_xlnm.Print_Area" localSheetId="4">'Names of Bidder'!$B$1:$D$19</definedName>
    <definedName name="_xlnm.Print_Area" localSheetId="5">'Sch-1'!$A$1:$K$27</definedName>
    <definedName name="_xlnm.Print_Area" localSheetId="6">'Sch-2'!$A$1:$H$28</definedName>
    <definedName name="_xlnm.Print_Area" localSheetId="7">'Sch-3'!$A$1:$AC$28</definedName>
    <definedName name="_xlnm.Print_Area" localSheetId="8">'Sch-4'!$A$1:$D$21</definedName>
    <definedName name="_xlnm.Print_Area" localSheetId="9">'Sch-5'!$A$1:$K$29</definedName>
    <definedName name="_xlnm.Print_Area" localSheetId="10">'Sch-5A'!$A$1:$D$30</definedName>
    <definedName name="_xlnm.Print_Area" localSheetId="12">'Sch-5A After Discount'!$A$1:$D$30</definedName>
    <definedName name="_xlnm.Print_Titles" localSheetId="5">'Sch-1'!$1:$16</definedName>
    <definedName name="_xlnm.Print_Titles" localSheetId="6">'Sch-2'!$1:$15</definedName>
    <definedName name="_xlnm.Print_Titles" localSheetId="7">'Sch-3'!$1:$16</definedName>
    <definedName name="_xlnm.Print_Titles" localSheetId="8">'Sch-4'!$3:$13</definedName>
    <definedName name="_xlnm.Print_Titles" localSheetId="9">'Sch-5'!$1:$16</definedName>
    <definedName name="_xlnm.Print_Titles" localSheetId="10">'Sch-5A'!$3:$13</definedName>
    <definedName name="_xlnm.Print_Titles" localSheetId="12">'Sch-5A After Discount'!$3:$13</definedName>
    <definedName name="_xlnm.Recorder" localSheetId="3">#REF!</definedName>
    <definedName name="_xlnm.Recorder" localSheetId="4">#REF!</definedName>
    <definedName name="_xlnm.Recorder" localSheetId="6">#REF!</definedName>
    <definedName name="_xlnm.Recorder" localSheetId="7">#REF!</definedName>
    <definedName name="_xlnm.Recorder" localSheetId="8">#REF!</definedName>
    <definedName name="_xlnm.Recorder" localSheetId="9">#REF!</definedName>
    <definedName name="_xlnm.Recorder">#REF!</definedName>
    <definedName name="TEST" localSheetId="3">#REF!</definedName>
    <definedName name="TEST" localSheetId="4">#REF!</definedName>
    <definedName name="TEST" localSheetId="6">#REF!</definedName>
    <definedName name="TEST" localSheetId="7">#REF!</definedName>
    <definedName name="TEST" localSheetId="8">#REF!</definedName>
    <definedName name="TEST" localSheetId="9">#REF!</definedName>
    <definedName name="TEST">#REF!</definedName>
    <definedName name="TO">#REF!</definedName>
    <definedName name="Z_01ACF2E1_8E61_4459_ABC1_B6C183DEED61_.wvu.PrintArea" localSheetId="13" hidden="1">'Bid Form 2nd Envelope'!$A$1:$F$60</definedName>
    <definedName name="Z_01ACF2E1_8E61_4459_ABC1_B6C183DEED61_.wvu.PrintArea" localSheetId="5" hidden="1">'Sch-1'!$A$1:$K$16</definedName>
    <definedName name="Z_01ACF2E1_8E61_4459_ABC1_B6C183DEED61_.wvu.PrintArea" localSheetId="6" hidden="1">'Sch-2'!$A$1:$H$15</definedName>
    <definedName name="Z_01ACF2E1_8E61_4459_ABC1_B6C183DEED61_.wvu.PrintArea" localSheetId="7" hidden="1">'Sch-3'!$A$1:$K$16</definedName>
    <definedName name="Z_01ACF2E1_8E61_4459_ABC1_B6C183DEED61_.wvu.PrintArea" localSheetId="8" hidden="1">'Sch-4'!$A$1:$D$22</definedName>
    <definedName name="Z_01ACF2E1_8E61_4459_ABC1_B6C183DEED61_.wvu.PrintArea" localSheetId="9" hidden="1">'Sch-5'!$A$1:$K$16</definedName>
    <definedName name="Z_01ACF2E1_8E61_4459_ABC1_B6C183DEED61_.wvu.PrintArea" localSheetId="10" hidden="1">'Sch-5A'!$A$1:$D$31</definedName>
    <definedName name="Z_01ACF2E1_8E61_4459_ABC1_B6C183DEED61_.wvu.PrintArea" localSheetId="12" hidden="1">'Sch-5A After Discount'!$A$1:$D$31</definedName>
    <definedName name="Z_01ACF2E1_8E61_4459_ABC1_B6C183DEED61_.wvu.PrintTitles" localSheetId="5" hidden="1">'Sch-1'!$14:$16</definedName>
    <definedName name="Z_01ACF2E1_8E61_4459_ABC1_B6C183DEED61_.wvu.PrintTitles" localSheetId="6" hidden="1">'Sch-2'!$14:$15</definedName>
    <definedName name="Z_01ACF2E1_8E61_4459_ABC1_B6C183DEED61_.wvu.PrintTitles" localSheetId="7" hidden="1">'Sch-3'!$14:$16</definedName>
    <definedName name="Z_01ACF2E1_8E61_4459_ABC1_B6C183DEED61_.wvu.PrintTitles" localSheetId="8" hidden="1">'Sch-4'!$3:$13</definedName>
    <definedName name="Z_01ACF2E1_8E61_4459_ABC1_B6C183DEED61_.wvu.PrintTitles" localSheetId="9" hidden="1">'Sch-5'!$14:$16</definedName>
    <definedName name="Z_01ACF2E1_8E61_4459_ABC1_B6C183DEED61_.wvu.PrintTitles" localSheetId="10" hidden="1">'Sch-5A'!$3:$13</definedName>
    <definedName name="Z_01ACF2E1_8E61_4459_ABC1_B6C183DEED61_.wvu.PrintTitles" localSheetId="12" hidden="1">'Sch-5A After Discount'!$3:$13</definedName>
    <definedName name="Z_091A6405_72DB_46E0_B81A_EC53A5C58396_.wvu.PrintArea" localSheetId="3" hidden="1">Instructions!$A$1:$C$55</definedName>
    <definedName name="Z_0DD8F97D_8C07_4CD0_8FF9_3A2505F13748_.wvu.Cols" localSheetId="13" hidden="1">'Bid Form 2nd Envelope'!$H:$H</definedName>
    <definedName name="Z_0DD8F97D_8C07_4CD0_8FF9_3A2505F13748_.wvu.Cols" localSheetId="11" hidden="1">Discount!$H:$M</definedName>
    <definedName name="Z_0DD8F97D_8C07_4CD0_8FF9_3A2505F13748_.wvu.Cols" localSheetId="5" hidden="1">'Sch-1'!$N:$N,'Sch-1'!$P:$V</definedName>
    <definedName name="Z_0DD8F97D_8C07_4CD0_8FF9_3A2505F13748_.wvu.Cols" localSheetId="6" hidden="1">'Sch-2'!$K:$K,'Sch-2'!$M:$S</definedName>
    <definedName name="Z_0DD8F97D_8C07_4CD0_8FF9_3A2505F13748_.wvu.Cols" localSheetId="7" hidden="1">'Sch-3'!$N:$N,'Sch-3'!$P:$V</definedName>
    <definedName name="Z_0DD8F97D_8C07_4CD0_8FF9_3A2505F13748_.wvu.Cols" localSheetId="9" hidden="1">'Sch-5'!$N:$N,'Sch-5'!$P:$V</definedName>
    <definedName name="Z_0DD8F97D_8C07_4CD0_8FF9_3A2505F13748_.wvu.Cols" localSheetId="12" hidden="1">'Sch-5A After Discount'!$H:$H</definedName>
    <definedName name="Z_0DD8F97D_8C07_4CD0_8FF9_3A2505F13748_.wvu.FilterData" localSheetId="5" hidden="1">'Sch-1'!$B$21:$K$21</definedName>
    <definedName name="Z_0DD8F97D_8C07_4CD0_8FF9_3A2505F13748_.wvu.FilterData" localSheetId="6" hidden="1">'Sch-2'!$B$16:$H$21</definedName>
    <definedName name="Z_0DD8F97D_8C07_4CD0_8FF9_3A2505F13748_.wvu.FilterData" localSheetId="7" hidden="1">'Sch-3'!$B$18:$K$22</definedName>
    <definedName name="Z_0DD8F97D_8C07_4CD0_8FF9_3A2505F13748_.wvu.FilterData" localSheetId="9" hidden="1">'Sch-5'!$B$17:$K$21</definedName>
    <definedName name="Z_0DD8F97D_8C07_4CD0_8FF9_3A2505F13748_.wvu.PrintArea" localSheetId="13" hidden="1">'Bid Form 2nd Envelope'!$A$1:$F$60</definedName>
    <definedName name="Z_0DD8F97D_8C07_4CD0_8FF9_3A2505F13748_.wvu.PrintArea" localSheetId="11" hidden="1">Discount!$A$2:$G$39</definedName>
    <definedName name="Z_0DD8F97D_8C07_4CD0_8FF9_3A2505F13748_.wvu.PrintArea" localSheetId="5" hidden="1">'Sch-1'!$A$1:$K$27</definedName>
    <definedName name="Z_0DD8F97D_8C07_4CD0_8FF9_3A2505F13748_.wvu.PrintArea" localSheetId="6" hidden="1">'Sch-2'!$A$1:$H$25</definedName>
    <definedName name="Z_0DD8F97D_8C07_4CD0_8FF9_3A2505F13748_.wvu.PrintArea" localSheetId="7" hidden="1">'Sch-3'!$A$1:$K$28</definedName>
    <definedName name="Z_0DD8F97D_8C07_4CD0_8FF9_3A2505F13748_.wvu.PrintArea" localSheetId="8" hidden="1">'Sch-4'!$A$1:$D$21</definedName>
    <definedName name="Z_0DD8F97D_8C07_4CD0_8FF9_3A2505F13748_.wvu.PrintArea" localSheetId="9" hidden="1">'Sch-5'!$A$1:$K$28</definedName>
    <definedName name="Z_0DD8F97D_8C07_4CD0_8FF9_3A2505F13748_.wvu.PrintArea" localSheetId="10" hidden="1">'Sch-5A'!$A$1:$D$30</definedName>
    <definedName name="Z_0DD8F97D_8C07_4CD0_8FF9_3A2505F13748_.wvu.PrintArea" localSheetId="12" hidden="1">'Sch-5A After Discount'!$A$1:$D$30</definedName>
    <definedName name="Z_0DD8F97D_8C07_4CD0_8FF9_3A2505F13748_.wvu.PrintTitles" localSheetId="5" hidden="1">'Sch-1'!$14:$16</definedName>
    <definedName name="Z_0DD8F97D_8C07_4CD0_8FF9_3A2505F13748_.wvu.PrintTitles" localSheetId="6" hidden="1">'Sch-2'!$14:$15</definedName>
    <definedName name="Z_0DD8F97D_8C07_4CD0_8FF9_3A2505F13748_.wvu.PrintTitles" localSheetId="7" hidden="1">'Sch-3'!$14:$16</definedName>
    <definedName name="Z_0DD8F97D_8C07_4CD0_8FF9_3A2505F13748_.wvu.PrintTitles" localSheetId="8" hidden="1">'Sch-4'!$3:$13</definedName>
    <definedName name="Z_0DD8F97D_8C07_4CD0_8FF9_3A2505F13748_.wvu.PrintTitles" localSheetId="9" hidden="1">'Sch-5'!$14:$16</definedName>
    <definedName name="Z_0DD8F97D_8C07_4CD0_8FF9_3A2505F13748_.wvu.PrintTitles" localSheetId="10" hidden="1">'Sch-5A'!$3:$13</definedName>
    <definedName name="Z_0DD8F97D_8C07_4CD0_8FF9_3A2505F13748_.wvu.PrintTitles" localSheetId="12" hidden="1">'Sch-5A After Discount'!$3:$13</definedName>
    <definedName name="Z_0DD8F97D_8C07_4CD0_8FF9_3A2505F13748_.wvu.Rows" localSheetId="13" hidden="1">'Bid Form 2nd Envelope'!#REF!,'Bid Form 2nd Envelope'!$29:$29,'Bid Form 2nd Envelope'!$31:$31</definedName>
    <definedName name="Z_0DD8F97D_8C07_4CD0_8FF9_3A2505F13748_.wvu.Rows" localSheetId="1" hidden="1">Cover!$7:$7</definedName>
    <definedName name="Z_0DD8F97D_8C07_4CD0_8FF9_3A2505F13748_.wvu.Rows" localSheetId="11" hidden="1">Discount!$21:$21,Discount!$27:$29,Discount!$31:$33</definedName>
    <definedName name="Z_0DD8F97D_8C07_4CD0_8FF9_3A2505F13748_.wvu.Rows" localSheetId="5" hidden="1">'Sch-1'!#REF!</definedName>
    <definedName name="Z_0DD8F97D_8C07_4CD0_8FF9_3A2505F13748_.wvu.Rows" localSheetId="6" hidden="1">'Sch-2'!#REF!</definedName>
    <definedName name="Z_0DD8F97D_8C07_4CD0_8FF9_3A2505F13748_.wvu.Rows" localSheetId="7" hidden="1">'Sch-3'!#REF!</definedName>
    <definedName name="Z_0DD8F97D_8C07_4CD0_8FF9_3A2505F13748_.wvu.Rows" localSheetId="8" hidden="1">'Sch-4'!#REF!,'Sch-4'!#REF!</definedName>
    <definedName name="Z_0DD8F97D_8C07_4CD0_8FF9_3A2505F13748_.wvu.Rows" localSheetId="9" hidden="1">'Sch-5'!$23:$23</definedName>
    <definedName name="Z_0DD8F97D_8C07_4CD0_8FF9_3A2505F13748_.wvu.Rows" localSheetId="10" hidden="1">'Sch-5A'!$20:$21,'Sch-5A'!#REF!</definedName>
    <definedName name="Z_0DD8F97D_8C07_4CD0_8FF9_3A2505F13748_.wvu.Rows" localSheetId="12" hidden="1">'Sch-5A After Discount'!$20:$21,'Sch-5A After Discount'!#REF!</definedName>
    <definedName name="Z_14D7F02E_BCCA_4517_ABC7_537FF4AEB67A_.wvu.Cols" localSheetId="5" hidden="1">'Sch-1'!$P:$V</definedName>
    <definedName name="Z_14D7F02E_BCCA_4517_ABC7_537FF4AEB67A_.wvu.Cols" localSheetId="6" hidden="1">'Sch-2'!$M:$S</definedName>
    <definedName name="Z_14D7F02E_BCCA_4517_ABC7_537FF4AEB67A_.wvu.Cols" localSheetId="7" hidden="1">'Sch-3'!$P:$V</definedName>
    <definedName name="Z_14D7F02E_BCCA_4517_ABC7_537FF4AEB67A_.wvu.Cols" localSheetId="9" hidden="1">'Sch-5'!$P:$V</definedName>
    <definedName name="Z_14D7F02E_BCCA_4517_ABC7_537FF4AEB67A_.wvu.PrintArea" localSheetId="13" hidden="1">'Bid Form 2nd Envelope'!$A$1:$F$60</definedName>
    <definedName name="Z_14D7F02E_BCCA_4517_ABC7_537FF4AEB67A_.wvu.PrintArea" localSheetId="3" hidden="1">Instructions!$A$1:$C$55</definedName>
    <definedName name="Z_14D7F02E_BCCA_4517_ABC7_537FF4AEB67A_.wvu.PrintArea" localSheetId="5" hidden="1">'Sch-1'!$A$1:$K$28</definedName>
    <definedName name="Z_14D7F02E_BCCA_4517_ABC7_537FF4AEB67A_.wvu.PrintArea" localSheetId="6" hidden="1">'Sch-2'!$A$1:$H$26</definedName>
    <definedName name="Z_14D7F02E_BCCA_4517_ABC7_537FF4AEB67A_.wvu.PrintArea" localSheetId="7" hidden="1">'Sch-3'!$A$1:$K$29</definedName>
    <definedName name="Z_14D7F02E_BCCA_4517_ABC7_537FF4AEB67A_.wvu.PrintArea" localSheetId="8" hidden="1">'Sch-4'!$A$1:$D$21</definedName>
    <definedName name="Z_14D7F02E_BCCA_4517_ABC7_537FF4AEB67A_.wvu.PrintArea" localSheetId="9" hidden="1">'Sch-5'!$A$1:$K$29</definedName>
    <definedName name="Z_14D7F02E_BCCA_4517_ABC7_537FF4AEB67A_.wvu.PrintArea" localSheetId="10" hidden="1">'Sch-5A'!$A$1:$D$30</definedName>
    <definedName name="Z_14D7F02E_BCCA_4517_ABC7_537FF4AEB67A_.wvu.PrintArea" localSheetId="12" hidden="1">'Sch-5A After Discount'!$A$1:$D$30</definedName>
    <definedName name="Z_14D7F02E_BCCA_4517_ABC7_537FF4AEB67A_.wvu.PrintTitles" localSheetId="5" hidden="1">'Sch-1'!$14:$16</definedName>
    <definedName name="Z_14D7F02E_BCCA_4517_ABC7_537FF4AEB67A_.wvu.PrintTitles" localSheetId="6" hidden="1">'Sch-2'!$14:$15</definedName>
    <definedName name="Z_14D7F02E_BCCA_4517_ABC7_537FF4AEB67A_.wvu.PrintTitles" localSheetId="7" hidden="1">'Sch-3'!$14:$16</definedName>
    <definedName name="Z_14D7F02E_BCCA_4517_ABC7_537FF4AEB67A_.wvu.PrintTitles" localSheetId="8" hidden="1">'Sch-4'!$3:$13</definedName>
    <definedName name="Z_14D7F02E_BCCA_4517_ABC7_537FF4AEB67A_.wvu.PrintTitles" localSheetId="9" hidden="1">'Sch-5'!$14:$16</definedName>
    <definedName name="Z_14D7F02E_BCCA_4517_ABC7_537FF4AEB67A_.wvu.PrintTitles" localSheetId="10" hidden="1">'Sch-5A'!$3:$13</definedName>
    <definedName name="Z_14D7F02E_BCCA_4517_ABC7_537FF4AEB67A_.wvu.PrintTitles" localSheetId="12" hidden="1">'Sch-5A After Discount'!$3:$13</definedName>
    <definedName name="Z_16B70025_9CA2_4F36_80BF_1F4ACCC1B53C_.wvu.PrintArea" localSheetId="8" hidden="1">'Sch-4'!$A$1:$D$21</definedName>
    <definedName name="Z_16B70025_9CA2_4F36_80BF_1F4ACCC1B53C_.wvu.PrintTitles" localSheetId="8" hidden="1">'Sch-4'!$3:$13</definedName>
    <definedName name="Z_16B70025_9CA2_4F36_80BF_1F4ACCC1B53C_.wvu.Rows" localSheetId="8" hidden="1">'Sch-4'!#REF!,'Sch-4'!#REF!</definedName>
    <definedName name="Z_20CBBF41_A202_4892_A83D_52713C1F8A9E_.wvu.Cols" localSheetId="13" hidden="1">'Bid Form 2nd Envelope'!$H:$H</definedName>
    <definedName name="Z_20CBBF41_A202_4892_A83D_52713C1F8A9E_.wvu.Cols" localSheetId="11" hidden="1">Discount!$I:$J</definedName>
    <definedName name="Z_20CBBF41_A202_4892_A83D_52713C1F8A9E_.wvu.Cols" localSheetId="5" hidden="1">'Sch-1'!$L:$L,'Sch-1'!$N:$N,'Sch-1'!$P:$V</definedName>
    <definedName name="Z_20CBBF41_A202_4892_A83D_52713C1F8A9E_.wvu.Cols" localSheetId="6" hidden="1">'Sch-2'!$I:$I,'Sch-2'!$K:$K,'Sch-2'!$M:$S</definedName>
    <definedName name="Z_20CBBF41_A202_4892_A83D_52713C1F8A9E_.wvu.Cols" localSheetId="7" hidden="1">'Sch-3'!$L:$L,'Sch-3'!$N:$N,'Sch-3'!$P:$V</definedName>
    <definedName name="Z_20CBBF41_A202_4892_A83D_52713C1F8A9E_.wvu.Cols" localSheetId="9" hidden="1">'Sch-5'!$L:$L,'Sch-5'!$N:$N,'Sch-5'!$P:$V</definedName>
    <definedName name="Z_20CBBF41_A202_4892_A83D_52713C1F8A9E_.wvu.FilterData" localSheetId="5" hidden="1">'Sch-1'!$B$21:$K$21</definedName>
    <definedName name="Z_20CBBF41_A202_4892_A83D_52713C1F8A9E_.wvu.FilterData" localSheetId="6" hidden="1">'Sch-2'!$B$16:$H$21</definedName>
    <definedName name="Z_20CBBF41_A202_4892_A83D_52713C1F8A9E_.wvu.FilterData" localSheetId="7" hidden="1">'Sch-3'!$B$18:$K$22</definedName>
    <definedName name="Z_20CBBF41_A202_4892_A83D_52713C1F8A9E_.wvu.FilterData" localSheetId="9" hidden="1">'Sch-5'!$B$17:$K$21</definedName>
    <definedName name="Z_20CBBF41_A202_4892_A83D_52713C1F8A9E_.wvu.PrintArea" localSheetId="13" hidden="1">'Bid Form 2nd Envelope'!$A$1:$F$60</definedName>
    <definedName name="Z_20CBBF41_A202_4892_A83D_52713C1F8A9E_.wvu.PrintArea" localSheetId="11" hidden="1">Discount!$A$2:$G$39</definedName>
    <definedName name="Z_20CBBF41_A202_4892_A83D_52713C1F8A9E_.wvu.PrintArea" localSheetId="5" hidden="1">'Sch-1'!$A$1:$K$27</definedName>
    <definedName name="Z_20CBBF41_A202_4892_A83D_52713C1F8A9E_.wvu.PrintArea" localSheetId="6" hidden="1">'Sch-2'!$A$1:$H$25</definedName>
    <definedName name="Z_20CBBF41_A202_4892_A83D_52713C1F8A9E_.wvu.PrintArea" localSheetId="7" hidden="1">'Sch-3'!$A$1:$K$28</definedName>
    <definedName name="Z_20CBBF41_A202_4892_A83D_52713C1F8A9E_.wvu.PrintArea" localSheetId="9" hidden="1">'Sch-5'!$A$1:$K$28</definedName>
    <definedName name="Z_20CBBF41_A202_4892_A83D_52713C1F8A9E_.wvu.PrintArea" localSheetId="10" hidden="1">'Sch-5A'!$A$1:$D$30</definedName>
    <definedName name="Z_20CBBF41_A202_4892_A83D_52713C1F8A9E_.wvu.PrintArea" localSheetId="12" hidden="1">'Sch-5A After Discount'!$A$1:$D$30</definedName>
    <definedName name="Z_20CBBF41_A202_4892_A83D_52713C1F8A9E_.wvu.PrintTitles" localSheetId="5" hidden="1">'Sch-1'!$1:$16</definedName>
    <definedName name="Z_20CBBF41_A202_4892_A83D_52713C1F8A9E_.wvu.PrintTitles" localSheetId="6" hidden="1">'Sch-2'!$1:$15</definedName>
    <definedName name="Z_20CBBF41_A202_4892_A83D_52713C1F8A9E_.wvu.PrintTitles" localSheetId="7" hidden="1">'Sch-3'!$1:$16</definedName>
    <definedName name="Z_20CBBF41_A202_4892_A83D_52713C1F8A9E_.wvu.PrintTitles" localSheetId="9" hidden="1">'Sch-5'!$1:$16</definedName>
    <definedName name="Z_20CBBF41_A202_4892_A83D_52713C1F8A9E_.wvu.PrintTitles" localSheetId="10" hidden="1">'Sch-5A'!$3:$13</definedName>
    <definedName name="Z_20CBBF41_A202_4892_A83D_52713C1F8A9E_.wvu.PrintTitles" localSheetId="12" hidden="1">'Sch-5A After Discount'!$3:$13</definedName>
    <definedName name="Z_20CBBF41_A202_4892_A83D_52713C1F8A9E_.wvu.Rows" localSheetId="13" hidden="1">'Bid Form 2nd Envelope'!$29:$29,'Bid Form 2nd Envelope'!$31:$31,'Bid Form 2nd Envelope'!$35:$39</definedName>
    <definedName name="Z_20CBBF41_A202_4892_A83D_52713C1F8A9E_.wvu.Rows" localSheetId="1" hidden="1">Cover!$7:$7</definedName>
    <definedName name="Z_20CBBF41_A202_4892_A83D_52713C1F8A9E_.wvu.Rows" localSheetId="11" hidden="1">Discount!$16:$29</definedName>
    <definedName name="Z_20CBBF41_A202_4892_A83D_52713C1F8A9E_.wvu.Rows" localSheetId="5" hidden="1">'Sch-1'!#REF!</definedName>
    <definedName name="Z_20CBBF41_A202_4892_A83D_52713C1F8A9E_.wvu.Rows" localSheetId="6" hidden="1">'Sch-2'!#REF!</definedName>
    <definedName name="Z_20CBBF41_A202_4892_A83D_52713C1F8A9E_.wvu.Rows" localSheetId="7" hidden="1">'Sch-3'!#REF!</definedName>
    <definedName name="Z_20CBBF41_A202_4892_A83D_52713C1F8A9E_.wvu.Rows" localSheetId="9" hidden="1">'Sch-5'!$23:$23</definedName>
    <definedName name="Z_20CBBF41_A202_4892_A83D_52713C1F8A9E_.wvu.Rows" localSheetId="10" hidden="1">'Sch-5A'!$14:$17,'Sch-5A'!$20:$23</definedName>
    <definedName name="Z_20CBBF41_A202_4892_A83D_52713C1F8A9E_.wvu.Rows" localSheetId="12" hidden="1">'Sch-5A After Discount'!$14:$23</definedName>
    <definedName name="Z_237D8718_39ED_4FFE_B3B2_D1192F8D2E87_.wvu.Cols" localSheetId="4" hidden="1">'Names of Bidder'!$A:$A</definedName>
    <definedName name="Z_237D8718_39ED_4FFE_B3B2_D1192F8D2E87_.wvu.PrintArea" localSheetId="4" hidden="1">'Names of Bidder'!$B$1:$E$19</definedName>
    <definedName name="Z_27A45B7A_04F2_4516_B80B_5ED0825D4ED3_.wvu.Cols" localSheetId="11" hidden="1">Discount!$I:$K</definedName>
    <definedName name="Z_27A45B7A_04F2_4516_B80B_5ED0825D4ED3_.wvu.Cols" localSheetId="5" hidden="1">'Sch-1'!$N:$N,'Sch-1'!$P:$V</definedName>
    <definedName name="Z_27A45B7A_04F2_4516_B80B_5ED0825D4ED3_.wvu.Cols" localSheetId="6" hidden="1">'Sch-2'!$K:$K,'Sch-2'!$M:$S</definedName>
    <definedName name="Z_27A45B7A_04F2_4516_B80B_5ED0825D4ED3_.wvu.Cols" localSheetId="7" hidden="1">'Sch-3'!$N:$N,'Sch-3'!$P:$V</definedName>
    <definedName name="Z_27A45B7A_04F2_4516_B80B_5ED0825D4ED3_.wvu.Cols" localSheetId="9" hidden="1">'Sch-5'!$N:$N,'Sch-5'!$P:$V</definedName>
    <definedName name="Z_27A45B7A_04F2_4516_B80B_5ED0825D4ED3_.wvu.FilterData" localSheetId="5" hidden="1">'Sch-1'!$B$21:$K$21</definedName>
    <definedName name="Z_27A45B7A_04F2_4516_B80B_5ED0825D4ED3_.wvu.FilterData" localSheetId="6" hidden="1">'Sch-2'!$B$16:$H$21</definedName>
    <definedName name="Z_27A45B7A_04F2_4516_B80B_5ED0825D4ED3_.wvu.FilterData" localSheetId="7" hidden="1">'Sch-3'!$B$18:$K$22</definedName>
    <definedName name="Z_27A45B7A_04F2_4516_B80B_5ED0825D4ED3_.wvu.FilterData" localSheetId="9" hidden="1">'Sch-5'!$B$17:$K$21</definedName>
    <definedName name="Z_27A45B7A_04F2_4516_B80B_5ED0825D4ED3_.wvu.PrintArea" localSheetId="13" hidden="1">'Bid Form 2nd Envelope'!$A$1:$F$60</definedName>
    <definedName name="Z_27A45B7A_04F2_4516_B80B_5ED0825D4ED3_.wvu.PrintArea" localSheetId="11" hidden="1">Discount!$A$2:$G$39</definedName>
    <definedName name="Z_27A45B7A_04F2_4516_B80B_5ED0825D4ED3_.wvu.PrintArea" localSheetId="3" hidden="1">Instructions!$A$1:$C$55</definedName>
    <definedName name="Z_27A45B7A_04F2_4516_B80B_5ED0825D4ED3_.wvu.PrintArea" localSheetId="5" hidden="1">'Sch-1'!$A$1:$K$27</definedName>
    <definedName name="Z_27A45B7A_04F2_4516_B80B_5ED0825D4ED3_.wvu.PrintArea" localSheetId="6" hidden="1">'Sch-2'!$A$1:$H$25</definedName>
    <definedName name="Z_27A45B7A_04F2_4516_B80B_5ED0825D4ED3_.wvu.PrintArea" localSheetId="7" hidden="1">'Sch-3'!$A$1:$K$28</definedName>
    <definedName name="Z_27A45B7A_04F2_4516_B80B_5ED0825D4ED3_.wvu.PrintArea" localSheetId="8" hidden="1">'Sch-4'!$A$1:$D$21</definedName>
    <definedName name="Z_27A45B7A_04F2_4516_B80B_5ED0825D4ED3_.wvu.PrintArea" localSheetId="9" hidden="1">'Sch-5'!$A$1:$K$28</definedName>
    <definedName name="Z_27A45B7A_04F2_4516_B80B_5ED0825D4ED3_.wvu.PrintArea" localSheetId="10" hidden="1">'Sch-5A'!$A$1:$D$30</definedName>
    <definedName name="Z_27A45B7A_04F2_4516_B80B_5ED0825D4ED3_.wvu.PrintArea" localSheetId="12" hidden="1">'Sch-5A After Discount'!$A$1:$D$30</definedName>
    <definedName name="Z_27A45B7A_04F2_4516_B80B_5ED0825D4ED3_.wvu.PrintTitles" localSheetId="5" hidden="1">'Sch-1'!$14:$16</definedName>
    <definedName name="Z_27A45B7A_04F2_4516_B80B_5ED0825D4ED3_.wvu.PrintTitles" localSheetId="6" hidden="1">'Sch-2'!$14:$15</definedName>
    <definedName name="Z_27A45B7A_04F2_4516_B80B_5ED0825D4ED3_.wvu.PrintTitles" localSheetId="7" hidden="1">'Sch-3'!$14:$16</definedName>
    <definedName name="Z_27A45B7A_04F2_4516_B80B_5ED0825D4ED3_.wvu.PrintTitles" localSheetId="8" hidden="1">'Sch-4'!$3:$13</definedName>
    <definedName name="Z_27A45B7A_04F2_4516_B80B_5ED0825D4ED3_.wvu.PrintTitles" localSheetId="9" hidden="1">'Sch-5'!$14:$16</definedName>
    <definedName name="Z_27A45B7A_04F2_4516_B80B_5ED0825D4ED3_.wvu.PrintTitles" localSheetId="10" hidden="1">'Sch-5A'!$3:$13</definedName>
    <definedName name="Z_27A45B7A_04F2_4516_B80B_5ED0825D4ED3_.wvu.PrintTitles" localSheetId="12" hidden="1">'Sch-5A After Discount'!$3:$13</definedName>
    <definedName name="Z_27A45B7A_04F2_4516_B80B_5ED0825D4ED3_.wvu.Rows" localSheetId="1" hidden="1">Cover!$7:$7</definedName>
    <definedName name="Z_27A45B7A_04F2_4516_B80B_5ED0825D4ED3_.wvu.Rows" localSheetId="11" hidden="1">Discount!$28:$29</definedName>
    <definedName name="Z_2A6E02DA_6025_4CF8_BF90_3061C510AE53_.wvu.PrintArea" localSheetId="3" hidden="1">Instructions!$A$1:$C$55</definedName>
    <definedName name="Z_2A6E02DA_6025_4CF8_BF90_3061C510AE53_.wvu.Rows" localSheetId="3" hidden="1">Instructions!#REF!</definedName>
    <definedName name="Z_2FDEDC7A_220A_4BDB_8FCD_0C556B60E1DF_.wvu.Cols" localSheetId="4" hidden="1">'Names of Bidder'!$A:$A</definedName>
    <definedName name="Z_2FDEDC7A_220A_4BDB_8FCD_0C556B60E1DF_.wvu.PrintArea" localSheetId="4" hidden="1">'Names of Bidder'!$B$1:$D$19</definedName>
    <definedName name="Z_38BADFEC_005D_4348_A1C4_C10C151F5DFC_.wvu.PrintArea" localSheetId="3" hidden="1">Instructions!$A$1:$C$55</definedName>
    <definedName name="Z_38BADFEC_005D_4348_A1C4_C10C151F5DFC_.wvu.Rows" localSheetId="3" hidden="1">Instructions!#REF!</definedName>
    <definedName name="Z_3AF5D368_0F40_4903_B06B_A4E8DE0BBD2F_.wvu.PrintArea" localSheetId="3" hidden="1">Instructions!$A$1:$C$55</definedName>
    <definedName name="Z_4C2A6BCE_1067_41DA_B8E4_030BD18363EA_.wvu.Cols" localSheetId="13" hidden="1">'Bid Form 2nd Envelope'!$H:$H</definedName>
    <definedName name="Z_4C2A6BCE_1067_41DA_B8E4_030BD18363EA_.wvu.Cols" localSheetId="11" hidden="1">Discount!$H:$L</definedName>
    <definedName name="Z_4C2A6BCE_1067_41DA_B8E4_030BD18363EA_.wvu.Cols" localSheetId="5" hidden="1">'Sch-1'!$L:$U</definedName>
    <definedName name="Z_4C2A6BCE_1067_41DA_B8E4_030BD18363EA_.wvu.Cols" localSheetId="6" hidden="1">'Sch-2'!$F:$F,'Sch-2'!$I:$I,'Sch-2'!$K:$K,'Sch-2'!$M:$S</definedName>
    <definedName name="Z_4C2A6BCE_1067_41DA_B8E4_030BD18363EA_.wvu.Cols" localSheetId="7" hidden="1">'Sch-3'!$L:$U</definedName>
    <definedName name="Z_4C2A6BCE_1067_41DA_B8E4_030BD18363EA_.wvu.Cols" localSheetId="9" hidden="1">'Sch-5'!$P:$V</definedName>
    <definedName name="Z_4C2A6BCE_1067_41DA_B8E4_030BD18363EA_.wvu.Cols" localSheetId="10" hidden="1">'Sch-5A'!$F:$F</definedName>
    <definedName name="Z_4C2A6BCE_1067_41DA_B8E4_030BD18363EA_.wvu.Cols" localSheetId="12" hidden="1">'Sch-5A After Discount'!$H:$H</definedName>
    <definedName name="Z_4C2A6BCE_1067_41DA_B8E4_030BD18363EA_.wvu.FilterData" localSheetId="5" hidden="1">'Sch-1'!$B$21:$K$21</definedName>
    <definedName name="Z_4C2A6BCE_1067_41DA_B8E4_030BD18363EA_.wvu.FilterData" localSheetId="6" hidden="1">'Sch-2'!$B$16:$H$21</definedName>
    <definedName name="Z_4C2A6BCE_1067_41DA_B8E4_030BD18363EA_.wvu.FilterData" localSheetId="7" hidden="1">'Sch-3'!$B$18:$K$22</definedName>
    <definedName name="Z_4C2A6BCE_1067_41DA_B8E4_030BD18363EA_.wvu.FilterData" localSheetId="9" hidden="1">'Sch-5'!$B$17:$K$21</definedName>
    <definedName name="Z_4C2A6BCE_1067_41DA_B8E4_030BD18363EA_.wvu.PrintArea" localSheetId="13" hidden="1">'Bid Form 2nd Envelope'!$A$1:$F$60</definedName>
    <definedName name="Z_4C2A6BCE_1067_41DA_B8E4_030BD18363EA_.wvu.PrintArea" localSheetId="11" hidden="1">Discount!$A$2:$G$39</definedName>
    <definedName name="Z_4C2A6BCE_1067_41DA_B8E4_030BD18363EA_.wvu.PrintArea" localSheetId="5" hidden="1">'Sch-1'!$A$1:$K$23</definedName>
    <definedName name="Z_4C2A6BCE_1067_41DA_B8E4_030BD18363EA_.wvu.PrintArea" localSheetId="6" hidden="1">'Sch-2'!$A$1:$H$21</definedName>
    <definedName name="Z_4C2A6BCE_1067_41DA_B8E4_030BD18363EA_.wvu.PrintArea" localSheetId="7" hidden="1">'Sch-3'!$A$1:$K$28</definedName>
    <definedName name="Z_4C2A6BCE_1067_41DA_B8E4_030BD18363EA_.wvu.PrintArea" localSheetId="8" hidden="1">'Sch-4'!$A$1:$D$21</definedName>
    <definedName name="Z_4C2A6BCE_1067_41DA_B8E4_030BD18363EA_.wvu.PrintArea" localSheetId="9" hidden="1">'Sch-5'!$A$1:$K$24</definedName>
    <definedName name="Z_4C2A6BCE_1067_41DA_B8E4_030BD18363EA_.wvu.PrintArea" localSheetId="10" hidden="1">'Sch-5A'!$A$1:$D$30</definedName>
    <definedName name="Z_4C2A6BCE_1067_41DA_B8E4_030BD18363EA_.wvu.PrintArea" localSheetId="12" hidden="1">'Sch-5A After Discount'!$A$1:$D$30</definedName>
    <definedName name="Z_4C2A6BCE_1067_41DA_B8E4_030BD18363EA_.wvu.PrintTitles" localSheetId="5" hidden="1">'Sch-1'!$1:$16</definedName>
    <definedName name="Z_4C2A6BCE_1067_41DA_B8E4_030BD18363EA_.wvu.PrintTitles" localSheetId="6" hidden="1">'Sch-2'!$1:$15</definedName>
    <definedName name="Z_4C2A6BCE_1067_41DA_B8E4_030BD18363EA_.wvu.PrintTitles" localSheetId="7" hidden="1">'Sch-3'!$1:$16</definedName>
    <definedName name="Z_4C2A6BCE_1067_41DA_B8E4_030BD18363EA_.wvu.PrintTitles" localSheetId="8" hidden="1">'Sch-4'!$3:$13</definedName>
    <definedName name="Z_4C2A6BCE_1067_41DA_B8E4_030BD18363EA_.wvu.PrintTitles" localSheetId="9" hidden="1">'Sch-5'!$1:$16</definedName>
    <definedName name="Z_4C2A6BCE_1067_41DA_B8E4_030BD18363EA_.wvu.PrintTitles" localSheetId="10" hidden="1">'Sch-5A'!$3:$13</definedName>
    <definedName name="Z_4C2A6BCE_1067_41DA_B8E4_030BD18363EA_.wvu.PrintTitles" localSheetId="12" hidden="1">'Sch-5A After Discount'!$3:$13</definedName>
    <definedName name="Z_4C2A6BCE_1067_41DA_B8E4_030BD18363EA_.wvu.Rows" localSheetId="13" hidden="1">'Bid Form 2nd Envelope'!$29:$29,'Bid Form 2nd Envelope'!$31:$31,'Bid Form 2nd Envelope'!$35:$39</definedName>
    <definedName name="Z_4C2A6BCE_1067_41DA_B8E4_030BD18363EA_.wvu.Rows" localSheetId="1" hidden="1">Cover!$7:$7</definedName>
    <definedName name="Z_4C2A6BCE_1067_41DA_B8E4_030BD18363EA_.wvu.Rows" localSheetId="11" hidden="1">Discount!$18:$18,Discount!$21:$21,Discount!$24:$24,Discount!$27:$29,Discount!$31:$33</definedName>
    <definedName name="Z_4C2A6BCE_1067_41DA_B8E4_030BD18363EA_.wvu.Rows" localSheetId="7" hidden="1">'Sch-3'!$23:$24</definedName>
    <definedName name="Z_4C2A6BCE_1067_41DA_B8E4_030BD18363EA_.wvu.Rows" localSheetId="9" hidden="1">'Sch-5'!$23:$23</definedName>
    <definedName name="Z_4F65FF32_EC61_4022_A399_2986D7B6B8B3_.wvu.Cols" localSheetId="13" hidden="1">'Bid Form 2nd Envelope'!$Z:$AJ</definedName>
    <definedName name="Z_4F65FF32_EC61_4022_A399_2986D7B6B8B3_.wvu.Cols" localSheetId="5" hidden="1">'Sch-1'!$P:$V</definedName>
    <definedName name="Z_4F65FF32_EC61_4022_A399_2986D7B6B8B3_.wvu.Cols" localSheetId="6" hidden="1">'Sch-2'!$M:$S</definedName>
    <definedName name="Z_4F65FF32_EC61_4022_A399_2986D7B6B8B3_.wvu.Cols" localSheetId="7" hidden="1">'Sch-3'!$P:$V</definedName>
    <definedName name="Z_4F65FF32_EC61_4022_A399_2986D7B6B8B3_.wvu.Cols" localSheetId="9" hidden="1">'Sch-5'!$P:$V</definedName>
    <definedName name="Z_4F65FF32_EC61_4022_A399_2986D7B6B8B3_.wvu.PrintArea" localSheetId="13" hidden="1">'Bid Form 2nd Envelope'!$A$1:$F$60</definedName>
    <definedName name="Z_4F65FF32_EC61_4022_A399_2986D7B6B8B3_.wvu.PrintArea" localSheetId="11" hidden="1">Discount!$A$2:$G$38</definedName>
    <definedName name="Z_4F65FF32_EC61_4022_A399_2986D7B6B8B3_.wvu.PrintArea" localSheetId="3" hidden="1">Instructions!$A$1:$C$55</definedName>
    <definedName name="Z_4F65FF32_EC61_4022_A399_2986D7B6B8B3_.wvu.PrintArea" localSheetId="5" hidden="1">'Sch-1'!$A$1:$K$16</definedName>
    <definedName name="Z_4F65FF32_EC61_4022_A399_2986D7B6B8B3_.wvu.PrintArea" localSheetId="6" hidden="1">'Sch-2'!$A$1:$H$15</definedName>
    <definedName name="Z_4F65FF32_EC61_4022_A399_2986D7B6B8B3_.wvu.PrintArea" localSheetId="7" hidden="1">'Sch-3'!$A$1:$K$16</definedName>
    <definedName name="Z_4F65FF32_EC61_4022_A399_2986D7B6B8B3_.wvu.PrintArea" localSheetId="8" hidden="1">'Sch-4'!$A$1:$D$21</definedName>
    <definedName name="Z_4F65FF32_EC61_4022_A399_2986D7B6B8B3_.wvu.PrintArea" localSheetId="9" hidden="1">'Sch-5'!$A$1:$K$16</definedName>
    <definedName name="Z_4F65FF32_EC61_4022_A399_2986D7B6B8B3_.wvu.PrintArea" localSheetId="10" hidden="1">'Sch-5A'!$A$1:$D$30</definedName>
    <definedName name="Z_4F65FF32_EC61_4022_A399_2986D7B6B8B3_.wvu.PrintArea" localSheetId="12" hidden="1">'Sch-5A After Discount'!$A$1:$D$30</definedName>
    <definedName name="Z_4F65FF32_EC61_4022_A399_2986D7B6B8B3_.wvu.PrintTitles" localSheetId="5" hidden="1">'Sch-1'!$14:$16</definedName>
    <definedName name="Z_4F65FF32_EC61_4022_A399_2986D7B6B8B3_.wvu.PrintTitles" localSheetId="6" hidden="1">'Sch-2'!$14:$15</definedName>
    <definedName name="Z_4F65FF32_EC61_4022_A399_2986D7B6B8B3_.wvu.PrintTitles" localSheetId="7" hidden="1">'Sch-3'!$14:$16</definedName>
    <definedName name="Z_4F65FF32_EC61_4022_A399_2986D7B6B8B3_.wvu.PrintTitles" localSheetId="8" hidden="1">'Sch-4'!$3:$13</definedName>
    <definedName name="Z_4F65FF32_EC61_4022_A399_2986D7B6B8B3_.wvu.PrintTitles" localSheetId="9" hidden="1">'Sch-5'!$14:$16</definedName>
    <definedName name="Z_4F65FF32_EC61_4022_A399_2986D7B6B8B3_.wvu.PrintTitles" localSheetId="10" hidden="1">'Sch-5A'!$3:$13</definedName>
    <definedName name="Z_4F65FF32_EC61_4022_A399_2986D7B6B8B3_.wvu.PrintTitles" localSheetId="12" hidden="1">'Sch-5A After Discount'!$3:$13</definedName>
    <definedName name="Z_4F65FF32_EC61_4022_A399_2986D7B6B8B3_.wvu.Rows" localSheetId="5" hidden="1">'Sch-1'!#REF!</definedName>
    <definedName name="Z_4F65FF32_EC61_4022_A399_2986D7B6B8B3_.wvu.Rows" localSheetId="6" hidden="1">'Sch-2'!#REF!</definedName>
    <definedName name="Z_4F65FF32_EC61_4022_A399_2986D7B6B8B3_.wvu.Rows" localSheetId="7" hidden="1">'Sch-3'!#REF!</definedName>
    <definedName name="Z_4F65FF32_EC61_4022_A399_2986D7B6B8B3_.wvu.Rows" localSheetId="9" hidden="1">'Sch-5'!#REF!</definedName>
    <definedName name="Z_521B9B62_B5E4_4E18_A682_03EC47CAA2D7_.wvu.Cols" localSheetId="13" hidden="1">'Bid Form 2nd Envelope'!$H:$H</definedName>
    <definedName name="Z_521B9B62_B5E4_4E18_A682_03EC47CAA2D7_.wvu.Cols" localSheetId="11" hidden="1">Discount!$H:$L</definedName>
    <definedName name="Z_521B9B62_B5E4_4E18_A682_03EC47CAA2D7_.wvu.Cols" localSheetId="5" hidden="1">'Sch-1'!$L:$U</definedName>
    <definedName name="Z_521B9B62_B5E4_4E18_A682_03EC47CAA2D7_.wvu.Cols" localSheetId="6" hidden="1">'Sch-2'!$F:$F,'Sch-2'!$I:$I,'Sch-2'!$K:$K,'Sch-2'!$M:$S</definedName>
    <definedName name="Z_521B9B62_B5E4_4E18_A682_03EC47CAA2D7_.wvu.Cols" localSheetId="7" hidden="1">'Sch-3'!$L:$U</definedName>
    <definedName name="Z_521B9B62_B5E4_4E18_A682_03EC47CAA2D7_.wvu.Cols" localSheetId="9" hidden="1">'Sch-5'!$P:$V</definedName>
    <definedName name="Z_521B9B62_B5E4_4E18_A682_03EC47CAA2D7_.wvu.Cols" localSheetId="10" hidden="1">'Sch-5A'!$F:$F</definedName>
    <definedName name="Z_521B9B62_B5E4_4E18_A682_03EC47CAA2D7_.wvu.Cols" localSheetId="12" hidden="1">'Sch-5A After Discount'!$H:$H</definedName>
    <definedName name="Z_521B9B62_B5E4_4E18_A682_03EC47CAA2D7_.wvu.FilterData" localSheetId="5" hidden="1">'Sch-1'!$B$21:$K$21</definedName>
    <definedName name="Z_521B9B62_B5E4_4E18_A682_03EC47CAA2D7_.wvu.FilterData" localSheetId="6" hidden="1">'Sch-2'!$B$16:$H$21</definedName>
    <definedName name="Z_521B9B62_B5E4_4E18_A682_03EC47CAA2D7_.wvu.FilterData" localSheetId="7" hidden="1">'Sch-3'!$B$18:$K$22</definedName>
    <definedName name="Z_521B9B62_B5E4_4E18_A682_03EC47CAA2D7_.wvu.FilterData" localSheetId="9" hidden="1">'Sch-5'!$B$17:$K$21</definedName>
    <definedName name="Z_521B9B62_B5E4_4E18_A682_03EC47CAA2D7_.wvu.PrintArea" localSheetId="13" hidden="1">'Bid Form 2nd Envelope'!$A$1:$F$60</definedName>
    <definedName name="Z_521B9B62_B5E4_4E18_A682_03EC47CAA2D7_.wvu.PrintArea" localSheetId="11" hidden="1">Discount!$A$2:$G$39</definedName>
    <definedName name="Z_521B9B62_B5E4_4E18_A682_03EC47CAA2D7_.wvu.PrintArea" localSheetId="5" hidden="1">'Sch-1'!$A$1:$K$23</definedName>
    <definedName name="Z_521B9B62_B5E4_4E18_A682_03EC47CAA2D7_.wvu.PrintArea" localSheetId="6" hidden="1">'Sch-2'!$A$1:$H$21</definedName>
    <definedName name="Z_521B9B62_B5E4_4E18_A682_03EC47CAA2D7_.wvu.PrintArea" localSheetId="7" hidden="1">'Sch-3'!$A$1:$K$28</definedName>
    <definedName name="Z_521B9B62_B5E4_4E18_A682_03EC47CAA2D7_.wvu.PrintArea" localSheetId="8" hidden="1">'Sch-4'!$A$1:$D$21</definedName>
    <definedName name="Z_521B9B62_B5E4_4E18_A682_03EC47CAA2D7_.wvu.PrintArea" localSheetId="9" hidden="1">'Sch-5'!$A$1:$K$24</definedName>
    <definedName name="Z_521B9B62_B5E4_4E18_A682_03EC47CAA2D7_.wvu.PrintArea" localSheetId="10" hidden="1">'Sch-5A'!$A$1:$D$30</definedName>
    <definedName name="Z_521B9B62_B5E4_4E18_A682_03EC47CAA2D7_.wvu.PrintArea" localSheetId="12" hidden="1">'Sch-5A After Discount'!$A$1:$D$30</definedName>
    <definedName name="Z_521B9B62_B5E4_4E18_A682_03EC47CAA2D7_.wvu.PrintTitles" localSheetId="5" hidden="1">'Sch-1'!$1:$16</definedName>
    <definedName name="Z_521B9B62_B5E4_4E18_A682_03EC47CAA2D7_.wvu.PrintTitles" localSheetId="6" hidden="1">'Sch-2'!$1:$15</definedName>
    <definedName name="Z_521B9B62_B5E4_4E18_A682_03EC47CAA2D7_.wvu.PrintTitles" localSheetId="7" hidden="1">'Sch-3'!$1:$16</definedName>
    <definedName name="Z_521B9B62_B5E4_4E18_A682_03EC47CAA2D7_.wvu.PrintTitles" localSheetId="8" hidden="1">'Sch-4'!$3:$13</definedName>
    <definedName name="Z_521B9B62_B5E4_4E18_A682_03EC47CAA2D7_.wvu.PrintTitles" localSheetId="9" hidden="1">'Sch-5'!$1:$16</definedName>
    <definedName name="Z_521B9B62_B5E4_4E18_A682_03EC47CAA2D7_.wvu.PrintTitles" localSheetId="10" hidden="1">'Sch-5A'!$3:$13</definedName>
    <definedName name="Z_521B9B62_B5E4_4E18_A682_03EC47CAA2D7_.wvu.PrintTitles" localSheetId="12" hidden="1">'Sch-5A After Discount'!$3:$13</definedName>
    <definedName name="Z_521B9B62_B5E4_4E18_A682_03EC47CAA2D7_.wvu.Rows" localSheetId="13" hidden="1">'Bid Form 2nd Envelope'!$29:$29,'Bid Form 2nd Envelope'!$31:$31,'Bid Form 2nd Envelope'!$35:$39</definedName>
    <definedName name="Z_521B9B62_B5E4_4E18_A682_03EC47CAA2D7_.wvu.Rows" localSheetId="1" hidden="1">Cover!$7:$7</definedName>
    <definedName name="Z_521B9B62_B5E4_4E18_A682_03EC47CAA2D7_.wvu.Rows" localSheetId="11" hidden="1">Discount!$18:$18,Discount!$21:$21,Discount!$24:$24,Discount!$27:$29,Discount!$31:$33</definedName>
    <definedName name="Z_521B9B62_B5E4_4E18_A682_03EC47CAA2D7_.wvu.Rows" localSheetId="7" hidden="1">'Sch-3'!$23:$24</definedName>
    <definedName name="Z_521B9B62_B5E4_4E18_A682_03EC47CAA2D7_.wvu.Rows" localSheetId="9" hidden="1">'Sch-5'!$23:$23</definedName>
    <definedName name="Z_58D82F59_8CF6_455F_B9F4_081499FDF243_.wvu.Cols" localSheetId="11" hidden="1">Discount!$I:$M</definedName>
    <definedName name="Z_58D82F59_8CF6_455F_B9F4_081499FDF243_.wvu.PrintArea" localSheetId="11" hidden="1">Discount!$A$2:$G$39</definedName>
    <definedName name="Z_58D82F59_8CF6_455F_B9F4_081499FDF243_.wvu.Rows" localSheetId="11" hidden="1">Discount!$20:$20,Discount!$26:$26</definedName>
    <definedName name="Z_5C6610A7_30B1_43C5_B47D_FDA0FBB789C6_.wvu.PrintArea" localSheetId="3" hidden="1">Instructions!$A$1:$C$55</definedName>
    <definedName name="Z_611D8B62_9C40_451B_ABB4_92F111B2BF43_.wvu.PrintArea" localSheetId="3" hidden="1">Instructions!$A$1:$C$55</definedName>
    <definedName name="Z_6269FB24_FD69_4B06_B4F9_A51A4D37F8E4_.wvu.Cols" localSheetId="13" hidden="1">'Bid Form 2nd Envelope'!$H:$H</definedName>
    <definedName name="Z_6269FB24_FD69_4B06_B4F9_A51A4D37F8E4_.wvu.Cols" localSheetId="11" hidden="1">Discount!$H:$M</definedName>
    <definedName name="Z_6269FB24_FD69_4B06_B4F9_A51A4D37F8E4_.wvu.Cols" localSheetId="5" hidden="1">'Sch-1'!$N:$N,'Sch-1'!$P:$V</definedName>
    <definedName name="Z_6269FB24_FD69_4B06_B4F9_A51A4D37F8E4_.wvu.Cols" localSheetId="6" hidden="1">'Sch-2'!$K:$K,'Sch-2'!$M:$S</definedName>
    <definedName name="Z_6269FB24_FD69_4B06_B4F9_A51A4D37F8E4_.wvu.Cols" localSheetId="7" hidden="1">'Sch-3'!$N:$N,'Sch-3'!$P:$V</definedName>
    <definedName name="Z_6269FB24_FD69_4B06_B4F9_A51A4D37F8E4_.wvu.Cols" localSheetId="9" hidden="1">'Sch-5'!$N:$N,'Sch-5'!$P:$V</definedName>
    <definedName name="Z_6269FB24_FD69_4B06_B4F9_A51A4D37F8E4_.wvu.Cols" localSheetId="12" hidden="1">'Sch-5A After Discount'!$H:$H</definedName>
    <definedName name="Z_6269FB24_FD69_4B06_B4F9_A51A4D37F8E4_.wvu.FilterData" localSheetId="5" hidden="1">'Sch-1'!$B$21:$K$21</definedName>
    <definedName name="Z_6269FB24_FD69_4B06_B4F9_A51A4D37F8E4_.wvu.FilterData" localSheetId="6" hidden="1">'Sch-2'!$B$16:$H$21</definedName>
    <definedName name="Z_6269FB24_FD69_4B06_B4F9_A51A4D37F8E4_.wvu.FilterData" localSheetId="7" hidden="1">'Sch-3'!$B$18:$K$22</definedName>
    <definedName name="Z_6269FB24_FD69_4B06_B4F9_A51A4D37F8E4_.wvu.FilterData" localSheetId="9" hidden="1">'Sch-5'!$B$17:$K$21</definedName>
    <definedName name="Z_6269FB24_FD69_4B06_B4F9_A51A4D37F8E4_.wvu.PrintArea" localSheetId="13" hidden="1">'Bid Form 2nd Envelope'!$A$1:$F$60</definedName>
    <definedName name="Z_6269FB24_FD69_4B06_B4F9_A51A4D37F8E4_.wvu.PrintArea" localSheetId="11" hidden="1">Discount!$A$2:$G$39</definedName>
    <definedName name="Z_6269FB24_FD69_4B06_B4F9_A51A4D37F8E4_.wvu.PrintArea" localSheetId="5" hidden="1">'Sch-1'!$A$1:$K$27</definedName>
    <definedName name="Z_6269FB24_FD69_4B06_B4F9_A51A4D37F8E4_.wvu.PrintArea" localSheetId="6" hidden="1">'Sch-2'!$A$1:$H$25</definedName>
    <definedName name="Z_6269FB24_FD69_4B06_B4F9_A51A4D37F8E4_.wvu.PrintArea" localSheetId="7" hidden="1">'Sch-3'!$A$1:$K$28</definedName>
    <definedName name="Z_6269FB24_FD69_4B06_B4F9_A51A4D37F8E4_.wvu.PrintArea" localSheetId="9" hidden="1">'Sch-5'!$A$1:$K$28</definedName>
    <definedName name="Z_6269FB24_FD69_4B06_B4F9_A51A4D37F8E4_.wvu.PrintArea" localSheetId="10" hidden="1">'Sch-5A'!$A$1:$D$30</definedName>
    <definedName name="Z_6269FB24_FD69_4B06_B4F9_A51A4D37F8E4_.wvu.PrintArea" localSheetId="12" hidden="1">'Sch-5A After Discount'!$A$1:$D$30</definedName>
    <definedName name="Z_6269FB24_FD69_4B06_B4F9_A51A4D37F8E4_.wvu.PrintTitles" localSheetId="5" hidden="1">'Sch-1'!$1:$16</definedName>
    <definedName name="Z_6269FB24_FD69_4B06_B4F9_A51A4D37F8E4_.wvu.PrintTitles" localSheetId="6" hidden="1">'Sch-2'!$1:$15</definedName>
    <definedName name="Z_6269FB24_FD69_4B06_B4F9_A51A4D37F8E4_.wvu.PrintTitles" localSheetId="7" hidden="1">'Sch-3'!$1:$16</definedName>
    <definedName name="Z_6269FB24_FD69_4B06_B4F9_A51A4D37F8E4_.wvu.PrintTitles" localSheetId="9" hidden="1">'Sch-5'!$1:$16</definedName>
    <definedName name="Z_6269FB24_FD69_4B06_B4F9_A51A4D37F8E4_.wvu.PrintTitles" localSheetId="10" hidden="1">'Sch-5A'!$3:$13</definedName>
    <definedName name="Z_6269FB24_FD69_4B06_B4F9_A51A4D37F8E4_.wvu.PrintTitles" localSheetId="12" hidden="1">'Sch-5A After Discount'!$3:$13</definedName>
    <definedName name="Z_6269FB24_FD69_4B06_B4F9_A51A4D37F8E4_.wvu.Rows" localSheetId="13" hidden="1">'Bid Form 2nd Envelope'!$29:$29,'Bid Form 2nd Envelope'!$31:$31,'Bid Form 2nd Envelope'!$35:$39</definedName>
    <definedName name="Z_6269FB24_FD69_4B06_B4F9_A51A4D37F8E4_.wvu.Rows" localSheetId="1" hidden="1">Cover!$7:$7</definedName>
    <definedName name="Z_6269FB24_FD69_4B06_B4F9_A51A4D37F8E4_.wvu.Rows" localSheetId="11" hidden="1">Discount!$16:$29,Discount!$31:$33</definedName>
    <definedName name="Z_6269FB24_FD69_4B06_B4F9_A51A4D37F8E4_.wvu.Rows" localSheetId="5" hidden="1">'Sch-1'!#REF!</definedName>
    <definedName name="Z_6269FB24_FD69_4B06_B4F9_A51A4D37F8E4_.wvu.Rows" localSheetId="6" hidden="1">'Sch-2'!#REF!</definedName>
    <definedName name="Z_6269FB24_FD69_4B06_B4F9_A51A4D37F8E4_.wvu.Rows" localSheetId="7" hidden="1">'Sch-3'!#REF!</definedName>
    <definedName name="Z_6269FB24_FD69_4B06_B4F9_A51A4D37F8E4_.wvu.Rows" localSheetId="9" hidden="1">'Sch-5'!$23:$23</definedName>
    <definedName name="Z_6269FB24_FD69_4B06_B4F9_A51A4D37F8E4_.wvu.Rows" localSheetId="10" hidden="1">'Sch-5A'!$14:$17,'Sch-5A'!$20:$23</definedName>
    <definedName name="Z_6269FB24_FD69_4B06_B4F9_A51A4D37F8E4_.wvu.Rows" localSheetId="12" hidden="1">'Sch-5A After Discount'!$14:$17,'Sch-5A After Discount'!$20:$23</definedName>
    <definedName name="Z_696D9240_6693_44E8_B9A4_2BFADD101EE2_.wvu.Cols" localSheetId="11" hidden="1">Discount!$I:$M</definedName>
    <definedName name="Z_696D9240_6693_44E8_B9A4_2BFADD101EE2_.wvu.PrintArea" localSheetId="11" hidden="1">Discount!$A$2:$G$39</definedName>
    <definedName name="Z_696D9240_6693_44E8_B9A4_2BFADD101EE2_.wvu.Rows" localSheetId="11" hidden="1">Discount!$20:$20,Discount!$26:$26</definedName>
    <definedName name="Z_6A6F11F6_4979_4331_B451_38654332CB39_.wvu.Cols" localSheetId="4" hidden="1">'Names of Bidder'!$A:$A</definedName>
    <definedName name="Z_6A6F11F6_4979_4331_B451_38654332CB39_.wvu.PrintArea" localSheetId="4" hidden="1">'Names of Bidder'!$B$1:$D$19</definedName>
    <definedName name="Z_76EF76C6_407E_4B5E_855E_3AC1614CD1AB_.wvu.Cols" localSheetId="13" hidden="1">'Bid Form 2nd Envelope'!$H:$H</definedName>
    <definedName name="Z_76EF76C6_407E_4B5E_855E_3AC1614CD1AB_.wvu.Cols" localSheetId="11" hidden="1">Discount!$I:$J</definedName>
    <definedName name="Z_76EF76C6_407E_4B5E_855E_3AC1614CD1AB_.wvu.Cols" localSheetId="5" hidden="1">'Sch-1'!$L:$L,'Sch-1'!$N:$N,'Sch-1'!$P:$V</definedName>
    <definedName name="Z_76EF76C6_407E_4B5E_855E_3AC1614CD1AB_.wvu.Cols" localSheetId="6" hidden="1">'Sch-2'!$I:$I,'Sch-2'!$K:$K,'Sch-2'!$M:$S</definedName>
    <definedName name="Z_76EF76C6_407E_4B5E_855E_3AC1614CD1AB_.wvu.Cols" localSheetId="7" hidden="1">'Sch-3'!$L:$L,'Sch-3'!$N:$N,'Sch-3'!$P:$V</definedName>
    <definedName name="Z_76EF76C6_407E_4B5E_855E_3AC1614CD1AB_.wvu.Cols" localSheetId="9" hidden="1">'Sch-5'!$L:$L,'Sch-5'!$N:$N,'Sch-5'!$P:$V</definedName>
    <definedName name="Z_76EF76C6_407E_4B5E_855E_3AC1614CD1AB_.wvu.FilterData" localSheetId="5" hidden="1">'Sch-1'!$B$21:$K$21</definedName>
    <definedName name="Z_76EF76C6_407E_4B5E_855E_3AC1614CD1AB_.wvu.FilterData" localSheetId="6" hidden="1">'Sch-2'!$B$16:$H$21</definedName>
    <definedName name="Z_76EF76C6_407E_4B5E_855E_3AC1614CD1AB_.wvu.FilterData" localSheetId="7" hidden="1">'Sch-3'!$B$18:$K$22</definedName>
    <definedName name="Z_76EF76C6_407E_4B5E_855E_3AC1614CD1AB_.wvu.FilterData" localSheetId="9" hidden="1">'Sch-5'!$B$17:$K$21</definedName>
    <definedName name="Z_76EF76C6_407E_4B5E_855E_3AC1614CD1AB_.wvu.PrintArea" localSheetId="13" hidden="1">'Bid Form 2nd Envelope'!$A$1:$F$60</definedName>
    <definedName name="Z_76EF76C6_407E_4B5E_855E_3AC1614CD1AB_.wvu.PrintArea" localSheetId="11" hidden="1">Discount!$A$2:$G$39</definedName>
    <definedName name="Z_76EF76C6_407E_4B5E_855E_3AC1614CD1AB_.wvu.PrintArea" localSheetId="5" hidden="1">'Sch-1'!$A$1:$K$27</definedName>
    <definedName name="Z_76EF76C6_407E_4B5E_855E_3AC1614CD1AB_.wvu.PrintArea" localSheetId="6" hidden="1">'Sch-2'!$A$1:$H$25</definedName>
    <definedName name="Z_76EF76C6_407E_4B5E_855E_3AC1614CD1AB_.wvu.PrintArea" localSheetId="7" hidden="1">'Sch-3'!$A$1:$K$28</definedName>
    <definedName name="Z_76EF76C6_407E_4B5E_855E_3AC1614CD1AB_.wvu.PrintArea" localSheetId="9" hidden="1">'Sch-5'!$A$1:$K$28</definedName>
    <definedName name="Z_76EF76C6_407E_4B5E_855E_3AC1614CD1AB_.wvu.PrintArea" localSheetId="10" hidden="1">'Sch-5A'!$A$1:$D$30</definedName>
    <definedName name="Z_76EF76C6_407E_4B5E_855E_3AC1614CD1AB_.wvu.PrintArea" localSheetId="12" hidden="1">'Sch-5A After Discount'!$A$1:$D$30</definedName>
    <definedName name="Z_76EF76C6_407E_4B5E_855E_3AC1614CD1AB_.wvu.PrintTitles" localSheetId="5" hidden="1">'Sch-1'!$1:$16</definedName>
    <definedName name="Z_76EF76C6_407E_4B5E_855E_3AC1614CD1AB_.wvu.PrintTitles" localSheetId="6" hidden="1">'Sch-2'!$1:$15</definedName>
    <definedName name="Z_76EF76C6_407E_4B5E_855E_3AC1614CD1AB_.wvu.PrintTitles" localSheetId="7" hidden="1">'Sch-3'!$1:$16</definedName>
    <definedName name="Z_76EF76C6_407E_4B5E_855E_3AC1614CD1AB_.wvu.PrintTitles" localSheetId="9" hidden="1">'Sch-5'!$1:$16</definedName>
    <definedName name="Z_76EF76C6_407E_4B5E_855E_3AC1614CD1AB_.wvu.PrintTitles" localSheetId="10" hidden="1">'Sch-5A'!$3:$13</definedName>
    <definedName name="Z_76EF76C6_407E_4B5E_855E_3AC1614CD1AB_.wvu.PrintTitles" localSheetId="12" hidden="1">'Sch-5A After Discount'!$3:$13</definedName>
    <definedName name="Z_76EF76C6_407E_4B5E_855E_3AC1614CD1AB_.wvu.Rows" localSheetId="13" hidden="1">'Bid Form 2nd Envelope'!$29:$29,'Bid Form 2nd Envelope'!$31:$31,'Bid Form 2nd Envelope'!$35:$39</definedName>
    <definedName name="Z_76EF76C6_407E_4B5E_855E_3AC1614CD1AB_.wvu.Rows" localSheetId="1" hidden="1">Cover!$7:$7</definedName>
    <definedName name="Z_76EF76C6_407E_4B5E_855E_3AC1614CD1AB_.wvu.Rows" localSheetId="11" hidden="1">Discount!$16:$29</definedName>
    <definedName name="Z_76EF76C6_407E_4B5E_855E_3AC1614CD1AB_.wvu.Rows" localSheetId="5" hidden="1">'Sch-1'!#REF!</definedName>
    <definedName name="Z_76EF76C6_407E_4B5E_855E_3AC1614CD1AB_.wvu.Rows" localSheetId="6" hidden="1">'Sch-2'!#REF!</definedName>
    <definedName name="Z_76EF76C6_407E_4B5E_855E_3AC1614CD1AB_.wvu.Rows" localSheetId="7" hidden="1">'Sch-3'!#REF!</definedName>
    <definedName name="Z_76EF76C6_407E_4B5E_855E_3AC1614CD1AB_.wvu.Rows" localSheetId="9" hidden="1">'Sch-5'!$23:$23</definedName>
    <definedName name="Z_76EF76C6_407E_4B5E_855E_3AC1614CD1AB_.wvu.Rows" localSheetId="10" hidden="1">'Sch-5A'!$14:$17,'Sch-5A'!$20:$23</definedName>
    <definedName name="Z_76EF76C6_407E_4B5E_855E_3AC1614CD1AB_.wvu.Rows" localSheetId="12" hidden="1">'Sch-5A After Discount'!$14:$23</definedName>
    <definedName name="Z_7C2FE42D_100D_42C1_B89A_7B6FB08C8EE8_.wvu.PrintArea" localSheetId="8" hidden="1">'Sch-4'!$A$1:$D$21</definedName>
    <definedName name="Z_7C2FE42D_100D_42C1_B89A_7B6FB08C8EE8_.wvu.PrintTitles" localSheetId="8" hidden="1">'Sch-4'!$3:$13</definedName>
    <definedName name="Z_7C2FE42D_100D_42C1_B89A_7B6FB08C8EE8_.wvu.Rows" localSheetId="8" hidden="1">'Sch-4'!#REF!,'Sch-4'!#REF!</definedName>
    <definedName name="Z_7E37D0FD_9786_4A30_A877_91D7F3F2D059_.wvu.Cols" localSheetId="13" hidden="1">'Bid Form 2nd Envelope'!$H:$H</definedName>
    <definedName name="Z_7E37D0FD_9786_4A30_A877_91D7F3F2D059_.wvu.Cols" localSheetId="11" hidden="1">Discount!$H:$L</definedName>
    <definedName name="Z_7E37D0FD_9786_4A30_A877_91D7F3F2D059_.wvu.Cols" localSheetId="5" hidden="1">'Sch-1'!$L:$U</definedName>
    <definedName name="Z_7E37D0FD_9786_4A30_A877_91D7F3F2D059_.wvu.Cols" localSheetId="6" hidden="1">'Sch-2'!$F:$F,'Sch-2'!$I:$I,'Sch-2'!$K:$K,'Sch-2'!$M:$S</definedName>
    <definedName name="Z_7E37D0FD_9786_4A30_A877_91D7F3F2D059_.wvu.Cols" localSheetId="7" hidden="1">'Sch-3'!$L:$U</definedName>
    <definedName name="Z_7E37D0FD_9786_4A30_A877_91D7F3F2D059_.wvu.Cols" localSheetId="9" hidden="1">'Sch-5'!$P:$V</definedName>
    <definedName name="Z_7E37D0FD_9786_4A30_A877_91D7F3F2D059_.wvu.Cols" localSheetId="10" hidden="1">'Sch-5A'!$F:$F</definedName>
    <definedName name="Z_7E37D0FD_9786_4A30_A877_91D7F3F2D059_.wvu.Cols" localSheetId="12" hidden="1">'Sch-5A After Discount'!$H:$H</definedName>
    <definedName name="Z_7E37D0FD_9786_4A30_A877_91D7F3F2D059_.wvu.FilterData" localSheetId="5" hidden="1">'Sch-1'!$B$21:$K$21</definedName>
    <definedName name="Z_7E37D0FD_9786_4A30_A877_91D7F3F2D059_.wvu.FilterData" localSheetId="6" hidden="1">'Sch-2'!$B$16:$H$21</definedName>
    <definedName name="Z_7E37D0FD_9786_4A30_A877_91D7F3F2D059_.wvu.FilterData" localSheetId="7" hidden="1">'Sch-3'!$B$18:$K$22</definedName>
    <definedName name="Z_7E37D0FD_9786_4A30_A877_91D7F3F2D059_.wvu.FilterData" localSheetId="9" hidden="1">'Sch-5'!$B$17:$K$21</definedName>
    <definedName name="Z_7E37D0FD_9786_4A30_A877_91D7F3F2D059_.wvu.PrintArea" localSheetId="13" hidden="1">'Bid Form 2nd Envelope'!$A$1:$F$60</definedName>
    <definedName name="Z_7E37D0FD_9786_4A30_A877_91D7F3F2D059_.wvu.PrintArea" localSheetId="11" hidden="1">Discount!$A$2:$G$39</definedName>
    <definedName name="Z_7E37D0FD_9786_4A30_A877_91D7F3F2D059_.wvu.PrintArea" localSheetId="5" hidden="1">'Sch-1'!$A$1:$K$23</definedName>
    <definedName name="Z_7E37D0FD_9786_4A30_A877_91D7F3F2D059_.wvu.PrintArea" localSheetId="6" hidden="1">'Sch-2'!$A$1:$H$21</definedName>
    <definedName name="Z_7E37D0FD_9786_4A30_A877_91D7F3F2D059_.wvu.PrintArea" localSheetId="7" hidden="1">'Sch-3'!$A$1:$K$28</definedName>
    <definedName name="Z_7E37D0FD_9786_4A30_A877_91D7F3F2D059_.wvu.PrintArea" localSheetId="8" hidden="1">'Sch-4'!$A$1:$D$21</definedName>
    <definedName name="Z_7E37D0FD_9786_4A30_A877_91D7F3F2D059_.wvu.PrintArea" localSheetId="9" hidden="1">'Sch-5'!$A$1:$K$24</definedName>
    <definedName name="Z_7E37D0FD_9786_4A30_A877_91D7F3F2D059_.wvu.PrintArea" localSheetId="10" hidden="1">'Sch-5A'!$A$1:$D$30</definedName>
    <definedName name="Z_7E37D0FD_9786_4A30_A877_91D7F3F2D059_.wvu.PrintArea" localSheetId="12" hidden="1">'Sch-5A After Discount'!$A$1:$D$30</definedName>
    <definedName name="Z_7E37D0FD_9786_4A30_A877_91D7F3F2D059_.wvu.PrintTitles" localSheetId="5" hidden="1">'Sch-1'!$1:$16</definedName>
    <definedName name="Z_7E37D0FD_9786_4A30_A877_91D7F3F2D059_.wvu.PrintTitles" localSheetId="6" hidden="1">'Sch-2'!$1:$15</definedName>
    <definedName name="Z_7E37D0FD_9786_4A30_A877_91D7F3F2D059_.wvu.PrintTitles" localSheetId="7" hidden="1">'Sch-3'!$1:$16</definedName>
    <definedName name="Z_7E37D0FD_9786_4A30_A877_91D7F3F2D059_.wvu.PrintTitles" localSheetId="8" hidden="1">'Sch-4'!$3:$13</definedName>
    <definedName name="Z_7E37D0FD_9786_4A30_A877_91D7F3F2D059_.wvu.PrintTitles" localSheetId="9" hidden="1">'Sch-5'!$1:$16</definedName>
    <definedName name="Z_7E37D0FD_9786_4A30_A877_91D7F3F2D059_.wvu.PrintTitles" localSheetId="10" hidden="1">'Sch-5A'!$3:$13</definedName>
    <definedName name="Z_7E37D0FD_9786_4A30_A877_91D7F3F2D059_.wvu.PrintTitles" localSheetId="12" hidden="1">'Sch-5A After Discount'!$3:$13</definedName>
    <definedName name="Z_7E37D0FD_9786_4A30_A877_91D7F3F2D059_.wvu.Rows" localSheetId="13" hidden="1">'Bid Form 2nd Envelope'!$29:$29,'Bid Form 2nd Envelope'!$31:$31,'Bid Form 2nd Envelope'!$35:$39</definedName>
    <definedName name="Z_7E37D0FD_9786_4A30_A877_91D7F3F2D059_.wvu.Rows" localSheetId="1" hidden="1">Cover!$7:$7</definedName>
    <definedName name="Z_7E37D0FD_9786_4A30_A877_91D7F3F2D059_.wvu.Rows" localSheetId="11" hidden="1">Discount!$18:$18,Discount!$21:$21,Discount!$24:$24,Discount!$27:$29,Discount!$31:$33</definedName>
    <definedName name="Z_7E37D0FD_9786_4A30_A877_91D7F3F2D059_.wvu.Rows" localSheetId="7" hidden="1">'Sch-3'!$23:$24</definedName>
    <definedName name="Z_7E37D0FD_9786_4A30_A877_91D7F3F2D059_.wvu.Rows" localSheetId="9" hidden="1">'Sch-5'!$23:$23</definedName>
    <definedName name="Z_827228A5_964E_465A_A946_EF2238A19E11_.wvu.Cols" localSheetId="4" hidden="1">'Names of Bidder'!$A:$A</definedName>
    <definedName name="Z_827228A5_964E_465A_A946_EF2238A19E11_.wvu.PrintArea" localSheetId="4" hidden="1">'Names of Bidder'!$B$1:$D$19</definedName>
    <definedName name="Z_8566786D_2D4B_4FC4_8E45_FBC51902B342_.wvu.PrintArea" localSheetId="8" hidden="1">'Sch-4'!$A$1:$D$21</definedName>
    <definedName name="Z_8566786D_2D4B_4FC4_8E45_FBC51902B342_.wvu.PrintTitles" localSheetId="8" hidden="1">'Sch-4'!$3:$13</definedName>
    <definedName name="Z_89A69BBE_86BD_4ED5_A6DE_500F6F896469_.wvu.PrintArea" localSheetId="3" hidden="1">Instructions!$A$1:$C$55</definedName>
    <definedName name="Z_9BD5809A_F83C_4861_AA90_59C637990B0F_.wvu.PrintArea" localSheetId="3" hidden="1">Instructions!$A$1:$C$55</definedName>
    <definedName name="Z_A1A37535_86BA_4AD6_B9DE_8FD1762D7A4F_.wvu.PrintArea" localSheetId="3" hidden="1">Instructions!$A$1:$C$55</definedName>
    <definedName name="Z_A2A72CBE_DAAF_48C4_9E34_7327EF769B70_.wvu.PrintArea" localSheetId="3" hidden="1">Instructions!$A$1:$C$55</definedName>
    <definedName name="Z_A9056DFA_9011_4DE4_93BC_7F72AD728838_.wvu.PrintArea" localSheetId="3" hidden="1">Instructions!$A$1:$C$55</definedName>
    <definedName name="Z_BEBFA23A_0A68_484B_B4DB_1316A69C8CF2_.wvu.PrintArea" localSheetId="3" hidden="1">Instructions!$A$1:$C$55</definedName>
    <definedName name="Z_C75B92C6_DDA6_4B48_9868_112DE431C284_.wvu.Cols" localSheetId="4" hidden="1">'Names of Bidder'!$A:$A</definedName>
    <definedName name="Z_C75B92C6_DDA6_4B48_9868_112DE431C284_.wvu.PrintArea" localSheetId="4" hidden="1">'Names of Bidder'!$B$1:$D$19</definedName>
    <definedName name="Z_CD4CA1A8_824A_452F_BDBA_32A47C1B3013_.wvu.Cols" localSheetId="4" hidden="1">'Names of Bidder'!$A:$A</definedName>
    <definedName name="Z_CD4CA1A8_824A_452F_BDBA_32A47C1B3013_.wvu.PrintArea" localSheetId="4" hidden="1">'Names of Bidder'!$B$1:$E$19</definedName>
    <definedName name="Z_D28492A2_03BC_4800_BDD2_40223FB3746A_.wvu.PrintArea" localSheetId="3" hidden="1">Instructions!$A$1:$C$55</definedName>
    <definedName name="Z_D28492A2_03BC_4800_BDD2_40223FB3746A_.wvu.Rows" localSheetId="3" hidden="1">Instructions!#REF!</definedName>
    <definedName name="Z_D8FEBE5C_B2F2_4EC0_A63C_AA75C674D146_.wvu.PrintArea" localSheetId="3" hidden="1">Instructions!$A$1:$C$55</definedName>
    <definedName name="Z_D8FEBE5C_B2F2_4EC0_A63C_AA75C674D146_.wvu.Rows" localSheetId="3" hidden="1">Instructions!#REF!</definedName>
    <definedName name="Z_EA7DF7E5_E236_43CF_B44D_241C517C1CF5_.wvu.PrintArea" localSheetId="3" hidden="1">Instructions!$A$1:$C$55</definedName>
    <definedName name="Z_EA7DF7E5_E236_43CF_B44D_241C517C1CF5_.wvu.Rows" localSheetId="3" hidden="1">Instructions!#REF!</definedName>
    <definedName name="Z_EACC8D0D_A45F_4CB3_A5E3_2C77C83D3E68_.wvu.PrintArea" localSheetId="3" hidden="1">Instructions!$A$1:$C$55</definedName>
    <definedName name="Z_EACC8D0D_A45F_4CB3_A5E3_2C77C83D3E68_.wvu.Rows" localSheetId="3" hidden="1">Instructions!#REF!</definedName>
    <definedName name="Z_F42F111F_1008_4984_B8EF_A2028972CD6B_.wvu.Cols" localSheetId="11" hidden="1">Discount!$H:$L</definedName>
    <definedName name="Z_F42F111F_1008_4984_B8EF_A2028972CD6B_.wvu.Cols" localSheetId="5" hidden="1">'Sch-1'!$N:$N,'Sch-1'!$P:$V</definedName>
    <definedName name="Z_F42F111F_1008_4984_B8EF_A2028972CD6B_.wvu.Cols" localSheetId="6" hidden="1">'Sch-2'!$K:$K,'Sch-2'!$M:$S</definedName>
    <definedName name="Z_F42F111F_1008_4984_B8EF_A2028972CD6B_.wvu.Cols" localSheetId="7" hidden="1">'Sch-3'!$N:$N,'Sch-3'!$P:$V</definedName>
    <definedName name="Z_F42F111F_1008_4984_B8EF_A2028972CD6B_.wvu.Cols" localSheetId="9" hidden="1">'Sch-5'!$N:$N,'Sch-5'!$P:$V</definedName>
    <definedName name="Z_F42F111F_1008_4984_B8EF_A2028972CD6B_.wvu.Cols" localSheetId="12" hidden="1">'Sch-5A After Discount'!$H:$H</definedName>
    <definedName name="Z_F42F111F_1008_4984_B8EF_A2028972CD6B_.wvu.FilterData" localSheetId="5" hidden="1">'Sch-1'!$B$21:$K$21</definedName>
    <definedName name="Z_F42F111F_1008_4984_B8EF_A2028972CD6B_.wvu.FilterData" localSheetId="6" hidden="1">'Sch-2'!$B$16:$H$21</definedName>
    <definedName name="Z_F42F111F_1008_4984_B8EF_A2028972CD6B_.wvu.FilterData" localSheetId="7" hidden="1">'Sch-3'!$B$18:$K$22</definedName>
    <definedName name="Z_F42F111F_1008_4984_B8EF_A2028972CD6B_.wvu.FilterData" localSheetId="9" hidden="1">'Sch-5'!$B$17:$K$21</definedName>
    <definedName name="Z_F42F111F_1008_4984_B8EF_A2028972CD6B_.wvu.PrintArea" localSheetId="13" hidden="1">'Bid Form 2nd Envelope'!$A$1:$F$60</definedName>
    <definedName name="Z_F42F111F_1008_4984_B8EF_A2028972CD6B_.wvu.PrintArea" localSheetId="11" hidden="1">Discount!$A$2:$G$39</definedName>
    <definedName name="Z_F42F111F_1008_4984_B8EF_A2028972CD6B_.wvu.PrintArea" localSheetId="5" hidden="1">'Sch-1'!$A$1:$K$27</definedName>
    <definedName name="Z_F42F111F_1008_4984_B8EF_A2028972CD6B_.wvu.PrintArea" localSheetId="6" hidden="1">'Sch-2'!$A$1:$H$25</definedName>
    <definedName name="Z_F42F111F_1008_4984_B8EF_A2028972CD6B_.wvu.PrintArea" localSheetId="7" hidden="1">'Sch-3'!$A$1:$K$28</definedName>
    <definedName name="Z_F42F111F_1008_4984_B8EF_A2028972CD6B_.wvu.PrintArea" localSheetId="8" hidden="1">'Sch-4'!$A$1:$D$21</definedName>
    <definedName name="Z_F42F111F_1008_4984_B8EF_A2028972CD6B_.wvu.PrintArea" localSheetId="9" hidden="1">'Sch-5'!$A$1:$K$28</definedName>
    <definedName name="Z_F42F111F_1008_4984_B8EF_A2028972CD6B_.wvu.PrintArea" localSheetId="10" hidden="1">'Sch-5A'!$A$1:$D$30</definedName>
    <definedName name="Z_F42F111F_1008_4984_B8EF_A2028972CD6B_.wvu.PrintArea" localSheetId="12" hidden="1">'Sch-5A After Discount'!$A$1:$D$30</definedName>
    <definedName name="Z_F42F111F_1008_4984_B8EF_A2028972CD6B_.wvu.PrintTitles" localSheetId="5" hidden="1">'Sch-1'!$14:$16</definedName>
    <definedName name="Z_F42F111F_1008_4984_B8EF_A2028972CD6B_.wvu.PrintTitles" localSheetId="6" hidden="1">'Sch-2'!$14:$15</definedName>
    <definedName name="Z_F42F111F_1008_4984_B8EF_A2028972CD6B_.wvu.PrintTitles" localSheetId="7" hidden="1">'Sch-3'!$14:$16</definedName>
    <definedName name="Z_F42F111F_1008_4984_B8EF_A2028972CD6B_.wvu.PrintTitles" localSheetId="8" hidden="1">'Sch-4'!$3:$13</definedName>
    <definedName name="Z_F42F111F_1008_4984_B8EF_A2028972CD6B_.wvu.PrintTitles" localSheetId="9" hidden="1">'Sch-5'!$14:$16</definedName>
    <definedName name="Z_F42F111F_1008_4984_B8EF_A2028972CD6B_.wvu.PrintTitles" localSheetId="10" hidden="1">'Sch-5A'!$3:$13</definedName>
    <definedName name="Z_F42F111F_1008_4984_B8EF_A2028972CD6B_.wvu.PrintTitles" localSheetId="12" hidden="1">'Sch-5A After Discount'!$3:$13</definedName>
    <definedName name="Z_F42F111F_1008_4984_B8EF_A2028972CD6B_.wvu.Rows" localSheetId="13" hidden="1">'Bid Form 2nd Envelope'!#REF!,'Bid Form 2nd Envelope'!$29:$29,'Bid Form 2nd Envelope'!$31:$31</definedName>
    <definedName name="Z_F42F111F_1008_4984_B8EF_A2028972CD6B_.wvu.Rows" localSheetId="1" hidden="1">Cover!$7:$7</definedName>
    <definedName name="Z_F42F111F_1008_4984_B8EF_A2028972CD6B_.wvu.Rows" localSheetId="11" hidden="1">Discount!$20:$21,Discount!$26:$29,Discount!$31:$33</definedName>
    <definedName name="Z_F42F111F_1008_4984_B8EF_A2028972CD6B_.wvu.Rows" localSheetId="5" hidden="1">'Sch-1'!#REF!</definedName>
    <definedName name="Z_F42F111F_1008_4984_B8EF_A2028972CD6B_.wvu.Rows" localSheetId="6" hidden="1">'Sch-2'!#REF!</definedName>
    <definedName name="Z_F42F111F_1008_4984_B8EF_A2028972CD6B_.wvu.Rows" localSheetId="7" hidden="1">'Sch-3'!#REF!</definedName>
    <definedName name="Z_F42F111F_1008_4984_B8EF_A2028972CD6B_.wvu.Rows" localSheetId="8" hidden="1">'Sch-4'!#REF!,'Sch-4'!#REF!</definedName>
    <definedName name="Z_F42F111F_1008_4984_B8EF_A2028972CD6B_.wvu.Rows" localSheetId="9" hidden="1">'Sch-5'!$23:$23</definedName>
    <definedName name="Z_F42F111F_1008_4984_B8EF_A2028972CD6B_.wvu.Rows" localSheetId="10" hidden="1">'Sch-5A'!$18:$21,'Sch-5A'!#REF!</definedName>
    <definedName name="Z_F42F111F_1008_4984_B8EF_A2028972CD6B_.wvu.Rows" localSheetId="12" hidden="1">'Sch-5A After Discount'!$18:$21,'Sch-5A After Discount'!#REF!</definedName>
    <definedName name="Z_F51A1875_E3DE_4601_ADCE_E0FEEC04A5F8_.wvu.PrintArea" localSheetId="3" hidden="1">Instructions!$A$1:$C$55</definedName>
    <definedName name="Z_F68380CD_DF58_4BFA_A4C7_4B5C98AD7B16_.wvu.Cols" localSheetId="4" hidden="1">'Names of Bidder'!$A:$A</definedName>
    <definedName name="Z_F68380CD_DF58_4BFA_A4C7_4B5C98AD7B16_.wvu.PrintArea" localSheetId="4" hidden="1">'Names of Bidder'!$B$1:$D$19</definedName>
    <definedName name="Z_F9C63928_D54C_449A_864F_E2728613909C_.wvu.Cols" localSheetId="13" hidden="1">'Bid Form 2nd Envelope'!$H:$H</definedName>
    <definedName name="Z_F9C63928_D54C_449A_864F_E2728613909C_.wvu.Cols" localSheetId="11" hidden="1">Discount!$H:$L</definedName>
    <definedName name="Z_F9C63928_D54C_449A_864F_E2728613909C_.wvu.Cols" localSheetId="5" hidden="1">'Sch-1'!$L:$U</definedName>
    <definedName name="Z_F9C63928_D54C_449A_864F_E2728613909C_.wvu.Cols" localSheetId="6" hidden="1">'Sch-2'!$F:$F,'Sch-2'!$I:$I,'Sch-2'!$K:$K,'Sch-2'!$M:$S</definedName>
    <definedName name="Z_F9C63928_D54C_449A_864F_E2728613909C_.wvu.Cols" localSheetId="7" hidden="1">'Sch-3'!$L:$U</definedName>
    <definedName name="Z_F9C63928_D54C_449A_864F_E2728613909C_.wvu.Cols" localSheetId="9" hidden="1">'Sch-5'!$L:$N,'Sch-5'!$P:$V</definedName>
    <definedName name="Z_F9C63928_D54C_449A_864F_E2728613909C_.wvu.Cols" localSheetId="10" hidden="1">'Sch-5A'!$F:$F</definedName>
    <definedName name="Z_F9C63928_D54C_449A_864F_E2728613909C_.wvu.Cols" localSheetId="12" hidden="1">'Sch-5A After Discount'!$H:$H</definedName>
    <definedName name="Z_F9C63928_D54C_449A_864F_E2728613909C_.wvu.FilterData" localSheetId="5" hidden="1">'Sch-1'!$B$21:$K$21</definedName>
    <definedName name="Z_F9C63928_D54C_449A_864F_E2728613909C_.wvu.FilterData" localSheetId="6" hidden="1">'Sch-2'!$B$16:$H$21</definedName>
    <definedName name="Z_F9C63928_D54C_449A_864F_E2728613909C_.wvu.FilterData" localSheetId="7" hidden="1">'Sch-3'!$B$18:$K$22</definedName>
    <definedName name="Z_F9C63928_D54C_449A_864F_E2728613909C_.wvu.FilterData" localSheetId="9" hidden="1">'Sch-5'!$B$17:$K$21</definedName>
    <definedName name="Z_F9C63928_D54C_449A_864F_E2728613909C_.wvu.PrintArea" localSheetId="13" hidden="1">'Bid Form 2nd Envelope'!$A$1:$F$60</definedName>
    <definedName name="Z_F9C63928_D54C_449A_864F_E2728613909C_.wvu.PrintArea" localSheetId="11" hidden="1">Discount!$A$2:$G$39</definedName>
    <definedName name="Z_F9C63928_D54C_449A_864F_E2728613909C_.wvu.PrintArea" localSheetId="5" hidden="1">'Sch-1'!$A$1:$K$23</definedName>
    <definedName name="Z_F9C63928_D54C_449A_864F_E2728613909C_.wvu.PrintArea" localSheetId="6" hidden="1">'Sch-2'!$A$1:$H$21</definedName>
    <definedName name="Z_F9C63928_D54C_449A_864F_E2728613909C_.wvu.PrintArea" localSheetId="7" hidden="1">'Sch-3'!$A$1:$K$28</definedName>
    <definedName name="Z_F9C63928_D54C_449A_864F_E2728613909C_.wvu.PrintArea" localSheetId="8" hidden="1">'Sch-4'!$A$1:$D$21</definedName>
    <definedName name="Z_F9C63928_D54C_449A_864F_E2728613909C_.wvu.PrintArea" localSheetId="9" hidden="1">'Sch-5'!$A$1:$K$24</definedName>
    <definedName name="Z_F9C63928_D54C_449A_864F_E2728613909C_.wvu.PrintArea" localSheetId="10" hidden="1">'Sch-5A'!$A$1:$D$30</definedName>
    <definedName name="Z_F9C63928_D54C_449A_864F_E2728613909C_.wvu.PrintArea" localSheetId="12" hidden="1">'Sch-5A After Discount'!$A$1:$D$30</definedName>
    <definedName name="Z_F9C63928_D54C_449A_864F_E2728613909C_.wvu.PrintTitles" localSheetId="5" hidden="1">'Sch-1'!$1:$16</definedName>
    <definedName name="Z_F9C63928_D54C_449A_864F_E2728613909C_.wvu.PrintTitles" localSheetId="6" hidden="1">'Sch-2'!$1:$15</definedName>
    <definedName name="Z_F9C63928_D54C_449A_864F_E2728613909C_.wvu.PrintTitles" localSheetId="7" hidden="1">'Sch-3'!$1:$16</definedName>
    <definedName name="Z_F9C63928_D54C_449A_864F_E2728613909C_.wvu.PrintTitles" localSheetId="8" hidden="1">'Sch-4'!$3:$13</definedName>
    <definedName name="Z_F9C63928_D54C_449A_864F_E2728613909C_.wvu.PrintTitles" localSheetId="9" hidden="1">'Sch-5'!$1:$16</definedName>
    <definedName name="Z_F9C63928_D54C_449A_864F_E2728613909C_.wvu.PrintTitles" localSheetId="10" hidden="1">'Sch-5A'!$3:$13</definedName>
    <definedName name="Z_F9C63928_D54C_449A_864F_E2728613909C_.wvu.PrintTitles" localSheetId="12" hidden="1">'Sch-5A After Discount'!$3:$13</definedName>
    <definedName name="Z_F9C63928_D54C_449A_864F_E2728613909C_.wvu.Rows" localSheetId="13" hidden="1">'Bid Form 2nd Envelope'!$29:$29,'Bid Form 2nd Envelope'!$31:$31,'Bid Form 2nd Envelope'!$35:$39</definedName>
    <definedName name="Z_F9C63928_D54C_449A_864F_E2728613909C_.wvu.Rows" localSheetId="1" hidden="1">Cover!$7:$7</definedName>
    <definedName name="Z_F9C63928_D54C_449A_864F_E2728613909C_.wvu.Rows" localSheetId="11" hidden="1">Discount!$18:$18,Discount!$21:$21,Discount!$24:$24,Discount!$27:$29,Discount!$31:$33</definedName>
    <definedName name="Z_F9C63928_D54C_449A_864F_E2728613909C_.wvu.Rows" localSheetId="5" hidden="1">'Sch-1'!$22:$23</definedName>
    <definedName name="Z_F9C63928_D54C_449A_864F_E2728613909C_.wvu.Rows" localSheetId="7" hidden="1">'Sch-3'!$23:$24</definedName>
    <definedName name="Z_F9C63928_D54C_449A_864F_E2728613909C_.wvu.Rows" localSheetId="9" hidden="1">'Sch-5'!$23:$23</definedName>
  </definedNames>
  <calcPr calcId="162913"/>
  <customWorkbookViews>
    <customWorkbookView name="Pritam Roy {प्रीतम रॉय} - Personal View" guid="{7E37D0FD-9786-4A30-A877-91D7F3F2D059}" mergeInterval="0" personalView="1" maximized="1" xWindow="-8" yWindow="-8" windowWidth="1382" windowHeight="744" tabRatio="632" activeSheetId="11" showComments="commIndAndComment"/>
    <customWorkbookView name="60002037 - Personal View" guid="{F9C63928-D54C-449A-864F-E2728613909C}" mergeInterval="0" personalView="1" maximized="1" xWindow="1" yWindow="1" windowWidth="1366" windowHeight="538" tabRatio="632" activeSheetId="13"/>
    <customWorkbookView name="Pankaj Kumar Jangid {पंकज कुमार जांगिड} - Personal View" guid="{20CBBF41-A202-4892-A83D-52713C1F8A9E}" mergeInterval="0" personalView="1" maximized="1" xWindow="-8" yWindow="-8" windowWidth="1936" windowHeight="1056" tabRatio="632" activeSheetId="5"/>
    <customWorkbookView name="60001622 - Personal View" guid="{6269FB24-FD69-4B06-B4F9-A51A4D37F8E4}" mergeInterval="0" personalView="1" maximized="1" xWindow="1" yWindow="1" windowWidth="1362" windowHeight="527" tabRatio="632" activeSheetId="13"/>
    <customWorkbookView name="01622 - Personal View" guid="{0DD8F97D-8C07-4CD0-8FF9-3A2505F13748}" mergeInterval="0" personalView="1" maximized="1" xWindow="1" yWindow="1" windowWidth="1362" windowHeight="548" tabRatio="632" activeSheetId="13" showComments="commIndAndComment"/>
    <customWorkbookView name="Pankaj Jangid - Personal View" guid="{F42F111F-1008-4984-B8EF-A2028972CD6B}" mergeInterval="0" personalView="1" maximized="1" windowWidth="1362" windowHeight="543" tabRatio="632" activeSheetId="13"/>
    <customWorkbookView name="01209 - Personal View" guid="{27A45B7A-04F2-4516-B80B-5ED0825D4ED3}" mergeInterval="0" personalView="1" maximized="1" xWindow="1" yWindow="1" windowWidth="1366" windowHeight="538" tabRatio="632" activeSheetId="2"/>
    <customWorkbookView name="20074 - Personal View" guid="{4F65FF32-EC61-4022-A399-2986D7B6B8B3}" mergeInterval="0" personalView="1" maximized="1" windowWidth="1020" windowHeight="539" tabRatio="632" activeSheetId="5"/>
    <customWorkbookView name="asd - Personal View" guid="{01ACF2E1-8E61-4459-ABC1-B6C183DEED61}" mergeInterval="0" personalView="1" maximized="1" windowWidth="1276" windowHeight="597" activeSheetId="1"/>
    <customWorkbookView name="00398 - Personal View" guid="{14D7F02E-BCCA-4517-ABC7-537FF4AEB67A}" mergeInterval="0" personalView="1" maximized="1" xWindow="1" yWindow="1" windowWidth="1020" windowHeight="501" tabRatio="632" activeSheetId="2"/>
    <customWorkbookView name="60002044 - Personal View" guid="{76EF76C6-407E-4B5E-855E-3AC1614CD1AB}" mergeInterval="0" personalView="1" maximized="1" xWindow="1" yWindow="1" windowWidth="1366" windowHeight="515" tabRatio="632" activeSheetId="13"/>
    <customWorkbookView name="60011178 - Personal View" guid="{4C2A6BCE-1067-41DA-B8E4-030BD18363EA}" mergeInterval="0" personalView="1" maximized="1" xWindow="1" yWindow="1" windowWidth="1366" windowHeight="496" tabRatio="632" activeSheetId="13"/>
    <customWorkbookView name="60010998 - Personal View" guid="{521B9B62-B5E4-4E18-A682-03EC47CAA2D7}" mergeInterval="0" personalView="1" maximized="1" xWindow="1" yWindow="1" windowWidth="1081" windowHeight="496" tabRatio="632" activeSheetId="10"/>
  </customWorkbookViews>
</workbook>
</file>

<file path=xl/calcChain.xml><?xml version="1.0" encoding="utf-8"?>
<calcChain xmlns="http://schemas.openxmlformats.org/spreadsheetml/2006/main">
  <c r="L18" i="7" l="1"/>
  <c r="K20" i="9"/>
  <c r="J27" i="5"/>
  <c r="J26" i="5"/>
  <c r="B26" i="5"/>
  <c r="B25" i="5"/>
  <c r="G24" i="6"/>
  <c r="G23" i="6"/>
  <c r="B24" i="6"/>
  <c r="B23" i="6"/>
  <c r="J28" i="7"/>
  <c r="J27" i="7"/>
  <c r="B27" i="7"/>
  <c r="B26" i="7"/>
  <c r="A59" i="13"/>
  <c r="B47" i="13"/>
  <c r="B46" i="13"/>
  <c r="F47" i="13"/>
  <c r="F46" i="13"/>
  <c r="F44" i="13"/>
  <c r="B6" i="13"/>
  <c r="D29" i="10"/>
  <c r="D28" i="10"/>
  <c r="B29" i="10"/>
  <c r="B28" i="10"/>
  <c r="J28" i="9"/>
  <c r="J27" i="9"/>
  <c r="B27" i="9"/>
  <c r="B26" i="9"/>
  <c r="D20" i="8"/>
  <c r="D19" i="8"/>
  <c r="B20" i="8"/>
  <c r="B19" i="8"/>
  <c r="B11" i="10"/>
  <c r="B10" i="10"/>
  <c r="B9" i="10"/>
  <c r="B8" i="10"/>
  <c r="B12" i="9"/>
  <c r="B11" i="9"/>
  <c r="B10" i="9"/>
  <c r="B9" i="9"/>
  <c r="B11" i="8"/>
  <c r="B10" i="8"/>
  <c r="B9" i="8"/>
  <c r="B8" i="8"/>
  <c r="B12" i="7"/>
  <c r="B11" i="7"/>
  <c r="B10" i="7"/>
  <c r="B9" i="7"/>
  <c r="B12" i="6"/>
  <c r="B11" i="6"/>
  <c r="B10" i="6"/>
  <c r="B9" i="6"/>
  <c r="B12" i="5"/>
  <c r="B11" i="5"/>
  <c r="B10" i="5"/>
  <c r="B9" i="5"/>
  <c r="B2" i="18"/>
  <c r="B12" i="18"/>
  <c r="B1" i="18"/>
  <c r="B3" i="15" l="1"/>
  <c r="B2" i="15"/>
  <c r="L19" i="9" l="1"/>
  <c r="L20" i="9"/>
  <c r="K19" i="9"/>
  <c r="L19" i="7"/>
  <c r="L20" i="7"/>
  <c r="L21" i="7"/>
  <c r="K20" i="7"/>
  <c r="K21" i="7"/>
  <c r="K18" i="7"/>
  <c r="H19" i="6"/>
  <c r="H20" i="6"/>
  <c r="L19" i="5"/>
  <c r="L20" i="5"/>
  <c r="K20" i="5"/>
  <c r="K19" i="5"/>
  <c r="L18" i="9" l="1"/>
  <c r="K19" i="7"/>
  <c r="K22" i="7" s="1"/>
  <c r="K18" i="9"/>
  <c r="K23" i="7" l="1"/>
  <c r="K18" i="5"/>
  <c r="K17" i="9"/>
  <c r="K21" i="9" l="1"/>
  <c r="K22" i="9"/>
  <c r="H18" i="6"/>
  <c r="H17" i="6"/>
  <c r="L18" i="5"/>
  <c r="L17" i="5"/>
  <c r="K17" i="5"/>
  <c r="K21" i="5" s="1"/>
  <c r="G37" i="11"/>
  <c r="B29" i="12"/>
  <c r="C39" i="11"/>
  <c r="D29" i="12"/>
  <c r="F39" i="11"/>
  <c r="D28" i="12"/>
  <c r="F38" i="11"/>
  <c r="B28" i="12"/>
  <c r="C38" i="11"/>
  <c r="B11" i="12"/>
  <c r="B10" i="12"/>
  <c r="B9" i="12"/>
  <c r="B8" i="12"/>
  <c r="H21" i="6" l="1"/>
  <c r="K22" i="5"/>
  <c r="K23" i="5" s="1"/>
  <c r="I24" i="11"/>
  <c r="A7" i="8" l="1"/>
  <c r="A6" i="8"/>
  <c r="L17" i="9" l="1"/>
  <c r="R11" i="9"/>
  <c r="R7" i="9"/>
  <c r="R6" i="9"/>
  <c r="R5" i="9"/>
  <c r="K24" i="9" l="1"/>
  <c r="D22" i="10" s="1"/>
  <c r="D22" i="12" s="1"/>
  <c r="D16" i="10" l="1"/>
  <c r="F16" i="10" s="1"/>
  <c r="I25" i="11"/>
  <c r="I19" i="11"/>
  <c r="D18" i="10"/>
  <c r="F18" i="10" s="1"/>
  <c r="I20" i="11"/>
  <c r="I26" i="11"/>
  <c r="I16" i="6"/>
  <c r="O11" i="6"/>
  <c r="O7" i="6"/>
  <c r="O6" i="6"/>
  <c r="O5" i="6"/>
  <c r="R11" i="7" l="1"/>
  <c r="R7" i="7"/>
  <c r="R6" i="7"/>
  <c r="R5" i="7"/>
  <c r="K24" i="7" l="1"/>
  <c r="D14" i="8"/>
  <c r="D16" i="8" s="1"/>
  <c r="D20" i="10" l="1"/>
  <c r="I15" i="11" l="1"/>
  <c r="J26" i="11"/>
  <c r="D14" i="10" l="1"/>
  <c r="I23" i="11"/>
  <c r="I17" i="11"/>
  <c r="I14" i="11"/>
  <c r="Z1" i="13"/>
  <c r="J15" i="11"/>
  <c r="L21" i="11"/>
  <c r="J23" i="11"/>
  <c r="J24" i="11"/>
  <c r="J25" i="11"/>
  <c r="R5" i="5"/>
  <c r="R6" i="5"/>
  <c r="R7" i="5"/>
  <c r="R11" i="5"/>
  <c r="Z2" i="13"/>
  <c r="B2" i="2"/>
  <c r="B3" i="2"/>
  <c r="F14" i="10" l="1"/>
  <c r="D24" i="10"/>
  <c r="B19" i="13" s="1"/>
  <c r="A1" i="8"/>
  <c r="A1" i="6"/>
  <c r="A1" i="9"/>
  <c r="A1" i="7"/>
  <c r="A3" i="9"/>
  <c r="A3" i="6"/>
  <c r="A3" i="7"/>
  <c r="A3" i="8" s="1"/>
  <c r="R3" i="9"/>
  <c r="R8" i="9" s="1"/>
  <c r="O3" i="6"/>
  <c r="O8" i="6" s="1"/>
  <c r="R3" i="7"/>
  <c r="R8" i="7" s="1"/>
  <c r="AG7" i="13"/>
  <c r="AG8" i="13" s="1"/>
  <c r="J20" i="11"/>
  <c r="A1" i="12"/>
  <c r="A1" i="13"/>
  <c r="A1" i="5"/>
  <c r="A3" i="10"/>
  <c r="A2" i="11"/>
  <c r="C16" i="13"/>
  <c r="A3" i="12"/>
  <c r="C11" i="11"/>
  <c r="A3" i="5"/>
  <c r="A1" i="10"/>
  <c r="AG10" i="13" l="1"/>
  <c r="AG6" i="13"/>
  <c r="I27" i="11"/>
  <c r="I21" i="11"/>
  <c r="J19" i="11"/>
  <c r="J17" i="11"/>
  <c r="J14" i="11"/>
  <c r="L20" i="11" s="1"/>
  <c r="I18" i="11"/>
  <c r="J18" i="11" s="1"/>
  <c r="N16" i="7" l="1"/>
  <c r="D18" i="12"/>
  <c r="B41" i="13"/>
  <c r="I29" i="11"/>
  <c r="I28" i="11"/>
  <c r="L17" i="11"/>
  <c r="N22" i="5" s="1"/>
  <c r="D20" i="12" s="1"/>
  <c r="L19" i="11"/>
  <c r="D16" i="12" s="1"/>
  <c r="L18" i="11"/>
  <c r="N18" i="7" l="1"/>
  <c r="D14" i="12"/>
  <c r="N16" i="5"/>
  <c r="K21" i="6"/>
  <c r="N16" i="9"/>
  <c r="R3" i="5"/>
  <c r="R8" i="5" s="1"/>
  <c r="H14" i="12"/>
  <c r="N22" i="7" l="1"/>
  <c r="N22" i="9"/>
  <c r="N21" i="9"/>
  <c r="D24" i="12" l="1"/>
  <c r="AB18" i="13" s="1"/>
  <c r="A1" i="14" s="1"/>
  <c r="A8" i="14" s="1"/>
  <c r="B8" i="14" s="1"/>
  <c r="D8" i="14" s="1"/>
  <c r="A10" i="14" l="1"/>
  <c r="B10" i="14" s="1"/>
  <c r="D10" i="14" s="1"/>
  <c r="A9" i="14"/>
  <c r="B9" i="14" s="1"/>
  <c r="D9" i="14" s="1"/>
  <c r="A7" i="14"/>
  <c r="B7" i="14" s="1"/>
  <c r="D7" i="14" s="1"/>
  <c r="A6" i="14"/>
  <c r="B6" i="14" s="1"/>
  <c r="A11" i="14"/>
  <c r="B11" i="14" s="1"/>
  <c r="D11" i="14" s="1"/>
  <c r="A4" i="14" l="1"/>
  <c r="AC18" i="13" s="1"/>
</calcChain>
</file>

<file path=xl/sharedStrings.xml><?xml version="1.0" encoding="utf-8"?>
<sst xmlns="http://schemas.openxmlformats.org/spreadsheetml/2006/main" count="697" uniqueCount="394">
  <si>
    <t xml:space="preserve">This letter of discount is optional. Bidder may / may not offer any discount. </t>
  </si>
  <si>
    <t>Letter of Discount</t>
  </si>
  <si>
    <t>LETTER OF DISCOUNT</t>
  </si>
  <si>
    <t>Subject  :</t>
  </si>
  <si>
    <t>Dear Sir</t>
  </si>
  <si>
    <t>With reference to the subject tender, we hereby offer unconditional discount on the prices quoted by us as per details given here below :</t>
  </si>
  <si>
    <t>Final Discount Factor</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</si>
  <si>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</si>
  <si>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</si>
  <si>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Schedule-1 : Ex works prices (Bought Out Only)</t>
  </si>
  <si>
    <t>Schedule-1 : (Bought Out Only)</t>
  </si>
  <si>
    <t>Schedule-2 : Freight &amp; Insurance</t>
  </si>
  <si>
    <t>Schedule-6 : Type Test Charges</t>
  </si>
  <si>
    <r>
      <t>Discount on percent basis on the Schedules as given below :</t>
    </r>
    <r>
      <rPr>
        <sz val="11"/>
        <rFont val="Book Antiqua"/>
        <family val="1"/>
      </rPr>
      <t xml:space="preserve"> [The discount shall be proportionately applicable on all the relevent items of the respective Schdules.] </t>
    </r>
    <r>
      <rPr>
        <b/>
        <sz val="11"/>
        <rFont val="Book Antiqua"/>
        <family val="1"/>
      </rPr>
      <t>In Percent (%)</t>
    </r>
  </si>
  <si>
    <t>In Percent (%)</t>
  </si>
  <si>
    <t>Please consider this letter of discount as the integral part of our price bid.</t>
  </si>
  <si>
    <t>Schedule-7 : Type Test Charges</t>
  </si>
  <si>
    <t>Date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</si>
  <si>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</si>
  <si>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</si>
  <si>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</si>
  <si>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</si>
  <si>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Break-up of Type Test Charges for Type Tests to be conducted</t>
  </si>
  <si>
    <t>We confirm that we shall also get registered with the concerned Sales Tax Authorities, in all the states where the project is located.</t>
  </si>
  <si>
    <t>Thanking you, we remain,</t>
  </si>
  <si>
    <t>Yours faithfully,</t>
  </si>
  <si>
    <t>Printed Name :</t>
  </si>
  <si>
    <t>Designation :</t>
  </si>
  <si>
    <t>Bid Proposal Ref. No.</t>
  </si>
  <si>
    <t>Name of Contract  :</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</si>
  <si>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</si>
  <si>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</si>
  <si>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</si>
  <si>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also understand that, in case of award on us, you shall reimburse to us octroi/entry tax as applicable for destination site/state on all items of supply including bought-out finished items, which shall be dispatched directly from the sub-vendor’s works to the Employer’s site (sale-in-transit). Further, Service Tax, if applicable, for the services to be rendered by us, the same is included in our bid price in this Second Envelope.</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</si>
  <si>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</si>
  <si>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</si>
  <si>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st</t>
  </si>
  <si>
    <t>nd</t>
  </si>
  <si>
    <t>rd</t>
  </si>
  <si>
    <t>th</t>
  </si>
  <si>
    <t>January</t>
  </si>
  <si>
    <t>February</t>
  </si>
  <si>
    <t>March</t>
  </si>
  <si>
    <t>April</t>
  </si>
  <si>
    <t>May</t>
  </si>
  <si>
    <t>June</t>
  </si>
  <si>
    <t>July</t>
  </si>
  <si>
    <t>August</t>
  </si>
  <si>
    <t>September</t>
  </si>
  <si>
    <t>October</t>
  </si>
  <si>
    <t>November</t>
  </si>
  <si>
    <t>December</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</si>
  <si>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</si>
  <si>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</si>
  <si>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</si>
  <si>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</si>
  <si>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</si>
  <si>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</si>
  <si>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</si>
  <si>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</si>
  <si>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</si>
  <si>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</si>
  <si>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</si>
  <si>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</si>
  <si>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</si>
  <si>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</si>
  <si>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</si>
  <si>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</si>
  <si>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</si>
  <si>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</si>
  <si>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</si>
  <si>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</si>
  <si>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Two</t>
  </si>
  <si>
    <t>Twenty One</t>
  </si>
  <si>
    <t>Twenty Three</t>
  </si>
  <si>
    <t>Select only the options provided in pull down menus.</t>
  </si>
  <si>
    <t>Fill up ref. no. as bidder's ref no. of this letter.</t>
  </si>
  <si>
    <t>* * *</t>
  </si>
  <si>
    <t>Twenty Four</t>
  </si>
  <si>
    <t>Twenty Six</t>
  </si>
  <si>
    <t>Twenty Five</t>
  </si>
  <si>
    <t>Twenty Seven</t>
  </si>
  <si>
    <t>Twenty Eight</t>
  </si>
  <si>
    <t>Twenty Nine</t>
  </si>
  <si>
    <t>Thirty</t>
  </si>
  <si>
    <t>Thirty One</t>
  </si>
  <si>
    <t>Thirty Two</t>
  </si>
  <si>
    <t>Thirty Three</t>
  </si>
  <si>
    <t>Thirty Four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</si>
  <si>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</si>
  <si>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</si>
  <si>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</si>
  <si>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</si>
  <si>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</si>
  <si>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</si>
  <si>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</si>
  <si>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</si>
  <si>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</si>
  <si>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</si>
  <si>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</si>
  <si>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</si>
  <si>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</si>
  <si>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</si>
  <si>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</si>
  <si>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</si>
  <si>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</si>
  <si>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</si>
  <si>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</si>
  <si>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</si>
  <si>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</si>
  <si>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</si>
  <si>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</si>
  <si>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</si>
  <si>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</si>
  <si>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</si>
  <si>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</si>
  <si>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</si>
  <si>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</si>
  <si>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</si>
  <si>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</si>
  <si>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</si>
  <si>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</si>
  <si>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</si>
  <si>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</si>
  <si>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</si>
  <si>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</si>
  <si>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</si>
  <si>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</si>
  <si>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</si>
  <si>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</si>
  <si>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</si>
  <si>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</si>
  <si>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</si>
  <si>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</si>
  <si>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</si>
  <si>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</si>
  <si>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</si>
  <si>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</si>
  <si>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</si>
  <si>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</si>
  <si>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</si>
  <si>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</si>
  <si>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</si>
  <si>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</si>
  <si>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</si>
  <si>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</si>
  <si>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</si>
  <si>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</si>
  <si>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</si>
  <si>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</si>
  <si>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</si>
  <si>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</si>
  <si>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</si>
  <si>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</si>
  <si>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BID FORM (Second Envelope)</t>
  </si>
  <si>
    <t>Please provide additional information of the Bidder</t>
  </si>
  <si>
    <t>Date :</t>
  </si>
  <si>
    <t>Place :</t>
  </si>
  <si>
    <t>Enter following details of the bidder</t>
  </si>
  <si>
    <t xml:space="preserve">Printed Name </t>
  </si>
  <si>
    <t>Designation</t>
  </si>
  <si>
    <t xml:space="preserve">Date     </t>
  </si>
  <si>
    <t xml:space="preserve">Place     </t>
  </si>
  <si>
    <t>Instructions / error messages, if any, will be displayed automatically  after selecting the cell.</t>
  </si>
  <si>
    <t>State/Province to be indicated :</t>
  </si>
  <si>
    <t>Business Address                       :</t>
  </si>
  <si>
    <t>Country of Incorporation         :</t>
  </si>
  <si>
    <t>Name of Principal Officer         :</t>
  </si>
  <si>
    <t>Address of  Principal Officer    :</t>
  </si>
  <si>
    <t>All Prices are in Indian Rupees.</t>
  </si>
  <si>
    <t>Multipackage Discount</t>
  </si>
  <si>
    <t>Amount after Discount (Rs.)</t>
  </si>
  <si>
    <t>Amount after MPD (Rs.)</t>
  </si>
  <si>
    <t>Dis Alert</t>
  </si>
  <si>
    <t>Name of Package</t>
  </si>
  <si>
    <t>Price Schedules</t>
  </si>
  <si>
    <t>While filling up the worksheets following may please be observed :</t>
  </si>
  <si>
    <t>This Workbook consists of following worksheets :</t>
  </si>
  <si>
    <t>Opening page of the workbook.</t>
  </si>
  <si>
    <t>Names of Bidder :</t>
  </si>
  <si>
    <t>Click for Sch-1 given at the right top of the worksheet to go to Sch-1.</t>
  </si>
  <si>
    <t>Fill up unit rates for all the items in numeric values greater than 0 (zero). If unit rate is left blank, the corresponding item shall be deemed to be included in the total price.</t>
  </si>
  <si>
    <t>Total amount shall get calculated automatically.</t>
  </si>
  <si>
    <t>Fill up only green shaded cells.</t>
  </si>
  <si>
    <t>●</t>
  </si>
  <si>
    <r>
      <t>Bid from 2</t>
    </r>
    <r>
      <rPr>
        <b/>
        <vertAlign val="superscript"/>
        <sz val="12"/>
        <color indexed="12"/>
        <rFont val="Book Antiqua"/>
        <family val="1"/>
      </rPr>
      <t>nd</t>
    </r>
    <r>
      <rPr>
        <b/>
        <sz val="12"/>
        <color indexed="12"/>
        <rFont val="Book Antiqua"/>
        <family val="1"/>
      </rPr>
      <t xml:space="preserve"> Envelope :</t>
    </r>
  </si>
  <si>
    <t>No cell is required to be filled in by the bidder in this worksheet.</t>
  </si>
  <si>
    <t>Fill up additional information as required.</t>
  </si>
  <si>
    <t>Happy Bidding !</t>
  </si>
  <si>
    <t>I</t>
  </si>
  <si>
    <t>II</t>
  </si>
  <si>
    <t>As per Lum-sum</t>
  </si>
  <si>
    <t>AS per Percent</t>
  </si>
  <si>
    <t>As per lum-sum on Sch-2</t>
  </si>
  <si>
    <t>Total Discount</t>
  </si>
  <si>
    <t>As per Percent on Sch-2</t>
  </si>
  <si>
    <t>Unit</t>
  </si>
  <si>
    <t>Quantity</t>
  </si>
  <si>
    <t>SI. No.</t>
  </si>
  <si>
    <t>Common Seal :</t>
  </si>
  <si>
    <t>Signature :</t>
  </si>
  <si>
    <t>Description</t>
  </si>
  <si>
    <t xml:space="preserve">Unit Freight &amp; Insurance Charges </t>
  </si>
  <si>
    <t>(i)</t>
  </si>
  <si>
    <t>(ii)</t>
  </si>
  <si>
    <t>Sl. No.</t>
  </si>
  <si>
    <t>Total Price (INR)</t>
  </si>
  <si>
    <t>1</t>
  </si>
  <si>
    <t>2</t>
  </si>
  <si>
    <t>4</t>
  </si>
  <si>
    <t>(GRAND SUMMARY)</t>
  </si>
  <si>
    <t>पावर ग्रिड कारपोरेशन ऑफ इण्डिया लिमिटेड</t>
  </si>
  <si>
    <t>(भारत सरकार का उद्यम)</t>
  </si>
  <si>
    <t>Power Grid Corporation of India Limited</t>
  </si>
  <si>
    <t>(A Government of India Enterprises)</t>
  </si>
  <si>
    <t>To:</t>
  </si>
  <si>
    <t>Name        :</t>
  </si>
  <si>
    <t>Address    :</t>
  </si>
  <si>
    <t>Total Freight &amp; Insurance Charges</t>
  </si>
  <si>
    <t>6 = 4 x 5</t>
  </si>
  <si>
    <t xml:space="preserve">Date          : </t>
  </si>
  <si>
    <t>Place         :</t>
  </si>
  <si>
    <t>Printed Name   :</t>
  </si>
  <si>
    <t>Designation   :</t>
  </si>
  <si>
    <t>Name     :</t>
  </si>
  <si>
    <t>Address :</t>
  </si>
  <si>
    <t>TOTAL SCHEDULE NO. 1</t>
  </si>
  <si>
    <t>TOTAL SCHEDULE NO. 2</t>
  </si>
  <si>
    <t>TOTAL SCHEDULE NO. 4</t>
  </si>
  <si>
    <t>Schedule - 1</t>
  </si>
  <si>
    <t>Schedule - 2</t>
  </si>
  <si>
    <t>(iii)</t>
  </si>
  <si>
    <t>(iv)</t>
  </si>
  <si>
    <t>Thirty Five</t>
  </si>
  <si>
    <t>Schedule 1</t>
  </si>
  <si>
    <t>Schedule 7</t>
  </si>
  <si>
    <t>Certain data type entries have been restricted, such as Numeric values or limits of numeric values.</t>
  </si>
  <si>
    <t>Do not link any cell of this work book with any other work book.</t>
  </si>
  <si>
    <t>(v)</t>
  </si>
  <si>
    <t>Do not use copy &amp; paste or cut &amp; paste options for filling up the data.</t>
  </si>
  <si>
    <t>(vi)</t>
  </si>
  <si>
    <t>Do not reformat any of the cell of the work book.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</si>
  <si>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</si>
  <si>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</si>
  <si>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After filling up all the schedues, save the file, take print out of all the schedules and Bid form and sign &amp; stamp and submit them as hard copy of the 2nd envelope (Price part) of the bid. Also ensure to submit the soft copy of the the same file on CD/ DVD.</t>
  </si>
  <si>
    <t>(SCHEDULE OF RATES AND PRICES )</t>
  </si>
  <si>
    <t>(GRAND SUMMARY : AFTER DISCOUNT)</t>
  </si>
  <si>
    <t>We hereby offer Multi-package discount as given below:</t>
  </si>
  <si>
    <t xml:space="preserve">Ex-works price </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</si>
  <si>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Equipment(s)/Item(s), in and outside of India.</t>
  </si>
  <si>
    <t>We further understand that notwithstanding 3.0 above, in case of award on us, you shall also bear and pay/reimburse to us, Excise Duty, Sales Tax/VAT (but not the surcharge in lieu of Sales Tax/VAT), local tax and other levies in respect of direct transaction between you and us, imposed on the Item(s)/Material(s)/Equipment(s) to be supplied specified in Schedule No. 1 of the Price Schedule in this Second Envelope, to be incorporated into the Equipment; by the Indian Laws.</t>
  </si>
  <si>
    <t xml:space="preserve">We confirm that no Sales Tax/VAT in any form shall be payable by you for the bought out items which shall be despatched directly by us  to the project site. However, you will issue requisite Sales Tax declaration/Vatable forms in respect of such bought out items, on production of documentary evidence of registration with the concerned Sales Tax Authorities. </t>
  </si>
  <si>
    <r>
      <t>Bid Form 2</t>
    </r>
    <r>
      <rPr>
        <b/>
        <vertAlign val="superscript"/>
        <sz val="11"/>
        <rFont val="Book Antiqua"/>
        <family val="1"/>
      </rPr>
      <t>nd</t>
    </r>
    <r>
      <rPr>
        <b/>
        <sz val="11"/>
        <rFont val="Book Antiqua"/>
        <family val="1"/>
      </rPr>
      <t xml:space="preserve"> Envelope (Price Bid)</t>
    </r>
  </si>
  <si>
    <t>Name of Bidder</t>
  </si>
  <si>
    <t>We declare that items left blank in the Schedules will be deemed to have been included in other items. The TOTAL for each Schedule and the TOTAL of Grand Summary shall be deemed to be the total price for executing the work and sections thereof in complete accordance with the Contract, whether or not each individual item has been priced.</t>
  </si>
  <si>
    <r>
      <t xml:space="preserve">Multipackage discount on Total Price on LS Basis quoted without T&amp;D </t>
    </r>
    <r>
      <rPr>
        <sz val="11"/>
        <rFont val="Book Antiqua"/>
        <family val="1"/>
      </rPr>
      <t>(Applicable on this package only if other package covered under the same bidding Document is also awarded to us, Discount)</t>
    </r>
  </si>
  <si>
    <r>
      <t xml:space="preserve">Multipackage discount on Total Price on percent Basis quoted without T&amp;D </t>
    </r>
    <r>
      <rPr>
        <sz val="11"/>
        <rFont val="Book Antiqua"/>
        <family val="1"/>
      </rPr>
      <t>(Applicable on this package only if other package covered under the same bidding Document is also awarded to us, Discount)</t>
    </r>
  </si>
  <si>
    <t>Multi-Package Discount(s) offered at sl. No. 3 &amp; 4 will not get automatically accounted for in the respective items of the Schedules. The same shall be worked out saparately for evaluation.</t>
  </si>
  <si>
    <t xml:space="preserve">In continuation of First Envelope of our Bid, we hereby submit the Second Envelope of the Bid, both of which shall be read together and in conjunction with each other, and shall be construed as an integral part of our Bid. Accordingly, we the undersigned, submitting offer as per provision of Technical Specification under the above-named package in full conformity with the said Bidding Documents for the sum of Rs. </t>
  </si>
  <si>
    <t xml:space="preserve"> Plus applicable Other Taxes &amp; Duties or such other sums as may be determined in accordance with the terms and conditions of the Bidding Documents.</t>
  </si>
  <si>
    <t xml:space="preserve">Total charges </t>
  </si>
  <si>
    <t>Total Amount including all taxes &amp; duties</t>
  </si>
  <si>
    <t>(Service Accounting Codes)</t>
  </si>
  <si>
    <t>Rate of GST applicable ( in %)</t>
  </si>
  <si>
    <t>10=9X4</t>
  </si>
  <si>
    <r>
      <t xml:space="preserve">Whether  rate of GST in column ‘7’ is confirmed. If not  indicate applicable rate of GST # </t>
    </r>
    <r>
      <rPr>
        <sz val="10"/>
        <rFont val="Arial"/>
        <family val="2"/>
      </rPr>
      <t>(Select suitable GST rate from Dropdown)</t>
    </r>
  </si>
  <si>
    <t>HSN Code</t>
  </si>
  <si>
    <t>Total Ex-Charges (excluding GST)</t>
  </si>
  <si>
    <t>Ex-Work Charges</t>
  </si>
  <si>
    <t>Unit Ex-Work Charges (Excluding GST)</t>
  </si>
  <si>
    <t>Total GST on Total Ex-Works Price</t>
  </si>
  <si>
    <t>FOR  destination</t>
  </si>
  <si>
    <t>Buy-Back Charges</t>
  </si>
  <si>
    <t>Unit Buy-Back Charges (Excluding GST)</t>
  </si>
  <si>
    <t>Total Buy-Back Chargess (excluding GST)</t>
  </si>
  <si>
    <t>Total Buy-Back charges (Excluding Tax)</t>
  </si>
  <si>
    <t>Total GST on Total Buy-Back Price</t>
  </si>
  <si>
    <t>Total Buy-Back charges (including GST)</t>
  </si>
  <si>
    <t>Total Ex-Works charges (Excluding Tax)</t>
  </si>
  <si>
    <t>Local Transportation, In-transit Insurance, loading and unloading</t>
  </si>
  <si>
    <t>TOTAL SCHEDULE NO.3</t>
  </si>
  <si>
    <t>(SUMMARY OF TAXES &amp; DUTIES)</t>
  </si>
  <si>
    <t xml:space="preserve">TOTAL </t>
  </si>
  <si>
    <t xml:space="preserve">Bidder’s Name and Address </t>
  </si>
  <si>
    <t>Total GST for Schedule-1 and 3</t>
  </si>
  <si>
    <t>TOTAL SCHEDULE NO. 5</t>
  </si>
  <si>
    <t>Total Buy-Back Charges (including GST)</t>
  </si>
  <si>
    <t>GRAND TOTAL [1+2+3+4-5]</t>
  </si>
  <si>
    <t>Schedule-3 : AMC Charges</t>
  </si>
  <si>
    <t xml:space="preserve">Schedule-1 : Ex works prices </t>
  </si>
  <si>
    <t>Discount(s) offered at sl. No. 1 to 4 will automatically get displayed and accounted for in the respective items of the Schedules.</t>
  </si>
  <si>
    <r>
      <t>Discount on lum-sum basis on total price quoted by us .</t>
    </r>
    <r>
      <rPr>
        <sz val="11"/>
        <rFont val="Book Antiqua"/>
        <family val="1"/>
      </rPr>
      <t xml:space="preserve"> [The discount shall be proportionately applicable on all the items of all the Schdules i.e. Sch-1,2,3] </t>
    </r>
    <r>
      <rPr>
        <b/>
        <sz val="11"/>
        <rFont val="Book Antiqua"/>
        <family val="1"/>
      </rPr>
      <t>In Rs.</t>
    </r>
  </si>
  <si>
    <r>
      <t xml:space="preserve">Discount on percent basis on total price quoted by us </t>
    </r>
    <r>
      <rPr>
        <sz val="11"/>
        <rFont val="Book Antiqua"/>
        <family val="1"/>
      </rPr>
      <t xml:space="preserve">[The discount shall be proportionately applicable on all the items of all the Schdules i.e. Sch-1,2,3] </t>
    </r>
    <r>
      <rPr>
        <b/>
        <sz val="11"/>
        <rFont val="Book Antiqua"/>
        <family val="1"/>
      </rPr>
      <t>In Percent (%)</t>
    </r>
  </si>
  <si>
    <t>3</t>
  </si>
  <si>
    <t>5</t>
  </si>
  <si>
    <t>Schedule 2</t>
  </si>
  <si>
    <t>Schedule 3</t>
  </si>
  <si>
    <t>Schedule 4</t>
  </si>
  <si>
    <t>Schedule 5</t>
  </si>
  <si>
    <t>Schedule 5A</t>
  </si>
  <si>
    <t>Total Ex-Works Price</t>
  </si>
  <si>
    <t>Total Local Transportation, In-transit Insurance, loading and unloading Charges</t>
  </si>
  <si>
    <t>Total GST</t>
  </si>
  <si>
    <t>Grand Total Charges (including GST)</t>
  </si>
  <si>
    <t>Bidder’s Name and Address</t>
  </si>
  <si>
    <t>Schedule - 3</t>
  </si>
  <si>
    <t>Schedule - 4</t>
  </si>
  <si>
    <t>Schedule - 5</t>
  </si>
  <si>
    <t>Schedule - 5A</t>
  </si>
  <si>
    <t>Schedule - 5A After Discount</t>
  </si>
  <si>
    <t>Fill up only green shaded cells in Sch-1,2,3,5 and  Bid Form 2nd Envelope.</t>
  </si>
  <si>
    <t>All the cells in Sch-5A  and Sch-5A After Discount are auto filled, therefore no cell is required to be filled up there.</t>
  </si>
  <si>
    <t>10=9X3</t>
  </si>
  <si>
    <t>Destination</t>
  </si>
  <si>
    <t>Location</t>
  </si>
  <si>
    <t>Freight, Insurance, loading &amp; unloading Charges  for Supply of following as per requirement mentioned in Technical Specification</t>
  </si>
  <si>
    <t>Unit Freight, Insurance, loading &amp; unloading Charges including GST</t>
  </si>
  <si>
    <t>Tender Enquiry Ref No.:</t>
  </si>
  <si>
    <t xml:space="preserve">Total Supervision Charges </t>
  </si>
  <si>
    <t>Schedule-3 : Supervision Charges</t>
  </si>
  <si>
    <t>Total Supervision charges (Excluding GST)</t>
  </si>
  <si>
    <t>Total GST on Supervision Charges</t>
  </si>
  <si>
    <t>Total Supervision Charges including GST</t>
  </si>
  <si>
    <t xml:space="preserve"> Installation &amp; Commissioning Charges for following: </t>
  </si>
  <si>
    <t>Total  Installation &amp; Commissioning Charges (excluding Tax)</t>
  </si>
  <si>
    <t>Unit  Installation &amp; Commissioning Charges (excluding Tax)</t>
  </si>
  <si>
    <t>Total Installation and commissioning Charges</t>
  </si>
  <si>
    <t>Sr. General Manager (CS)</t>
  </si>
  <si>
    <t>Power Grid Corporation of India Ltd.</t>
  </si>
  <si>
    <t>Eastern Region – II Head Quarters,</t>
  </si>
  <si>
    <t>CF-17,Action Area-1C</t>
  </si>
  <si>
    <t>New Town, Kolkata  700156</t>
  </si>
  <si>
    <t xml:space="preserve">Total Freight, Insurance, loading &amp; unloading Charges </t>
  </si>
  <si>
    <t>Supply of 54 no.s cells (110V) of VRLA battery 300AH in charged condition with racks &amp; connectors</t>
  </si>
  <si>
    <t>Supply of 23 no.s cells (48V) of VRLA battery 300AH in charged condition with racks &amp; connectors</t>
  </si>
  <si>
    <t>Supply of 107 no.s cells (220V) of VRLA battery 800AH in charged condition with racks &amp; connectors</t>
  </si>
  <si>
    <t>Supply of 23 no.s cells (48V) of VRLA battery 1000AH in charged condition with racks &amp; connectors</t>
  </si>
  <si>
    <t xml:space="preserve">Berhampore </t>
  </si>
  <si>
    <t>Berhampore</t>
  </si>
  <si>
    <t xml:space="preserve">Dalkhola </t>
  </si>
  <si>
    <t>Dalkhola</t>
  </si>
  <si>
    <t>SET</t>
  </si>
  <si>
    <t xml:space="preserve"> Dalkhola</t>
  </si>
  <si>
    <t>Procurement of New Battery Bank sets at Dalkhola and Berhampore substations in ER-II</t>
  </si>
  <si>
    <t xml:space="preserve">If HSN in column ‘5’ is confirmed, write 'Confirm'. If not,  write applicable HSN code# </t>
  </si>
  <si>
    <t>Total F&amp;I  charges including GST</t>
  </si>
  <si>
    <t xml:space="preserve">Installation Charges  </t>
  </si>
  <si>
    <t>(SCHEDULE OF RATES AND PRICES : FREIGHT &amp; INSURANCE CHARGES)</t>
  </si>
  <si>
    <t>(SCHEDULE OF RATES AND PRICES: BUY BACK CHARGES)</t>
  </si>
  <si>
    <t>(SCHEDULE OF RATES AND PRICES: INSTALLATION &amp; COMMISSIONING CHARGES )</t>
  </si>
  <si>
    <t>: Price Schedules :</t>
  </si>
  <si>
    <t>General guidelines for filling up  the Price Schedules</t>
  </si>
  <si>
    <t xml:space="preserve">  </t>
  </si>
  <si>
    <t>Fill up only green shaded cells in the relevent attachments.</t>
  </si>
  <si>
    <t>Bid Form for 2nd Envelope, Various price schedules, summary price schedule and Letter of discount are included here.</t>
  </si>
  <si>
    <t>Bidders are not required to fill anything in the Summary Price schedule and shall fill the rates and discount in price schedules and Letter of discount only.</t>
  </si>
  <si>
    <t>Note :</t>
  </si>
  <si>
    <t>Enable the Active X Control &amp; Macros. Also ensure to keep option of "Trust acess to VBA project object Model" checked [√]. Ensure that you work on MS Excel 2007 or higher version.</t>
  </si>
  <si>
    <t xml:space="preserve">General Instructions to the Bidders for filling up Price Schedules </t>
  </si>
  <si>
    <t>Select Sole Bidder or JV (Joint Venture) from the pull down menu. Do not leave this cell blank.</t>
  </si>
  <si>
    <t xml:space="preserve">Fill up names and address of the  Bidder </t>
  </si>
  <si>
    <t>Sch-1 (Price Schedule) :</t>
  </si>
  <si>
    <t>Unit rates of the items shall be inclusive of all duties, levies, cess etc. excluding GST. GST shall be applicable on tranHSN/SACtion between Employer and Contractor. Employer will not pay any GST on tranHSN/SACtion between Contractor and sub-vendors.</t>
  </si>
  <si>
    <t>Sch-3 :</t>
  </si>
  <si>
    <t>Sch -4 : Summary of Taxes and Duties</t>
  </si>
  <si>
    <t>Total amount including GST, taxes, duties etc. shall be calculated and dislayed automatically.</t>
  </si>
  <si>
    <t xml:space="preserve">Fill up names &amp; Designation of the representatives of other JV partner(s) if the bidder is JV (Joint Venture) . </t>
  </si>
  <si>
    <t xml:space="preserve">Cover_1 : </t>
  </si>
  <si>
    <t>2A</t>
  </si>
  <si>
    <t>Column 7 (GST rate): If GST rate provided in Column 7  (for the Item Description in Column 2) is same as Bidder's GST rate, leave the cell in Column 8 as blank. If Bidder wants to provide a different GST rate, select suitable GST rate from dropdown in Column 8.  If left blank, it shall be treated as confirmation of GST rate provided in Column 7.</t>
  </si>
  <si>
    <t>Sch -2 : Schedule of FREIGHT &amp; INSURANCE CHARGES</t>
  </si>
  <si>
    <t>Schedule of INSTALLATION &amp; COMMISSIONING CHARGES</t>
  </si>
  <si>
    <t>Column 6 (SAC code): If SAC code provided in Column 5  (for the Item Description in Column 2) is same as Bidder's SAC code, write "Confirm". If Bidder wants to provide a different SAC code, please write the code. If left blank, it shall be treated as confirmation of SAC code provided in Column 5.</t>
  </si>
  <si>
    <t>Column 6 (HSN code): If HSN code provided in Column 5  (for the Item Description in Column 2) is same as Bidder's HSN code, write "Confirm". If Bidder wants to provide a different HSN code, please write the code. If left blank, it shall be treated as confirmation of HSN code provided in Column 5.</t>
  </si>
  <si>
    <t xml:space="preserve">Summary of GST quoted on all items in Schedule 1 and Schedule 3 shall be displayed automatically. </t>
  </si>
  <si>
    <t>Sch -5 : Buy Back Charges</t>
  </si>
  <si>
    <t>Sch -5A : Grand Summary</t>
  </si>
  <si>
    <t xml:space="preserve">Address: </t>
  </si>
  <si>
    <t>Installation &amp; Commissioning Charges for 54 no.s cells (110V Battery Bank)</t>
  </si>
  <si>
    <t>Installation &amp; Commissioning Charges for 23 no.s cells (48V Battery Bank)</t>
  </si>
  <si>
    <t>Installation &amp; Commissioning Charges for 107 no.s cells (220V Battery Bank)</t>
  </si>
  <si>
    <t xml:space="preserve">If SAC in column ‘5’ is confirmed, write 'Confirm'. If not,  write applicable SAC code# </t>
  </si>
  <si>
    <t>Total GST for Supply of Goods and Services between the Contractor and the Owner (identified in Schedule 1 &amp; Schedule 3) which are not included in the Ex-works price as per the provision of the Bidding Documents, as applicable.</t>
  </si>
  <si>
    <t>This letter shall consider the total price as per Grand Summary(Sch-5A).</t>
  </si>
  <si>
    <t>Proprietorship</t>
  </si>
  <si>
    <t>Partnership</t>
  </si>
  <si>
    <t>Company</t>
  </si>
  <si>
    <t>Address of Registered Office</t>
  </si>
  <si>
    <t xml:space="preserve">Address </t>
  </si>
  <si>
    <t xml:space="preserve">Fill up date in dd/mm/yyyy format </t>
  </si>
  <si>
    <t>Printed Name:</t>
  </si>
  <si>
    <t>Designation:</t>
  </si>
  <si>
    <t>In continuation of First Envelope of our Bid, we hereby submit the Second Envelope of the Bid, both of which shall be read together and in conjunction with each other, and shall be construed as an integral part of our Bid. Accordingly, we the undersigned, offer to carry out the work including supply the material(s)/item(s) as per provision of Technical Specification) under the above-named package in full conformity with the said Bidding Documents for the sum of:</t>
  </si>
  <si>
    <t>ER-II/KOL/CS/I-2597/Rfx-5002001519 DATED 11.01.2021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</si>
</sst>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3" formatCode="_(* #,##0.00_);_(* \(#,##0.00\);_(* &quot;-&quot;??_);_(@_)"/>
    <numFmt numFmtId="164" formatCode="0.0"/>
    <numFmt numFmtId="165" formatCode="0.000"/>
    <numFmt numFmtId="166" formatCode="#,##0.0"/>
    <numFmt numFmtId="167" formatCode="_-&quot;£&quot;* #,##0.00_-;\-&quot;£&quot;* #,##0.00_-;_-&quot;£&quot;* &quot;-&quot;??_-;_-@_-"/>
    <numFmt numFmtId="168" formatCode="&quot;\&quot;#,##0.00;[Red]\-&quot;\&quot;#,##0.00"/>
    <numFmt numFmtId="169" formatCode="#,##0.000_);\(#,##0.000\)"/>
    <numFmt numFmtId="170" formatCode="0.0_)"/>
    <numFmt numFmtId="171" formatCode=";;"/>
    <numFmt numFmtId="172" formatCode="&quot; &quot;@"/>
    <numFmt numFmtId="173" formatCode="[$-409]dd\-mmm\-yy;@"/>
    <numFmt numFmtId="174" formatCode="0.0000000000%"/>
    <numFmt numFmtId="175" formatCode="0;0;\-;@"/>
    <numFmt numFmtId="176" formatCode="[$-409]dd/mmm/yy;@"/>
    <numFmt numFmtId="177" formatCode="[$-409]d\-mmm\-yy;@"/>
  </numFmts>
  <fonts count="70">
    <font>
      <sz val="11"/>
      <name val="Book Antiqua"/>
      <family val="1"/>
    </font>
    <font>
      <sz val="10"/>
      <name val="Arial"/>
      <family val="2"/>
    </font>
    <font>
      <sz val="8"/>
      <name val="Arial"/>
      <family val="2"/>
    </font>
    <font>
      <b/>
      <sz val="12"/>
      <name val="Arial"/>
      <family val="2"/>
    </font>
    <font>
      <sz val="12"/>
      <name val="Book Antiqua"/>
      <family val="1"/>
    </font>
    <font>
      <b/>
      <sz val="12"/>
      <name val="Book Antiqua"/>
      <family val="1"/>
    </font>
    <font>
      <sz val="14"/>
      <name val="AngsanaUPC"/>
      <family val="1"/>
    </font>
    <font>
      <sz val="12"/>
      <name val="¹ÙÅÁÃ¼"/>
      <charset val="129"/>
    </font>
    <font>
      <sz val="10"/>
      <color indexed="10"/>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b/>
      <sz val="11"/>
      <name val="Book Antiqua"/>
      <family val="1"/>
    </font>
    <font>
      <sz val="11"/>
      <name val="Book Antiqua"/>
      <family val="1"/>
    </font>
    <font>
      <sz val="10"/>
      <name val="Book Antiqua"/>
      <family val="1"/>
    </font>
    <font>
      <sz val="12"/>
      <name val="Arial"/>
      <family val="2"/>
    </font>
    <font>
      <b/>
      <sz val="12"/>
      <color indexed="12"/>
      <name val="Book Antiqua"/>
      <family val="1"/>
    </font>
    <font>
      <b/>
      <u/>
      <sz val="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1"/>
      <color indexed="9"/>
      <name val="Book Antiqua"/>
      <family val="1"/>
    </font>
    <font>
      <b/>
      <sz val="11"/>
      <color indexed="10"/>
      <name val="Book Antiqua"/>
      <family val="1"/>
    </font>
    <font>
      <sz val="8"/>
      <name val="Book Antiqua"/>
      <family val="1"/>
    </font>
    <font>
      <sz val="11"/>
      <color indexed="9"/>
      <name val="Book Antiqua"/>
      <family val="1"/>
    </font>
    <font>
      <sz val="10"/>
      <name val="Book Antiqua"/>
      <family val="1"/>
    </font>
    <font>
      <sz val="8"/>
      <name val="Book Antiqua"/>
      <family val="1"/>
    </font>
    <font>
      <sz val="12"/>
      <name val="Arial"/>
      <family val="2"/>
    </font>
    <font>
      <sz val="10"/>
      <name val="Arial"/>
      <family val="2"/>
    </font>
    <font>
      <b/>
      <sz val="11"/>
      <color indexed="12"/>
      <name val="Book Antiqua"/>
      <family val="1"/>
    </font>
    <font>
      <sz val="10"/>
      <color indexed="9"/>
      <name val="Book Antiqua"/>
      <family val="1"/>
    </font>
    <font>
      <b/>
      <sz val="14"/>
      <name val="Book Antiqua"/>
      <family val="1"/>
    </font>
    <font>
      <b/>
      <vertAlign val="superscript"/>
      <sz val="11"/>
      <name val="Book Antiqua"/>
      <family val="1"/>
    </font>
    <font>
      <b/>
      <sz val="12"/>
      <color indexed="16"/>
      <name val="Book Antiqua"/>
      <family val="1"/>
    </font>
    <font>
      <sz val="18"/>
      <color indexed="10"/>
      <name val="Book Antiqua"/>
      <family val="1"/>
    </font>
    <font>
      <b/>
      <sz val="14"/>
      <color indexed="12"/>
      <name val="Book Antiqua"/>
      <family val="1"/>
    </font>
    <font>
      <b/>
      <vertAlign val="superscript"/>
      <sz val="12"/>
      <color indexed="12"/>
      <name val="Book Antiqua"/>
      <family val="1"/>
    </font>
    <font>
      <sz val="11"/>
      <name val="Book Antiqua"/>
      <family val="1"/>
    </font>
    <font>
      <sz val="10"/>
      <color indexed="9"/>
      <name val="Wingdings 3"/>
      <family val="1"/>
      <charset val="2"/>
    </font>
    <font>
      <vertAlign val="superscript"/>
      <sz val="12"/>
      <name val="Book Antiqua"/>
      <family val="1"/>
    </font>
    <font>
      <sz val="11"/>
      <name val="Arial"/>
      <family val="2"/>
    </font>
    <font>
      <b/>
      <sz val="11"/>
      <name val="Cambria"/>
      <family val="1"/>
    </font>
    <font>
      <b/>
      <sz val="12"/>
      <name val="Cambria"/>
      <family val="1"/>
    </font>
    <font>
      <sz val="11"/>
      <name val="Cambria"/>
      <family val="1"/>
    </font>
    <font>
      <sz val="10"/>
      <name val="Cambria"/>
      <family val="1"/>
    </font>
    <font>
      <b/>
      <sz val="10"/>
      <name val="Arial"/>
      <family val="2"/>
    </font>
    <font>
      <sz val="10"/>
      <color indexed="9"/>
      <name val="Arial"/>
      <family val="2"/>
    </font>
    <font>
      <b/>
      <sz val="10"/>
      <color indexed="10"/>
      <name val="Arial"/>
      <family val="2"/>
    </font>
    <font>
      <b/>
      <sz val="10"/>
      <color indexed="9"/>
      <name val="Arial"/>
      <family val="2"/>
    </font>
    <font>
      <sz val="10"/>
      <color theme="1"/>
      <name val="Arial"/>
      <family val="2"/>
    </font>
    <font>
      <sz val="10"/>
      <color rgb="FF000000"/>
      <name val="Arial"/>
      <family val="2"/>
    </font>
    <font>
      <sz val="11"/>
      <name val="Calibri"/>
      <family val="2"/>
    </font>
    <font>
      <sz val="11"/>
      <color theme="1"/>
      <name val="Bookman Old Style"/>
      <family val="1"/>
    </font>
    <font>
      <sz val="11"/>
      <name val="Bookman Old Style"/>
      <family val="1"/>
    </font>
    <font>
      <b/>
      <sz val="14"/>
      <name val="Arial"/>
      <family val="2"/>
    </font>
    <font>
      <b/>
      <sz val="16"/>
      <name val="Arial"/>
      <family val="2"/>
    </font>
    <font>
      <b/>
      <sz val="10"/>
      <color theme="1"/>
      <name val="Arial"/>
      <family val="2"/>
    </font>
    <font>
      <b/>
      <sz val="18"/>
      <color indexed="12"/>
      <name val="Book Antiqua"/>
      <family val="1"/>
    </font>
    <font>
      <b/>
      <u/>
      <sz val="11"/>
      <name val="Book Antiqua"/>
      <family val="1"/>
    </font>
    <font>
      <b/>
      <sz val="11"/>
      <color indexed="20"/>
      <name val="Book Antiqua"/>
      <family val="1"/>
    </font>
    <font>
      <sz val="10"/>
      <color indexed="12"/>
      <name val="Arial"/>
      <family val="2"/>
    </font>
    <font>
      <sz val="12"/>
      <color indexed="12"/>
      <name val="Arial"/>
      <family val="2"/>
    </font>
    <font>
      <b/>
      <sz val="14"/>
      <color indexed="9"/>
      <name val="Book Antiqua"/>
      <family val="1"/>
    </font>
    <font>
      <b/>
      <sz val="12"/>
      <color rgb="FF240AE6"/>
      <name val="Book Antiqua"/>
      <family val="1"/>
    </font>
    <font>
      <b/>
      <sz val="12"/>
      <color theme="1"/>
      <name val="Book Antiqua"/>
      <family val="1"/>
    </font>
    <font>
      <sz val="12"/>
      <color theme="1"/>
      <name val="Book Antiqua"/>
      <family val="1"/>
    </font>
    <font>
      <sz val="10"/>
      <color indexed="55"/>
      <name val="Book Antiqua"/>
      <family val="1"/>
    </font>
  </fonts>
  <fills count="1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12"/>
        <bgColor indexed="64"/>
      </patternFill>
    </fill>
    <fill>
      <patternFill patternType="solid">
        <fgColor indexed="45"/>
        <bgColor indexed="64"/>
      </patternFill>
    </fill>
    <fill>
      <patternFill patternType="solid">
        <fgColor rgb="FFCCFFCC"/>
        <bgColor indexed="64"/>
      </patternFill>
    </fill>
    <fill>
      <patternFill patternType="solid">
        <fgColor theme="0"/>
        <bgColor indexed="64"/>
      </patternFill>
    </fill>
    <fill>
      <patternFill patternType="solid">
        <fgColor theme="4" tint="0.39997558519241921"/>
        <bgColor indexed="64"/>
      </patternFill>
    </fill>
    <fill>
      <patternFill patternType="solid">
        <fgColor indexed="47"/>
        <bgColor indexed="64"/>
      </patternFill>
    </fill>
  </fills>
  <borders count="34">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style="thin">
        <color indexed="64"/>
      </left>
      <right style="thin">
        <color indexed="64"/>
      </right>
      <top style="medium">
        <color indexed="64"/>
      </top>
      <bottom style="thin">
        <color indexed="64"/>
      </bottom>
      <diagonal/>
    </border>
  </borders>
  <cellStyleXfs count="41">
    <xf numFmtId="0" fontId="0" fillId="0" borderId="0"/>
    <xf numFmtId="9" fontId="6" fillId="0" borderId="0"/>
    <xf numFmtId="167"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171" fontId="1" fillId="0" borderId="0" applyFont="0" applyFill="0" applyBorder="0" applyAlignment="0" applyProtection="0"/>
    <xf numFmtId="0" fontId="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43" fontId="31" fillId="0" borderId="0" applyFont="0" applyFill="0" applyBorder="0" applyAlignment="0" applyProtection="0"/>
    <xf numFmtId="166" fontId="8" fillId="0" borderId="1">
      <alignment horizontal="right"/>
    </xf>
    <xf numFmtId="0" fontId="3" fillId="0" borderId="2" applyNumberFormat="0" applyAlignment="0" applyProtection="0">
      <alignment horizontal="left" vertical="center"/>
    </xf>
    <xf numFmtId="0" fontId="3" fillId="0" borderId="3">
      <alignment horizontal="left" vertical="center"/>
    </xf>
    <xf numFmtId="0" fontId="9" fillId="0" borderId="0" applyNumberFormat="0" applyFill="0" applyBorder="0" applyAlignment="0" applyProtection="0">
      <alignment vertical="top"/>
      <protection locked="0"/>
    </xf>
    <xf numFmtId="37" fontId="10" fillId="0" borderId="0"/>
    <xf numFmtId="165" fontId="1" fillId="0" borderId="0"/>
    <xf numFmtId="0" fontId="28" fillId="0" borderId="0"/>
    <xf numFmtId="0" fontId="16" fillId="0" borderId="0"/>
    <xf numFmtId="0" fontId="15" fillId="0" borderId="0"/>
    <xf numFmtId="0" fontId="1" fillId="0" borderId="0"/>
    <xf numFmtId="0" fontId="15" fillId="0" borderId="0" applyNumberFormat="0" applyFill="0" applyBorder="0" applyProtection="0">
      <alignment vertical="top"/>
    </xf>
    <xf numFmtId="0" fontId="31" fillId="0" borderId="0" applyNumberFormat="0" applyFont="0" applyFill="0" applyBorder="0" applyAlignment="0" applyProtection="0">
      <alignment vertical="top"/>
    </xf>
    <xf numFmtId="0" fontId="1" fillId="0" borderId="0"/>
    <xf numFmtId="0" fontId="15" fillId="0" borderId="0"/>
    <xf numFmtId="0" fontId="15" fillId="0" borderId="0"/>
    <xf numFmtId="0" fontId="1" fillId="0" borderId="0"/>
    <xf numFmtId="0" fontId="1" fillId="0" borderId="0" applyNumberFormat="0" applyFont="0" applyFill="0" applyBorder="0" applyAlignment="0" applyProtection="0">
      <alignment vertical="top"/>
    </xf>
    <xf numFmtId="0" fontId="1" fillId="0" borderId="0"/>
    <xf numFmtId="0" fontId="11" fillId="0" borderId="0" applyFont="0"/>
    <xf numFmtId="0" fontId="12" fillId="0" borderId="0" applyNumberFormat="0" applyFill="0" applyBorder="0" applyAlignment="0" applyProtection="0">
      <alignment vertical="top"/>
      <protection locked="0"/>
    </xf>
    <xf numFmtId="0" fontId="13" fillId="0" borderId="0"/>
    <xf numFmtId="0" fontId="15" fillId="0" borderId="0"/>
    <xf numFmtId="0" fontId="15" fillId="0" borderId="0"/>
    <xf numFmtId="0" fontId="16" fillId="0" borderId="0"/>
    <xf numFmtId="0" fontId="16" fillId="0" borderId="0"/>
  </cellStyleXfs>
  <cellXfs count="547">
    <xf numFmtId="0" fontId="0" fillId="0" borderId="0" xfId="0"/>
    <xf numFmtId="0" fontId="17" fillId="0" borderId="0" xfId="28" applyFont="1" applyBorder="1" applyAlignment="1" applyProtection="1">
      <alignment vertical="center"/>
      <protection hidden="1"/>
    </xf>
    <xf numFmtId="0" fontId="17" fillId="0" borderId="0" xfId="28" applyFont="1" applyAlignment="1" applyProtection="1">
      <alignment vertical="center"/>
      <protection hidden="1"/>
    </xf>
    <xf numFmtId="0" fontId="17" fillId="0" borderId="0" xfId="28" applyFont="1" applyProtection="1">
      <protection hidden="1"/>
    </xf>
    <xf numFmtId="0" fontId="1" fillId="0" borderId="0" xfId="28" applyProtection="1">
      <protection hidden="1"/>
    </xf>
    <xf numFmtId="0" fontId="4" fillId="0" borderId="0" xfId="28" applyFont="1" applyBorder="1" applyAlignment="1" applyProtection="1">
      <alignment vertical="center"/>
      <protection hidden="1"/>
    </xf>
    <xf numFmtId="0" fontId="4" fillId="0" borderId="6" xfId="28" applyFont="1" applyBorder="1" applyAlignment="1" applyProtection="1">
      <alignment vertical="center"/>
      <protection hidden="1"/>
    </xf>
    <xf numFmtId="0" fontId="4" fillId="0" borderId="7" xfId="28" applyFont="1" applyBorder="1" applyAlignment="1" applyProtection="1">
      <alignment vertical="center"/>
      <protection hidden="1"/>
    </xf>
    <xf numFmtId="0" fontId="1" fillId="0" borderId="0" xfId="28"/>
    <xf numFmtId="0" fontId="4" fillId="0" borderId="8" xfId="28" applyFont="1" applyBorder="1" applyAlignment="1" applyProtection="1">
      <alignment vertical="center"/>
      <protection hidden="1"/>
    </xf>
    <xf numFmtId="0" fontId="4" fillId="0" borderId="5" xfId="28" applyFont="1" applyBorder="1" applyAlignment="1" applyProtection="1">
      <alignment vertical="center"/>
      <protection hidden="1"/>
    </xf>
    <xf numFmtId="0" fontId="4" fillId="0" borderId="9" xfId="28" applyFont="1" applyBorder="1" applyAlignment="1" applyProtection="1">
      <alignment vertical="center"/>
      <protection hidden="1"/>
    </xf>
    <xf numFmtId="0" fontId="21" fillId="0" borderId="7" xfId="28" applyFont="1" applyBorder="1" applyAlignment="1" applyProtection="1">
      <alignment vertical="center"/>
      <protection hidden="1"/>
    </xf>
    <xf numFmtId="0" fontId="1" fillId="0" borderId="0" xfId="28" applyAlignment="1" applyProtection="1">
      <alignment vertical="center"/>
      <protection hidden="1"/>
    </xf>
    <xf numFmtId="0" fontId="16" fillId="0" borderId="7" xfId="28" applyFont="1" applyBorder="1" applyAlignment="1" applyProtection="1">
      <alignment vertical="center"/>
      <protection hidden="1"/>
    </xf>
    <xf numFmtId="0" fontId="23" fillId="0" borderId="0" xfId="28" applyFont="1" applyBorder="1" applyAlignment="1" applyProtection="1">
      <alignment vertical="center"/>
      <protection hidden="1"/>
    </xf>
    <xf numFmtId="0" fontId="16" fillId="0" borderId="9" xfId="28" applyFont="1" applyBorder="1" applyAlignment="1" applyProtection="1">
      <alignment vertical="center"/>
      <protection hidden="1"/>
    </xf>
    <xf numFmtId="0" fontId="4" fillId="0" borderId="0" xfId="28" applyFont="1" applyAlignment="1" applyProtection="1">
      <alignment vertical="center"/>
      <protection hidden="1"/>
    </xf>
    <xf numFmtId="0" fontId="4" fillId="0" borderId="10" xfId="28" applyFont="1" applyBorder="1" applyAlignment="1" applyProtection="1">
      <alignment vertical="center"/>
      <protection hidden="1"/>
    </xf>
    <xf numFmtId="0" fontId="16" fillId="0" borderId="0" xfId="28" applyFont="1" applyAlignment="1" applyProtection="1">
      <alignment vertical="center"/>
      <protection hidden="1"/>
    </xf>
    <xf numFmtId="0" fontId="14" fillId="0" borderId="0" xfId="29" applyFont="1" applyAlignment="1" applyProtection="1">
      <alignment vertical="center"/>
      <protection hidden="1"/>
    </xf>
    <xf numFmtId="0" fontId="4" fillId="0" borderId="0" xfId="28" applyFont="1" applyAlignment="1" applyProtection="1">
      <alignment vertical="top"/>
      <protection hidden="1"/>
    </xf>
    <xf numFmtId="0" fontId="14" fillId="0" borderId="0" xfId="28" applyFont="1" applyAlignment="1" applyProtection="1">
      <alignment vertical="center"/>
      <protection hidden="1"/>
    </xf>
    <xf numFmtId="0" fontId="15" fillId="0" borderId="0" xfId="28" applyFont="1" applyAlignment="1" applyProtection="1">
      <alignment vertical="center"/>
      <protection hidden="1"/>
    </xf>
    <xf numFmtId="0" fontId="14" fillId="0" borderId="0" xfId="31" applyFont="1" applyFill="1" applyAlignment="1" applyProtection="1">
      <alignment vertical="top"/>
      <protection hidden="1"/>
    </xf>
    <xf numFmtId="0" fontId="15" fillId="0" borderId="0" xfId="28" applyFont="1" applyFill="1" applyAlignment="1" applyProtection="1">
      <alignment vertical="top"/>
      <protection hidden="1"/>
    </xf>
    <xf numFmtId="172" fontId="14" fillId="0" borderId="11" xfId="28" applyNumberFormat="1" applyFont="1" applyBorder="1" applyAlignment="1" applyProtection="1">
      <alignment horizontal="center" vertical="center"/>
      <protection hidden="1"/>
    </xf>
    <xf numFmtId="0" fontId="15" fillId="0" borderId="13" xfId="28" applyFont="1" applyBorder="1" applyAlignment="1" applyProtection="1">
      <alignment vertical="center"/>
      <protection hidden="1"/>
    </xf>
    <xf numFmtId="0" fontId="15" fillId="0" borderId="0" xfId="28" applyFont="1" applyAlignment="1" applyProtection="1">
      <alignment horizontal="right" vertical="center"/>
      <protection hidden="1"/>
    </xf>
    <xf numFmtId="0" fontId="5" fillId="0" borderId="0" xfId="28" applyFont="1" applyAlignment="1" applyProtection="1">
      <alignment horizontal="center" vertical="top"/>
      <protection hidden="1"/>
    </xf>
    <xf numFmtId="0" fontId="14" fillId="0" borderId="5" xfId="28" applyFont="1" applyFill="1" applyBorder="1" applyAlignment="1" applyProtection="1">
      <alignment vertical="top"/>
      <protection hidden="1"/>
    </xf>
    <xf numFmtId="0" fontId="14" fillId="0" borderId="11" xfId="28" applyFont="1" applyBorder="1" applyAlignment="1" applyProtection="1">
      <alignment horizontal="justify" vertical="top" wrapText="1"/>
      <protection hidden="1"/>
    </xf>
    <xf numFmtId="0" fontId="14" fillId="0" borderId="11" xfId="28" applyFont="1" applyBorder="1" applyAlignment="1" applyProtection="1">
      <alignment horizontal="right" vertical="center" wrapText="1" indent="5"/>
      <protection hidden="1"/>
    </xf>
    <xf numFmtId="0" fontId="15" fillId="0" borderId="13" xfId="28" applyFont="1" applyBorder="1" applyAlignment="1" applyProtection="1">
      <alignment horizontal="center" vertical="center"/>
      <protection hidden="1"/>
    </xf>
    <xf numFmtId="0" fontId="15" fillId="0" borderId="0" xfId="28" applyFont="1" applyAlignment="1" applyProtection="1">
      <alignment horizontal="left" vertical="center"/>
      <protection hidden="1"/>
    </xf>
    <xf numFmtId="0" fontId="4" fillId="0" borderId="0" xfId="28" applyFont="1" applyAlignment="1" applyProtection="1">
      <alignment horizontal="right"/>
      <protection hidden="1"/>
    </xf>
    <xf numFmtId="0" fontId="15" fillId="0" borderId="0" xfId="0" applyNumberFormat="1" applyFont="1" applyFill="1" applyBorder="1" applyAlignment="1" applyProtection="1">
      <alignment horizontal="left" vertical="center" indent="1"/>
      <protection hidden="1"/>
    </xf>
    <xf numFmtId="0" fontId="15" fillId="0" borderId="0" xfId="28" applyNumberFormat="1" applyFont="1" applyFill="1" applyBorder="1" applyAlignment="1" applyProtection="1">
      <alignment horizontal="left" vertical="center" indent="1"/>
      <protection hidden="1"/>
    </xf>
    <xf numFmtId="0" fontId="15" fillId="0" borderId="0" xfId="31" applyFont="1" applyAlignment="1" applyProtection="1">
      <alignment horizontal="left" vertical="center" indent="1"/>
      <protection hidden="1"/>
    </xf>
    <xf numFmtId="0" fontId="15" fillId="0" borderId="0" xfId="28" applyFont="1" applyAlignment="1" applyProtection="1">
      <alignment horizontal="left" vertical="center" indent="1"/>
      <protection hidden="1"/>
    </xf>
    <xf numFmtId="0" fontId="15" fillId="0" borderId="0" xfId="0" applyNumberFormat="1" applyFont="1" applyFill="1" applyBorder="1" applyAlignment="1" applyProtection="1">
      <alignment horizontal="left" vertical="center"/>
      <protection hidden="1"/>
    </xf>
    <xf numFmtId="4" fontId="14" fillId="0" borderId="11" xfId="28" applyNumberFormat="1" applyFont="1" applyFill="1" applyBorder="1" applyAlignment="1" applyProtection="1">
      <alignment vertical="center"/>
      <protection hidden="1"/>
    </xf>
    <xf numFmtId="4" fontId="14" fillId="0" borderId="11" xfId="28" applyNumberFormat="1" applyFont="1" applyFill="1" applyBorder="1" applyAlignment="1" applyProtection="1">
      <alignment vertical="center" wrapText="1"/>
      <protection hidden="1"/>
    </xf>
    <xf numFmtId="0" fontId="15" fillId="0" borderId="0" xfId="28" applyFont="1" applyBorder="1" applyAlignment="1" applyProtection="1">
      <alignment horizontal="center" vertical="center"/>
      <protection hidden="1"/>
    </xf>
    <xf numFmtId="0" fontId="14" fillId="0" borderId="0" xfId="28" applyFont="1" applyFill="1" applyBorder="1" applyAlignment="1" applyProtection="1">
      <alignment horizontal="left" vertical="center" wrapText="1"/>
      <protection hidden="1"/>
    </xf>
    <xf numFmtId="0" fontId="14" fillId="0" borderId="0" xfId="28" applyNumberFormat="1" applyFont="1" applyFill="1" applyBorder="1" applyAlignment="1" applyProtection="1">
      <alignment horizontal="right" vertical="center" wrapText="1"/>
      <protection hidden="1"/>
    </xf>
    <xf numFmtId="0" fontId="14" fillId="0" borderId="5" xfId="0" applyNumberFormat="1" applyFont="1" applyFill="1" applyBorder="1" applyAlignment="1" applyProtection="1">
      <alignment horizontal="left" vertical="center"/>
      <protection hidden="1"/>
    </xf>
    <xf numFmtId="0" fontId="14" fillId="0" borderId="5" xfId="0" applyNumberFormat="1" applyFont="1" applyFill="1" applyBorder="1" applyAlignment="1" applyProtection="1">
      <alignment horizontal="justify" vertical="center"/>
      <protection hidden="1"/>
    </xf>
    <xf numFmtId="0" fontId="14" fillId="0" borderId="5" xfId="0" applyNumberFormat="1" applyFont="1" applyFill="1" applyBorder="1" applyAlignment="1" applyProtection="1">
      <alignment horizontal="center" vertical="center"/>
      <protection hidden="1"/>
    </xf>
    <xf numFmtId="0" fontId="14" fillId="0" borderId="5" xfId="0" applyNumberFormat="1" applyFont="1" applyFill="1" applyBorder="1" applyAlignment="1" applyProtection="1">
      <alignment vertical="center"/>
      <protection hidden="1"/>
    </xf>
    <xf numFmtId="0" fontId="14" fillId="0" borderId="5" xfId="0" applyNumberFormat="1" applyFont="1" applyFill="1" applyBorder="1" applyAlignment="1" applyProtection="1">
      <alignment horizontal="right" vertical="center"/>
      <protection hidden="1"/>
    </xf>
    <xf numFmtId="0" fontId="15" fillId="0" borderId="0" xfId="0" applyNumberFormat="1" applyFont="1" applyFill="1" applyBorder="1" applyAlignment="1" applyProtection="1">
      <alignment horizontal="justify" vertical="center"/>
      <protection hidden="1"/>
    </xf>
    <xf numFmtId="0" fontId="15" fillId="0" borderId="0" xfId="0" applyNumberFormat="1" applyFont="1" applyFill="1" applyBorder="1" applyAlignment="1" applyProtection="1">
      <alignment horizontal="center" vertical="center"/>
      <protection hidden="1"/>
    </xf>
    <xf numFmtId="0" fontId="15" fillId="0" borderId="0" xfId="0" applyNumberFormat="1" applyFont="1" applyFill="1" applyBorder="1" applyAlignment="1" applyProtection="1">
      <alignment vertical="center"/>
      <protection hidden="1"/>
    </xf>
    <xf numFmtId="0" fontId="14" fillId="0" borderId="0" xfId="0" applyNumberFormat="1" applyFont="1" applyFill="1" applyBorder="1" applyAlignment="1" applyProtection="1">
      <alignment horizontal="justify" vertical="center"/>
      <protection hidden="1"/>
    </xf>
    <xf numFmtId="0" fontId="14" fillId="0" borderId="0" xfId="0" applyFont="1" applyAlignment="1" applyProtection="1">
      <alignment horizontal="right" vertical="center"/>
      <protection hidden="1"/>
    </xf>
    <xf numFmtId="0" fontId="15" fillId="0" borderId="0" xfId="0" applyFont="1" applyBorder="1" applyAlignment="1" applyProtection="1">
      <alignment horizontal="right" vertical="center"/>
      <protection hidden="1"/>
    </xf>
    <xf numFmtId="0" fontId="14" fillId="0" borderId="0" xfId="0" applyNumberFormat="1" applyFont="1" applyFill="1" applyBorder="1" applyAlignment="1" applyProtection="1">
      <alignment horizontal="left" vertical="center" indent="1"/>
      <protection hidden="1"/>
    </xf>
    <xf numFmtId="173" fontId="14" fillId="0" borderId="0" xfId="0" applyNumberFormat="1" applyFont="1" applyFill="1" applyBorder="1" applyAlignment="1" applyProtection="1">
      <alignment horizontal="left" vertical="center" indent="1"/>
      <protection hidden="1"/>
    </xf>
    <xf numFmtId="0" fontId="31" fillId="0" borderId="0" xfId="25" applyFont="1" applyFill="1" applyBorder="1" applyAlignment="1" applyProtection="1">
      <alignment horizontal="left" vertical="center"/>
      <protection hidden="1"/>
    </xf>
    <xf numFmtId="0" fontId="1" fillId="0" borderId="0" xfId="25" applyAlignment="1" applyProtection="1">
      <alignment vertical="center"/>
      <protection hidden="1"/>
    </xf>
    <xf numFmtId="0" fontId="31" fillId="0" borderId="0" xfId="25" applyFont="1" applyFill="1" applyBorder="1" applyAlignment="1" applyProtection="1">
      <alignment vertical="center"/>
      <protection hidden="1"/>
    </xf>
    <xf numFmtId="0" fontId="1" fillId="0" borderId="0" xfId="25" applyProtection="1">
      <protection hidden="1"/>
    </xf>
    <xf numFmtId="0" fontId="15" fillId="0" borderId="0" xfId="0" applyFont="1" applyBorder="1" applyAlignment="1" applyProtection="1">
      <alignment horizontal="left" vertical="center"/>
      <protection hidden="1"/>
    </xf>
    <xf numFmtId="3" fontId="21" fillId="0" borderId="13" xfId="28" applyNumberFormat="1" applyFont="1" applyFill="1" applyBorder="1" applyAlignment="1" applyProtection="1">
      <alignment horizontal="justify" vertical="center" wrapText="1"/>
      <protection hidden="1"/>
    </xf>
    <xf numFmtId="4" fontId="14" fillId="0" borderId="11" xfId="28" applyNumberFormat="1" applyFont="1" applyFill="1" applyBorder="1" applyAlignment="1" applyProtection="1">
      <alignment horizontal="right" vertical="center"/>
      <protection hidden="1"/>
    </xf>
    <xf numFmtId="0" fontId="18" fillId="0" borderId="18" xfId="28" applyFont="1" applyBorder="1" applyAlignment="1" applyProtection="1">
      <alignment horizontal="center" vertical="center"/>
      <protection hidden="1"/>
    </xf>
    <xf numFmtId="0" fontId="0" fillId="0" borderId="0" xfId="0" applyAlignment="1">
      <alignment vertical="top"/>
    </xf>
    <xf numFmtId="0" fontId="3" fillId="0" borderId="4" xfId="28" applyFont="1" applyBorder="1" applyAlignment="1" applyProtection="1">
      <alignment vertical="center"/>
      <protection hidden="1"/>
    </xf>
    <xf numFmtId="0" fontId="16" fillId="0" borderId="4" xfId="28" applyFont="1" applyBorder="1" applyAlignment="1" applyProtection="1">
      <alignment vertical="center"/>
      <protection hidden="1"/>
    </xf>
    <xf numFmtId="0" fontId="4" fillId="0" borderId="0" xfId="0" applyFont="1" applyAlignment="1" applyProtection="1">
      <alignment vertical="top"/>
      <protection hidden="1"/>
    </xf>
    <xf numFmtId="0" fontId="41" fillId="0" borderId="0" xfId="33" applyFont="1" applyAlignment="1" applyProtection="1">
      <alignment horizontal="center"/>
      <protection hidden="1"/>
    </xf>
    <xf numFmtId="0" fontId="41" fillId="0" borderId="0" xfId="33" applyFont="1" applyProtection="1">
      <protection hidden="1"/>
    </xf>
    <xf numFmtId="0" fontId="41" fillId="0" borderId="0" xfId="25" applyFont="1" applyFill="1" applyBorder="1" applyAlignment="1" applyProtection="1">
      <alignment horizontal="left" vertical="center"/>
      <protection hidden="1"/>
    </xf>
    <xf numFmtId="0" fontId="41" fillId="0" borderId="0" xfId="25" applyFont="1" applyProtection="1">
      <protection hidden="1"/>
    </xf>
    <xf numFmtId="0" fontId="41" fillId="0" borderId="0" xfId="25" applyFont="1" applyFill="1" applyBorder="1" applyAlignment="1" applyProtection="1">
      <alignment vertical="center"/>
      <protection hidden="1"/>
    </xf>
    <xf numFmtId="0" fontId="41" fillId="0" borderId="0" xfId="25" applyFont="1" applyFill="1" applyBorder="1" applyAlignment="1" applyProtection="1">
      <alignment horizontal="center" vertical="center"/>
      <protection hidden="1"/>
    </xf>
    <xf numFmtId="0" fontId="41" fillId="0" borderId="0" xfId="25" applyFont="1" applyAlignment="1" applyProtection="1">
      <alignment horizontal="left"/>
      <protection hidden="1"/>
    </xf>
    <xf numFmtId="0" fontId="41" fillId="0" borderId="0" xfId="25" applyFont="1" applyAlignment="1" applyProtection="1">
      <alignment horizontal="center"/>
      <protection hidden="1"/>
    </xf>
    <xf numFmtId="0" fontId="0" fillId="0" borderId="0" xfId="0" applyAlignment="1">
      <alignment horizontal="justify" vertical="top" wrapText="1"/>
    </xf>
    <xf numFmtId="0" fontId="14" fillId="0" borderId="5" xfId="22" applyFont="1" applyBorder="1" applyAlignment="1" applyProtection="1">
      <alignment vertical="center"/>
    </xf>
    <xf numFmtId="0" fontId="15" fillId="0" borderId="5" xfId="22" applyFont="1" applyBorder="1" applyAlignment="1" applyProtection="1">
      <alignment vertical="center"/>
    </xf>
    <xf numFmtId="0" fontId="14" fillId="0" borderId="5" xfId="22" applyFont="1" applyBorder="1" applyAlignment="1" applyProtection="1">
      <alignment horizontal="right" vertical="center"/>
    </xf>
    <xf numFmtId="0" fontId="15" fillId="0" borderId="0" xfId="22" applyFont="1" applyAlignment="1" applyProtection="1">
      <alignment vertical="center"/>
    </xf>
    <xf numFmtId="0" fontId="15" fillId="0" borderId="0" xfId="22" applyFont="1" applyProtection="1"/>
    <xf numFmtId="0" fontId="15" fillId="0" borderId="0" xfId="22" applyFont="1" applyBorder="1" applyProtection="1"/>
    <xf numFmtId="0" fontId="27" fillId="0" borderId="0" xfId="22" applyFont="1" applyBorder="1" applyProtection="1"/>
    <xf numFmtId="0" fontId="27" fillId="0" borderId="0" xfId="22" applyFont="1" applyBorder="1" applyAlignment="1" applyProtection="1">
      <alignment horizontal="center" vertical="center"/>
    </xf>
    <xf numFmtId="0" fontId="40" fillId="0" borderId="0" xfId="22" applyFont="1" applyProtection="1"/>
    <xf numFmtId="0" fontId="40" fillId="0" borderId="0" xfId="22" applyFont="1" applyAlignment="1" applyProtection="1">
      <alignment vertical="center"/>
    </xf>
    <xf numFmtId="0" fontId="40" fillId="0" borderId="0" xfId="22" applyFont="1" applyBorder="1" applyProtection="1"/>
    <xf numFmtId="0" fontId="14" fillId="0" borderId="0" xfId="22" applyFont="1" applyAlignment="1" applyProtection="1">
      <alignment horizontal="center" vertical="center"/>
    </xf>
    <xf numFmtId="0" fontId="40" fillId="0" borderId="0" xfId="22" applyFont="1" applyAlignment="1" applyProtection="1">
      <alignment horizontal="left" vertical="center"/>
    </xf>
    <xf numFmtId="173" fontId="40" fillId="0" borderId="0" xfId="22" applyNumberFormat="1" applyFont="1" applyFill="1" applyAlignment="1" applyProtection="1">
      <alignment horizontal="left" vertical="center"/>
    </xf>
    <xf numFmtId="0" fontId="27" fillId="0" borderId="0" xfId="22" applyFont="1" applyBorder="1" applyAlignment="1" applyProtection="1">
      <alignment horizontal="center"/>
    </xf>
    <xf numFmtId="0" fontId="40" fillId="0" borderId="0" xfId="24" applyNumberFormat="1" applyFont="1" applyFill="1" applyBorder="1" applyAlignment="1" applyProtection="1">
      <alignment horizontal="left" vertical="center"/>
    </xf>
    <xf numFmtId="0" fontId="14" fillId="0" borderId="0" xfId="24" applyNumberFormat="1" applyFont="1" applyFill="1" applyBorder="1" applyAlignment="1" applyProtection="1">
      <alignment horizontal="left" vertical="center"/>
    </xf>
    <xf numFmtId="0" fontId="15" fillId="0" borderId="0" xfId="22" applyFont="1" applyAlignment="1" applyProtection="1">
      <alignment horizontal="justify" vertical="center"/>
    </xf>
    <xf numFmtId="0" fontId="40" fillId="0" borderId="0" xfId="30" applyFont="1" applyBorder="1" applyAlignment="1" applyProtection="1">
      <alignment horizontal="left" vertical="center"/>
    </xf>
    <xf numFmtId="0" fontId="40" fillId="0" borderId="0" xfId="22" applyFont="1" applyAlignment="1" applyProtection="1">
      <alignment horizontal="justify" vertical="center"/>
    </xf>
    <xf numFmtId="0" fontId="40" fillId="0" borderId="0" xfId="22" applyFont="1" applyAlignment="1" applyProtection="1">
      <alignment vertical="top"/>
    </xf>
    <xf numFmtId="164" fontId="40" fillId="0" borderId="0" xfId="22" applyNumberFormat="1" applyFont="1" applyAlignment="1" applyProtection="1">
      <alignment horizontal="center" vertical="top"/>
    </xf>
    <xf numFmtId="4" fontId="14" fillId="0" borderId="0" xfId="22" applyNumberFormat="1" applyFont="1" applyBorder="1" applyAlignment="1" applyProtection="1">
      <alignment vertical="center"/>
    </xf>
    <xf numFmtId="0" fontId="14" fillId="0" borderId="0" xfId="22" applyFont="1" applyBorder="1" applyAlignment="1" applyProtection="1">
      <alignment horizontal="justify" vertical="center"/>
    </xf>
    <xf numFmtId="164" fontId="40" fillId="0" borderId="0" xfId="22" applyNumberFormat="1" applyFont="1" applyAlignment="1" applyProtection="1">
      <alignment horizontal="center" vertical="center"/>
    </xf>
    <xf numFmtId="0" fontId="15" fillId="0" borderId="0" xfId="22" applyFont="1" applyBorder="1" applyAlignment="1" applyProtection="1">
      <alignment vertical="center"/>
    </xf>
    <xf numFmtId="0" fontId="27" fillId="0" borderId="0" xfId="22" applyFont="1" applyBorder="1" applyAlignment="1" applyProtection="1">
      <alignment vertical="center"/>
    </xf>
    <xf numFmtId="0" fontId="40" fillId="0" borderId="0" xfId="22" applyFont="1" applyAlignment="1" applyProtection="1">
      <alignment horizontal="center" vertical="top"/>
    </xf>
    <xf numFmtId="0" fontId="40" fillId="0" borderId="0" xfId="0" applyFont="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Protection="1"/>
    <xf numFmtId="0" fontId="40" fillId="0" borderId="0" xfId="0" applyFont="1" applyAlignment="1" applyProtection="1">
      <alignment horizontal="justify" vertical="center"/>
    </xf>
    <xf numFmtId="164" fontId="40" fillId="0" borderId="0" xfId="0" applyNumberFormat="1" applyFont="1" applyAlignment="1" applyProtection="1">
      <alignment horizontal="center" vertical="center"/>
    </xf>
    <xf numFmtId="0" fontId="40" fillId="0" borderId="0" xfId="0" applyFont="1" applyAlignment="1" applyProtection="1">
      <alignment horizontal="right" vertical="center"/>
    </xf>
    <xf numFmtId="173" fontId="14" fillId="0" borderId="0" xfId="22" applyNumberFormat="1" applyFont="1" applyAlignment="1" applyProtection="1">
      <alignment vertical="center"/>
    </xf>
    <xf numFmtId="0" fontId="14" fillId="0" borderId="0" xfId="22" applyFont="1" applyAlignment="1" applyProtection="1">
      <alignment horizontal="right" vertical="center"/>
    </xf>
    <xf numFmtId="0" fontId="15" fillId="0" borderId="0" xfId="22" applyFont="1" applyAlignment="1" applyProtection="1">
      <alignment horizontal="left" vertical="center"/>
    </xf>
    <xf numFmtId="0" fontId="14" fillId="0" borderId="0" xfId="22" applyFont="1" applyAlignment="1" applyProtection="1">
      <alignment horizontal="left" vertical="center" indent="2"/>
    </xf>
    <xf numFmtId="0" fontId="14" fillId="0" borderId="0" xfId="22" applyFont="1" applyAlignment="1" applyProtection="1">
      <alignment horizontal="left" vertical="center" indent="1"/>
    </xf>
    <xf numFmtId="0" fontId="15" fillId="0" borderId="0" xfId="22" applyFont="1" applyAlignment="1" applyProtection="1">
      <alignment horizontal="left" vertical="center" indent="1"/>
    </xf>
    <xf numFmtId="0" fontId="40" fillId="0" borderId="0" xfId="22" applyFont="1" applyBorder="1" applyAlignment="1" applyProtection="1">
      <alignment vertical="center"/>
    </xf>
    <xf numFmtId="0" fontId="15" fillId="0" borderId="0" xfId="0" applyFont="1" applyFill="1" applyAlignment="1" applyProtection="1">
      <alignment vertical="center"/>
    </xf>
    <xf numFmtId="0" fontId="40" fillId="0" borderId="0" xfId="0" applyFont="1" applyFill="1" applyAlignment="1" applyProtection="1">
      <alignment horizontal="left" vertical="center" indent="2"/>
    </xf>
    <xf numFmtId="0" fontId="14" fillId="0" borderId="0" xfId="0" applyFont="1" applyFill="1" applyAlignment="1" applyProtection="1">
      <alignment horizontal="left" vertical="center"/>
    </xf>
    <xf numFmtId="173" fontId="14" fillId="0" borderId="0" xfId="0" applyNumberFormat="1" applyFont="1" applyFill="1" applyAlignment="1" applyProtection="1">
      <alignment horizontal="left" vertical="center" indent="1"/>
    </xf>
    <xf numFmtId="0" fontId="15" fillId="0" borderId="0" xfId="0" applyFont="1" applyFill="1" applyAlignment="1" applyProtection="1">
      <alignment horizontal="right" vertical="center"/>
    </xf>
    <xf numFmtId="0" fontId="44" fillId="0" borderId="0" xfId="27" applyNumberFormat="1" applyFont="1" applyFill="1" applyBorder="1" applyAlignment="1" applyProtection="1">
      <alignment horizontal="center" vertical="center"/>
      <protection hidden="1"/>
    </xf>
    <xf numFmtId="0" fontId="45" fillId="0" borderId="0" xfId="27" applyNumberFormat="1" applyFont="1" applyFill="1" applyBorder="1" applyAlignment="1" applyProtection="1">
      <alignment horizontal="center" vertical="center"/>
      <protection hidden="1"/>
    </xf>
    <xf numFmtId="0" fontId="45" fillId="0" borderId="0" xfId="27" applyNumberFormat="1" applyFont="1" applyFill="1" applyBorder="1" applyAlignment="1" applyProtection="1">
      <alignment horizontal="center" vertical="top"/>
      <protection hidden="1"/>
    </xf>
    <xf numFmtId="0" fontId="3" fillId="0" borderId="0" xfId="27" applyNumberFormat="1" applyFont="1" applyFill="1" applyBorder="1" applyAlignment="1" applyProtection="1">
      <alignment horizontal="center" vertical="top"/>
      <protection hidden="1"/>
    </xf>
    <xf numFmtId="0" fontId="46" fillId="0" borderId="0" xfId="27" applyNumberFormat="1" applyFont="1" applyFill="1" applyBorder="1" applyAlignment="1" applyProtection="1">
      <alignment vertical="center"/>
      <protection hidden="1"/>
    </xf>
    <xf numFmtId="0" fontId="47" fillId="0" borderId="0" xfId="27" applyNumberFormat="1" applyFont="1" applyFill="1" applyBorder="1" applyAlignment="1" applyProtection="1">
      <alignment vertical="center"/>
      <protection hidden="1"/>
    </xf>
    <xf numFmtId="0" fontId="47" fillId="0" borderId="0" xfId="27" applyNumberFormat="1" applyFont="1" applyFill="1" applyBorder="1" applyAlignment="1" applyProtection="1">
      <alignment vertical="top"/>
      <protection hidden="1"/>
    </xf>
    <xf numFmtId="0" fontId="31" fillId="0" borderId="0" xfId="27" applyNumberFormat="1" applyFont="1" applyFill="1" applyBorder="1" applyAlignment="1" applyProtection="1">
      <alignment vertical="top"/>
      <protection hidden="1"/>
    </xf>
    <xf numFmtId="0" fontId="14" fillId="0" borderId="0" xfId="0" applyFont="1" applyFill="1" applyAlignment="1" applyProtection="1">
      <alignment horizontal="center" vertical="center"/>
      <protection hidden="1"/>
    </xf>
    <xf numFmtId="0" fontId="15" fillId="0" borderId="0" xfId="27" applyFont="1" applyAlignment="1" applyProtection="1">
      <alignment vertical="top"/>
      <protection hidden="1"/>
    </xf>
    <xf numFmtId="0" fontId="15" fillId="0" borderId="0" xfId="27" applyFont="1" applyAlignment="1" applyProtection="1">
      <alignment vertical="center"/>
      <protection hidden="1"/>
    </xf>
    <xf numFmtId="0" fontId="15" fillId="0" borderId="0" xfId="27" applyFont="1" applyAlignment="1" applyProtection="1">
      <alignment vertical="center" wrapText="1"/>
      <protection hidden="1"/>
    </xf>
    <xf numFmtId="0" fontId="15" fillId="0" borderId="0" xfId="27" applyNumberFormat="1" applyFont="1" applyFill="1" applyBorder="1" applyAlignment="1" applyProtection="1">
      <alignment vertical="center"/>
      <protection hidden="1"/>
    </xf>
    <xf numFmtId="0" fontId="15" fillId="0" borderId="4" xfId="27" applyFont="1" applyBorder="1" applyAlignment="1" applyProtection="1">
      <alignment horizontal="center" vertical="top"/>
      <protection hidden="1"/>
    </xf>
    <xf numFmtId="4" fontId="15" fillId="2" borderId="4" xfId="27" applyNumberFormat="1" applyFont="1" applyFill="1" applyBorder="1" applyAlignment="1" applyProtection="1">
      <alignment horizontal="right" vertical="center"/>
      <protection locked="0"/>
    </xf>
    <xf numFmtId="10" fontId="15" fillId="2" borderId="4" xfId="27" applyNumberFormat="1" applyFont="1" applyFill="1" applyBorder="1" applyAlignment="1" applyProtection="1">
      <alignment horizontal="right" vertical="center"/>
      <protection locked="0"/>
    </xf>
    <xf numFmtId="0" fontId="43" fillId="0" borderId="0" xfId="27" applyNumberFormat="1" applyFont="1" applyFill="1" applyBorder="1" applyAlignment="1" applyProtection="1">
      <alignment vertical="top"/>
      <protection hidden="1"/>
    </xf>
    <xf numFmtId="0" fontId="15" fillId="0" borderId="11" xfId="27" applyFont="1" applyBorder="1" applyAlignment="1" applyProtection="1">
      <alignment horizontal="center" vertical="top"/>
      <protection hidden="1"/>
    </xf>
    <xf numFmtId="0" fontId="43" fillId="0" borderId="23" xfId="27" applyNumberFormat="1" applyFont="1" applyFill="1" applyBorder="1" applyAlignment="1" applyProtection="1">
      <alignment horizontal="right" vertical="top"/>
      <protection hidden="1"/>
    </xf>
    <xf numFmtId="0" fontId="46" fillId="0" borderId="0" xfId="27" applyNumberFormat="1" applyFont="1" applyFill="1" applyBorder="1" applyAlignment="1" applyProtection="1">
      <alignment vertical="top"/>
      <protection hidden="1"/>
    </xf>
    <xf numFmtId="0" fontId="14" fillId="0" borderId="12" xfId="27" applyFont="1" applyBorder="1" applyAlignment="1" applyProtection="1">
      <alignment horizontal="center" vertical="center" wrapText="1"/>
      <protection hidden="1"/>
    </xf>
    <xf numFmtId="0" fontId="15" fillId="0" borderId="18" xfId="27" applyNumberFormat="1" applyFont="1" applyFill="1" applyBorder="1" applyAlignment="1" applyProtection="1">
      <alignment horizontal="left" vertical="center" indent="3"/>
      <protection hidden="1"/>
    </xf>
    <xf numFmtId="0" fontId="43" fillId="0" borderId="22" xfId="27" applyNumberFormat="1" applyFont="1" applyFill="1" applyBorder="1" applyAlignment="1" applyProtection="1">
      <alignment vertical="top"/>
      <protection hidden="1"/>
    </xf>
    <xf numFmtId="0" fontId="15" fillId="0" borderId="22" xfId="27" applyFont="1" applyBorder="1" applyAlignment="1" applyProtection="1">
      <alignment horizontal="center" vertical="center"/>
      <protection hidden="1"/>
    </xf>
    <xf numFmtId="0" fontId="15" fillId="0" borderId="19" xfId="27" applyFont="1" applyBorder="1" applyAlignment="1" applyProtection="1">
      <alignment horizontal="right" vertical="center"/>
      <protection hidden="1"/>
    </xf>
    <xf numFmtId="4" fontId="15" fillId="2" borderId="24" xfId="27" applyNumberFormat="1" applyFont="1" applyFill="1" applyBorder="1" applyAlignment="1" applyProtection="1">
      <alignment horizontal="right" vertical="center" wrapText="1"/>
      <protection locked="0"/>
    </xf>
    <xf numFmtId="2" fontId="46" fillId="0" borderId="0" xfId="27" applyNumberFormat="1" applyFont="1" applyFill="1" applyBorder="1" applyAlignment="1" applyProtection="1">
      <alignment vertical="center"/>
      <protection hidden="1"/>
    </xf>
    <xf numFmtId="0" fontId="14" fillId="0" borderId="13" xfId="27" applyFont="1" applyBorder="1" applyAlignment="1" applyProtection="1">
      <alignment horizontal="center" vertical="center" wrapText="1"/>
      <protection hidden="1"/>
    </xf>
    <xf numFmtId="0" fontId="0" fillId="0" borderId="25" xfId="27" applyNumberFormat="1" applyFont="1" applyFill="1" applyBorder="1" applyAlignment="1" applyProtection="1">
      <alignment horizontal="left" vertical="center" indent="3"/>
      <protection hidden="1"/>
    </xf>
    <xf numFmtId="0" fontId="43" fillId="0" borderId="26" xfId="27" applyNumberFormat="1" applyFont="1" applyFill="1" applyBorder="1" applyAlignment="1" applyProtection="1">
      <alignment vertical="top"/>
      <protection hidden="1"/>
    </xf>
    <xf numFmtId="0" fontId="15" fillId="0" borderId="27" xfId="27" applyFont="1" applyBorder="1" applyAlignment="1" applyProtection="1">
      <alignment horizontal="right" vertical="center"/>
      <protection hidden="1"/>
    </xf>
    <xf numFmtId="4" fontId="15" fillId="2" borderId="28" xfId="27" applyNumberFormat="1" applyFont="1" applyFill="1" applyBorder="1" applyAlignment="1" applyProtection="1">
      <alignment horizontal="right" vertical="center" wrapText="1"/>
      <protection locked="0"/>
    </xf>
    <xf numFmtId="0" fontId="14" fillId="0" borderId="0" xfId="27" applyFont="1" applyAlignment="1" applyProtection="1">
      <alignment horizontal="center" vertical="center" wrapText="1"/>
      <protection hidden="1"/>
    </xf>
    <xf numFmtId="0" fontId="15" fillId="0" borderId="22" xfId="27" applyFont="1" applyBorder="1" applyAlignment="1" applyProtection="1">
      <alignment horizontal="right" vertical="center"/>
      <protection hidden="1"/>
    </xf>
    <xf numFmtId="10" fontId="15" fillId="2" borderId="24" xfId="27" applyNumberFormat="1" applyFont="1" applyFill="1" applyBorder="1" applyAlignment="1" applyProtection="1">
      <alignment horizontal="right" vertical="center" wrapText="1"/>
      <protection locked="0"/>
    </xf>
    <xf numFmtId="0" fontId="15" fillId="0" borderId="26" xfId="27" applyFont="1" applyBorder="1" applyAlignment="1" applyProtection="1">
      <alignment horizontal="right" vertical="center"/>
      <protection hidden="1"/>
    </xf>
    <xf numFmtId="10" fontId="15" fillId="2" borderId="28" xfId="27" applyNumberFormat="1" applyFont="1" applyFill="1" applyBorder="1" applyAlignment="1" applyProtection="1">
      <alignment horizontal="right" vertical="center" wrapText="1"/>
      <protection locked="0"/>
    </xf>
    <xf numFmtId="0" fontId="15" fillId="0" borderId="10" xfId="27" applyFont="1" applyBorder="1" applyAlignment="1" applyProtection="1">
      <alignment vertical="center"/>
      <protection hidden="1"/>
    </xf>
    <xf numFmtId="0" fontId="14" fillId="0" borderId="0" xfId="27" applyFont="1" applyBorder="1" applyAlignment="1" applyProtection="1">
      <alignment horizontal="center" vertical="center" wrapText="1"/>
      <protection hidden="1"/>
    </xf>
    <xf numFmtId="0" fontId="15" fillId="0" borderId="0" xfId="27" applyNumberFormat="1" applyFont="1" applyFill="1" applyBorder="1" applyAlignment="1" applyProtection="1">
      <alignment horizontal="left" vertical="center" indent="6"/>
      <protection hidden="1"/>
    </xf>
    <xf numFmtId="0" fontId="15" fillId="0" borderId="0" xfId="27" applyFont="1" applyBorder="1" applyAlignment="1" applyProtection="1">
      <alignment horizontal="justify" vertical="center"/>
      <protection hidden="1"/>
    </xf>
    <xf numFmtId="0" fontId="15" fillId="0" borderId="0" xfId="27" applyNumberFormat="1" applyFont="1" applyFill="1" applyBorder="1" applyAlignment="1" applyProtection="1">
      <alignment vertical="center" wrapText="1"/>
      <protection hidden="1"/>
    </xf>
    <xf numFmtId="0" fontId="15" fillId="0" borderId="0" xfId="0" applyFont="1" applyAlignment="1" applyProtection="1">
      <alignment vertical="center"/>
      <protection hidden="1"/>
    </xf>
    <xf numFmtId="0" fontId="15" fillId="0" borderId="0" xfId="0" applyFont="1" applyAlignment="1" applyProtection="1">
      <alignment horizontal="justify" vertical="center"/>
      <protection hidden="1"/>
    </xf>
    <xf numFmtId="0" fontId="15" fillId="0" borderId="0" xfId="23" applyFont="1" applyAlignment="1" applyProtection="1">
      <alignment vertical="center"/>
      <protection hidden="1"/>
    </xf>
    <xf numFmtId="164" fontId="15" fillId="0" borderId="0" xfId="0" applyNumberFormat="1" applyFont="1" applyAlignment="1" applyProtection="1">
      <alignment horizontal="center" vertical="center"/>
      <protection hidden="1"/>
    </xf>
    <xf numFmtId="0" fontId="15" fillId="0" borderId="0" xfId="0" applyFont="1" applyAlignment="1" applyProtection="1">
      <alignment horizontal="right" vertical="center"/>
      <protection hidden="1"/>
    </xf>
    <xf numFmtId="173" fontId="14" fillId="0" borderId="0" xfId="23" applyNumberFormat="1" applyFont="1" applyAlignment="1" applyProtection="1">
      <alignment vertical="center"/>
      <protection hidden="1"/>
    </xf>
    <xf numFmtId="0" fontId="14" fillId="0" borderId="0" xfId="23" applyFont="1" applyAlignment="1" applyProtection="1">
      <alignment horizontal="right" vertical="center"/>
      <protection hidden="1"/>
    </xf>
    <xf numFmtId="0" fontId="14" fillId="0" borderId="0" xfId="23" applyFont="1" applyAlignment="1" applyProtection="1">
      <alignment horizontal="left" vertical="center" indent="2"/>
      <protection hidden="1"/>
    </xf>
    <xf numFmtId="0" fontId="15" fillId="0" borderId="0" xfId="23" applyFont="1" applyAlignment="1" applyProtection="1">
      <alignment horizontal="left" vertical="center" indent="1"/>
      <protection hidden="1"/>
    </xf>
    <xf numFmtId="0" fontId="15" fillId="0" borderId="0" xfId="27" applyFont="1" applyBorder="1" applyAlignment="1" applyProtection="1">
      <alignment horizontal="center" vertical="center"/>
      <protection hidden="1"/>
    </xf>
    <xf numFmtId="0" fontId="0" fillId="0" borderId="0" xfId="22" applyNumberFormat="1" applyFont="1" applyBorder="1" applyAlignment="1" applyProtection="1">
      <alignment horizontal="justify"/>
    </xf>
    <xf numFmtId="0" fontId="0" fillId="0" borderId="13" xfId="28" applyFont="1" applyBorder="1" applyAlignment="1" applyProtection="1">
      <alignment horizontal="justify" vertical="top" wrapText="1"/>
      <protection hidden="1"/>
    </xf>
    <xf numFmtId="2" fontId="4" fillId="0" borderId="0" xfId="28" applyNumberFormat="1" applyFont="1" applyAlignment="1" applyProtection="1">
      <alignment vertical="top"/>
      <protection hidden="1"/>
    </xf>
    <xf numFmtId="0" fontId="47" fillId="0" borderId="0" xfId="27" applyNumberFormat="1" applyFont="1" applyFill="1" applyBorder="1" applyAlignment="1" applyProtection="1">
      <alignment vertical="center"/>
      <protection locked="0" hidden="1"/>
    </xf>
    <xf numFmtId="0" fontId="47" fillId="0" borderId="0" xfId="27" applyNumberFormat="1" applyFont="1" applyFill="1" applyBorder="1" applyAlignment="1" applyProtection="1">
      <alignment vertical="top" wrapText="1"/>
      <protection locked="0" hidden="1"/>
    </xf>
    <xf numFmtId="0" fontId="47" fillId="0" borderId="0" xfId="27" applyNumberFormat="1" applyFont="1" applyFill="1" applyBorder="1" applyAlignment="1" applyProtection="1">
      <alignment vertical="top"/>
      <protection locked="0" hidden="1"/>
    </xf>
    <xf numFmtId="2" fontId="47" fillId="0" borderId="0" xfId="27" applyNumberFormat="1" applyFont="1" applyFill="1" applyBorder="1" applyAlignment="1" applyProtection="1">
      <alignment vertical="center"/>
      <protection locked="0" hidden="1"/>
    </xf>
    <xf numFmtId="0" fontId="46" fillId="0" borderId="0" xfId="27" applyNumberFormat="1" applyFont="1" applyFill="1" applyBorder="1" applyAlignment="1" applyProtection="1">
      <alignment vertical="center"/>
      <protection locked="0" hidden="1"/>
    </xf>
    <xf numFmtId="0" fontId="46" fillId="0" borderId="0" xfId="27" applyNumberFormat="1" applyFont="1" applyFill="1" applyBorder="1" applyAlignment="1" applyProtection="1">
      <alignment vertical="top"/>
      <protection locked="0" hidden="1"/>
    </xf>
    <xf numFmtId="2" fontId="46" fillId="0" borderId="0" xfId="27" applyNumberFormat="1" applyFont="1" applyFill="1" applyBorder="1" applyAlignment="1" applyProtection="1">
      <alignment vertical="center"/>
      <protection locked="0" hidden="1"/>
    </xf>
    <xf numFmtId="0" fontId="0" fillId="0" borderId="18" xfId="27" applyNumberFormat="1" applyFont="1" applyFill="1" applyBorder="1" applyAlignment="1" applyProtection="1">
      <alignment horizontal="left" vertical="center" indent="3"/>
      <protection locked="0" hidden="1"/>
    </xf>
    <xf numFmtId="10" fontId="46" fillId="0" borderId="0" xfId="27" applyNumberFormat="1" applyFont="1" applyFill="1" applyBorder="1" applyAlignment="1" applyProtection="1">
      <alignment vertical="top"/>
      <protection locked="0" hidden="1"/>
    </xf>
    <xf numFmtId="0" fontId="15" fillId="0" borderId="18" xfId="27" applyNumberFormat="1" applyFont="1" applyFill="1" applyBorder="1" applyAlignment="1" applyProtection="1">
      <alignment horizontal="left" vertical="center" indent="3"/>
      <protection locked="0" hidden="1"/>
    </xf>
    <xf numFmtId="174" fontId="46" fillId="0" borderId="0" xfId="27" applyNumberFormat="1" applyFont="1" applyFill="1" applyBorder="1" applyAlignment="1" applyProtection="1">
      <alignment vertical="top"/>
      <protection locked="0" hidden="1"/>
    </xf>
    <xf numFmtId="0" fontId="0" fillId="0" borderId="25" xfId="27" applyNumberFormat="1" applyFont="1" applyFill="1" applyBorder="1" applyAlignment="1" applyProtection="1">
      <alignment horizontal="left" vertical="center" indent="3"/>
      <protection locked="0" hidden="1"/>
    </xf>
    <xf numFmtId="4" fontId="4" fillId="0" borderId="0" xfId="28" applyNumberFormat="1" applyFont="1" applyAlignment="1" applyProtection="1">
      <alignment vertical="top"/>
      <protection hidden="1"/>
    </xf>
    <xf numFmtId="10" fontId="47" fillId="0" borderId="0" xfId="27" applyNumberFormat="1" applyFont="1" applyFill="1" applyBorder="1" applyAlignment="1" applyProtection="1">
      <alignment horizontal="center" vertical="center"/>
      <protection locked="0" hidden="1"/>
    </xf>
    <xf numFmtId="0" fontId="46" fillId="0" borderId="0" xfId="27" applyNumberFormat="1" applyFont="1" applyFill="1" applyBorder="1" applyAlignment="1" applyProtection="1">
      <alignment horizontal="center" vertical="center"/>
      <protection locked="0" hidden="1"/>
    </xf>
    <xf numFmtId="10" fontId="46" fillId="0" borderId="0" xfId="27" applyNumberFormat="1" applyFont="1" applyFill="1" applyBorder="1" applyAlignment="1" applyProtection="1">
      <alignment horizontal="center" vertical="center"/>
      <protection hidden="1"/>
    </xf>
    <xf numFmtId="0" fontId="0" fillId="0" borderId="19" xfId="27" applyFont="1" applyBorder="1" applyAlignment="1" applyProtection="1">
      <alignment horizontal="right" vertical="center"/>
      <protection hidden="1"/>
    </xf>
    <xf numFmtId="10" fontId="46" fillId="0" borderId="0" xfId="27" applyNumberFormat="1" applyFont="1" applyFill="1" applyBorder="1" applyAlignment="1" applyProtection="1">
      <alignment vertical="top"/>
      <protection hidden="1"/>
    </xf>
    <xf numFmtId="0" fontId="0" fillId="0" borderId="18" xfId="27" applyNumberFormat="1" applyFont="1" applyFill="1" applyBorder="1" applyAlignment="1" applyProtection="1">
      <alignment horizontal="left" vertical="center" indent="3"/>
      <protection hidden="1"/>
    </xf>
    <xf numFmtId="0" fontId="0" fillId="0" borderId="0" xfId="22" quotePrefix="1" applyNumberFormat="1" applyFont="1" applyBorder="1" applyAlignment="1" applyProtection="1">
      <alignment horizontal="justify"/>
    </xf>
    <xf numFmtId="0" fontId="48" fillId="0" borderId="5" xfId="0" applyNumberFormat="1" applyFont="1" applyFill="1" applyBorder="1" applyAlignment="1" applyProtection="1">
      <alignment horizontal="left" vertical="center"/>
    </xf>
    <xf numFmtId="0" fontId="48" fillId="0" borderId="5" xfId="0" applyNumberFormat="1" applyFont="1" applyFill="1" applyBorder="1" applyAlignment="1" applyProtection="1">
      <alignment horizontal="justify" vertical="center"/>
    </xf>
    <xf numFmtId="0" fontId="48" fillId="0" borderId="5" xfId="0" applyNumberFormat="1" applyFont="1" applyFill="1" applyBorder="1" applyAlignment="1" applyProtection="1">
      <alignment horizontal="center" vertical="center"/>
    </xf>
    <xf numFmtId="0" fontId="48" fillId="0" borderId="5" xfId="0" applyNumberFormat="1" applyFont="1" applyFill="1" applyBorder="1" applyAlignment="1" applyProtection="1">
      <alignment vertical="center"/>
    </xf>
    <xf numFmtId="0" fontId="48" fillId="0" borderId="5" xfId="0" applyNumberFormat="1" applyFont="1" applyFill="1" applyBorder="1" applyAlignment="1" applyProtection="1">
      <alignment horizontal="right" vertical="center"/>
    </xf>
    <xf numFmtId="0" fontId="49" fillId="0" borderId="0" xfId="0" applyFont="1" applyAlignment="1">
      <alignment vertical="center"/>
    </xf>
    <xf numFmtId="0" fontId="1" fillId="0" borderId="0" xfId="0" applyFont="1" applyAlignment="1">
      <alignment vertical="center"/>
    </xf>
    <xf numFmtId="0" fontId="1" fillId="0" borderId="0" xfId="0" applyFont="1" applyBorder="1" applyAlignment="1">
      <alignment vertical="center"/>
    </xf>
    <xf numFmtId="0" fontId="49" fillId="0" borderId="0" xfId="0" applyFont="1" applyBorder="1" applyAlignment="1">
      <alignmen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justify"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vertical="center"/>
    </xf>
    <xf numFmtId="0" fontId="48" fillId="0" borderId="0" xfId="0" applyNumberFormat="1" applyFont="1" applyFill="1" applyBorder="1" applyAlignment="1" applyProtection="1">
      <alignment vertical="center" wrapText="1"/>
    </xf>
    <xf numFmtId="0" fontId="50" fillId="0" borderId="0" xfId="0" applyFont="1" applyAlignment="1">
      <alignment vertical="center"/>
    </xf>
    <xf numFmtId="0" fontId="49" fillId="0" borderId="0" xfId="0" applyFont="1" applyAlignment="1">
      <alignment horizontal="center" vertical="center"/>
    </xf>
    <xf numFmtId="0" fontId="49" fillId="0" borderId="0" xfId="0" applyFont="1" applyBorder="1" applyAlignment="1">
      <alignment horizontal="left" vertical="center"/>
    </xf>
    <xf numFmtId="10" fontId="49" fillId="0" borderId="0" xfId="0" applyNumberFormat="1" applyFont="1" applyFill="1" applyBorder="1" applyAlignment="1">
      <alignment horizontal="center" vertical="center"/>
    </xf>
    <xf numFmtId="0" fontId="48" fillId="0" borderId="0" xfId="0" applyNumberFormat="1" applyFont="1" applyFill="1" applyBorder="1" applyAlignment="1" applyProtection="1">
      <alignment horizontal="center" vertical="center" wrapText="1"/>
    </xf>
    <xf numFmtId="0" fontId="49" fillId="0" borderId="0" xfId="0" applyFont="1" applyBorder="1" applyAlignment="1">
      <alignment horizontal="center" vertical="center"/>
    </xf>
    <xf numFmtId="0" fontId="51" fillId="0" borderId="0" xfId="0" applyFont="1" applyFill="1" applyAlignment="1">
      <alignment vertical="center"/>
    </xf>
    <xf numFmtId="0" fontId="1" fillId="0" borderId="0" xfId="0" applyFont="1" applyBorder="1" applyAlignment="1">
      <alignment horizontal="left" vertical="center"/>
    </xf>
    <xf numFmtId="10" fontId="1" fillId="0" borderId="0" xfId="0" applyNumberFormat="1" applyFont="1" applyBorder="1" applyAlignment="1">
      <alignment horizontal="center" vertical="center"/>
    </xf>
    <xf numFmtId="0" fontId="1" fillId="0" borderId="0" xfId="26" applyNumberFormat="1" applyFont="1" applyFill="1" applyBorder="1" applyAlignment="1" applyProtection="1">
      <alignment horizontal="center" vertical="center"/>
    </xf>
    <xf numFmtId="0" fontId="1" fillId="0" borderId="0" xfId="26" applyNumberFormat="1" applyFont="1" applyFill="1" applyBorder="1" applyAlignment="1" applyProtection="1">
      <alignment vertical="center" wrapText="1"/>
    </xf>
    <xf numFmtId="0" fontId="1" fillId="0" borderId="0" xfId="26" applyNumberFormat="1" applyFont="1" applyFill="1" applyBorder="1" applyAlignment="1" applyProtection="1">
      <alignment vertical="center"/>
    </xf>
    <xf numFmtId="0" fontId="48" fillId="0" borderId="0" xfId="29" applyFont="1" applyAlignment="1" applyProtection="1">
      <alignment vertical="center"/>
      <protection hidden="1"/>
    </xf>
    <xf numFmtId="0" fontId="1" fillId="0" borderId="0" xfId="29" applyFont="1" applyAlignment="1" applyProtection="1">
      <alignment vertical="center"/>
      <protection hidden="1"/>
    </xf>
    <xf numFmtId="0" fontId="1" fillId="0" borderId="0" xfId="0" applyNumberFormat="1" applyFont="1" applyFill="1" applyBorder="1" applyAlignment="1" applyProtection="1">
      <alignment horizontal="left" vertical="center"/>
      <protection hidden="1"/>
    </xf>
    <xf numFmtId="0" fontId="49" fillId="0" borderId="0" xfId="29" applyFont="1" applyAlignment="1" applyProtection="1">
      <alignment vertical="center"/>
      <protection hidden="1"/>
    </xf>
    <xf numFmtId="0" fontId="48" fillId="0" borderId="0" xfId="26" applyNumberFormat="1" applyFont="1" applyFill="1" applyBorder="1" applyAlignment="1" applyProtection="1">
      <alignment horizontal="justify" vertical="center" wrapText="1"/>
    </xf>
    <xf numFmtId="0" fontId="1" fillId="0" borderId="0" xfId="29" applyFont="1" applyBorder="1" applyAlignment="1" applyProtection="1">
      <alignment horizontal="left" vertical="center"/>
      <protection hidden="1"/>
    </xf>
    <xf numFmtId="0" fontId="49" fillId="0" borderId="0" xfId="29" applyFont="1" applyBorder="1" applyAlignment="1" applyProtection="1">
      <alignment vertical="center"/>
      <protection hidden="1"/>
    </xf>
    <xf numFmtId="10" fontId="1" fillId="0" borderId="0" xfId="0" applyNumberFormat="1" applyFont="1" applyFill="1" applyBorder="1" applyAlignment="1">
      <alignment horizontal="center" vertical="center"/>
    </xf>
    <xf numFmtId="0" fontId="48" fillId="0" borderId="0" xfId="29" applyFont="1" applyFill="1" applyAlignment="1" applyProtection="1">
      <alignment vertical="center"/>
      <protection hidden="1"/>
    </xf>
    <xf numFmtId="0" fontId="1" fillId="0" borderId="0" xfId="29" applyFont="1" applyFill="1" applyBorder="1" applyAlignment="1" applyProtection="1">
      <alignment horizontal="left" vertical="center"/>
    </xf>
    <xf numFmtId="0" fontId="1" fillId="0" borderId="0" xfId="29" applyFont="1" applyFill="1" applyAlignment="1" applyProtection="1">
      <alignment vertical="center"/>
      <protection hidden="1"/>
    </xf>
    <xf numFmtId="0" fontId="48" fillId="0" borderId="0" xfId="29" applyFont="1" applyFill="1" applyBorder="1" applyAlignment="1" applyProtection="1">
      <alignment vertical="center"/>
      <protection hidden="1"/>
    </xf>
    <xf numFmtId="0" fontId="49" fillId="0" borderId="0" xfId="0" applyFont="1" applyBorder="1" applyAlignment="1" applyProtection="1">
      <alignment vertical="center"/>
      <protection hidden="1"/>
    </xf>
    <xf numFmtId="0" fontId="1" fillId="0" borderId="0" xfId="0" applyFont="1" applyBorder="1" applyAlignment="1">
      <alignment horizontal="center" vertical="center"/>
    </xf>
    <xf numFmtId="0" fontId="48" fillId="0" borderId="4" xfId="26" applyNumberFormat="1" applyFont="1" applyFill="1" applyBorder="1" applyAlignment="1" applyProtection="1">
      <alignment vertical="top" wrapText="1"/>
    </xf>
    <xf numFmtId="0" fontId="48" fillId="0" borderId="4" xfId="26" applyNumberFormat="1" applyFont="1" applyFill="1" applyBorder="1" applyAlignment="1" applyProtection="1">
      <alignment horizontal="center" vertical="top"/>
    </xf>
    <xf numFmtId="0" fontId="48" fillId="0" borderId="4" xfId="0" applyFont="1" applyBorder="1" applyAlignment="1">
      <alignment horizontal="center" vertical="top" wrapText="1"/>
    </xf>
    <xf numFmtId="0" fontId="48" fillId="0" borderId="15" xfId="26" applyNumberFormat="1" applyFont="1" applyFill="1" applyBorder="1" applyAlignment="1" applyProtection="1">
      <alignment horizontal="center" vertical="top" wrapText="1"/>
    </xf>
    <xf numFmtId="0" fontId="48" fillId="0" borderId="4" xfId="26" applyNumberFormat="1" applyFont="1" applyFill="1" applyBorder="1" applyAlignment="1" applyProtection="1">
      <alignment horizontal="center" vertical="top" wrapText="1"/>
    </xf>
    <xf numFmtId="0" fontId="48" fillId="0" borderId="0" xfId="26" applyNumberFormat="1" applyFont="1" applyFill="1" applyBorder="1" applyAlignment="1" applyProtection="1">
      <alignment horizontal="center" vertical="center" wrapText="1"/>
      <protection hidden="1"/>
    </xf>
    <xf numFmtId="0" fontId="51" fillId="0" borderId="0" xfId="0" applyNumberFormat="1" applyFont="1" applyFill="1" applyBorder="1" applyAlignment="1" applyProtection="1">
      <alignment horizontal="center" vertical="center"/>
    </xf>
    <xf numFmtId="0" fontId="48" fillId="0" borderId="0" xfId="0" applyNumberFormat="1" applyFont="1" applyFill="1" applyBorder="1" applyAlignment="1" applyProtection="1">
      <alignment horizontal="center" vertical="center"/>
      <protection hidden="1"/>
    </xf>
    <xf numFmtId="2" fontId="1" fillId="0" borderId="4" xfId="26" applyNumberFormat="1" applyFont="1" applyFill="1" applyBorder="1" applyAlignment="1" applyProtection="1">
      <alignment horizontal="right" vertical="top"/>
      <protection hidden="1"/>
    </xf>
    <xf numFmtId="0" fontId="1" fillId="0" borderId="0" xfId="26" applyNumberFormat="1" applyFont="1" applyFill="1" applyBorder="1" applyAlignment="1" applyProtection="1">
      <alignment vertical="top"/>
    </xf>
    <xf numFmtId="0" fontId="1" fillId="0" borderId="0" xfId="0" applyFont="1"/>
    <xf numFmtId="2" fontId="1" fillId="6" borderId="4" xfId="26" applyNumberFormat="1" applyFont="1" applyFill="1" applyBorder="1" applyAlignment="1" applyProtection="1">
      <alignment horizontal="right" vertical="top"/>
      <protection locked="0" hidden="1"/>
    </xf>
    <xf numFmtId="0" fontId="1" fillId="0" borderId="0" xfId="0" applyFont="1" applyBorder="1"/>
    <xf numFmtId="0" fontId="49" fillId="0" borderId="0" xfId="0" applyFont="1" applyBorder="1"/>
    <xf numFmtId="0" fontId="49" fillId="0" borderId="0" xfId="0" applyFont="1"/>
    <xf numFmtId="0" fontId="48" fillId="0" borderId="0" xfId="0" applyNumberFormat="1" applyFont="1" applyFill="1" applyBorder="1" applyAlignment="1" applyProtection="1">
      <alignment horizontal="justify" vertical="center"/>
    </xf>
    <xf numFmtId="173" fontId="48" fillId="0" borderId="0" xfId="0" applyNumberFormat="1" applyFont="1" applyFill="1" applyBorder="1" applyAlignment="1" applyProtection="1">
      <alignment horizontal="justify" vertical="center"/>
      <protection hidden="1"/>
    </xf>
    <xf numFmtId="14" fontId="1" fillId="0" borderId="0" xfId="0" applyNumberFormat="1" applyFont="1" applyFill="1" applyBorder="1" applyAlignment="1" applyProtection="1">
      <alignment horizontal="left" vertical="center"/>
    </xf>
    <xf numFmtId="0" fontId="48" fillId="0" borderId="0" xfId="0" applyFont="1" applyBorder="1" applyAlignment="1">
      <alignment horizontal="right" vertical="center"/>
    </xf>
    <xf numFmtId="0" fontId="48" fillId="0" borderId="0" xfId="0" applyFont="1" applyAlignment="1">
      <alignment horizontal="right" vertical="center"/>
    </xf>
    <xf numFmtId="0" fontId="48" fillId="0" borderId="0" xfId="0" applyFont="1" applyFill="1" applyBorder="1" applyAlignment="1" applyProtection="1">
      <alignment vertical="center"/>
      <protection hidden="1"/>
    </xf>
    <xf numFmtId="0" fontId="49" fillId="0" borderId="0" xfId="0" applyNumberFormat="1" applyFont="1" applyFill="1" applyBorder="1" applyAlignment="1" applyProtection="1">
      <alignment horizontal="center" vertical="center"/>
      <protection hidden="1"/>
    </xf>
    <xf numFmtId="0" fontId="49" fillId="0" borderId="0" xfId="0" applyNumberFormat="1" applyFont="1" applyFill="1" applyBorder="1" applyAlignment="1" applyProtection="1">
      <alignment horizontal="justify" vertical="center"/>
      <protection hidden="1"/>
    </xf>
    <xf numFmtId="0" fontId="49" fillId="0" borderId="0" xfId="0" applyNumberFormat="1" applyFont="1" applyFill="1" applyBorder="1" applyAlignment="1" applyProtection="1">
      <alignment vertical="center"/>
      <protection hidden="1"/>
    </xf>
    <xf numFmtId="0" fontId="1" fillId="0" borderId="0" xfId="26" applyNumberFormat="1" applyFont="1" applyFill="1" applyBorder="1" applyAlignment="1" applyProtection="1">
      <alignment horizontal="center" vertical="center"/>
      <protection hidden="1"/>
    </xf>
    <xf numFmtId="0" fontId="1" fillId="0" borderId="0" xfId="26" applyNumberFormat="1" applyFont="1" applyFill="1" applyBorder="1" applyAlignment="1" applyProtection="1">
      <alignment vertical="center" wrapText="1"/>
      <protection hidden="1"/>
    </xf>
    <xf numFmtId="0" fontId="1" fillId="0" borderId="0" xfId="26" applyNumberFormat="1" applyFont="1" applyFill="1" applyBorder="1" applyAlignment="1" applyProtection="1">
      <alignment vertical="center"/>
      <protection hidden="1"/>
    </xf>
    <xf numFmtId="0" fontId="48" fillId="0" borderId="4" xfId="0" applyNumberFormat="1" applyFont="1" applyFill="1" applyBorder="1" applyAlignment="1" applyProtection="1">
      <alignment horizontal="center" vertical="top"/>
    </xf>
    <xf numFmtId="0" fontId="48" fillId="0" borderId="15" xfId="0" applyNumberFormat="1" applyFont="1" applyFill="1" applyBorder="1" applyAlignment="1" applyProtection="1">
      <alignment horizontal="center" vertical="top"/>
    </xf>
    <xf numFmtId="0" fontId="52" fillId="7" borderId="4" xfId="0" applyFont="1" applyFill="1" applyBorder="1" applyAlignment="1">
      <alignment horizontal="center" vertical="top" wrapText="1"/>
    </xf>
    <xf numFmtId="0" fontId="52" fillId="7" borderId="4" xfId="0" applyFont="1" applyFill="1" applyBorder="1" applyAlignment="1">
      <alignment vertical="top" wrapText="1"/>
    </xf>
    <xf numFmtId="0" fontId="52" fillId="0" borderId="4" xfId="0" applyFont="1" applyFill="1" applyBorder="1" applyAlignment="1">
      <alignment horizontal="center" vertical="top" wrapText="1"/>
    </xf>
    <xf numFmtId="10" fontId="53" fillId="0" borderId="4" xfId="0" applyNumberFormat="1" applyFont="1" applyBorder="1" applyAlignment="1">
      <alignment horizontal="center" vertical="top" wrapText="1"/>
    </xf>
    <xf numFmtId="0" fontId="1" fillId="8" borderId="4" xfId="0" applyNumberFormat="1" applyFont="1" applyFill="1" applyBorder="1" applyAlignment="1" applyProtection="1">
      <alignment horizontal="center" vertical="top" wrapText="1"/>
    </xf>
    <xf numFmtId="0" fontId="48" fillId="8" borderId="4" xfId="32" applyFont="1" applyFill="1" applyBorder="1" applyAlignment="1">
      <alignment vertical="top" wrapText="1"/>
    </xf>
    <xf numFmtId="2" fontId="1" fillId="8" borderId="4" xfId="0" applyNumberFormat="1" applyFont="1" applyFill="1" applyBorder="1" applyAlignment="1" applyProtection="1">
      <alignment horizontal="right" vertical="top"/>
    </xf>
    <xf numFmtId="0" fontId="53" fillId="8" borderId="4" xfId="0" applyFont="1" applyFill="1" applyBorder="1" applyAlignment="1">
      <alignment horizontal="center" vertical="top" wrapText="1"/>
    </xf>
    <xf numFmtId="0" fontId="1" fillId="8" borderId="4" xfId="26" applyNumberFormat="1" applyFont="1" applyFill="1" applyBorder="1" applyAlignment="1" applyProtection="1">
      <alignment horizontal="center" vertical="top"/>
    </xf>
    <xf numFmtId="0" fontId="1" fillId="8" borderId="4" xfId="26" applyNumberFormat="1" applyFont="1" applyFill="1" applyBorder="1" applyAlignment="1" applyProtection="1">
      <alignment vertical="top"/>
    </xf>
    <xf numFmtId="2" fontId="1" fillId="8" borderId="4" xfId="26" applyNumberFormat="1" applyFont="1" applyFill="1" applyBorder="1" applyAlignment="1" applyProtection="1">
      <alignment vertical="top"/>
    </xf>
    <xf numFmtId="10" fontId="1" fillId="7" borderId="4" xfId="26" applyNumberFormat="1" applyFont="1" applyFill="1" applyBorder="1" applyAlignment="1" applyProtection="1">
      <alignment horizontal="right" vertical="top"/>
      <protection locked="0" hidden="1"/>
    </xf>
    <xf numFmtId="0" fontId="1" fillId="0" borderId="0" xfId="29" applyFont="1" applyFill="1" applyBorder="1" applyAlignment="1" applyProtection="1">
      <alignment horizontal="left" vertical="center"/>
    </xf>
    <xf numFmtId="0" fontId="49" fillId="0" borderId="0" xfId="0" applyFont="1" applyBorder="1" applyAlignment="1">
      <alignment horizontal="center" vertical="center"/>
    </xf>
    <xf numFmtId="0" fontId="48" fillId="0" borderId="0" xfId="26" applyNumberFormat="1" applyFont="1" applyFill="1" applyBorder="1" applyAlignment="1" applyProtection="1">
      <alignment horizontal="justify" vertical="center" wrapText="1"/>
    </xf>
    <xf numFmtId="0" fontId="48" fillId="0" borderId="0" xfId="0" applyNumberFormat="1" applyFont="1" applyFill="1" applyBorder="1" applyAlignment="1" applyProtection="1">
      <alignment horizontal="center" vertical="center" wrapText="1"/>
    </xf>
    <xf numFmtId="0" fontId="14" fillId="0" borderId="4" xfId="28" applyFont="1" applyBorder="1" applyAlignment="1" applyProtection="1">
      <alignment horizontal="center" vertical="center"/>
      <protection hidden="1"/>
    </xf>
    <xf numFmtId="0" fontId="48" fillId="8" borderId="4" xfId="32" applyFont="1" applyFill="1" applyBorder="1" applyAlignment="1">
      <alignment horizontal="left" vertical="top" wrapText="1"/>
    </xf>
    <xf numFmtId="0" fontId="48" fillId="0" borderId="4" xfId="0" applyNumberFormat="1" applyFont="1" applyFill="1" applyBorder="1" applyAlignment="1" applyProtection="1">
      <alignment horizontal="left" vertical="top" wrapText="1"/>
    </xf>
    <xf numFmtId="4" fontId="14" fillId="0" borderId="4" xfId="28" applyNumberFormat="1" applyFont="1" applyFill="1" applyBorder="1" applyAlignment="1" applyProtection="1">
      <alignment vertical="center" wrapText="1"/>
      <protection hidden="1"/>
    </xf>
    <xf numFmtId="10" fontId="1" fillId="0" borderId="0" xfId="0" applyNumberFormat="1" applyFont="1" applyAlignment="1">
      <alignment vertical="center"/>
    </xf>
    <xf numFmtId="0" fontId="1" fillId="0" borderId="0" xfId="29" applyFont="1" applyFill="1" applyBorder="1" applyAlignment="1" applyProtection="1">
      <alignment horizontal="left" vertical="center"/>
    </xf>
    <xf numFmtId="0" fontId="48" fillId="0" borderId="0" xfId="0" applyNumberFormat="1" applyFont="1" applyFill="1" applyBorder="1" applyAlignment="1" applyProtection="1">
      <alignment horizontal="center" vertical="center" wrapText="1"/>
    </xf>
    <xf numFmtId="0" fontId="1" fillId="0" borderId="0" xfId="29" applyFont="1" applyFill="1" applyBorder="1" applyAlignment="1" applyProtection="1">
      <alignment horizontal="left" vertical="center"/>
    </xf>
    <xf numFmtId="0" fontId="48" fillId="0" borderId="0"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top"/>
    </xf>
    <xf numFmtId="9" fontId="1" fillId="0" borderId="4" xfId="0" applyNumberFormat="1" applyFont="1" applyBorder="1" applyAlignment="1">
      <alignment horizontal="center" vertical="top" wrapText="1"/>
    </xf>
    <xf numFmtId="0" fontId="1" fillId="0" borderId="4" xfId="0" applyNumberFormat="1" applyFont="1" applyFill="1" applyBorder="1" applyAlignment="1" applyProtection="1">
      <alignment horizontal="center" vertical="center"/>
    </xf>
    <xf numFmtId="0" fontId="52" fillId="0" borderId="11" xfId="0" applyFont="1" applyFill="1" applyBorder="1" applyAlignment="1">
      <alignment horizontal="center" vertical="top" wrapText="1"/>
    </xf>
    <xf numFmtId="0" fontId="1" fillId="0" borderId="0" xfId="29" applyFont="1" applyFill="1" applyBorder="1" applyAlignment="1" applyProtection="1">
      <alignment horizontal="left" vertical="center"/>
    </xf>
    <xf numFmtId="0" fontId="48" fillId="0" borderId="0" xfId="0" applyNumberFormat="1" applyFont="1" applyFill="1" applyBorder="1" applyAlignment="1" applyProtection="1">
      <alignment horizontal="center" vertical="center" wrapText="1"/>
    </xf>
    <xf numFmtId="0" fontId="1" fillId="8" borderId="4" xfId="0" applyNumberFormat="1" applyFont="1" applyFill="1" applyBorder="1" applyAlignment="1" applyProtection="1">
      <alignment horizontal="center" vertical="center" wrapText="1"/>
    </xf>
    <xf numFmtId="0" fontId="48" fillId="8" borderId="4" xfId="32" applyFont="1" applyFill="1" applyBorder="1" applyAlignment="1">
      <alignment horizontal="left" vertical="center" wrapText="1"/>
    </xf>
    <xf numFmtId="0" fontId="48" fillId="8" borderId="4" xfId="32" applyFont="1" applyFill="1" applyBorder="1" applyAlignment="1">
      <alignment vertical="center" wrapText="1"/>
    </xf>
    <xf numFmtId="2" fontId="1" fillId="8" borderId="4" xfId="0" applyNumberFormat="1" applyFont="1" applyFill="1" applyBorder="1" applyAlignment="1" applyProtection="1">
      <alignment horizontal="right" vertical="center"/>
    </xf>
    <xf numFmtId="0" fontId="0" fillId="0" borderId="0" xfId="31" applyFont="1" applyAlignment="1" applyProtection="1">
      <alignment horizontal="left" vertical="center" indent="1"/>
      <protection hidden="1"/>
    </xf>
    <xf numFmtId="0" fontId="1" fillId="0" borderId="0" xfId="29" applyFont="1" applyFill="1" applyBorder="1" applyAlignment="1" applyProtection="1">
      <alignment horizontal="left" vertical="center"/>
    </xf>
    <xf numFmtId="0" fontId="48" fillId="0" borderId="0" xfId="26" applyNumberFormat="1" applyFont="1" applyFill="1" applyBorder="1" applyAlignment="1" applyProtection="1">
      <alignment horizontal="left" vertical="center" wrapText="1"/>
    </xf>
    <xf numFmtId="0" fontId="15" fillId="0" borderId="0" xfId="31" applyFont="1" applyAlignment="1" applyProtection="1">
      <alignment vertical="center"/>
      <protection hidden="1"/>
    </xf>
    <xf numFmtId="0" fontId="0" fillId="0" borderId="0" xfId="31" applyFont="1" applyAlignment="1" applyProtection="1">
      <alignment vertical="center"/>
      <protection hidden="1"/>
    </xf>
    <xf numFmtId="0" fontId="4" fillId="0" borderId="0" xfId="0" applyFont="1" applyAlignment="1" applyProtection="1">
      <alignment horizontal="left" vertical="top"/>
      <protection hidden="1"/>
    </xf>
    <xf numFmtId="0" fontId="0" fillId="0" borderId="4" xfId="0" applyFill="1" applyBorder="1" applyAlignment="1">
      <alignment horizontal="left" vertical="top" wrapText="1"/>
    </xf>
    <xf numFmtId="0" fontId="0" fillId="0" borderId="4" xfId="0" applyFont="1" applyFill="1" applyBorder="1" applyAlignment="1">
      <alignment horizontal="center" vertical="top"/>
    </xf>
    <xf numFmtId="0" fontId="48" fillId="0" borderId="0" xfId="0" applyFont="1" applyBorder="1" applyAlignment="1">
      <alignment horizontal="center" vertical="center"/>
    </xf>
    <xf numFmtId="0" fontId="1" fillId="0" borderId="0" xfId="29" applyFont="1" applyFill="1" applyBorder="1" applyAlignment="1" applyProtection="1">
      <alignment horizontal="left" vertical="center"/>
    </xf>
    <xf numFmtId="0" fontId="48" fillId="0" borderId="0" xfId="0" applyNumberFormat="1" applyFont="1" applyFill="1" applyBorder="1" applyAlignment="1" applyProtection="1">
      <alignment horizontal="center" vertical="center" wrapText="1"/>
    </xf>
    <xf numFmtId="0" fontId="54" fillId="0" borderId="0" xfId="0" applyFont="1" applyAlignment="1">
      <alignment vertical="center"/>
    </xf>
    <xf numFmtId="0" fontId="55" fillId="0" borderId="14" xfId="0" applyFont="1" applyBorder="1" applyAlignment="1">
      <alignment horizontal="left" vertical="center" wrapText="1"/>
    </xf>
    <xf numFmtId="0" fontId="56" fillId="0" borderId="14" xfId="0" applyFont="1" applyBorder="1" applyAlignment="1">
      <alignment horizontal="center" vertical="center"/>
    </xf>
    <xf numFmtId="0" fontId="55" fillId="0" borderId="4" xfId="0" applyFont="1" applyBorder="1" applyAlignment="1">
      <alignment vertical="center" wrapText="1"/>
    </xf>
    <xf numFmtId="0" fontId="1" fillId="0" borderId="4" xfId="0" applyNumberFormat="1" applyFont="1" applyFill="1" applyBorder="1" applyAlignment="1" applyProtection="1">
      <alignment horizontal="center" vertical="center" wrapText="1"/>
    </xf>
    <xf numFmtId="0" fontId="1" fillId="0" borderId="0" xfId="29" applyFont="1" applyAlignment="1" applyProtection="1">
      <alignment horizontal="center" vertical="center"/>
      <protection hidden="1"/>
    </xf>
    <xf numFmtId="0" fontId="1" fillId="0" borderId="0" xfId="29" applyFont="1" applyFill="1" applyBorder="1" applyAlignment="1" applyProtection="1">
      <alignment horizontal="center" vertical="center"/>
    </xf>
    <xf numFmtId="0" fontId="48" fillId="0" borderId="0" xfId="29" applyFont="1" applyFill="1" applyBorder="1" applyAlignment="1" applyProtection="1">
      <alignment horizontal="center" vertical="center"/>
      <protection hidden="1"/>
    </xf>
    <xf numFmtId="2" fontId="1" fillId="8" borderId="4" xfId="0" applyNumberFormat="1" applyFont="1" applyFill="1" applyBorder="1" applyAlignment="1" applyProtection="1">
      <alignment horizontal="center" vertical="top"/>
    </xf>
    <xf numFmtId="0" fontId="48" fillId="8" borderId="4" xfId="32" applyFont="1" applyFill="1" applyBorder="1" applyAlignment="1">
      <alignment horizontal="center" vertical="top" wrapText="1"/>
    </xf>
    <xf numFmtId="0" fontId="48" fillId="0" borderId="0" xfId="0" applyFont="1" applyAlignment="1">
      <alignment horizontal="center" vertical="center"/>
    </xf>
    <xf numFmtId="0" fontId="48" fillId="0" borderId="4" xfId="26" applyNumberFormat="1" applyFont="1" applyFill="1" applyBorder="1" applyAlignment="1" applyProtection="1">
      <alignment horizontal="center" vertical="center"/>
    </xf>
    <xf numFmtId="0" fontId="48" fillId="0" borderId="4" xfId="0" applyNumberFormat="1" applyFont="1" applyFill="1" applyBorder="1" applyAlignment="1" applyProtection="1">
      <alignment horizontal="center" vertical="center"/>
    </xf>
    <xf numFmtId="0" fontId="1" fillId="8" borderId="4" xfId="26" applyNumberFormat="1" applyFont="1" applyFill="1" applyBorder="1" applyAlignment="1" applyProtection="1">
      <alignment vertical="center"/>
    </xf>
    <xf numFmtId="0" fontId="52" fillId="0" borderId="4" xfId="0" applyFont="1" applyFill="1" applyBorder="1" applyAlignment="1">
      <alignment horizontal="center" vertical="center" wrapText="1"/>
    </xf>
    <xf numFmtId="175" fontId="0" fillId="0" borderId="14" xfId="0" applyNumberFormat="1" applyFont="1" applyFill="1" applyBorder="1" applyAlignment="1">
      <alignment horizontal="center" vertical="center"/>
    </xf>
    <xf numFmtId="0" fontId="0" fillId="0" borderId="4" xfId="0" applyFill="1" applyBorder="1" applyAlignment="1">
      <alignment horizontal="center" vertical="center" wrapText="1"/>
    </xf>
    <xf numFmtId="9" fontId="1" fillId="0" borderId="4" xfId="0" applyNumberFormat="1" applyFont="1" applyBorder="1" applyAlignment="1">
      <alignment horizontal="center" vertical="center" wrapText="1"/>
    </xf>
    <xf numFmtId="0" fontId="1" fillId="0" borderId="4" xfId="0" applyFont="1" applyBorder="1" applyAlignment="1">
      <alignment horizontal="center" vertical="center" wrapText="1"/>
    </xf>
    <xf numFmtId="0" fontId="14" fillId="0" borderId="33" xfId="37" applyFont="1" applyFill="1" applyBorder="1" applyAlignment="1" applyProtection="1">
      <alignment horizontal="left" vertical="center" wrapText="1"/>
    </xf>
    <xf numFmtId="2" fontId="1" fillId="0" borderId="4" xfId="26" applyNumberFormat="1" applyFont="1" applyFill="1" applyBorder="1" applyAlignment="1" applyProtection="1">
      <alignment horizontal="right" vertical="center"/>
      <protection hidden="1"/>
    </xf>
    <xf numFmtId="0" fontId="52" fillId="7" borderId="4" xfId="0" applyFont="1" applyFill="1" applyBorder="1" applyAlignment="1">
      <alignment vertical="center" wrapText="1"/>
    </xf>
    <xf numFmtId="0" fontId="59" fillId="7" borderId="4" xfId="0" applyFont="1" applyFill="1" applyBorder="1" applyAlignment="1">
      <alignment vertical="top" wrapText="1"/>
    </xf>
    <xf numFmtId="0" fontId="62" fillId="0" borderId="22" xfId="28" applyFont="1" applyBorder="1" applyAlignment="1" applyProtection="1">
      <alignment horizontal="center" vertical="center"/>
      <protection hidden="1"/>
    </xf>
    <xf numFmtId="0" fontId="63" fillId="0" borderId="0" xfId="28" applyFont="1"/>
    <xf numFmtId="0" fontId="64" fillId="0" borderId="0" xfId="28" applyFont="1" applyAlignment="1" applyProtection="1">
      <alignment vertical="center"/>
      <protection hidden="1"/>
    </xf>
    <xf numFmtId="0" fontId="64" fillId="0" borderId="0" xfId="28" applyFont="1" applyProtection="1">
      <protection hidden="1"/>
    </xf>
    <xf numFmtId="0" fontId="63" fillId="0" borderId="0" xfId="28" applyFont="1" applyProtection="1">
      <protection hidden="1"/>
    </xf>
    <xf numFmtId="0" fontId="62" fillId="0" borderId="22" xfId="28" applyFont="1" applyBorder="1" applyAlignment="1" applyProtection="1">
      <alignment horizontal="center" vertical="top"/>
      <protection hidden="1"/>
    </xf>
    <xf numFmtId="0" fontId="64" fillId="0" borderId="0" xfId="28" applyFont="1" applyBorder="1" applyAlignment="1" applyProtection="1">
      <alignment vertical="center"/>
      <protection hidden="1"/>
    </xf>
    <xf numFmtId="0" fontId="25" fillId="9" borderId="14" xfId="28" applyFont="1" applyFill="1" applyBorder="1" applyAlignment="1" applyProtection="1">
      <alignment horizontal="center" vertical="top"/>
      <protection hidden="1"/>
    </xf>
    <xf numFmtId="0" fontId="15" fillId="0" borderId="0" xfId="28" applyFont="1" applyBorder="1" applyAlignment="1" applyProtection="1">
      <alignment vertical="center"/>
      <protection hidden="1"/>
    </xf>
    <xf numFmtId="0" fontId="21" fillId="0" borderId="0" xfId="28" applyFont="1" applyBorder="1" applyAlignment="1" applyProtection="1">
      <alignment vertical="center"/>
      <protection hidden="1"/>
    </xf>
    <xf numFmtId="0" fontId="16" fillId="0" borderId="0" xfId="28" applyFont="1" applyBorder="1" applyAlignment="1" applyProtection="1">
      <alignment vertical="center"/>
      <protection hidden="1"/>
    </xf>
    <xf numFmtId="0" fontId="16" fillId="0" borderId="5" xfId="28" applyFont="1" applyBorder="1" applyAlignment="1" applyProtection="1">
      <alignment vertical="center"/>
      <protection hidden="1"/>
    </xf>
    <xf numFmtId="0" fontId="38" fillId="0" borderId="0" xfId="38" applyFont="1" applyAlignment="1" applyProtection="1">
      <alignment horizontal="center" vertical="center" wrapText="1"/>
      <protection hidden="1"/>
    </xf>
    <xf numFmtId="0" fontId="3" fillId="0" borderId="0" xfId="38" applyFont="1" applyBorder="1" applyAlignment="1" applyProtection="1">
      <protection hidden="1"/>
    </xf>
    <xf numFmtId="0" fontId="15" fillId="0" borderId="0" xfId="38" applyBorder="1" applyProtection="1">
      <protection hidden="1"/>
    </xf>
    <xf numFmtId="0" fontId="15" fillId="0" borderId="0" xfId="38" applyBorder="1" applyAlignment="1" applyProtection="1">
      <alignment vertical="top"/>
      <protection hidden="1"/>
    </xf>
    <xf numFmtId="0" fontId="4" fillId="0" borderId="0" xfId="38" applyFont="1" applyBorder="1" applyAlignment="1" applyProtection="1">
      <alignment vertical="top"/>
      <protection hidden="1"/>
    </xf>
    <xf numFmtId="0" fontId="4" fillId="0" borderId="0" xfId="38" applyFont="1" applyAlignment="1" applyProtection="1">
      <alignment vertical="top"/>
      <protection hidden="1"/>
    </xf>
    <xf numFmtId="0" fontId="4" fillId="0" borderId="0" xfId="38" applyFont="1" applyAlignment="1" applyProtection="1">
      <alignment vertical="center"/>
      <protection hidden="1"/>
    </xf>
    <xf numFmtId="0" fontId="17" fillId="0" borderId="0" xfId="38" applyFont="1" applyBorder="1" applyProtection="1">
      <protection hidden="1"/>
    </xf>
    <xf numFmtId="0" fontId="14" fillId="0" borderId="0" xfId="38" applyFont="1" applyBorder="1" applyAlignment="1" applyProtection="1">
      <alignment horizontal="center" vertical="top"/>
      <protection hidden="1"/>
    </xf>
    <xf numFmtId="0" fontId="4" fillId="0" borderId="0" xfId="38" applyFont="1" applyAlignment="1" applyProtection="1">
      <alignment horizontal="justify" vertical="center"/>
      <protection hidden="1"/>
    </xf>
    <xf numFmtId="0" fontId="17" fillId="0" borderId="0" xfId="38" applyFont="1" applyBorder="1" applyAlignment="1" applyProtection="1">
      <alignment vertical="top" wrapText="1"/>
      <protection hidden="1"/>
    </xf>
    <xf numFmtId="164" fontId="5" fillId="0" borderId="0" xfId="38" quotePrefix="1" applyNumberFormat="1" applyFont="1" applyBorder="1" applyAlignment="1" applyProtection="1">
      <alignment horizontal="left" vertical="top" wrapText="1" indent="1"/>
      <protection hidden="1"/>
    </xf>
    <xf numFmtId="0" fontId="4" fillId="0" borderId="0" xfId="38" applyFont="1" applyAlignment="1" applyProtection="1">
      <alignment horizontal="justify" vertical="top"/>
      <protection hidden="1"/>
    </xf>
    <xf numFmtId="0" fontId="18" fillId="0" borderId="0" xfId="38" applyFont="1" applyAlignment="1" applyProtection="1">
      <alignment horizontal="justify" vertical="center"/>
      <protection hidden="1"/>
    </xf>
    <xf numFmtId="0" fontId="4" fillId="0" borderId="0" xfId="38" applyFont="1" applyBorder="1" applyAlignment="1" applyProtection="1">
      <alignment horizontal="right" vertical="top" wrapText="1"/>
      <protection hidden="1"/>
    </xf>
    <xf numFmtId="0" fontId="4" fillId="0" borderId="0" xfId="38" applyFont="1" applyBorder="1" applyAlignment="1" applyProtection="1">
      <alignment horizontal="center" vertical="top" wrapText="1"/>
      <protection hidden="1"/>
    </xf>
    <xf numFmtId="0" fontId="66" fillId="0" borderId="0" xfId="38" applyFont="1" applyBorder="1" applyAlignment="1" applyProtection="1">
      <alignment horizontal="left" vertical="top" wrapText="1"/>
      <protection hidden="1"/>
    </xf>
    <xf numFmtId="0" fontId="18" fillId="0" borderId="0" xfId="37" applyFont="1" applyAlignment="1" applyProtection="1">
      <alignment vertical="top"/>
      <protection hidden="1"/>
    </xf>
    <xf numFmtId="0" fontId="15" fillId="0" borderId="0" xfId="37" applyBorder="1" applyAlignment="1" applyProtection="1">
      <alignment vertical="top"/>
      <protection hidden="1"/>
    </xf>
    <xf numFmtId="0" fontId="15" fillId="0" borderId="0" xfId="37" applyFont="1" applyBorder="1" applyAlignment="1" applyProtection="1">
      <alignment vertical="top"/>
      <protection hidden="1"/>
    </xf>
    <xf numFmtId="0" fontId="15" fillId="0" borderId="0" xfId="37" applyBorder="1" applyProtection="1">
      <protection hidden="1"/>
    </xf>
    <xf numFmtId="0" fontId="4" fillId="0" borderId="0" xfId="37" applyFont="1" applyBorder="1" applyAlignment="1" applyProtection="1">
      <alignment horizontal="center" vertical="top" wrapText="1"/>
      <protection hidden="1"/>
    </xf>
    <xf numFmtId="0" fontId="4" fillId="0" borderId="0" xfId="37" applyFont="1" applyAlignment="1" applyProtection="1">
      <alignment horizontal="justify" vertical="top"/>
      <protection hidden="1"/>
    </xf>
    <xf numFmtId="0" fontId="15" fillId="0" borderId="0" xfId="38" applyFont="1" applyBorder="1" applyAlignment="1" applyProtection="1">
      <alignment vertical="top"/>
      <protection hidden="1"/>
    </xf>
    <xf numFmtId="0" fontId="4" fillId="0" borderId="0" xfId="38" applyFont="1" applyBorder="1" applyProtection="1">
      <protection hidden="1"/>
    </xf>
    <xf numFmtId="164" fontId="5" fillId="0" borderId="0" xfId="38" quotePrefix="1" applyNumberFormat="1" applyFont="1" applyBorder="1" applyAlignment="1" applyProtection="1">
      <alignment horizontal="left" vertical="top" wrapText="1"/>
      <protection hidden="1"/>
    </xf>
    <xf numFmtId="0" fontId="18" fillId="0" borderId="0" xfId="38" applyFont="1" applyBorder="1" applyAlignment="1" applyProtection="1">
      <alignment horizontal="center" vertical="top"/>
      <protection hidden="1"/>
    </xf>
    <xf numFmtId="0" fontId="4" fillId="0" borderId="0" xfId="38" applyFont="1" applyAlignment="1" applyProtection="1">
      <alignment horizontal="justify"/>
      <protection hidden="1"/>
    </xf>
    <xf numFmtId="0" fontId="1" fillId="0" borderId="0" xfId="29" applyFont="1" applyFill="1" applyBorder="1" applyAlignment="1" applyProtection="1">
      <alignment horizontal="left" vertical="center"/>
    </xf>
    <xf numFmtId="0" fontId="48" fillId="0" borderId="0" xfId="29" applyFont="1" applyFill="1" applyAlignment="1" applyProtection="1">
      <alignment horizontal="left" vertical="center"/>
      <protection hidden="1"/>
    </xf>
    <xf numFmtId="0" fontId="15" fillId="0" borderId="0" xfId="28" applyFont="1" applyFill="1" applyAlignment="1" applyProtection="1">
      <alignment horizontal="left" vertical="top"/>
      <protection hidden="1"/>
    </xf>
    <xf numFmtId="0" fontId="68" fillId="0" borderId="0" xfId="37" applyFont="1" applyAlignment="1" applyProtection="1">
      <alignment vertical="top" wrapText="1"/>
      <protection hidden="1"/>
    </xf>
    <xf numFmtId="0" fontId="67" fillId="0" borderId="0" xfId="38" applyFont="1" applyBorder="1" applyAlignment="1" applyProtection="1">
      <alignment horizontal="center" vertical="top" wrapText="1"/>
      <protection hidden="1"/>
    </xf>
    <xf numFmtId="0" fontId="1" fillId="6" borderId="4" xfId="26" applyNumberFormat="1" applyFont="1" applyFill="1" applyBorder="1" applyAlignment="1" applyProtection="1">
      <alignment horizontal="right" vertical="top"/>
      <protection locked="0" hidden="1"/>
    </xf>
    <xf numFmtId="0" fontId="32" fillId="0" borderId="0" xfId="40" applyFont="1" applyAlignment="1" applyProtection="1">
      <alignment vertical="center" wrapText="1"/>
      <protection hidden="1"/>
    </xf>
    <xf numFmtId="0" fontId="14" fillId="0" borderId="0" xfId="40" applyFont="1" applyFill="1" applyAlignment="1" applyProtection="1">
      <alignment horizontal="left" vertical="center"/>
      <protection hidden="1"/>
    </xf>
    <xf numFmtId="0" fontId="32" fillId="0" borderId="0" xfId="40" applyFont="1" applyAlignment="1" applyProtection="1">
      <alignment horizontal="center" vertical="center" wrapText="1"/>
      <protection hidden="1"/>
    </xf>
    <xf numFmtId="0" fontId="16" fillId="0" borderId="0" xfId="40" applyAlignment="1" applyProtection="1">
      <alignment vertical="center"/>
      <protection hidden="1"/>
    </xf>
    <xf numFmtId="0" fontId="16" fillId="0" borderId="0" xfId="40" applyFont="1" applyAlignment="1" applyProtection="1">
      <alignment vertical="center"/>
      <protection hidden="1"/>
    </xf>
    <xf numFmtId="0" fontId="33" fillId="0" borderId="0" xfId="40" applyFont="1" applyAlignment="1" applyProtection="1">
      <alignment vertical="center"/>
      <protection hidden="1"/>
    </xf>
    <xf numFmtId="0" fontId="14" fillId="0" borderId="0" xfId="40" applyFont="1" applyBorder="1" applyAlignment="1" applyProtection="1">
      <alignment vertical="center"/>
      <protection hidden="1"/>
    </xf>
    <xf numFmtId="0" fontId="15" fillId="0" borderId="0" xfId="40" applyFont="1" applyAlignment="1" applyProtection="1">
      <alignment vertical="center"/>
      <protection hidden="1"/>
    </xf>
    <xf numFmtId="0" fontId="16" fillId="0" borderId="0" xfId="40" applyProtection="1">
      <protection hidden="1"/>
    </xf>
    <xf numFmtId="0" fontId="16" fillId="0" borderId="0" xfId="40" applyFont="1" applyProtection="1">
      <protection hidden="1"/>
    </xf>
    <xf numFmtId="0" fontId="33" fillId="0" borderId="0" xfId="40" applyFont="1" applyAlignment="1" applyProtection="1">
      <alignment horizontal="center"/>
      <protection hidden="1"/>
    </xf>
    <xf numFmtId="0" fontId="33" fillId="0" borderId="0" xfId="40" applyFont="1" applyProtection="1">
      <protection hidden="1"/>
    </xf>
    <xf numFmtId="0" fontId="14" fillId="0" borderId="0" xfId="40" applyFont="1" applyBorder="1" applyAlignment="1" applyProtection="1">
      <alignment horizontal="center" vertical="center"/>
      <protection hidden="1"/>
    </xf>
    <xf numFmtId="0" fontId="15" fillId="0" borderId="0" xfId="40" applyFont="1" applyAlignment="1" applyProtection="1">
      <alignment horizontal="justify" vertical="center"/>
      <protection hidden="1"/>
    </xf>
    <xf numFmtId="0" fontId="15" fillId="0" borderId="0" xfId="40" applyFont="1" applyAlignment="1" applyProtection="1">
      <alignment horizontal="center" vertical="center"/>
      <protection hidden="1"/>
    </xf>
    <xf numFmtId="0" fontId="15" fillId="0" borderId="0" xfId="40" applyFont="1" applyAlignment="1" applyProtection="1">
      <alignment vertical="center" wrapText="1"/>
      <protection hidden="1"/>
    </xf>
    <xf numFmtId="0" fontId="15" fillId="0" borderId="0" xfId="40" applyFont="1" applyProtection="1">
      <protection hidden="1"/>
    </xf>
    <xf numFmtId="0" fontId="15" fillId="0" borderId="16" xfId="40" applyFont="1" applyBorder="1" applyAlignment="1" applyProtection="1">
      <alignment vertical="center"/>
      <protection hidden="1"/>
    </xf>
    <xf numFmtId="0" fontId="15" fillId="0" borderId="17" xfId="40" applyFont="1" applyBorder="1" applyAlignment="1" applyProtection="1">
      <alignment vertical="center"/>
      <protection hidden="1"/>
    </xf>
    <xf numFmtId="0" fontId="15" fillId="2" borderId="23" xfId="40" applyFont="1" applyFill="1" applyBorder="1" applyAlignment="1" applyProtection="1">
      <alignment vertical="center" wrapText="1"/>
      <protection locked="0"/>
    </xf>
    <xf numFmtId="0" fontId="15" fillId="0" borderId="18" xfId="40" applyFont="1" applyBorder="1" applyAlignment="1" applyProtection="1">
      <alignment vertical="center"/>
      <protection hidden="1"/>
    </xf>
    <xf numFmtId="0" fontId="15" fillId="0" borderId="19" xfId="40" applyFont="1" applyBorder="1" applyAlignment="1" applyProtection="1">
      <alignment vertical="center"/>
      <protection hidden="1"/>
    </xf>
    <xf numFmtId="0" fontId="15" fillId="0" borderId="20" xfId="40" applyFont="1" applyBorder="1" applyAlignment="1" applyProtection="1">
      <alignment vertical="center"/>
      <protection hidden="1"/>
    </xf>
    <xf numFmtId="0" fontId="15" fillId="0" borderId="21" xfId="40" applyFont="1" applyBorder="1" applyAlignment="1" applyProtection="1">
      <alignment vertical="center"/>
      <protection hidden="1"/>
    </xf>
    <xf numFmtId="0" fontId="15" fillId="0" borderId="8" xfId="40" applyFont="1" applyBorder="1" applyAlignment="1" applyProtection="1">
      <alignment vertical="center"/>
      <protection hidden="1"/>
    </xf>
    <xf numFmtId="0" fontId="15" fillId="0" borderId="9" xfId="40" applyFont="1" applyBorder="1" applyAlignment="1" applyProtection="1">
      <alignment vertical="center"/>
      <protection hidden="1"/>
    </xf>
    <xf numFmtId="176" fontId="69" fillId="0" borderId="0" xfId="40" applyNumberFormat="1" applyFont="1" applyProtection="1">
      <protection hidden="1"/>
    </xf>
    <xf numFmtId="0" fontId="15" fillId="0" borderId="14" xfId="40" applyFont="1" applyBorder="1" applyAlignment="1" applyProtection="1">
      <alignment horizontal="left" vertical="center"/>
      <protection hidden="1"/>
    </xf>
    <xf numFmtId="0" fontId="15" fillId="0" borderId="15" xfId="40" applyFont="1" applyBorder="1" applyAlignment="1" applyProtection="1">
      <alignment horizontal="left" vertical="center"/>
      <protection hidden="1"/>
    </xf>
    <xf numFmtId="0" fontId="15" fillId="0" borderId="0" xfId="40" applyFont="1" applyBorder="1" applyAlignment="1" applyProtection="1">
      <alignment horizontal="left" vertical="center"/>
      <protection hidden="1"/>
    </xf>
    <xf numFmtId="0" fontId="15" fillId="0" borderId="0" xfId="40" applyFont="1" applyAlignment="1" applyProtection="1">
      <alignment horizontal="left" vertical="center"/>
      <protection hidden="1"/>
    </xf>
    <xf numFmtId="177" fontId="15" fillId="2" borderId="23" xfId="40" applyNumberFormat="1" applyFont="1" applyFill="1" applyBorder="1" applyAlignment="1" applyProtection="1">
      <alignment horizontal="left" vertical="center" wrapText="1"/>
      <protection locked="0"/>
    </xf>
    <xf numFmtId="0" fontId="0" fillId="0" borderId="0" xfId="31" applyFont="1" applyAlignment="1" applyProtection="1">
      <alignment horizontal="left" vertical="center"/>
      <protection hidden="1"/>
    </xf>
    <xf numFmtId="0" fontId="15" fillId="0" borderId="0" xfId="31" applyFont="1" applyAlignment="1" applyProtection="1">
      <alignment horizontal="left" vertical="center"/>
      <protection hidden="1"/>
    </xf>
    <xf numFmtId="0" fontId="0" fillId="2" borderId="23" xfId="40" applyFont="1" applyFill="1" applyBorder="1" applyAlignment="1" applyProtection="1">
      <alignment vertical="center" wrapText="1"/>
      <protection locked="0"/>
    </xf>
    <xf numFmtId="0" fontId="15" fillId="2" borderId="23" xfId="40" applyFont="1" applyFill="1" applyBorder="1" applyAlignment="1" applyProtection="1">
      <alignment horizontal="left" vertical="center" wrapText="1"/>
      <protection locked="0"/>
    </xf>
    <xf numFmtId="0" fontId="0" fillId="2" borderId="23" xfId="40" applyFont="1" applyFill="1" applyBorder="1" applyAlignment="1" applyProtection="1">
      <alignment horizontal="left" vertical="center" wrapText="1"/>
      <protection locked="0"/>
    </xf>
    <xf numFmtId="0" fontId="48" fillId="0" borderId="0" xfId="0" applyNumberFormat="1" applyFont="1" applyFill="1" applyBorder="1" applyAlignment="1" applyProtection="1">
      <alignment vertical="center"/>
    </xf>
    <xf numFmtId="0" fontId="5" fillId="0" borderId="14" xfId="28" applyFont="1" applyFill="1" applyBorder="1" applyAlignment="1" applyProtection="1">
      <alignment horizontal="center" vertical="center"/>
      <protection hidden="1"/>
    </xf>
    <xf numFmtId="0" fontId="5" fillId="0" borderId="3" xfId="28" applyFont="1" applyFill="1" applyBorder="1" applyAlignment="1" applyProtection="1">
      <alignment horizontal="center" vertical="center"/>
      <protection hidden="1"/>
    </xf>
    <xf numFmtId="0" fontId="5" fillId="0" borderId="15" xfId="28" applyFont="1" applyFill="1" applyBorder="1" applyAlignment="1" applyProtection="1">
      <alignment horizontal="center" vertical="center"/>
      <protection hidden="1"/>
    </xf>
    <xf numFmtId="0" fontId="18" fillId="0" borderId="22" xfId="28" applyFont="1" applyBorder="1" applyAlignment="1" applyProtection="1">
      <alignment horizontal="justify" vertical="center"/>
      <protection hidden="1"/>
    </xf>
    <xf numFmtId="0" fontId="18" fillId="0" borderId="19" xfId="28" applyFont="1" applyBorder="1" applyAlignment="1" applyProtection="1">
      <alignment horizontal="justify" vertical="center"/>
      <protection hidden="1"/>
    </xf>
    <xf numFmtId="0" fontId="36" fillId="0" borderId="16" xfId="28" applyFont="1" applyBorder="1" applyAlignment="1" applyProtection="1">
      <alignment horizontal="center" vertical="center" wrapText="1"/>
      <protection hidden="1"/>
    </xf>
    <xf numFmtId="0" fontId="36" fillId="0" borderId="30" xfId="28" applyFont="1" applyBorder="1" applyAlignment="1" applyProtection="1">
      <alignment horizontal="center" vertical="center" wrapText="1"/>
      <protection hidden="1"/>
    </xf>
    <xf numFmtId="0" fontId="36" fillId="0" borderId="17" xfId="28" applyFont="1" applyBorder="1" applyAlignment="1" applyProtection="1">
      <alignment horizontal="center" vertical="center" wrapText="1"/>
      <protection hidden="1"/>
    </xf>
    <xf numFmtId="0" fontId="19" fillId="0" borderId="18" xfId="28" applyFont="1" applyBorder="1" applyAlignment="1" applyProtection="1">
      <alignment horizontal="center" vertical="center"/>
      <protection hidden="1"/>
    </xf>
    <xf numFmtId="0" fontId="19" fillId="0" borderId="22" xfId="28" applyFont="1" applyBorder="1" applyAlignment="1" applyProtection="1">
      <alignment horizontal="center" vertical="center"/>
      <protection hidden="1"/>
    </xf>
    <xf numFmtId="0" fontId="19" fillId="0" borderId="19" xfId="28" applyFont="1" applyBorder="1" applyAlignment="1" applyProtection="1">
      <alignment horizontal="center" vertical="center"/>
      <protection hidden="1"/>
    </xf>
    <xf numFmtId="0" fontId="22" fillId="0" borderId="6" xfId="28" applyFont="1" applyBorder="1" applyAlignment="1" applyProtection="1">
      <alignment horizontal="right" vertical="center"/>
      <protection hidden="1"/>
    </xf>
    <xf numFmtId="0" fontId="22" fillId="0" borderId="0" xfId="28" applyFont="1" applyBorder="1" applyAlignment="1" applyProtection="1">
      <alignment horizontal="right" vertical="center"/>
      <protection hidden="1"/>
    </xf>
    <xf numFmtId="0" fontId="20" fillId="0" borderId="6" xfId="28" applyFont="1" applyBorder="1" applyAlignment="1" applyProtection="1">
      <alignment horizontal="right" vertical="center"/>
      <protection hidden="1"/>
    </xf>
    <xf numFmtId="0" fontId="20" fillId="0" borderId="0" xfId="28" applyFont="1" applyBorder="1" applyAlignment="1" applyProtection="1">
      <alignment horizontal="right" vertical="center"/>
      <protection hidden="1"/>
    </xf>
    <xf numFmtId="0" fontId="23" fillId="0" borderId="4" xfId="28" applyFont="1" applyBorder="1" applyAlignment="1" applyProtection="1">
      <alignment horizontal="center" vertical="center"/>
      <protection hidden="1"/>
    </xf>
    <xf numFmtId="0" fontId="16" fillId="0" borderId="4" xfId="28" applyFont="1" applyBorder="1" applyAlignment="1" applyProtection="1">
      <alignment horizontal="center" vertical="center"/>
      <protection hidden="1"/>
    </xf>
    <xf numFmtId="0" fontId="37" fillId="0" borderId="11" xfId="28" applyFont="1" applyBorder="1" applyAlignment="1" applyProtection="1">
      <alignment horizontal="center" vertical="center" textRotation="180"/>
      <protection hidden="1"/>
    </xf>
    <xf numFmtId="0" fontId="37" fillId="0" borderId="12" xfId="28" applyFont="1" applyBorder="1" applyAlignment="1" applyProtection="1">
      <alignment horizontal="center" vertical="center" textRotation="180"/>
      <protection hidden="1"/>
    </xf>
    <xf numFmtId="0" fontId="37" fillId="0" borderId="13" xfId="28" applyFont="1" applyBorder="1" applyAlignment="1" applyProtection="1">
      <alignment horizontal="center" vertical="center" textRotation="180"/>
      <protection hidden="1"/>
    </xf>
    <xf numFmtId="0" fontId="37" fillId="0" borderId="11" xfId="28" applyFont="1" applyBorder="1" applyAlignment="1" applyProtection="1">
      <alignment horizontal="center" vertical="center" textRotation="90"/>
      <protection hidden="1"/>
    </xf>
    <xf numFmtId="0" fontId="37" fillId="0" borderId="12" xfId="28" applyFont="1" applyBorder="1" applyAlignment="1" applyProtection="1">
      <alignment horizontal="center" vertical="center" textRotation="90"/>
      <protection hidden="1"/>
    </xf>
    <xf numFmtId="0" fontId="37" fillId="0" borderId="13" xfId="28" applyFont="1" applyBorder="1" applyAlignment="1" applyProtection="1">
      <alignment horizontal="center" vertical="center" textRotation="90"/>
      <protection hidden="1"/>
    </xf>
    <xf numFmtId="0" fontId="22" fillId="0" borderId="8" xfId="28" applyFont="1" applyBorder="1" applyAlignment="1" applyProtection="1">
      <alignment horizontal="right" vertical="center"/>
      <protection hidden="1"/>
    </xf>
    <xf numFmtId="0" fontId="22" fillId="0" borderId="5" xfId="28" applyFont="1" applyBorder="1" applyAlignment="1" applyProtection="1">
      <alignment horizontal="right" vertical="center"/>
      <protection hidden="1"/>
    </xf>
    <xf numFmtId="0" fontId="20" fillId="0" borderId="29" xfId="28" applyFont="1" applyBorder="1" applyAlignment="1" applyProtection="1">
      <alignment horizontal="right" vertical="center"/>
      <protection hidden="1"/>
    </xf>
    <xf numFmtId="0" fontId="20" fillId="0" borderId="10" xfId="28" applyFont="1" applyBorder="1" applyAlignment="1" applyProtection="1">
      <alignment horizontal="right" vertical="center"/>
      <protection hidden="1"/>
    </xf>
    <xf numFmtId="0" fontId="1" fillId="0" borderId="6" xfId="28" applyBorder="1"/>
    <xf numFmtId="0" fontId="1" fillId="0" borderId="0" xfId="28" applyBorder="1"/>
    <xf numFmtId="0" fontId="1" fillId="0" borderId="7" xfId="28" applyBorder="1"/>
    <xf numFmtId="0" fontId="60" fillId="0" borderId="11" xfId="28" applyFont="1" applyBorder="1" applyAlignment="1" applyProtection="1">
      <alignment horizontal="center" vertical="center" textRotation="90"/>
      <protection hidden="1"/>
    </xf>
    <xf numFmtId="0" fontId="60" fillId="0" borderId="12" xfId="28" applyFont="1" applyBorder="1" applyAlignment="1" applyProtection="1">
      <alignment horizontal="center" vertical="center" textRotation="90"/>
      <protection hidden="1"/>
    </xf>
    <xf numFmtId="0" fontId="60" fillId="0" borderId="13" xfId="28" applyFont="1" applyBorder="1" applyAlignment="1" applyProtection="1">
      <alignment horizontal="center" vertical="center" textRotation="90"/>
      <protection hidden="1"/>
    </xf>
    <xf numFmtId="0" fontId="14" fillId="9" borderId="3" xfId="28" applyFont="1" applyFill="1" applyBorder="1" applyAlignment="1" applyProtection="1">
      <alignment horizontal="center" vertical="center"/>
      <protection hidden="1"/>
    </xf>
    <xf numFmtId="0" fontId="18" fillId="0" borderId="11" xfId="28" applyFont="1" applyBorder="1" applyAlignment="1" applyProtection="1">
      <alignment horizontal="center" vertical="center" textRotation="90"/>
      <protection hidden="1"/>
    </xf>
    <xf numFmtId="0" fontId="18" fillId="0" borderId="12" xfId="28" applyFont="1" applyBorder="1" applyAlignment="1" applyProtection="1">
      <alignment horizontal="center" vertical="center" textRotation="90"/>
      <protection hidden="1"/>
    </xf>
    <xf numFmtId="0" fontId="18" fillId="0" borderId="13" xfId="28" applyFont="1" applyBorder="1" applyAlignment="1" applyProtection="1">
      <alignment horizontal="center" vertical="center" textRotation="90"/>
      <protection hidden="1"/>
    </xf>
    <xf numFmtId="0" fontId="32" fillId="0" borderId="0" xfId="28" applyFont="1" applyBorder="1" applyAlignment="1" applyProtection="1">
      <alignment horizontal="center" vertical="center" wrapText="1"/>
      <protection hidden="1"/>
    </xf>
    <xf numFmtId="0" fontId="61" fillId="0" borderId="0" xfId="28" applyFont="1" applyBorder="1" applyAlignment="1" applyProtection="1">
      <alignment horizontal="center" vertical="center"/>
      <protection hidden="1"/>
    </xf>
    <xf numFmtId="0" fontId="62" fillId="0" borderId="22" xfId="28" applyFont="1" applyBorder="1" applyAlignment="1" applyProtection="1">
      <alignment horizontal="justify" vertical="center"/>
      <protection hidden="1"/>
    </xf>
    <xf numFmtId="0" fontId="62" fillId="7" borderId="22" xfId="28" applyFont="1" applyFill="1" applyBorder="1" applyAlignment="1" applyProtection="1">
      <alignment horizontal="justify" vertical="center"/>
      <protection hidden="1"/>
    </xf>
    <xf numFmtId="0" fontId="62" fillId="0" borderId="22" xfId="28" applyFont="1" applyBorder="1" applyAlignment="1" applyProtection="1">
      <alignment horizontal="justify" vertical="top"/>
      <protection hidden="1"/>
    </xf>
    <xf numFmtId="0" fontId="25" fillId="9" borderId="3" xfId="28" applyFont="1" applyFill="1" applyBorder="1" applyAlignment="1" applyProtection="1">
      <alignment horizontal="justify" vertical="center"/>
      <protection hidden="1"/>
    </xf>
    <xf numFmtId="0" fontId="25" fillId="9" borderId="15" xfId="28" applyFont="1" applyFill="1" applyBorder="1" applyAlignment="1" applyProtection="1">
      <alignment horizontal="justify" vertical="center"/>
      <protection hidden="1"/>
    </xf>
    <xf numFmtId="0" fontId="43" fillId="0" borderId="0" xfId="28" applyFont="1" applyBorder="1"/>
    <xf numFmtId="0" fontId="34" fillId="0" borderId="0" xfId="38" applyFont="1" applyBorder="1" applyAlignment="1" applyProtection="1">
      <alignment horizontal="center" vertical="top"/>
      <protection hidden="1"/>
    </xf>
    <xf numFmtId="0" fontId="34" fillId="0" borderId="31" xfId="38" applyFont="1" applyBorder="1" applyAlignment="1" applyProtection="1">
      <alignment horizontal="center" vertical="top"/>
      <protection hidden="1"/>
    </xf>
    <xf numFmtId="0" fontId="18" fillId="0" borderId="22" xfId="38" applyFont="1" applyBorder="1" applyAlignment="1" applyProtection="1">
      <alignment horizontal="center" vertical="center"/>
      <protection hidden="1"/>
    </xf>
    <xf numFmtId="0" fontId="18" fillId="0" borderId="0" xfId="37" applyFont="1" applyAlignment="1" applyProtection="1">
      <alignment horizontal="left" vertical="top"/>
      <protection hidden="1"/>
    </xf>
    <xf numFmtId="0" fontId="65" fillId="4" borderId="0" xfId="38" applyFont="1" applyFill="1" applyAlignment="1" applyProtection="1">
      <alignment horizontal="center" vertical="top" wrapText="1"/>
      <protection hidden="1"/>
    </xf>
    <xf numFmtId="0" fontId="18" fillId="0" borderId="0" xfId="38" applyFont="1" applyAlignment="1" applyProtection="1">
      <alignment horizontal="left" vertical="top"/>
      <protection hidden="1"/>
    </xf>
    <xf numFmtId="0" fontId="32" fillId="0" borderId="5" xfId="40" applyFont="1" applyBorder="1" applyAlignment="1" applyProtection="1">
      <alignment horizontal="center" vertical="center" wrapText="1"/>
      <protection hidden="1"/>
    </xf>
    <xf numFmtId="0" fontId="14" fillId="0" borderId="3" xfId="40" applyFont="1" applyBorder="1" applyAlignment="1" applyProtection="1">
      <alignment horizontal="center" vertical="center"/>
      <protection hidden="1"/>
    </xf>
    <xf numFmtId="0" fontId="24" fillId="4" borderId="0" xfId="40" applyFont="1" applyFill="1" applyBorder="1" applyAlignment="1" applyProtection="1">
      <alignment horizontal="center" vertical="center"/>
      <protection hidden="1"/>
    </xf>
    <xf numFmtId="0" fontId="48" fillId="0" borderId="0" xfId="0" applyFont="1" applyBorder="1" applyAlignment="1">
      <alignment horizontal="center" vertical="center"/>
    </xf>
    <xf numFmtId="0" fontId="1" fillId="0" borderId="0" xfId="29" applyFont="1" applyFill="1" applyBorder="1" applyAlignment="1" applyProtection="1">
      <alignment horizontal="left" vertical="center"/>
    </xf>
    <xf numFmtId="0" fontId="49" fillId="0" borderId="0" xfId="0" applyFont="1" applyBorder="1" applyAlignment="1">
      <alignment horizontal="center" vertical="center"/>
    </xf>
    <xf numFmtId="0" fontId="51" fillId="4" borderId="0" xfId="0" applyFont="1" applyFill="1" applyAlignment="1">
      <alignment horizontal="center" vertical="center"/>
    </xf>
    <xf numFmtId="0" fontId="48" fillId="0" borderId="0" xfId="26" applyNumberFormat="1" applyFont="1" applyFill="1" applyBorder="1" applyAlignment="1" applyProtection="1">
      <alignment horizontal="justify" vertical="center" wrapText="1"/>
    </xf>
    <xf numFmtId="0" fontId="48" fillId="0" borderId="0" xfId="0" applyNumberFormat="1" applyFont="1" applyFill="1" applyBorder="1" applyAlignment="1" applyProtection="1">
      <alignment horizontal="center" vertical="center" wrapText="1"/>
    </xf>
    <xf numFmtId="0" fontId="58" fillId="0" borderId="0" xfId="29" applyFont="1" applyFill="1" applyAlignment="1" applyProtection="1">
      <alignment horizontal="left" vertical="center"/>
      <protection hidden="1"/>
    </xf>
    <xf numFmtId="0" fontId="3" fillId="0" borderId="0" xfId="29" applyFont="1" applyFill="1" applyAlignment="1" applyProtection="1">
      <alignment horizontal="center" vertical="center"/>
      <protection hidden="1"/>
    </xf>
    <xf numFmtId="0" fontId="57" fillId="0" borderId="0" xfId="29" applyFont="1" applyFill="1" applyAlignment="1" applyProtection="1">
      <alignment horizontal="left" vertical="center"/>
      <protection hidden="1"/>
    </xf>
    <xf numFmtId="0" fontId="14" fillId="0" borderId="4" xfId="28" applyFont="1" applyFill="1" applyBorder="1" applyAlignment="1" applyProtection="1">
      <alignment horizontal="left" vertical="center" wrapText="1"/>
      <protection hidden="1"/>
    </xf>
    <xf numFmtId="0" fontId="14" fillId="0" borderId="0" xfId="28" applyFont="1" applyBorder="1" applyAlignment="1" applyProtection="1">
      <alignment horizontal="center" vertical="center" wrapText="1"/>
      <protection hidden="1"/>
    </xf>
    <xf numFmtId="0" fontId="24" fillId="4" borderId="0" xfId="28" applyFont="1" applyFill="1" applyAlignment="1" applyProtection="1">
      <alignment horizontal="center" vertical="center"/>
      <protection hidden="1"/>
    </xf>
    <xf numFmtId="0" fontId="14" fillId="0" borderId="0" xfId="26" applyNumberFormat="1" applyFont="1" applyFill="1" applyBorder="1" applyAlignment="1" applyProtection="1">
      <alignment horizontal="justify" vertical="center" wrapText="1"/>
      <protection hidden="1"/>
    </xf>
    <xf numFmtId="0" fontId="15" fillId="0" borderId="0" xfId="28" applyFont="1" applyFill="1" applyAlignment="1" applyProtection="1">
      <alignment horizontal="left" vertical="top"/>
      <protection hidden="1"/>
    </xf>
    <xf numFmtId="0" fontId="14" fillId="0" borderId="14" xfId="28" applyFont="1" applyBorder="1" applyAlignment="1" applyProtection="1">
      <alignment horizontal="center" vertical="center" wrapText="1"/>
      <protection hidden="1"/>
    </xf>
    <xf numFmtId="0" fontId="14" fillId="0" borderId="15" xfId="28" applyFont="1" applyBorder="1" applyAlignment="1" applyProtection="1">
      <alignment horizontal="center" vertical="center" wrapText="1"/>
      <protection hidden="1"/>
    </xf>
    <xf numFmtId="172" fontId="14" fillId="0" borderId="11" xfId="28" applyNumberFormat="1" applyFont="1" applyBorder="1" applyAlignment="1" applyProtection="1">
      <alignment horizontal="center" vertical="center"/>
      <protection hidden="1"/>
    </xf>
    <xf numFmtId="172" fontId="14" fillId="0" borderId="13" xfId="28" applyNumberFormat="1" applyFont="1" applyBorder="1" applyAlignment="1" applyProtection="1">
      <alignment horizontal="center" vertical="center"/>
      <protection hidden="1"/>
    </xf>
    <xf numFmtId="0" fontId="4" fillId="0" borderId="4" xfId="28" applyFont="1" applyBorder="1" applyAlignment="1" applyProtection="1">
      <alignment horizontal="justify" vertical="center" wrapText="1"/>
      <protection hidden="1"/>
    </xf>
    <xf numFmtId="4" fontId="14" fillId="0" borderId="11" xfId="28" applyNumberFormat="1" applyFont="1" applyFill="1" applyBorder="1" applyAlignment="1" applyProtection="1">
      <alignment horizontal="center" vertical="center"/>
      <protection hidden="1"/>
    </xf>
    <xf numFmtId="4" fontId="14" fillId="0" borderId="13" xfId="28" applyNumberFormat="1" applyFont="1" applyFill="1" applyBorder="1" applyAlignment="1" applyProtection="1">
      <alignment horizontal="center" vertical="center"/>
      <protection hidden="1"/>
    </xf>
    <xf numFmtId="0" fontId="3" fillId="0" borderId="0" xfId="29" applyFont="1" applyFill="1" applyAlignment="1" applyProtection="1">
      <alignment horizontal="left" vertical="center"/>
      <protection hidden="1"/>
    </xf>
    <xf numFmtId="0" fontId="14" fillId="3" borderId="23" xfId="28" applyFont="1" applyFill="1" applyBorder="1" applyAlignment="1" applyProtection="1">
      <alignment horizontal="left" vertical="center" wrapText="1"/>
      <protection hidden="1"/>
    </xf>
    <xf numFmtId="0" fontId="0" fillId="0" borderId="25" xfId="28" applyFont="1" applyBorder="1" applyAlignment="1" applyProtection="1">
      <alignment horizontal="justify" vertical="center" wrapText="1"/>
      <protection hidden="1"/>
    </xf>
    <xf numFmtId="0" fontId="15" fillId="0" borderId="27" xfId="28" applyFont="1" applyBorder="1" applyAlignment="1" applyProtection="1">
      <alignment horizontal="justify" vertical="center" wrapText="1"/>
      <protection hidden="1"/>
    </xf>
    <xf numFmtId="0" fontId="4" fillId="0" borderId="25" xfId="28" applyFont="1" applyBorder="1" applyAlignment="1" applyProtection="1">
      <alignment horizontal="justify" vertical="center" wrapText="1"/>
      <protection hidden="1"/>
    </xf>
    <xf numFmtId="0" fontId="4" fillId="0" borderId="27" xfId="28" applyFont="1" applyBorder="1" applyAlignment="1" applyProtection="1">
      <alignment horizontal="justify" vertical="center" wrapText="1"/>
      <protection hidden="1"/>
    </xf>
    <xf numFmtId="0" fontId="14" fillId="0" borderId="4" xfId="28" applyFont="1" applyBorder="1" applyAlignment="1" applyProtection="1">
      <alignment horizontal="center" vertical="center"/>
      <protection hidden="1"/>
    </xf>
    <xf numFmtId="0" fontId="14" fillId="0" borderId="0" xfId="23" applyFont="1" applyAlignment="1" applyProtection="1">
      <alignment horizontal="left" vertical="center" indent="2"/>
      <protection hidden="1"/>
    </xf>
    <xf numFmtId="0" fontId="14" fillId="0" borderId="14" xfId="27" applyFont="1" applyBorder="1" applyAlignment="1" applyProtection="1">
      <alignment horizontal="justify" vertical="top"/>
      <protection hidden="1"/>
    </xf>
    <xf numFmtId="0" fontId="15" fillId="0" borderId="3" xfId="27" applyFont="1" applyBorder="1" applyAlignment="1" applyProtection="1">
      <alignment horizontal="justify" vertical="top"/>
      <protection hidden="1"/>
    </xf>
    <xf numFmtId="0" fontId="15" fillId="0" borderId="15" xfId="27" applyFont="1" applyBorder="1" applyAlignment="1" applyProtection="1">
      <alignment horizontal="justify" vertical="top"/>
      <protection hidden="1"/>
    </xf>
    <xf numFmtId="0" fontId="14" fillId="0" borderId="16" xfId="27" applyFont="1" applyBorder="1" applyAlignment="1" applyProtection="1">
      <alignment horizontal="justify" vertical="top"/>
      <protection hidden="1"/>
    </xf>
    <xf numFmtId="0" fontId="15" fillId="0" borderId="30" xfId="27" applyFont="1" applyBorder="1" applyAlignment="1" applyProtection="1">
      <alignment horizontal="justify" vertical="top"/>
      <protection hidden="1"/>
    </xf>
    <xf numFmtId="0" fontId="15" fillId="0" borderId="17" xfId="27" applyFont="1" applyBorder="1" applyAlignment="1" applyProtection="1">
      <alignment horizontal="justify" vertical="top"/>
      <protection hidden="1"/>
    </xf>
    <xf numFmtId="0" fontId="14" fillId="0" borderId="16" xfId="27" applyFont="1" applyBorder="1" applyAlignment="1" applyProtection="1">
      <alignment horizontal="justify" vertical="center"/>
      <protection hidden="1"/>
    </xf>
    <xf numFmtId="0" fontId="15" fillId="0" borderId="30" xfId="27" applyFont="1" applyBorder="1" applyAlignment="1" applyProtection="1">
      <alignment horizontal="justify" vertical="center"/>
      <protection hidden="1"/>
    </xf>
    <xf numFmtId="0" fontId="15" fillId="0" borderId="17" xfId="27" applyFont="1" applyBorder="1" applyAlignment="1" applyProtection="1">
      <alignment horizontal="justify" vertical="center"/>
      <protection hidden="1"/>
    </xf>
    <xf numFmtId="0" fontId="0" fillId="0" borderId="10" xfId="27" applyFont="1" applyBorder="1" applyAlignment="1" applyProtection="1">
      <alignment horizontal="justify" vertical="center"/>
      <protection hidden="1"/>
    </xf>
    <xf numFmtId="0" fontId="15" fillId="0" borderId="10" xfId="27" applyFont="1" applyBorder="1" applyAlignment="1" applyProtection="1">
      <alignment horizontal="justify" vertical="center"/>
      <protection hidden="1"/>
    </xf>
    <xf numFmtId="0" fontId="0" fillId="0" borderId="0" xfId="27" applyFont="1" applyBorder="1" applyAlignment="1" applyProtection="1">
      <alignment horizontal="justify" vertical="center"/>
      <protection hidden="1"/>
    </xf>
    <xf numFmtId="0" fontId="15" fillId="6" borderId="0" xfId="27" applyFont="1" applyFill="1" applyBorder="1" applyAlignment="1" applyProtection="1">
      <alignment horizontal="justify" vertical="top" wrapText="1"/>
      <protection locked="0" hidden="1"/>
    </xf>
    <xf numFmtId="0" fontId="15" fillId="0" borderId="0" xfId="27" applyFont="1" applyBorder="1" applyAlignment="1" applyProtection="1">
      <alignment horizontal="justify" vertical="center"/>
      <protection hidden="1"/>
    </xf>
    <xf numFmtId="0" fontId="14" fillId="5" borderId="0" xfId="27" applyNumberFormat="1" applyFont="1" applyFill="1" applyBorder="1" applyAlignment="1" applyProtection="1">
      <alignment horizontal="center" vertical="center" wrapText="1"/>
      <protection hidden="1"/>
    </xf>
    <xf numFmtId="0" fontId="14" fillId="0" borderId="0" xfId="0" applyFont="1" applyFill="1" applyAlignment="1" applyProtection="1">
      <alignment horizontal="center" vertical="center"/>
      <protection hidden="1"/>
    </xf>
    <xf numFmtId="0" fontId="14" fillId="0" borderId="0" xfId="0" applyNumberFormat="1" applyFont="1" applyFill="1" applyBorder="1" applyAlignment="1" applyProtection="1">
      <alignment horizontal="justify" vertical="top" wrapText="1"/>
      <protection hidden="1"/>
    </xf>
    <xf numFmtId="0" fontId="15" fillId="0" borderId="0" xfId="27" applyFont="1" applyAlignment="1" applyProtection="1">
      <alignment horizontal="justify" vertical="center"/>
      <protection hidden="1"/>
    </xf>
    <xf numFmtId="0" fontId="0" fillId="2" borderId="22" xfId="0" applyFont="1" applyFill="1" applyBorder="1" applyAlignment="1" applyProtection="1">
      <alignment vertical="top" wrapText="1"/>
      <protection locked="0"/>
    </xf>
    <xf numFmtId="0" fontId="40" fillId="2" borderId="22" xfId="0" applyFont="1" applyFill="1" applyBorder="1" applyAlignment="1" applyProtection="1">
      <alignment vertical="top" wrapText="1"/>
      <protection locked="0"/>
    </xf>
    <xf numFmtId="0" fontId="0" fillId="0" borderId="0" xfId="22" applyFont="1" applyAlignment="1" applyProtection="1">
      <alignment horizontal="justify" vertical="top"/>
    </xf>
    <xf numFmtId="0" fontId="40" fillId="0" borderId="0" xfId="22" applyFont="1" applyAlignment="1" applyProtection="1">
      <alignment horizontal="justify" vertical="top"/>
    </xf>
    <xf numFmtId="0" fontId="40" fillId="0" borderId="22" xfId="0" applyFont="1" applyBorder="1" applyAlignment="1" applyProtection="1">
      <alignment horizontal="left" vertical="center" indent="2"/>
    </xf>
    <xf numFmtId="0" fontId="40" fillId="0" borderId="31" xfId="0" applyFont="1" applyBorder="1" applyAlignment="1" applyProtection="1">
      <alignment horizontal="left" vertical="center" indent="2"/>
    </xf>
    <xf numFmtId="0" fontId="40" fillId="0" borderId="0" xfId="0" applyFont="1" applyBorder="1" applyAlignment="1" applyProtection="1">
      <alignment horizontal="left" vertical="center" indent="2"/>
    </xf>
    <xf numFmtId="173" fontId="14" fillId="0" borderId="0" xfId="22" applyNumberFormat="1" applyFont="1" applyAlignment="1" applyProtection="1">
      <alignment horizontal="left" vertical="center" indent="1"/>
    </xf>
    <xf numFmtId="0" fontId="34" fillId="0" borderId="0" xfId="22" quotePrefix="1" applyFont="1" applyAlignment="1" applyProtection="1">
      <alignment horizontal="center" vertical="center"/>
    </xf>
    <xf numFmtId="0" fontId="40" fillId="0" borderId="32" xfId="0" applyFont="1" applyBorder="1" applyAlignment="1" applyProtection="1">
      <alignment horizontal="justify" vertical="center" wrapText="1"/>
    </xf>
    <xf numFmtId="0" fontId="40" fillId="0" borderId="32" xfId="0" applyFont="1" applyBorder="1" applyAlignment="1" applyProtection="1">
      <alignment horizontal="left" vertical="center" indent="2"/>
    </xf>
    <xf numFmtId="0" fontId="14" fillId="0" borderId="0" xfId="22" applyFont="1" applyAlignment="1" applyProtection="1">
      <alignment horizontal="center" vertical="center"/>
    </xf>
    <xf numFmtId="0" fontId="40" fillId="2" borderId="0" xfId="22" applyFont="1" applyFill="1" applyAlignment="1" applyProtection="1">
      <alignment horizontal="left" vertical="center"/>
      <protection locked="0"/>
    </xf>
    <xf numFmtId="173" fontId="40" fillId="0" borderId="0" xfId="22" applyNumberFormat="1" applyFont="1" applyFill="1" applyAlignment="1" applyProtection="1">
      <alignment horizontal="left" vertical="center"/>
    </xf>
    <xf numFmtId="0" fontId="14" fillId="0" borderId="0" xfId="22" applyFont="1" applyAlignment="1" applyProtection="1">
      <alignment horizontal="justify" vertical="top"/>
    </xf>
    <xf numFmtId="0" fontId="0" fillId="0" borderId="0" xfId="22" applyFont="1" applyAlignment="1" applyProtection="1">
      <alignment horizontal="center" vertical="top"/>
    </xf>
    <xf numFmtId="0" fontId="40" fillId="0" borderId="0" xfId="22" applyFont="1" applyAlignment="1" applyProtection="1">
      <alignment horizontal="center" vertical="top"/>
    </xf>
    <xf numFmtId="0" fontId="40" fillId="0" borderId="0" xfId="22" applyFont="1" applyAlignment="1" applyProtection="1">
      <alignment horizontal="justify" vertical="center"/>
    </xf>
    <xf numFmtId="0" fontId="14" fillId="0" borderId="0" xfId="22" applyFont="1" applyAlignment="1" applyProtection="1">
      <alignment horizontal="justify" vertical="center"/>
    </xf>
    <xf numFmtId="4" fontId="0" fillId="0" borderId="0" xfId="22" applyNumberFormat="1" applyFont="1" applyAlignment="1" applyProtection="1">
      <alignment horizontal="left" vertical="top" wrapText="1"/>
    </xf>
    <xf numFmtId="0" fontId="0" fillId="0" borderId="0" xfId="22" applyFont="1" applyAlignment="1" applyProtection="1">
      <alignment horizontal="left" vertical="top" wrapText="1"/>
    </xf>
    <xf numFmtId="2" fontId="30" fillId="0" borderId="0" xfId="25" applyNumberFormat="1" applyFont="1" applyFill="1" applyBorder="1" applyAlignment="1" applyProtection="1">
      <alignment horizontal="left" vertical="center"/>
      <protection hidden="1"/>
    </xf>
  </cellXfs>
  <cellStyles count="41">
    <cellStyle name="75" xfId="1"/>
    <cellStyle name="ÅëÈ­ [0]_±âÅ¸" xfId="2"/>
    <cellStyle name="ÅëÈ­_±âÅ¸" xfId="3"/>
    <cellStyle name="ÄÞ¸¶ [0]_±âÅ¸" xfId="4"/>
    <cellStyle name="ÄÞ¸¶_±âÅ¸" xfId="5"/>
    <cellStyle name="Ç¥ÁØ_¿¬°£´©°è¿¹»ó" xfId="6"/>
    <cellStyle name="Comma  - Style1" xfId="7"/>
    <cellStyle name="Comma  - Style2" xfId="8"/>
    <cellStyle name="Comma  - Style3" xfId="9"/>
    <cellStyle name="Comma  - Style4" xfId="10"/>
    <cellStyle name="Comma  - Style5" xfId="11"/>
    <cellStyle name="Comma  - Style6" xfId="12"/>
    <cellStyle name="Comma  - Style7" xfId="13"/>
    <cellStyle name="Comma  - Style8" xfId="14"/>
    <cellStyle name="Comma 2" xfId="15"/>
    <cellStyle name="Formula" xfId="16"/>
    <cellStyle name="Header1" xfId="17"/>
    <cellStyle name="Header2" xfId="18"/>
    <cellStyle name="Hypertextový odkaz" xfId="19"/>
    <cellStyle name="no dec" xfId="20"/>
    <cellStyle name="Normal" xfId="0" builtinId="0"/>
    <cellStyle name="Normal - Style1" xfId="21"/>
    <cellStyle name="Normal 2" xfId="39"/>
    <cellStyle name="Normal 5" xfId="37"/>
    <cellStyle name="Normal 74" xfId="38"/>
    <cellStyle name="Normal_Annexures TW 04" xfId="22"/>
    <cellStyle name="Normal_Annexures TW 04 2" xfId="23"/>
    <cellStyle name="Normal_Attach 3(JV)" xfId="24"/>
    <cellStyle name="Normal_Attacments TW 04 2" xfId="40"/>
    <cellStyle name="Normal_Entertainment Form" xfId="25"/>
    <cellStyle name="Normal_pgcil-tivim-pricesched" xfId="26"/>
    <cellStyle name="Normal_PRICE SCHEDULE-4 to 6-A4 2" xfId="27"/>
    <cellStyle name="Normal_Price_Schedules for Insulator Package Rev-01" xfId="28"/>
    <cellStyle name="Normal_PRICE-SCHE Bihar-Rev-2-corrections" xfId="29"/>
    <cellStyle name="Normal_PRICE-SCHE Bihar-Rev-2-corrections_Annexures TW 04" xfId="30"/>
    <cellStyle name="Normal_PRICE-SCHE Bihar-Rev-2-corrections_Price_Schedules for Insulator Package Rev-01" xfId="31"/>
    <cellStyle name="Normal_Sch-1" xfId="32"/>
    <cellStyle name="Normal_Sheet1" xfId="33"/>
    <cellStyle name="Popis" xfId="34"/>
    <cellStyle name="Sledovaný hypertextový odkaz" xfId="35"/>
    <cellStyle name="Standard_BS14" xfId="36"/>
  </cellStyles>
  <dxfs count="9">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ndense val="0"/>
        <extend val="0"/>
        <color indexed="9"/>
      </font>
      <fill>
        <patternFill patternType="none">
          <bgColor indexed="65"/>
        </patternFill>
      </fill>
      <border>
        <left/>
        <right/>
        <top/>
        <bottom/>
      </border>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Cover!A1"/><Relationship Id="rId2" Type="http://schemas.openxmlformats.org/officeDocument/2006/relationships/image" Target="../media/image1.png"/><Relationship Id="rId1" Type="http://schemas.openxmlformats.org/officeDocument/2006/relationships/hyperlink" Target="#'Names of Bidder'!A1"/><Relationship Id="rId4" Type="http://schemas.openxmlformats.org/officeDocument/2006/relationships/hyperlink" Target="#Cover_1!A1"/></Relationships>
</file>

<file path=xl/drawings/_rels/drawing4.xml.rels><?xml version="1.0" encoding="UTF-8" standalone="yes"?>
<Relationships xmlns="http://schemas.openxmlformats.org/package/2006/relationships"><Relationship Id="rId2" Type="http://schemas.openxmlformats.org/officeDocument/2006/relationships/hyperlink" Target="#'Sch-1'!Print_Area"/><Relationship Id="rId1" Type="http://schemas.openxmlformats.org/officeDocument/2006/relationships/hyperlink" Target="#'Attach 4'!A1"/></Relationships>
</file>

<file path=xl/drawings/_rels/drawing5.xml.rels><?xml version="1.0" encoding="UTF-8" standalone="yes"?>
<Relationships xmlns="http://schemas.openxmlformats.org/package/2006/relationships"><Relationship Id="rId1" Type="http://schemas.openxmlformats.org/officeDocument/2006/relationships/hyperlink" Target="#'Bid Form 2nd Envelope'!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829830"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3362325"/>
          <a:ext cx="619125" cy="733425"/>
        </a:xfrm>
        <a:prstGeom prst="rect">
          <a:avLst/>
        </a:prstGeom>
        <a:noFill/>
        <a:ln w="9525">
          <a:noFill/>
          <a:miter lim="800000"/>
          <a:headEnd/>
          <a:tailEnd/>
        </a:ln>
      </xdr:spPr>
    </xdr:pic>
    <xdr:clientData/>
  </xdr:twoCellAnchor>
  <xdr:twoCellAnchor>
    <xdr:from>
      <xdr:col>3</xdr:col>
      <xdr:colOff>9525</xdr:colOff>
      <xdr:row>8</xdr:row>
      <xdr:rowOff>0</xdr:rowOff>
    </xdr:from>
    <xdr:to>
      <xdr:col>5</xdr:col>
      <xdr:colOff>0</xdr:colOff>
      <xdr:row>9</xdr:row>
      <xdr:rowOff>19050</xdr:rowOff>
    </xdr:to>
    <xdr:sp macro="" textlink="">
      <xdr:nvSpPr>
        <xdr:cNvPr id="1026" name="Text Box 2">
          <a:hlinkClick xmlns:r="http://schemas.openxmlformats.org/officeDocument/2006/relationships" r:id="rId2" tooltip="Skip Instructions &amp;  Proceed"/>
        </xdr:cNvPr>
        <xdr:cNvSpPr txBox="1">
          <a:spLocks noChangeArrowheads="1"/>
        </xdr:cNvSpPr>
      </xdr:nvSpPr>
      <xdr:spPr bwMode="auto">
        <a:xfrm>
          <a:off x="4457700"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829832" name="AutoShape 6"/>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829833" name="AutoShape 7"/>
        <xdr:cNvSpPr>
          <a:spLocks noChangeArrowheads="1"/>
        </xdr:cNvSpPr>
      </xdr:nvSpPr>
      <xdr:spPr bwMode="auto">
        <a:xfrm>
          <a:off x="8362950"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829834" name="AutoShape 8"/>
        <xdr:cNvSpPr>
          <a:spLocks noChangeArrowheads="1"/>
        </xdr:cNvSpPr>
      </xdr:nvSpPr>
      <xdr:spPr bwMode="auto">
        <a:xfrm>
          <a:off x="104775" y="3790950"/>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829835" name="AutoShape 9"/>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1036" name="Text Box 12">
          <a:hlinkClick xmlns:r="http://schemas.openxmlformats.org/officeDocument/2006/relationships" r:id="rId3" tooltip="Click For Detailed General Instructions"/>
        </xdr:cNvPr>
        <xdr:cNvSpPr txBox="1">
          <a:spLocks noChangeArrowheads="1"/>
        </xdr:cNvSpPr>
      </xdr:nvSpPr>
      <xdr:spPr bwMode="auto">
        <a:xfrm>
          <a:off x="657225" y="347662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1037" name="Text Box 13"/>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133350</xdr:colOff>
      <xdr:row>11</xdr:row>
      <xdr:rowOff>123825</xdr:rowOff>
    </xdr:from>
    <xdr:to>
      <xdr:col>4</xdr:col>
      <xdr:colOff>752475</xdr:colOff>
      <xdr:row>14</xdr:row>
      <xdr:rowOff>47625</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524750" y="3886200"/>
          <a:ext cx="619125" cy="733425"/>
        </a:xfrm>
        <a:prstGeom prst="rect">
          <a:avLst/>
        </a:prstGeom>
        <a:noFill/>
        <a:ln w="9525">
          <a:noFill/>
          <a:miter lim="800000"/>
          <a:headEnd/>
          <a:tailEnd/>
        </a:ln>
      </xdr:spPr>
    </xdr:pic>
    <xdr:clientData/>
  </xdr:twoCellAnchor>
  <xdr:twoCellAnchor>
    <xdr:from>
      <xdr:col>3</xdr:col>
      <xdr:colOff>9525</xdr:colOff>
      <xdr:row>9</xdr:row>
      <xdr:rowOff>28575</xdr:rowOff>
    </xdr:from>
    <xdr:to>
      <xdr:col>4</xdr:col>
      <xdr:colOff>838200</xdr:colOff>
      <xdr:row>10</xdr:row>
      <xdr:rowOff>66675</xdr:rowOff>
    </xdr:to>
    <xdr:sp macro="" textlink="">
      <xdr:nvSpPr>
        <xdr:cNvPr id="3" name="Text Box 2">
          <a:hlinkClick xmlns:r="http://schemas.openxmlformats.org/officeDocument/2006/relationships" r:id="rId2" tooltip="Click Here to Proceed"/>
        </xdr:cNvPr>
        <xdr:cNvSpPr txBox="1">
          <a:spLocks noChangeArrowheads="1"/>
        </xdr:cNvSpPr>
      </xdr:nvSpPr>
      <xdr:spPr bwMode="auto">
        <a:xfrm>
          <a:off x="4457700" y="3467100"/>
          <a:ext cx="3771900" cy="266700"/>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0"/>
          <a:r>
            <a:rPr lang="en-US" sz="1100" b="1" i="0" baseline="0">
              <a:effectLst/>
              <a:latin typeface="+mn-lt"/>
              <a:ea typeface="+mn-ea"/>
              <a:cs typeface="+mn-cs"/>
            </a:rPr>
            <a:t>Click to skip Instructions &amp; Proceed</a:t>
          </a:r>
          <a:endParaRPr lang="en-US" sz="1200">
            <a:effectLst/>
          </a:endParaRPr>
        </a:p>
      </xdr:txBody>
    </xdr:sp>
    <xdr:clientData/>
  </xdr:twoCellAnchor>
  <xdr:twoCellAnchor>
    <xdr:from>
      <xdr:col>1</xdr:col>
      <xdr:colOff>19050</xdr:colOff>
      <xdr:row>9</xdr:row>
      <xdr:rowOff>28575</xdr:rowOff>
    </xdr:from>
    <xdr:to>
      <xdr:col>3</xdr:col>
      <xdr:colOff>0</xdr:colOff>
      <xdr:row>10</xdr:row>
      <xdr:rowOff>66675</xdr:rowOff>
    </xdr:to>
    <xdr:sp macro="" textlink="">
      <xdr:nvSpPr>
        <xdr:cNvPr id="4" name="Text Box 2">
          <a:hlinkClick xmlns:r="http://schemas.openxmlformats.org/officeDocument/2006/relationships" r:id="rId3" tooltip="Click Here to Proceed"/>
        </xdr:cNvPr>
        <xdr:cNvSpPr txBox="1">
          <a:spLocks noChangeArrowheads="1"/>
        </xdr:cNvSpPr>
      </xdr:nvSpPr>
      <xdr:spPr bwMode="auto">
        <a:xfrm>
          <a:off x="676275" y="3467100"/>
          <a:ext cx="3771900" cy="266700"/>
        </a:xfrm>
        <a:prstGeom prst="rect">
          <a:avLst/>
        </a:prstGeom>
        <a:solidFill>
          <a:srgbClr val="FFCC99"/>
        </a:solidFill>
        <a:ln w="6350">
          <a:solidFill>
            <a:srgbClr val="000000"/>
          </a:solidFill>
          <a:miter lim="800000"/>
          <a:headEnd/>
          <a:tailEnd/>
        </a:ln>
      </xdr:spPr>
      <xdr:txBody>
        <a:bodyPr vertOverflow="clip" wrap="square" lIns="27432" tIns="32004" rIns="27432" bIns="32004" anchor="ctr" upright="1"/>
        <a:lstStyle/>
        <a:p>
          <a:pPr algn="ctr" rtl="1">
            <a:defRPr sz="1000"/>
          </a:pPr>
          <a:r>
            <a:rPr lang="en-US" sz="1200" b="1" i="0" strike="noStrike">
              <a:solidFill>
                <a:srgbClr val="000000"/>
              </a:solidFill>
              <a:latin typeface="Book Antiqua"/>
            </a:rPr>
            <a:t>Click for</a:t>
          </a:r>
          <a:r>
            <a:rPr lang="en-US" sz="1200" b="1" i="0" strike="noStrike" baseline="0">
              <a:solidFill>
                <a:srgbClr val="000000"/>
              </a:solidFill>
              <a:latin typeface="Book Antiqua"/>
            </a:rPr>
            <a:t> Detailed general Instructions</a:t>
          </a:r>
          <a:endParaRPr lang="en-US" sz="1200" b="1" i="0" strike="noStrike">
            <a:solidFill>
              <a:srgbClr val="000000"/>
            </a:solidFill>
            <a:latin typeface="Book Antiqu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 name="Group 1">
          <a:hlinkClick xmlns:r="http://schemas.openxmlformats.org/officeDocument/2006/relationships" r:id="rId1" tooltip="Click to Proceed"/>
        </xdr:cNvPr>
        <xdr:cNvGrpSpPr>
          <a:grpSpLocks/>
        </xdr:cNvGrpSpPr>
      </xdr:nvGrpSpPr>
      <xdr:grpSpPr bwMode="auto">
        <a:xfrm>
          <a:off x="7158878" y="57150"/>
          <a:ext cx="1209675" cy="767043"/>
          <a:chOff x="804" y="5"/>
          <a:chExt cx="116" cy="73"/>
        </a:xfrm>
      </xdr:grpSpPr>
      <xdr:sp macro="" textlink="">
        <xdr:nvSpPr>
          <xdr:cNvPr id="3" name="AutoShape 2"/>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55</xdr:row>
      <xdr:rowOff>0</xdr:rowOff>
    </xdr:from>
    <xdr:to>
      <xdr:col>2</xdr:col>
      <xdr:colOff>4981575</xdr:colOff>
      <xdr:row>55</xdr:row>
      <xdr:rowOff>0</xdr:rowOff>
    </xdr:to>
    <xdr:pic>
      <xdr:nvPicPr>
        <xdr:cNvPr id="5" name="Picture 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1401127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0</xdr:colOff>
      <xdr:row>4</xdr:row>
      <xdr:rowOff>0</xdr:rowOff>
    </xdr:from>
    <xdr:to>
      <xdr:col>3</xdr:col>
      <xdr:colOff>1977278</xdr:colOff>
      <xdr:row>5</xdr:row>
      <xdr:rowOff>157443</xdr:rowOff>
    </xdr:to>
    <xdr:grpSp>
      <xdr:nvGrpSpPr>
        <xdr:cNvPr id="6" name="Group 14">
          <a:hlinkClick xmlns:r="http://schemas.openxmlformats.org/officeDocument/2006/relationships" r:id="rId3" tooltip="Back to Cover"/>
        </xdr:cNvPr>
        <xdr:cNvGrpSpPr>
          <a:grpSpLocks/>
        </xdr:cNvGrpSpPr>
      </xdr:nvGrpSpPr>
      <xdr:grpSpPr bwMode="auto">
        <a:xfrm>
          <a:off x="6958853" y="1243853"/>
          <a:ext cx="1977278" cy="639296"/>
          <a:chOff x="711" y="6"/>
          <a:chExt cx="125" cy="73"/>
        </a:xfrm>
      </xdr:grpSpPr>
      <xdr:sp macro="" textlink="">
        <xdr:nvSpPr>
          <xdr:cNvPr id="7" name="AutoShape 8"/>
          <xdr:cNvSpPr>
            <a:spLocks noChangeArrowheads="1"/>
          </xdr:cNvSpPr>
        </xdr:nvSpPr>
        <xdr:spPr bwMode="auto">
          <a:xfrm flipH="1">
            <a:off x="711" y="6"/>
            <a:ext cx="125"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56 w 21600"/>
              <a:gd name="T13" fmla="*/ 5326 h 21600"/>
              <a:gd name="T14" fmla="*/ 18835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8" name="Text Box 9">
            <a:hlinkClick xmlns:r="http://schemas.openxmlformats.org/officeDocument/2006/relationships" r:id="rId4"/>
          </xdr:cNvPr>
          <xdr:cNvSpPr txBox="1">
            <a:spLocks noChangeArrowheads="1"/>
          </xdr:cNvSpPr>
        </xdr:nvSpPr>
        <xdr:spPr bwMode="auto">
          <a:xfrm>
            <a:off x="716" y="24"/>
            <a:ext cx="106" cy="39"/>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Back to Cover</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314325</xdr:colOff>
      <xdr:row>1</xdr:row>
      <xdr:rowOff>66675</xdr:rowOff>
    </xdr:to>
    <xdr:grpSp>
      <xdr:nvGrpSpPr>
        <xdr:cNvPr id="2" name="Group 1">
          <a:hlinkClick xmlns:r="http://schemas.openxmlformats.org/officeDocument/2006/relationships" r:id="rId1" tooltip="Click for Next Attachment"/>
        </xdr:cNvPr>
        <xdr:cNvGrpSpPr>
          <a:grpSpLocks/>
        </xdr:cNvGrpSpPr>
      </xdr:nvGrpSpPr>
      <xdr:grpSpPr bwMode="auto">
        <a:xfrm>
          <a:off x="7373471" y="0"/>
          <a:ext cx="1109942" cy="851087"/>
          <a:chOff x="738" y="5"/>
          <a:chExt cx="116" cy="73"/>
        </a:xfrm>
      </xdr:grpSpPr>
      <xdr:sp macro="" textlink="">
        <xdr:nvSpPr>
          <xdr:cNvPr id="3" name="AutoShape 2"/>
          <xdr:cNvSpPr>
            <a:spLocks noChangeArrowheads="1"/>
          </xdr:cNvSpPr>
        </xdr:nvSpPr>
        <xdr:spPr bwMode="auto">
          <a:xfrm>
            <a:off x="738"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solidFill>
            <a:srgbClr val="FFCC99"/>
          </a:solidFill>
          <a:ln w="9525">
            <a:solidFill>
              <a:srgbClr val="000000"/>
            </a:solidFill>
            <a:miter lim="800000"/>
            <a:headEnd/>
            <a:tailEnd/>
          </a:ln>
        </xdr:spPr>
      </xdr:sp>
      <xdr:sp macro="" textlink="">
        <xdr:nvSpPr>
          <xdr:cNvPr id="4" name="Text Box 3">
            <a:hlinkClick xmlns:r="http://schemas.openxmlformats.org/officeDocument/2006/relationships" r:id="rId2" tooltip="Click for Next Attachment"/>
          </xdr:cNvPr>
          <xdr:cNvSpPr txBox="1">
            <a:spLocks noChangeArrowheads="1"/>
          </xdr:cNvSpPr>
        </xdr:nvSpPr>
        <xdr:spPr bwMode="auto">
          <a:xfrm>
            <a:off x="754" y="20"/>
            <a:ext cx="98" cy="46"/>
          </a:xfrm>
          <a:prstGeom prst="rect">
            <a:avLst/>
          </a:prstGeom>
          <a:noFill/>
          <a:ln w="9525">
            <a:noFill/>
            <a:miter lim="800000"/>
            <a:headEnd/>
            <a:tailEnd/>
          </a:ln>
        </xdr:spPr>
        <xdr:txBody>
          <a:bodyPr vertOverflow="clip" wrap="square" lIns="27432" tIns="27432" rIns="27432" bIns="27432" anchor="ctr" upright="1"/>
          <a:lstStyle/>
          <a:p>
            <a:pPr algn="ctr" rtl="1">
              <a:defRPr sz="1000"/>
            </a:pPr>
            <a:r>
              <a:rPr lang="en-US" sz="1000" b="0" i="0" strike="noStrike">
                <a:solidFill>
                  <a:srgbClr val="000000"/>
                </a:solidFill>
                <a:latin typeface="Book Antiqua"/>
              </a:rPr>
              <a:t>Click for Sch-1</a:t>
            </a:r>
          </a:p>
          <a:p>
            <a:pPr algn="ctr" rtl="1">
              <a:defRPr sz="1000"/>
            </a:pPr>
            <a:endParaRPr lang="en-US" sz="1000" b="0" i="0" strike="noStrike">
              <a:solidFill>
                <a:srgbClr val="000000"/>
              </a:solidFill>
              <a:latin typeface="Book Antiqua"/>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238125</xdr:colOff>
      <xdr:row>0</xdr:row>
      <xdr:rowOff>19050</xdr:rowOff>
    </xdr:from>
    <xdr:to>
      <xdr:col>11</xdr:col>
      <xdr:colOff>676275</xdr:colOff>
      <xdr:row>3</xdr:row>
      <xdr:rowOff>0</xdr:rowOff>
    </xdr:to>
    <xdr:grpSp>
      <xdr:nvGrpSpPr>
        <xdr:cNvPr id="20892" name="Group 4">
          <a:hlinkClick xmlns:r="http://schemas.openxmlformats.org/officeDocument/2006/relationships" r:id="rId1" tooltip="Click for Bid Form"/>
        </xdr:cNvPr>
        <xdr:cNvGrpSpPr>
          <a:grpSpLocks/>
        </xdr:cNvGrpSpPr>
      </xdr:nvGrpSpPr>
      <xdr:grpSpPr bwMode="auto">
        <a:xfrm>
          <a:off x="7734860" y="19050"/>
          <a:ext cx="5279091" cy="933450"/>
          <a:chOff x="784" y="2"/>
          <a:chExt cx="116" cy="73"/>
        </a:xfrm>
      </xdr:grpSpPr>
      <xdr:sp macro="" textlink="">
        <xdr:nvSpPr>
          <xdr:cNvPr id="20893" name="AutoShape 2"/>
          <xdr:cNvSpPr>
            <a:spLocks noChangeArrowheads="1"/>
          </xdr:cNvSpPr>
        </xdr:nvSpPr>
        <xdr:spPr bwMode="auto">
          <a:xfrm>
            <a:off x="784" y="2"/>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xdr:cNvSpPr txBox="1">
            <a:spLocks noChangeArrowheads="1"/>
          </xdr:cNvSpPr>
        </xdr:nvSpPr>
        <xdr:spPr bwMode="auto">
          <a:xfrm>
            <a:off x="7477125" y="123034425"/>
            <a:ext cx="0" cy="0"/>
          </a:xfrm>
          <a:prstGeom prst="rect">
            <a:avLst/>
          </a:prstGeom>
          <a:noFill/>
          <a:ln w="9525">
            <a:noFill/>
            <a:miter lim="800000"/>
            <a:headEnd/>
            <a:tailEnd/>
          </a:ln>
        </xdr:spPr>
        <xdr:txBody>
          <a:bodyPr vertOverflow="clip" wrap="square" lIns="27432" tIns="32004" rIns="27432" bIns="32004" anchor="ctr" upright="1"/>
          <a:lstStyle/>
          <a:p>
            <a:pPr algn="ctr" rtl="1">
              <a:defRPr sz="1000"/>
            </a:pPr>
            <a:r>
              <a:rPr lang="en-US" sz="1000" b="1" i="0" strike="noStrike">
                <a:solidFill>
                  <a:srgbClr val="000000"/>
                </a:solidFill>
                <a:latin typeface="Book Antiqua"/>
              </a:rPr>
              <a:t>Click for Bid Form</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HQ%20AWARDED%20PACKAGES/OPEN%20TENDERS/E-Tendering/I-2597%20Procurement%20of%20Battery%20bank%20for%20Dalkhola%20and%20Behrampore%20substation/Bid%20Docs/Bid%20Docs/Vol%20III/8-Attachment%20and%20Bid%20Forms%20Vol-II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mp;M\Tower%20Procurement\OT-Multiregion-2017\Bidding%20Document\Bid%20Documnet-Part-A\Vol-IB\Second%20Envelope-Price%20Schedule-Vol-I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Attach 3(JV)"/>
      <sheetName val="Names of Bidder"/>
      <sheetName val="Attch 3(QR)"/>
      <sheetName val="Attach 3 (QR)"/>
      <sheetName val="Attach 4"/>
      <sheetName val="Attach 4 (A)"/>
      <sheetName val="Attach 4 (B)"/>
      <sheetName val="Attach 5"/>
      <sheetName val="Attach 5A"/>
      <sheetName val="Attach 6 (C)"/>
      <sheetName val="Attach 6 (T)"/>
      <sheetName val="Attach 7"/>
      <sheetName val="Attach 8"/>
      <sheetName val="Attach 9"/>
      <sheetName val="Attach 10"/>
      <sheetName val="Attach 11"/>
      <sheetName val="Attach 12"/>
      <sheetName val="Attach 13"/>
      <sheetName val="Attach 14-IP"/>
      <sheetName val="Attach 14 IP"/>
      <sheetName val="Attach 15"/>
      <sheetName val="Attach 16"/>
      <sheetName val="Attach 17"/>
      <sheetName val="Attach 18"/>
      <sheetName val="Attach 19"/>
      <sheetName val="Attach 20"/>
      <sheetName val="Attach 21 MII"/>
      <sheetName val="Attach 22"/>
      <sheetName val="Bid Form 1st Envelope"/>
      <sheetName val="e-Form"/>
      <sheetName val="N to W"/>
    </sheetNames>
    <sheetDataSet>
      <sheetData sheetId="0">
        <row r="1">
          <cell r="B1" t="str">
            <v>Procurement of New Battery Bank sets at Dalkhola and Berhampore substations in ER-II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3 "/>
      <sheetName val="Sch-3 Dis"/>
      <sheetName val="Sch-4"/>
      <sheetName val="Sch-1A"/>
      <sheetName val="Sch-2A"/>
      <sheetName val="Sch-5 Dis"/>
      <sheetName val="Discount"/>
      <sheetName val="Sch-2A After Discount"/>
      <sheetName val="Sch-7"/>
      <sheetName val="Sch-7 Dis"/>
      <sheetName val="Other Taxes &amp; Duties"/>
      <sheetName val="Bid Form 2nd Envelope"/>
      <sheetName val="Q &amp; C"/>
      <sheetName val="T &amp; D"/>
      <sheetName val="N to W"/>
    </sheetNames>
    <sheetDataSet>
      <sheetData sheetId="0"/>
      <sheetData sheetId="1">
        <row r="3">
          <cell r="B3" t="str">
            <v>Tender Enquiry Ref No.: N1/C&amp;M/17-18/13 Dated 20/07/2017</v>
          </cell>
        </row>
      </sheetData>
      <sheetData sheetId="2"/>
      <sheetData sheetId="3"/>
      <sheetData sheetId="4">
        <row r="6">
          <cell r="A6" t="str">
            <v xml:space="preserve">Bidder’s Name and Address </v>
          </cell>
        </row>
        <row r="7">
          <cell r="A7" t="str">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2.bin"/><Relationship Id="rId13" Type="http://schemas.openxmlformats.org/officeDocument/2006/relationships/printerSettings" Target="../printerSettings/printerSettings17.bin"/><Relationship Id="rId3" Type="http://schemas.openxmlformats.org/officeDocument/2006/relationships/printerSettings" Target="../printerSettings/printerSettings7.bin"/><Relationship Id="rId7" Type="http://schemas.openxmlformats.org/officeDocument/2006/relationships/printerSettings" Target="../printerSettings/printerSettings11.bin"/><Relationship Id="rId12" Type="http://schemas.openxmlformats.org/officeDocument/2006/relationships/printerSettings" Target="../printerSettings/printerSettings16.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printerSettings" Target="../printerSettings/printerSettings10.bin"/><Relationship Id="rId11" Type="http://schemas.openxmlformats.org/officeDocument/2006/relationships/printerSettings" Target="../printerSettings/printerSettings15.bin"/><Relationship Id="rId5" Type="http://schemas.openxmlformats.org/officeDocument/2006/relationships/printerSettings" Target="../printerSettings/printerSettings9.bin"/><Relationship Id="rId15" Type="http://schemas.openxmlformats.org/officeDocument/2006/relationships/drawing" Target="../drawings/drawing1.xml"/><Relationship Id="rId10" Type="http://schemas.openxmlformats.org/officeDocument/2006/relationships/printerSettings" Target="../printerSettings/printerSettings14.bin"/><Relationship Id="rId4" Type="http://schemas.openxmlformats.org/officeDocument/2006/relationships/printerSettings" Target="../printerSettings/printerSettings8.bin"/><Relationship Id="rId9" Type="http://schemas.openxmlformats.org/officeDocument/2006/relationships/printerSettings" Target="../printerSettings/printerSettings13.bin"/><Relationship Id="rId14"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29.bin"/><Relationship Id="rId13" Type="http://schemas.openxmlformats.org/officeDocument/2006/relationships/printerSettings" Target="../printerSettings/printerSettings34.bin"/><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12" Type="http://schemas.openxmlformats.org/officeDocument/2006/relationships/printerSettings" Target="../printerSettings/printerSettings33.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11" Type="http://schemas.openxmlformats.org/officeDocument/2006/relationships/printerSettings" Target="../printerSettings/printerSettings32.bin"/><Relationship Id="rId5" Type="http://schemas.openxmlformats.org/officeDocument/2006/relationships/printerSettings" Target="../printerSettings/printerSettings26.bin"/><Relationship Id="rId10" Type="http://schemas.openxmlformats.org/officeDocument/2006/relationships/printerSettings" Target="../printerSettings/printerSettings31.bin"/><Relationship Id="rId4" Type="http://schemas.openxmlformats.org/officeDocument/2006/relationships/printerSettings" Target="../printerSettings/printerSettings25.bin"/><Relationship Id="rId9" Type="http://schemas.openxmlformats.org/officeDocument/2006/relationships/printerSettings" Target="../printerSettings/printerSettings30.bin"/><Relationship Id="rId14" Type="http://schemas.openxmlformats.org/officeDocument/2006/relationships/printerSettings" Target="../printerSettings/printerSettings35.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5" Type="http://schemas.openxmlformats.org/officeDocument/2006/relationships/printerSettings" Target="../printerSettings/printerSettings50.bin"/><Relationship Id="rId4" Type="http://schemas.openxmlformats.org/officeDocument/2006/relationships/printerSettings" Target="../printerSettings/printerSettings4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 Id="rId5" Type="http://schemas.openxmlformats.org/officeDocument/2006/relationships/printerSettings" Target="../printerSettings/printerSettings55.bin"/><Relationship Id="rId4" Type="http://schemas.openxmlformats.org/officeDocument/2006/relationships/printerSettings" Target="../printerSettings/printerSettings5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63.bin"/><Relationship Id="rId13" Type="http://schemas.openxmlformats.org/officeDocument/2006/relationships/printerSettings" Target="../printerSettings/printerSettings68.bin"/><Relationship Id="rId3" Type="http://schemas.openxmlformats.org/officeDocument/2006/relationships/printerSettings" Target="../printerSettings/printerSettings58.bin"/><Relationship Id="rId7" Type="http://schemas.openxmlformats.org/officeDocument/2006/relationships/printerSettings" Target="../printerSettings/printerSettings62.bin"/><Relationship Id="rId12" Type="http://schemas.openxmlformats.org/officeDocument/2006/relationships/printerSettings" Target="../printerSettings/printerSettings67.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 Id="rId6" Type="http://schemas.openxmlformats.org/officeDocument/2006/relationships/printerSettings" Target="../printerSettings/printerSettings61.bin"/><Relationship Id="rId11" Type="http://schemas.openxmlformats.org/officeDocument/2006/relationships/printerSettings" Target="../printerSettings/printerSettings66.bin"/><Relationship Id="rId5" Type="http://schemas.openxmlformats.org/officeDocument/2006/relationships/printerSettings" Target="../printerSettings/printerSettings60.bin"/><Relationship Id="rId10" Type="http://schemas.openxmlformats.org/officeDocument/2006/relationships/printerSettings" Target="../printerSettings/printerSettings65.bin"/><Relationship Id="rId4" Type="http://schemas.openxmlformats.org/officeDocument/2006/relationships/printerSettings" Target="../printerSettings/printerSettings59.bin"/><Relationship Id="rId9" Type="http://schemas.openxmlformats.org/officeDocument/2006/relationships/printerSettings" Target="../printerSettings/printerSettings64.bin"/><Relationship Id="rId14" Type="http://schemas.openxmlformats.org/officeDocument/2006/relationships/printerSettings" Target="../printerSettings/printerSettings69.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77.bin"/><Relationship Id="rId3" Type="http://schemas.openxmlformats.org/officeDocument/2006/relationships/printerSettings" Target="../printerSettings/printerSettings72.bin"/><Relationship Id="rId7" Type="http://schemas.openxmlformats.org/officeDocument/2006/relationships/printerSettings" Target="../printerSettings/printerSettings76.bin"/><Relationship Id="rId12" Type="http://schemas.openxmlformats.org/officeDocument/2006/relationships/drawing" Target="../drawings/drawing5.xml"/><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6" Type="http://schemas.openxmlformats.org/officeDocument/2006/relationships/printerSettings" Target="../printerSettings/printerSettings75.bin"/><Relationship Id="rId11" Type="http://schemas.openxmlformats.org/officeDocument/2006/relationships/printerSettings" Target="../printerSettings/printerSettings80.bin"/><Relationship Id="rId5" Type="http://schemas.openxmlformats.org/officeDocument/2006/relationships/printerSettings" Target="../printerSettings/printerSettings74.bin"/><Relationship Id="rId10" Type="http://schemas.openxmlformats.org/officeDocument/2006/relationships/printerSettings" Target="../printerSettings/printerSettings79.bin"/><Relationship Id="rId4" Type="http://schemas.openxmlformats.org/officeDocument/2006/relationships/printerSettings" Target="../printerSettings/printerSettings73.bin"/><Relationship Id="rId9" Type="http://schemas.openxmlformats.org/officeDocument/2006/relationships/printerSettings" Target="../printerSettings/printerSettings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 Id="rId14" Type="http://schemas.openxmlformats.org/officeDocument/2006/relationships/printerSettings" Target="../printerSettings/printerSettings10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2"/>
  <sheetViews>
    <sheetView workbookViewId="0">
      <selection activeCell="B3" sqref="B3"/>
    </sheetView>
  </sheetViews>
  <sheetFormatPr defaultRowHeight="16.5"/>
  <cols>
    <col min="1" max="1" width="27.5" customWidth="1"/>
    <col min="2" max="2" width="71.875" customWidth="1"/>
  </cols>
  <sheetData>
    <row r="1" spans="1:2" ht="33">
      <c r="A1" s="67" t="s">
        <v>174</v>
      </c>
      <c r="B1" s="79" t="s">
        <v>343</v>
      </c>
    </row>
    <row r="2" spans="1:2">
      <c r="A2" t="s">
        <v>317</v>
      </c>
      <c r="B2" t="s">
        <v>393</v>
      </c>
    </row>
  </sheetData>
  <sheetProtection selectLockedCells="1" selectUnlockedCells="1"/>
  <customSheetViews>
    <customSheetView guid="{7E37D0FD-9786-4A30-A877-91D7F3F2D059}" state="hidden">
      <selection activeCell="D12" sqref="D12"/>
      <pageMargins left="0.75" right="0.75" top="1" bottom="1" header="0.5" footer="0.5"/>
      <pageSetup orientation="portrait" r:id="rId1"/>
      <headerFooter alignWithMargins="0"/>
    </customSheetView>
    <customSheetView guid="{F9C63928-D54C-449A-864F-E2728613909C}" state="hidden">
      <selection activeCell="B14" sqref="B14"/>
      <pageMargins left="0.75" right="0.75" top="1" bottom="1" header="0.5" footer="0.5"/>
      <headerFooter alignWithMargins="0"/>
    </customSheetView>
    <customSheetView guid="{20CBBF41-A202-4892-A83D-52713C1F8A9E}" state="hidden">
      <selection activeCell="A17" sqref="A17"/>
      <pageMargins left="0.75" right="0.75" top="1" bottom="1" header="0.5" footer="0.5"/>
      <headerFooter alignWithMargins="0"/>
    </customSheetView>
    <customSheetView guid="{6269FB24-FD69-4B06-B4F9-A51A4D37F8E4}" state="hidden">
      <selection activeCell="A17" sqref="A17"/>
      <pageMargins left="0.75" right="0.75" top="1" bottom="1" header="0.5" footer="0.5"/>
      <headerFooter alignWithMargins="0"/>
    </customSheetView>
    <customSheetView guid="{0DD8F97D-8C07-4CD0-8FF9-3A2505F13748}" state="hidden">
      <selection activeCell="B6" sqref="B6"/>
      <pageMargins left="0.75" right="0.75" top="1" bottom="1" header="0.5" footer="0.5"/>
      <headerFooter alignWithMargins="0"/>
    </customSheetView>
    <customSheetView guid="{F42F111F-1008-4984-B8EF-A2028972CD6B}">
      <selection activeCell="B3" sqref="B3"/>
      <pageMargins left="0.75" right="0.75" top="1" bottom="1" header="0.5" footer="0.5"/>
      <headerFooter alignWithMargins="0"/>
    </customSheetView>
    <customSheetView guid="{27A45B7A-04F2-4516-B80B-5ED0825D4ED3}" state="hidden">
      <selection activeCell="B5" sqref="B5"/>
      <pageMargins left="0.75" right="0.75" top="1" bottom="1" header="0.5" footer="0.5"/>
      <headerFooter alignWithMargins="0"/>
    </customSheetView>
    <customSheetView guid="{4F65FF32-EC61-4022-A399-2986D7B6B8B3}" state="hidden" showRuler="0">
      <selection activeCell="B2" sqref="B2"/>
      <pageMargins left="0.75" right="0.75" top="1" bottom="1" header="0.5" footer="0.5"/>
      <headerFooter alignWithMargins="0"/>
    </customSheetView>
    <customSheetView guid="{14D7F02E-BCCA-4517-ABC7-537FF4AEB67A}" state="hidden">
      <selection activeCell="B5" sqref="B5"/>
      <pageMargins left="0.75" right="0.75" top="1" bottom="1" header="0.5" footer="0.5"/>
      <headerFooter alignWithMargins="0"/>
    </customSheetView>
    <customSheetView guid="{76EF76C6-407E-4B5E-855E-3AC1614CD1AB}" state="hidden">
      <selection activeCell="C5" sqref="C5"/>
      <pageMargins left="0.75" right="0.75" top="1" bottom="1" header="0.5" footer="0.5"/>
      <headerFooter alignWithMargins="0"/>
    </customSheetView>
    <customSheetView guid="{4C2A6BCE-1067-41DA-B8E4-030BD18363EA}" state="hidden">
      <selection activeCell="B11" sqref="B11"/>
      <pageMargins left="0.75" right="0.75" top="1" bottom="1" header="0.5" footer="0.5"/>
      <pageSetup orientation="portrait" r:id="rId2"/>
      <headerFooter alignWithMargins="0"/>
    </customSheetView>
    <customSheetView guid="{521B9B62-B5E4-4E18-A682-03EC47CAA2D7}" state="hidden">
      <selection activeCell="D12" sqref="D12"/>
      <pageMargins left="0.75" right="0.75" top="1" bottom="1" header="0.5" footer="0.5"/>
      <pageSetup orientation="portrait" r:id="rId3"/>
      <headerFooter alignWithMargins="0"/>
    </customSheetView>
  </customSheetViews>
  <phoneticPr fontId="26" type="noConversion"/>
  <pageMargins left="0.75" right="0.75" top="1" bottom="1" header="0.5" footer="0.5"/>
  <pageSetup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37"/>
  </sheetPr>
  <dimension ref="A1:J17"/>
  <sheetViews>
    <sheetView showGridLines="0" view="pageBreakPreview" zoomScale="85" zoomScaleSheetLayoutView="85" workbookViewId="0">
      <selection activeCell="C18" sqref="C18"/>
    </sheetView>
  </sheetViews>
  <sheetFormatPr defaultColWidth="8" defaultRowHeight="13.5"/>
  <cols>
    <col min="1" max="1" width="8.625" style="19" customWidth="1"/>
    <col min="2" max="2" width="11.125" style="19" customWidth="1"/>
    <col min="3" max="4" width="38.625" style="19" customWidth="1"/>
    <col min="5" max="5" width="11.25" style="19" customWidth="1"/>
    <col min="6" max="6" width="8.625" style="13" customWidth="1"/>
    <col min="7" max="9" width="8" style="13" customWidth="1"/>
    <col min="10" max="16384" width="8" style="4"/>
  </cols>
  <sheetData>
    <row r="1" spans="1:10" ht="30.75" customHeight="1">
      <c r="A1" s="69"/>
      <c r="B1" s="424"/>
      <c r="C1" s="425"/>
      <c r="D1" s="425"/>
      <c r="E1" s="426"/>
      <c r="F1" s="68"/>
      <c r="G1" s="1"/>
      <c r="H1" s="2"/>
      <c r="I1" s="2"/>
      <c r="J1" s="3"/>
    </row>
    <row r="2" spans="1:10" ht="37.5" customHeight="1">
      <c r="A2" s="441" t="s">
        <v>175</v>
      </c>
      <c r="B2" s="429" t="str">
        <f>Basic!B1</f>
        <v>Procurement of New Battery Bank sets at Dalkhola and Berhampore substations in ER-II</v>
      </c>
      <c r="C2" s="430"/>
      <c r="D2" s="430"/>
      <c r="E2" s="431"/>
      <c r="F2" s="444"/>
      <c r="G2" s="1"/>
      <c r="H2" s="2"/>
      <c r="I2" s="2"/>
      <c r="J2" s="3"/>
    </row>
    <row r="3" spans="1:10" ht="23.25" customHeight="1">
      <c r="A3" s="442"/>
      <c r="B3" s="432" t="str">
        <f>Basic!B2</f>
        <v>ER-II/KOL/CS/I-2597/Rfx-5002001519 DATED 11.01.2021</v>
      </c>
      <c r="C3" s="433"/>
      <c r="D3" s="433"/>
      <c r="E3" s="434"/>
      <c r="F3" s="445"/>
      <c r="G3" s="1"/>
      <c r="H3" s="2"/>
      <c r="I3" s="2"/>
      <c r="J3" s="3"/>
    </row>
    <row r="4" spans="1:10" ht="39.950000000000003" customHeight="1">
      <c r="A4" s="442"/>
      <c r="B4" s="66">
        <v>1</v>
      </c>
      <c r="C4" s="427" t="s">
        <v>310</v>
      </c>
      <c r="D4" s="427"/>
      <c r="E4" s="428"/>
      <c r="F4" s="445"/>
      <c r="G4" s="8"/>
      <c r="H4" s="8"/>
      <c r="I4" s="2"/>
      <c r="J4" s="3"/>
    </row>
    <row r="5" spans="1:10" ht="33" customHeight="1">
      <c r="A5" s="442"/>
      <c r="B5" s="66">
        <v>2</v>
      </c>
      <c r="C5" s="427" t="s">
        <v>311</v>
      </c>
      <c r="D5" s="427"/>
      <c r="E5" s="428"/>
      <c r="F5" s="445"/>
      <c r="G5" s="1"/>
      <c r="H5" s="2"/>
      <c r="I5" s="2"/>
      <c r="J5" s="3"/>
    </row>
    <row r="6" spans="1:10" s="13" customFormat="1" ht="30" customHeight="1">
      <c r="A6" s="442"/>
      <c r="B6" s="66">
        <v>3</v>
      </c>
      <c r="C6" s="427" t="s">
        <v>163</v>
      </c>
      <c r="D6" s="427"/>
      <c r="E6" s="428"/>
      <c r="F6" s="445"/>
      <c r="G6" s="1"/>
      <c r="H6" s="2"/>
      <c r="I6" s="2"/>
      <c r="J6" s="2"/>
    </row>
    <row r="7" spans="1:10" ht="52.5" hidden="1" customHeight="1">
      <c r="A7" s="442"/>
      <c r="B7" s="66">
        <v>4</v>
      </c>
      <c r="C7" s="427" t="s">
        <v>244</v>
      </c>
      <c r="D7" s="427"/>
      <c r="E7" s="428"/>
      <c r="F7" s="445"/>
      <c r="G7" s="1"/>
      <c r="H7" s="2"/>
      <c r="I7" s="2"/>
      <c r="J7" s="3"/>
    </row>
    <row r="8" spans="1:10" ht="9.75" customHeight="1">
      <c r="A8" s="442"/>
      <c r="B8" s="6"/>
      <c r="C8" s="5"/>
      <c r="D8" s="5"/>
      <c r="E8" s="7"/>
      <c r="F8" s="445"/>
      <c r="G8" s="1"/>
      <c r="H8" s="2"/>
      <c r="I8" s="2"/>
      <c r="J8" s="3"/>
    </row>
    <row r="9" spans="1:10" ht="23.25" customHeight="1">
      <c r="A9" s="442"/>
      <c r="B9" s="451"/>
      <c r="C9" s="452"/>
      <c r="D9" s="452"/>
      <c r="E9" s="453"/>
      <c r="F9" s="445"/>
      <c r="G9" s="1"/>
      <c r="H9" s="2"/>
      <c r="I9" s="2"/>
      <c r="J9" s="3"/>
    </row>
    <row r="10" spans="1:10" ht="10.5" customHeight="1">
      <c r="A10" s="442"/>
      <c r="B10" s="9"/>
      <c r="C10" s="10"/>
      <c r="D10" s="10"/>
      <c r="E10" s="11"/>
      <c r="F10" s="445"/>
      <c r="G10" s="1"/>
      <c r="H10" s="2"/>
      <c r="I10" s="2"/>
      <c r="J10" s="3"/>
    </row>
    <row r="11" spans="1:10" ht="24" customHeight="1">
      <c r="A11" s="442"/>
      <c r="B11" s="449" t="s">
        <v>211</v>
      </c>
      <c r="C11" s="450"/>
      <c r="D11" s="450"/>
      <c r="E11" s="12"/>
      <c r="F11" s="445"/>
    </row>
    <row r="12" spans="1:10" ht="15.95" customHeight="1">
      <c r="A12" s="443"/>
      <c r="B12" s="435" t="s">
        <v>212</v>
      </c>
      <c r="C12" s="436"/>
      <c r="D12" s="436"/>
      <c r="E12" s="14"/>
      <c r="F12" s="446"/>
      <c r="G12" s="1"/>
      <c r="H12" s="2"/>
      <c r="I12" s="2"/>
      <c r="J12" s="3"/>
    </row>
    <row r="13" spans="1:10" ht="24" customHeight="1">
      <c r="A13" s="440"/>
      <c r="B13" s="437" t="s">
        <v>213</v>
      </c>
      <c r="C13" s="438"/>
      <c r="D13" s="438"/>
      <c r="E13" s="12"/>
      <c r="F13" s="439"/>
      <c r="G13" s="15"/>
      <c r="H13" s="15"/>
      <c r="I13" s="15"/>
      <c r="J13" s="15"/>
    </row>
    <row r="14" spans="1:10" ht="15.95" customHeight="1">
      <c r="A14" s="440"/>
      <c r="B14" s="447" t="s">
        <v>214</v>
      </c>
      <c r="C14" s="448"/>
      <c r="D14" s="448"/>
      <c r="E14" s="16"/>
      <c r="F14" s="439"/>
      <c r="G14" s="15"/>
      <c r="H14" s="15"/>
      <c r="I14" s="15"/>
      <c r="J14" s="15"/>
    </row>
    <row r="15" spans="1:10" ht="15.75">
      <c r="A15" s="17"/>
      <c r="B15" s="18"/>
      <c r="C15" s="18"/>
      <c r="D15" s="18"/>
      <c r="E15" s="18"/>
      <c r="F15" s="2"/>
      <c r="G15" s="2"/>
      <c r="H15" s="2"/>
      <c r="I15" s="2"/>
      <c r="J15" s="3"/>
    </row>
    <row r="16" spans="1:10" ht="15.75">
      <c r="A16" s="17"/>
      <c r="B16" s="5"/>
      <c r="C16" s="5"/>
      <c r="D16" s="5"/>
      <c r="E16" s="5"/>
      <c r="F16" s="2"/>
      <c r="G16" s="2"/>
      <c r="H16" s="2"/>
      <c r="I16" s="2"/>
      <c r="J16" s="3"/>
    </row>
    <row r="17" spans="1:10" ht="15.75">
      <c r="A17" s="17"/>
      <c r="B17" s="17"/>
      <c r="C17" s="17"/>
      <c r="D17" s="17"/>
      <c r="E17" s="17"/>
      <c r="F17" s="2"/>
      <c r="G17" s="2"/>
      <c r="H17" s="2"/>
      <c r="I17" s="2"/>
      <c r="J17" s="3"/>
    </row>
  </sheetData>
  <sheetProtection password="CB10" sheet="1" objects="1" scenarios="1" selectLockedCells="1" selectUnlockedCells="1"/>
  <customSheetViews>
    <customSheetView guid="{7E37D0FD-9786-4A30-A877-91D7F3F2D059}" scale="85" showPageBreaks="1" showGridLines="0" hiddenRows="1" view="pageBreakPreview">
      <selection activeCell="C18" sqref="C18"/>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F9C63928-D54C-449A-864F-E2728613909C}" scale="85" showPageBreaks="1" showGridLines="0" hiddenRows="1" view="pageBreakPreview">
      <selection activeCell="C18" sqref="C18"/>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20CBBF41-A202-4892-A83D-52713C1F8A9E}" scale="85" showPageBreaks="1" showGridLines="0" hiddenRows="1" view="pageBreakPreview">
      <selection activeCell="G8" sqref="G8"/>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6269FB24-FD69-4B06-B4F9-A51A4D37F8E4}" scale="85" showPageBreaks="1" showGridLines="0" hiddenRows="1" view="pageBreakPreview">
      <selection activeCell="G8" sqref="G8"/>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0DD8F97D-8C07-4CD0-8FF9-3A2505F13748}" scale="85" showPageBreaks="1" showGridLines="0" hiddenRows="1" view="pageBreakPreview">
      <selection activeCell="B3" sqref="B3:E3"/>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F42F111F-1008-4984-B8EF-A2028972CD6B}" showGridLines="0" hiddenRows="1">
      <selection activeCell="B2" sqref="B2:E2"/>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27A45B7A-04F2-4516-B80B-5ED0825D4ED3}" showGridLines="0" hiddenRows="1">
      <selection activeCell="B2" sqref="B2:E2"/>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4F65FF32-EC61-4022-A399-2986D7B6B8B3}" showGridLines="0" showRuler="0">
      <selection activeCell="B2" sqref="B2:E2"/>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01ACF2E1-8E61-4459-ABC1-B6C183DEED61}" showGridLines="0" showRuler="0">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14D7F02E-BCCA-4517-ABC7-537FF4AEB67A}" showGridLines="0">
      <selection activeCell="B2" sqref="B2:E2"/>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76EF76C6-407E-4B5E-855E-3AC1614CD1AB}" scale="85" showPageBreaks="1" showGridLines="0" hiddenRows="1" view="pageBreakPreview">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4C2A6BCE-1067-41DA-B8E4-030BD18363EA}" scale="85" showPageBreaks="1" showGridLines="0" hiddenRows="1" view="pageBreakPreview">
      <selection activeCell="C18" sqref="C18"/>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521B9B62-B5E4-4E18-A682-03EC47CAA2D7}" scale="85" showPageBreaks="1" showGridLines="0" hiddenRows="1" view="pageBreakPreview">
      <selection activeCell="C18" sqref="C18"/>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B12:D12"/>
    <mergeCell ref="B13:D13"/>
    <mergeCell ref="F13:F14"/>
    <mergeCell ref="A13:A14"/>
    <mergeCell ref="A2:A12"/>
    <mergeCell ref="F2:F12"/>
    <mergeCell ref="B14:D14"/>
    <mergeCell ref="B11:D11"/>
    <mergeCell ref="C6:E6"/>
    <mergeCell ref="B9:E9"/>
    <mergeCell ref="C7:E7"/>
    <mergeCell ref="B1:E1"/>
    <mergeCell ref="C4:E4"/>
    <mergeCell ref="C5:E5"/>
    <mergeCell ref="B2:E2"/>
    <mergeCell ref="B3:E3"/>
  </mergeCells>
  <phoneticPr fontId="2" type="noConversion"/>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7"/>
  </sheetPr>
  <dimension ref="A1:L18"/>
  <sheetViews>
    <sheetView showGridLines="0" tabSelected="1" zoomScale="85" zoomScaleNormal="85" workbookViewId="0">
      <selection sqref="A1:A15"/>
    </sheetView>
  </sheetViews>
  <sheetFormatPr defaultRowHeight="13.5"/>
  <cols>
    <col min="1" max="1" width="8.625" style="19" customWidth="1"/>
    <col min="2" max="2" width="11.125" style="19" customWidth="1"/>
    <col min="3" max="4" width="38.625" style="19" customWidth="1"/>
    <col min="5" max="5" width="11.25" style="19" customWidth="1"/>
    <col min="6" max="6" width="8.625" style="13" customWidth="1"/>
    <col min="7" max="9" width="9" style="13"/>
    <col min="10" max="16384" width="9" style="4"/>
  </cols>
  <sheetData>
    <row r="1" spans="1:12" ht="18" customHeight="1">
      <c r="A1" s="454" t="s">
        <v>350</v>
      </c>
      <c r="B1" s="457" t="s">
        <v>351</v>
      </c>
      <c r="C1" s="457"/>
      <c r="D1" s="457"/>
      <c r="E1" s="457"/>
      <c r="F1" s="458"/>
      <c r="G1" s="1"/>
      <c r="H1" s="2"/>
      <c r="I1" s="2"/>
      <c r="J1" s="3"/>
      <c r="L1" s="4" t="s">
        <v>352</v>
      </c>
    </row>
    <row r="2" spans="1:12" ht="76.5" customHeight="1">
      <c r="A2" s="455"/>
      <c r="B2" s="461" t="str">
        <f>Basic!B1</f>
        <v>Procurement of New Battery Bank sets at Dalkhola and Berhampore substations in ER-II</v>
      </c>
      <c r="C2" s="461"/>
      <c r="D2" s="461"/>
      <c r="E2" s="461"/>
      <c r="F2" s="459"/>
      <c r="G2" s="1"/>
      <c r="H2" s="2"/>
      <c r="I2" s="2"/>
      <c r="J2" s="3"/>
    </row>
    <row r="3" spans="1:12" ht="27" customHeight="1">
      <c r="A3" s="455"/>
      <c r="B3" s="462" t="str">
        <f>Basic!A2&amp;Basic!B2</f>
        <v>Tender Enquiry Ref No.:ER-II/KOL/CS/I-2597/Rfx-5002001519 DATED 11.01.2021</v>
      </c>
      <c r="C3" s="462"/>
      <c r="D3" s="462"/>
      <c r="E3" s="462"/>
      <c r="F3" s="459"/>
      <c r="G3" s="1"/>
      <c r="H3" s="2"/>
      <c r="I3" s="2"/>
      <c r="J3" s="3"/>
    </row>
    <row r="4" spans="1:12" s="344" customFormat="1" ht="18" customHeight="1">
      <c r="A4" s="455"/>
      <c r="B4" s="340">
        <v>1</v>
      </c>
      <c r="C4" s="463" t="s">
        <v>353</v>
      </c>
      <c r="D4" s="463"/>
      <c r="E4" s="463"/>
      <c r="F4" s="459"/>
      <c r="G4" s="341"/>
      <c r="H4" s="341"/>
      <c r="I4" s="342"/>
      <c r="J4" s="343"/>
    </row>
    <row r="5" spans="1:12" s="344" customFormat="1" ht="30.75" customHeight="1">
      <c r="A5" s="455"/>
      <c r="B5" s="345">
        <v>2</v>
      </c>
      <c r="C5" s="464" t="s">
        <v>354</v>
      </c>
      <c r="D5" s="464"/>
      <c r="E5" s="464"/>
      <c r="F5" s="459"/>
      <c r="G5" s="346"/>
      <c r="H5" s="342"/>
      <c r="I5" s="342"/>
      <c r="J5" s="343"/>
    </row>
    <row r="6" spans="1:12" s="344" customFormat="1" ht="31.5" customHeight="1">
      <c r="A6" s="455"/>
      <c r="B6" s="345">
        <v>3</v>
      </c>
      <c r="C6" s="465" t="s">
        <v>355</v>
      </c>
      <c r="D6" s="465"/>
      <c r="E6" s="465"/>
      <c r="F6" s="459"/>
      <c r="G6" s="346"/>
      <c r="H6" s="342"/>
      <c r="I6" s="342"/>
      <c r="J6" s="343"/>
    </row>
    <row r="7" spans="1:12" s="344" customFormat="1" ht="30.75" customHeight="1">
      <c r="A7" s="455"/>
      <c r="B7" s="345">
        <v>4</v>
      </c>
      <c r="C7" s="463" t="s">
        <v>163</v>
      </c>
      <c r="D7" s="463"/>
      <c r="E7" s="463"/>
      <c r="F7" s="459"/>
      <c r="G7" s="346"/>
      <c r="H7" s="342"/>
      <c r="I7" s="342"/>
      <c r="J7" s="343"/>
    </row>
    <row r="8" spans="1:12" s="344" customFormat="1" ht="33" customHeight="1">
      <c r="A8" s="455"/>
      <c r="B8" s="347" t="s">
        <v>356</v>
      </c>
      <c r="C8" s="466" t="s">
        <v>357</v>
      </c>
      <c r="D8" s="466"/>
      <c r="E8" s="467"/>
      <c r="F8" s="459"/>
      <c r="G8" s="346"/>
      <c r="H8" s="342"/>
      <c r="I8" s="342"/>
      <c r="J8" s="343"/>
    </row>
    <row r="9" spans="1:12" ht="5.25" customHeight="1">
      <c r="A9" s="455"/>
      <c r="B9" s="348"/>
      <c r="C9" s="348"/>
      <c r="D9" s="348"/>
      <c r="E9" s="348"/>
      <c r="F9" s="459"/>
      <c r="G9" s="1"/>
      <c r="H9" s="2"/>
      <c r="I9" s="2"/>
      <c r="J9" s="3"/>
    </row>
    <row r="10" spans="1:12" ht="18" customHeight="1">
      <c r="A10" s="455"/>
      <c r="B10" s="468"/>
      <c r="C10" s="468"/>
      <c r="D10" s="468"/>
      <c r="E10" s="468"/>
      <c r="F10" s="459"/>
      <c r="G10" s="1"/>
      <c r="H10" s="2"/>
      <c r="I10" s="2"/>
      <c r="J10" s="3"/>
    </row>
    <row r="11" spans="1:12" ht="8.1" customHeight="1">
      <c r="A11" s="455"/>
      <c r="B11" s="10"/>
      <c r="C11" s="10"/>
      <c r="D11" s="10"/>
      <c r="E11" s="10"/>
      <c r="F11" s="459"/>
      <c r="G11" s="1"/>
      <c r="H11" s="2"/>
      <c r="I11" s="2"/>
      <c r="J11" s="3"/>
    </row>
    <row r="12" spans="1:12" ht="24" customHeight="1">
      <c r="A12" s="455"/>
      <c r="B12" s="450" t="s">
        <v>211</v>
      </c>
      <c r="C12" s="450"/>
      <c r="D12" s="450"/>
      <c r="E12" s="349"/>
      <c r="F12" s="459"/>
    </row>
    <row r="13" spans="1:12" ht="15.95" customHeight="1">
      <c r="A13" s="455"/>
      <c r="B13" s="436" t="s">
        <v>212</v>
      </c>
      <c r="C13" s="436"/>
      <c r="D13" s="436"/>
      <c r="E13" s="350"/>
      <c r="F13" s="459"/>
      <c r="G13" s="1"/>
      <c r="H13" s="2"/>
      <c r="I13" s="2"/>
      <c r="J13" s="3"/>
    </row>
    <row r="14" spans="1:12" ht="24" customHeight="1">
      <c r="A14" s="455"/>
      <c r="B14" s="438" t="s">
        <v>213</v>
      </c>
      <c r="C14" s="438"/>
      <c r="D14" s="438"/>
      <c r="E14" s="349"/>
      <c r="F14" s="459"/>
      <c r="G14" s="15"/>
      <c r="H14" s="15"/>
      <c r="I14" s="15"/>
      <c r="J14" s="15"/>
    </row>
    <row r="15" spans="1:12" ht="15.95" customHeight="1">
      <c r="A15" s="456"/>
      <c r="B15" s="448" t="s">
        <v>214</v>
      </c>
      <c r="C15" s="448"/>
      <c r="D15" s="448"/>
      <c r="E15" s="351"/>
      <c r="F15" s="460"/>
      <c r="G15" s="15"/>
      <c r="H15" s="15"/>
      <c r="I15" s="15"/>
      <c r="J15" s="15"/>
    </row>
    <row r="16" spans="1:12" ht="15.75">
      <c r="A16" s="17"/>
      <c r="B16" s="18"/>
      <c r="C16" s="18"/>
      <c r="D16" s="18"/>
      <c r="E16" s="18"/>
      <c r="F16" s="2"/>
      <c r="G16" s="2"/>
      <c r="H16" s="2"/>
      <c r="I16" s="2"/>
      <c r="J16" s="3"/>
    </row>
    <row r="17" spans="1:10" ht="15.75">
      <c r="A17" s="17"/>
      <c r="B17" s="5"/>
      <c r="C17" s="5"/>
      <c r="D17" s="5"/>
      <c r="E17" s="5"/>
      <c r="F17" s="2"/>
      <c r="G17" s="2"/>
      <c r="H17" s="2"/>
      <c r="I17" s="2"/>
      <c r="J17" s="3"/>
    </row>
    <row r="18" spans="1:10" ht="15.75">
      <c r="A18" s="17"/>
      <c r="B18" s="17"/>
      <c r="C18" s="17"/>
      <c r="D18" s="17"/>
      <c r="E18" s="17"/>
      <c r="F18" s="2"/>
      <c r="G18" s="2"/>
      <c r="H18" s="2"/>
      <c r="I18" s="2"/>
      <c r="J18" s="3"/>
    </row>
  </sheetData>
  <sheetProtection password="EE4F" sheet="1" formatColumns="0" formatRows="0" selectLockedCells="1"/>
  <mergeCells count="15">
    <mergeCell ref="A1:A15"/>
    <mergeCell ref="B1:E1"/>
    <mergeCell ref="F1:F15"/>
    <mergeCell ref="B2:E2"/>
    <mergeCell ref="B3:E3"/>
    <mergeCell ref="C4:E4"/>
    <mergeCell ref="C5:E5"/>
    <mergeCell ref="C6:E6"/>
    <mergeCell ref="C7:E7"/>
    <mergeCell ref="C8:E8"/>
    <mergeCell ref="B10:E10"/>
    <mergeCell ref="B12:D12"/>
    <mergeCell ref="B13:D13"/>
    <mergeCell ref="B14:D14"/>
    <mergeCell ref="B15:D15"/>
  </mergeCells>
  <printOptions horizontalCentered="1"/>
  <pageMargins left="0.15748031496063" right="0.23622047244094499" top="0.78" bottom="0.98425196850393704" header="0.35433070866141703" footer="0.511811023622047"/>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139"/>
  <sheetViews>
    <sheetView showGridLines="0" zoomScale="85" zoomScaleNormal="85" workbookViewId="0">
      <selection sqref="A1:C1"/>
    </sheetView>
  </sheetViews>
  <sheetFormatPr defaultRowHeight="16.5"/>
  <cols>
    <col min="1" max="1" width="9" style="355"/>
    <col min="2" max="2" width="9" style="356"/>
    <col min="3" max="3" width="73.375" style="356" customWidth="1"/>
    <col min="4" max="4" width="66.125" style="375" customWidth="1"/>
    <col min="5" max="258" width="9" style="354"/>
    <col min="259" max="259" width="72.625" style="354" customWidth="1"/>
    <col min="260" max="260" width="66.125" style="354" customWidth="1"/>
    <col min="261" max="514" width="9" style="354"/>
    <col min="515" max="515" width="72.625" style="354" customWidth="1"/>
    <col min="516" max="516" width="66.125" style="354" customWidth="1"/>
    <col min="517" max="770" width="9" style="354"/>
    <col min="771" max="771" width="72.625" style="354" customWidth="1"/>
    <col min="772" max="772" width="66.125" style="354" customWidth="1"/>
    <col min="773" max="1026" width="9" style="354"/>
    <col min="1027" max="1027" width="72.625" style="354" customWidth="1"/>
    <col min="1028" max="1028" width="66.125" style="354" customWidth="1"/>
    <col min="1029" max="1282" width="9" style="354"/>
    <col min="1283" max="1283" width="72.625" style="354" customWidth="1"/>
    <col min="1284" max="1284" width="66.125" style="354" customWidth="1"/>
    <col min="1285" max="1538" width="9" style="354"/>
    <col min="1539" max="1539" width="72.625" style="354" customWidth="1"/>
    <col min="1540" max="1540" width="66.125" style="354" customWidth="1"/>
    <col min="1541" max="1794" width="9" style="354"/>
    <col min="1795" max="1795" width="72.625" style="354" customWidth="1"/>
    <col min="1796" max="1796" width="66.125" style="354" customWidth="1"/>
    <col min="1797" max="2050" width="9" style="354"/>
    <col min="2051" max="2051" width="72.625" style="354" customWidth="1"/>
    <col min="2052" max="2052" width="66.125" style="354" customWidth="1"/>
    <col min="2053" max="2306" width="9" style="354"/>
    <col min="2307" max="2307" width="72.625" style="354" customWidth="1"/>
    <col min="2308" max="2308" width="66.125" style="354" customWidth="1"/>
    <col min="2309" max="2562" width="9" style="354"/>
    <col min="2563" max="2563" width="72.625" style="354" customWidth="1"/>
    <col min="2564" max="2564" width="66.125" style="354" customWidth="1"/>
    <col min="2565" max="2818" width="9" style="354"/>
    <col min="2819" max="2819" width="72.625" style="354" customWidth="1"/>
    <col min="2820" max="2820" width="66.125" style="354" customWidth="1"/>
    <col min="2821" max="3074" width="9" style="354"/>
    <col min="3075" max="3075" width="72.625" style="354" customWidth="1"/>
    <col min="3076" max="3076" width="66.125" style="354" customWidth="1"/>
    <col min="3077" max="3330" width="9" style="354"/>
    <col min="3331" max="3331" width="72.625" style="354" customWidth="1"/>
    <col min="3332" max="3332" width="66.125" style="354" customWidth="1"/>
    <col min="3333" max="3586" width="9" style="354"/>
    <col min="3587" max="3587" width="72.625" style="354" customWidth="1"/>
    <col min="3588" max="3588" width="66.125" style="354" customWidth="1"/>
    <col min="3589" max="3842" width="9" style="354"/>
    <col min="3843" max="3843" width="72.625" style="354" customWidth="1"/>
    <col min="3844" max="3844" width="66.125" style="354" customWidth="1"/>
    <col min="3845" max="4098" width="9" style="354"/>
    <col min="4099" max="4099" width="72.625" style="354" customWidth="1"/>
    <col min="4100" max="4100" width="66.125" style="354" customWidth="1"/>
    <col min="4101" max="4354" width="9" style="354"/>
    <col min="4355" max="4355" width="72.625" style="354" customWidth="1"/>
    <col min="4356" max="4356" width="66.125" style="354" customWidth="1"/>
    <col min="4357" max="4610" width="9" style="354"/>
    <col min="4611" max="4611" width="72.625" style="354" customWidth="1"/>
    <col min="4612" max="4612" width="66.125" style="354" customWidth="1"/>
    <col min="4613" max="4866" width="9" style="354"/>
    <col min="4867" max="4867" width="72.625" style="354" customWidth="1"/>
    <col min="4868" max="4868" width="66.125" style="354" customWidth="1"/>
    <col min="4869" max="5122" width="9" style="354"/>
    <col min="5123" max="5123" width="72.625" style="354" customWidth="1"/>
    <col min="5124" max="5124" width="66.125" style="354" customWidth="1"/>
    <col min="5125" max="5378" width="9" style="354"/>
    <col min="5379" max="5379" width="72.625" style="354" customWidth="1"/>
    <col min="5380" max="5380" width="66.125" style="354" customWidth="1"/>
    <col min="5381" max="5634" width="9" style="354"/>
    <col min="5635" max="5635" width="72.625" style="354" customWidth="1"/>
    <col min="5636" max="5636" width="66.125" style="354" customWidth="1"/>
    <col min="5637" max="5890" width="9" style="354"/>
    <col min="5891" max="5891" width="72.625" style="354" customWidth="1"/>
    <col min="5892" max="5892" width="66.125" style="354" customWidth="1"/>
    <col min="5893" max="6146" width="9" style="354"/>
    <col min="6147" max="6147" width="72.625" style="354" customWidth="1"/>
    <col min="6148" max="6148" width="66.125" style="354" customWidth="1"/>
    <col min="6149" max="6402" width="9" style="354"/>
    <col min="6403" max="6403" width="72.625" style="354" customWidth="1"/>
    <col min="6404" max="6404" width="66.125" style="354" customWidth="1"/>
    <col min="6405" max="6658" width="9" style="354"/>
    <col min="6659" max="6659" width="72.625" style="354" customWidth="1"/>
    <col min="6660" max="6660" width="66.125" style="354" customWidth="1"/>
    <col min="6661" max="6914" width="9" style="354"/>
    <col min="6915" max="6915" width="72.625" style="354" customWidth="1"/>
    <col min="6916" max="6916" width="66.125" style="354" customWidth="1"/>
    <col min="6917" max="7170" width="9" style="354"/>
    <col min="7171" max="7171" width="72.625" style="354" customWidth="1"/>
    <col min="7172" max="7172" width="66.125" style="354" customWidth="1"/>
    <col min="7173" max="7426" width="9" style="354"/>
    <col min="7427" max="7427" width="72.625" style="354" customWidth="1"/>
    <col min="7428" max="7428" width="66.125" style="354" customWidth="1"/>
    <col min="7429" max="7682" width="9" style="354"/>
    <col min="7683" max="7683" width="72.625" style="354" customWidth="1"/>
    <col min="7684" max="7684" width="66.125" style="354" customWidth="1"/>
    <col min="7685" max="7938" width="9" style="354"/>
    <col min="7939" max="7939" width="72.625" style="354" customWidth="1"/>
    <col min="7940" max="7940" width="66.125" style="354" customWidth="1"/>
    <col min="7941" max="8194" width="9" style="354"/>
    <col min="8195" max="8195" width="72.625" style="354" customWidth="1"/>
    <col min="8196" max="8196" width="66.125" style="354" customWidth="1"/>
    <col min="8197" max="8450" width="9" style="354"/>
    <col min="8451" max="8451" width="72.625" style="354" customWidth="1"/>
    <col min="8452" max="8452" width="66.125" style="354" customWidth="1"/>
    <col min="8453" max="8706" width="9" style="354"/>
    <col min="8707" max="8707" width="72.625" style="354" customWidth="1"/>
    <col min="8708" max="8708" width="66.125" style="354" customWidth="1"/>
    <col min="8709" max="8962" width="9" style="354"/>
    <col min="8963" max="8963" width="72.625" style="354" customWidth="1"/>
    <col min="8964" max="8964" width="66.125" style="354" customWidth="1"/>
    <col min="8965" max="9218" width="9" style="354"/>
    <col min="9219" max="9219" width="72.625" style="354" customWidth="1"/>
    <col min="9220" max="9220" width="66.125" style="354" customWidth="1"/>
    <col min="9221" max="9474" width="9" style="354"/>
    <col min="9475" max="9475" width="72.625" style="354" customWidth="1"/>
    <col min="9476" max="9476" width="66.125" style="354" customWidth="1"/>
    <col min="9477" max="9730" width="9" style="354"/>
    <col min="9731" max="9731" width="72.625" style="354" customWidth="1"/>
    <col min="9732" max="9732" width="66.125" style="354" customWidth="1"/>
    <col min="9733" max="9986" width="9" style="354"/>
    <col min="9987" max="9987" width="72.625" style="354" customWidth="1"/>
    <col min="9988" max="9988" width="66.125" style="354" customWidth="1"/>
    <col min="9989" max="10242" width="9" style="354"/>
    <col min="10243" max="10243" width="72.625" style="354" customWidth="1"/>
    <col min="10244" max="10244" width="66.125" style="354" customWidth="1"/>
    <col min="10245" max="10498" width="9" style="354"/>
    <col min="10499" max="10499" width="72.625" style="354" customWidth="1"/>
    <col min="10500" max="10500" width="66.125" style="354" customWidth="1"/>
    <col min="10501" max="10754" width="9" style="354"/>
    <col min="10755" max="10755" width="72.625" style="354" customWidth="1"/>
    <col min="10756" max="10756" width="66.125" style="354" customWidth="1"/>
    <col min="10757" max="11010" width="9" style="354"/>
    <col min="11011" max="11011" width="72.625" style="354" customWidth="1"/>
    <col min="11012" max="11012" width="66.125" style="354" customWidth="1"/>
    <col min="11013" max="11266" width="9" style="354"/>
    <col min="11267" max="11267" width="72.625" style="354" customWidth="1"/>
    <col min="11268" max="11268" width="66.125" style="354" customWidth="1"/>
    <col min="11269" max="11522" width="9" style="354"/>
    <col min="11523" max="11523" width="72.625" style="354" customWidth="1"/>
    <col min="11524" max="11524" width="66.125" style="354" customWidth="1"/>
    <col min="11525" max="11778" width="9" style="354"/>
    <col min="11779" max="11779" width="72.625" style="354" customWidth="1"/>
    <col min="11780" max="11780" width="66.125" style="354" customWidth="1"/>
    <col min="11781" max="12034" width="9" style="354"/>
    <col min="12035" max="12035" width="72.625" style="354" customWidth="1"/>
    <col min="12036" max="12036" width="66.125" style="354" customWidth="1"/>
    <col min="12037" max="12290" width="9" style="354"/>
    <col min="12291" max="12291" width="72.625" style="354" customWidth="1"/>
    <col min="12292" max="12292" width="66.125" style="354" customWidth="1"/>
    <col min="12293" max="12546" width="9" style="354"/>
    <col min="12547" max="12547" width="72.625" style="354" customWidth="1"/>
    <col min="12548" max="12548" width="66.125" style="354" customWidth="1"/>
    <col min="12549" max="12802" width="9" style="354"/>
    <col min="12803" max="12803" width="72.625" style="354" customWidth="1"/>
    <col min="12804" max="12804" width="66.125" style="354" customWidth="1"/>
    <col min="12805" max="13058" width="9" style="354"/>
    <col min="13059" max="13059" width="72.625" style="354" customWidth="1"/>
    <col min="13060" max="13060" width="66.125" style="354" customWidth="1"/>
    <col min="13061" max="13314" width="9" style="354"/>
    <col min="13315" max="13315" width="72.625" style="354" customWidth="1"/>
    <col min="13316" max="13316" width="66.125" style="354" customWidth="1"/>
    <col min="13317" max="13570" width="9" style="354"/>
    <col min="13571" max="13571" width="72.625" style="354" customWidth="1"/>
    <col min="13572" max="13572" width="66.125" style="354" customWidth="1"/>
    <col min="13573" max="13826" width="9" style="354"/>
    <col min="13827" max="13827" width="72.625" style="354" customWidth="1"/>
    <col min="13828" max="13828" width="66.125" style="354" customWidth="1"/>
    <col min="13829" max="14082" width="9" style="354"/>
    <col min="14083" max="14083" width="72.625" style="354" customWidth="1"/>
    <col min="14084" max="14084" width="66.125" style="354" customWidth="1"/>
    <col min="14085" max="14338" width="9" style="354"/>
    <col min="14339" max="14339" width="72.625" style="354" customWidth="1"/>
    <col min="14340" max="14340" width="66.125" style="354" customWidth="1"/>
    <col min="14341" max="14594" width="9" style="354"/>
    <col min="14595" max="14595" width="72.625" style="354" customWidth="1"/>
    <col min="14596" max="14596" width="66.125" style="354" customWidth="1"/>
    <col min="14597" max="14850" width="9" style="354"/>
    <col min="14851" max="14851" width="72.625" style="354" customWidth="1"/>
    <col min="14852" max="14852" width="66.125" style="354" customWidth="1"/>
    <col min="14853" max="15106" width="9" style="354"/>
    <col min="15107" max="15107" width="72.625" style="354" customWidth="1"/>
    <col min="15108" max="15108" width="66.125" style="354" customWidth="1"/>
    <col min="15109" max="15362" width="9" style="354"/>
    <col min="15363" max="15363" width="72.625" style="354" customWidth="1"/>
    <col min="15364" max="15364" width="66.125" style="354" customWidth="1"/>
    <col min="15365" max="15618" width="9" style="354"/>
    <col min="15619" max="15619" width="72.625" style="354" customWidth="1"/>
    <col min="15620" max="15620" width="66.125" style="354" customWidth="1"/>
    <col min="15621" max="15874" width="9" style="354"/>
    <col min="15875" max="15875" width="72.625" style="354" customWidth="1"/>
    <col min="15876" max="15876" width="66.125" style="354" customWidth="1"/>
    <col min="15877" max="16130" width="9" style="354"/>
    <col min="16131" max="16131" width="72.625" style="354" customWidth="1"/>
    <col min="16132" max="16132" width="66.125" style="354" customWidth="1"/>
    <col min="16133" max="16384" width="9" style="354"/>
  </cols>
  <sheetData>
    <row r="1" spans="1:11" ht="45" customHeight="1">
      <c r="A1" s="473" t="s">
        <v>358</v>
      </c>
      <c r="B1" s="473"/>
      <c r="C1" s="473"/>
      <c r="D1" s="352"/>
      <c r="E1" s="353"/>
      <c r="F1" s="353"/>
      <c r="G1" s="353"/>
      <c r="H1" s="353"/>
      <c r="I1" s="353"/>
      <c r="J1" s="353"/>
      <c r="K1" s="353"/>
    </row>
    <row r="2" spans="1:11" ht="18" customHeight="1">
      <c r="C2" s="357"/>
      <c r="D2" s="358"/>
      <c r="E2" s="359"/>
      <c r="F2" s="359"/>
      <c r="G2" s="359"/>
      <c r="H2" s="359"/>
      <c r="I2" s="359"/>
      <c r="J2" s="359"/>
      <c r="K2" s="359"/>
    </row>
    <row r="3" spans="1:11" ht="18" customHeight="1">
      <c r="A3" s="360" t="s">
        <v>189</v>
      </c>
      <c r="B3" s="357" t="s">
        <v>176</v>
      </c>
      <c r="C3" s="357"/>
      <c r="D3" s="361"/>
      <c r="E3" s="362"/>
      <c r="F3" s="362"/>
      <c r="G3" s="362"/>
      <c r="H3" s="362"/>
      <c r="I3" s="362"/>
      <c r="J3" s="362"/>
      <c r="K3" s="362"/>
    </row>
    <row r="4" spans="1:11" ht="18" customHeight="1">
      <c r="B4" s="363" t="s">
        <v>203</v>
      </c>
      <c r="C4" s="364" t="s">
        <v>183</v>
      </c>
      <c r="D4" s="361"/>
      <c r="E4" s="362"/>
      <c r="F4" s="362"/>
      <c r="G4" s="362"/>
      <c r="H4" s="362"/>
      <c r="I4" s="362"/>
      <c r="J4" s="362"/>
      <c r="K4" s="362"/>
    </row>
    <row r="5" spans="1:11" ht="38.1" customHeight="1">
      <c r="B5" s="363" t="s">
        <v>204</v>
      </c>
      <c r="C5" s="364" t="s">
        <v>236</v>
      </c>
      <c r="D5" s="361"/>
      <c r="E5" s="362"/>
      <c r="F5" s="362"/>
      <c r="G5" s="362"/>
      <c r="H5" s="362"/>
      <c r="I5" s="362"/>
      <c r="J5" s="362"/>
      <c r="K5" s="362"/>
    </row>
    <row r="6" spans="1:11" ht="18" customHeight="1">
      <c r="B6" s="363" t="s">
        <v>231</v>
      </c>
      <c r="C6" s="364" t="s">
        <v>75</v>
      </c>
      <c r="D6" s="361"/>
      <c r="E6" s="362"/>
      <c r="F6" s="362"/>
      <c r="G6" s="362"/>
      <c r="H6" s="362"/>
      <c r="I6" s="362"/>
      <c r="J6" s="362"/>
      <c r="K6" s="362"/>
    </row>
    <row r="7" spans="1:11" ht="18" customHeight="1">
      <c r="B7" s="363" t="s">
        <v>232</v>
      </c>
      <c r="C7" s="364" t="s">
        <v>237</v>
      </c>
      <c r="D7" s="361"/>
      <c r="E7" s="362"/>
      <c r="F7" s="362"/>
      <c r="G7" s="362"/>
      <c r="H7" s="362"/>
      <c r="I7" s="362"/>
      <c r="J7" s="362"/>
      <c r="K7" s="362"/>
    </row>
    <row r="8" spans="1:11" ht="18" customHeight="1">
      <c r="B8" s="363" t="s">
        <v>238</v>
      </c>
      <c r="C8" s="364" t="s">
        <v>239</v>
      </c>
      <c r="D8" s="361"/>
      <c r="E8" s="362"/>
      <c r="F8" s="362"/>
      <c r="G8" s="362"/>
      <c r="H8" s="362"/>
      <c r="I8" s="362"/>
      <c r="J8" s="362"/>
      <c r="K8" s="362"/>
    </row>
    <row r="9" spans="1:11" ht="18" customHeight="1">
      <c r="B9" s="363" t="s">
        <v>240</v>
      </c>
      <c r="C9" s="364" t="s">
        <v>241</v>
      </c>
      <c r="D9" s="361"/>
      <c r="E9" s="362"/>
      <c r="F9" s="362"/>
      <c r="G9" s="362"/>
      <c r="H9" s="362"/>
      <c r="I9" s="362"/>
      <c r="J9" s="362"/>
      <c r="K9" s="362"/>
    </row>
    <row r="10" spans="1:11" ht="18" customHeight="1">
      <c r="B10" s="363"/>
      <c r="C10" s="364"/>
      <c r="D10" s="361"/>
      <c r="E10" s="362"/>
      <c r="F10" s="362"/>
      <c r="G10" s="362"/>
      <c r="H10" s="362"/>
      <c r="I10" s="362"/>
      <c r="J10" s="362"/>
      <c r="K10" s="362"/>
    </row>
    <row r="11" spans="1:11" ht="18" customHeight="1">
      <c r="A11" s="360" t="s">
        <v>190</v>
      </c>
      <c r="B11" s="357" t="s">
        <v>177</v>
      </c>
      <c r="C11" s="357"/>
      <c r="D11" s="361"/>
      <c r="E11" s="362"/>
      <c r="F11" s="362"/>
      <c r="G11" s="362"/>
      <c r="H11" s="362"/>
      <c r="I11" s="362"/>
      <c r="J11" s="362"/>
      <c r="K11" s="362"/>
    </row>
    <row r="12" spans="1:11" ht="18" customHeight="1">
      <c r="B12" s="474" t="s">
        <v>367</v>
      </c>
      <c r="C12" s="474"/>
      <c r="D12" s="365"/>
      <c r="E12" s="362"/>
      <c r="F12" s="362"/>
      <c r="G12" s="362"/>
      <c r="H12" s="362"/>
      <c r="I12" s="362"/>
      <c r="J12" s="362"/>
      <c r="K12" s="362"/>
    </row>
    <row r="13" spans="1:11" ht="18" customHeight="1">
      <c r="B13" s="366"/>
      <c r="C13" s="364" t="s">
        <v>178</v>
      </c>
      <c r="D13" s="361"/>
      <c r="E13" s="362"/>
      <c r="F13" s="362"/>
      <c r="G13" s="362"/>
      <c r="H13" s="362"/>
      <c r="I13" s="362"/>
      <c r="J13" s="362"/>
      <c r="K13" s="362"/>
    </row>
    <row r="14" spans="1:11" ht="18" customHeight="1">
      <c r="B14" s="474" t="s">
        <v>179</v>
      </c>
      <c r="C14" s="474"/>
      <c r="D14" s="365"/>
      <c r="E14" s="362"/>
      <c r="F14" s="362"/>
      <c r="G14" s="362"/>
      <c r="H14" s="362"/>
      <c r="I14" s="362"/>
      <c r="J14" s="362"/>
      <c r="K14" s="362"/>
    </row>
    <row r="15" spans="1:11" ht="38.1" hidden="1" customHeight="1">
      <c r="B15" s="367" t="s">
        <v>184</v>
      </c>
      <c r="C15" s="364" t="s">
        <v>359</v>
      </c>
      <c r="D15" s="361"/>
      <c r="E15" s="362"/>
      <c r="F15" s="362"/>
      <c r="G15" s="362"/>
      <c r="H15" s="362"/>
      <c r="I15" s="362"/>
      <c r="J15" s="362"/>
      <c r="K15" s="362"/>
    </row>
    <row r="16" spans="1:11" ht="42" hidden="1" customHeight="1">
      <c r="B16" s="367" t="s">
        <v>184</v>
      </c>
      <c r="C16" s="364" t="s">
        <v>242</v>
      </c>
      <c r="D16" s="361"/>
      <c r="E16" s="362"/>
      <c r="F16" s="362"/>
      <c r="G16" s="362"/>
      <c r="H16" s="362"/>
      <c r="I16" s="362"/>
      <c r="J16" s="362"/>
      <c r="K16" s="362"/>
    </row>
    <row r="17" spans="2:11" ht="42" hidden="1" customHeight="1">
      <c r="B17" s="367" t="s">
        <v>184</v>
      </c>
      <c r="C17" s="364" t="s">
        <v>243</v>
      </c>
      <c r="D17" s="361"/>
      <c r="E17" s="362"/>
      <c r="F17" s="362"/>
      <c r="G17" s="362"/>
      <c r="H17" s="362"/>
      <c r="I17" s="362"/>
      <c r="J17" s="362"/>
      <c r="K17" s="362"/>
    </row>
    <row r="18" spans="2:11" ht="18" customHeight="1">
      <c r="B18" s="367" t="s">
        <v>184</v>
      </c>
      <c r="C18" s="364" t="s">
        <v>360</v>
      </c>
      <c r="D18" s="361"/>
      <c r="E18" s="362"/>
      <c r="F18" s="362"/>
      <c r="G18" s="362"/>
      <c r="H18" s="362"/>
      <c r="I18" s="362"/>
      <c r="J18" s="362"/>
      <c r="K18" s="362"/>
    </row>
    <row r="19" spans="2:11" ht="18" customHeight="1">
      <c r="B19" s="367" t="s">
        <v>184</v>
      </c>
      <c r="C19" s="364" t="s">
        <v>389</v>
      </c>
      <c r="D19" s="361"/>
      <c r="E19" s="362"/>
      <c r="F19" s="362"/>
      <c r="G19" s="362"/>
      <c r="H19" s="362"/>
      <c r="I19" s="362"/>
      <c r="J19" s="362"/>
      <c r="K19" s="362"/>
    </row>
    <row r="20" spans="2:11" ht="18" customHeight="1">
      <c r="B20" s="367" t="s">
        <v>184</v>
      </c>
      <c r="C20" s="364" t="s">
        <v>180</v>
      </c>
      <c r="D20" s="361"/>
      <c r="E20" s="362"/>
      <c r="F20" s="362"/>
      <c r="G20" s="362"/>
      <c r="H20" s="362"/>
      <c r="I20" s="362"/>
      <c r="J20" s="362"/>
      <c r="K20" s="362"/>
    </row>
    <row r="21" spans="2:11" ht="18" customHeight="1">
      <c r="B21" s="474" t="s">
        <v>361</v>
      </c>
      <c r="C21" s="474"/>
      <c r="D21" s="365"/>
      <c r="E21" s="362"/>
      <c r="F21" s="362"/>
      <c r="G21" s="362"/>
      <c r="H21" s="362"/>
      <c r="I21" s="362"/>
      <c r="J21" s="362"/>
      <c r="K21" s="362"/>
    </row>
    <row r="22" spans="2:11" ht="78.75" customHeight="1">
      <c r="B22" s="367" t="s">
        <v>184</v>
      </c>
      <c r="C22" s="364" t="s">
        <v>373</v>
      </c>
      <c r="D22" s="365"/>
      <c r="E22" s="362"/>
      <c r="F22" s="362"/>
      <c r="G22" s="362"/>
      <c r="H22" s="362"/>
      <c r="I22" s="362"/>
      <c r="J22" s="362"/>
      <c r="K22" s="362"/>
    </row>
    <row r="23" spans="2:11" ht="84" customHeight="1">
      <c r="B23" s="367" t="s">
        <v>184</v>
      </c>
      <c r="C23" s="364" t="s">
        <v>369</v>
      </c>
      <c r="D23" s="365"/>
      <c r="E23" s="362"/>
      <c r="F23" s="362"/>
      <c r="G23" s="362"/>
      <c r="H23" s="362"/>
      <c r="I23" s="362"/>
      <c r="J23" s="362"/>
      <c r="K23" s="362"/>
    </row>
    <row r="24" spans="2:11" ht="54" customHeight="1">
      <c r="B24" s="367" t="s">
        <v>184</v>
      </c>
      <c r="C24" s="364" t="s">
        <v>181</v>
      </c>
      <c r="D24" s="361"/>
      <c r="E24" s="362"/>
      <c r="F24" s="362"/>
      <c r="G24" s="362"/>
      <c r="H24" s="362"/>
      <c r="I24" s="362"/>
      <c r="J24" s="362"/>
      <c r="K24" s="362"/>
    </row>
    <row r="25" spans="2:11" ht="71.25" customHeight="1">
      <c r="B25" s="367" t="s">
        <v>184</v>
      </c>
      <c r="C25" s="364" t="s">
        <v>362</v>
      </c>
      <c r="D25" s="361"/>
      <c r="E25" s="362"/>
      <c r="F25" s="362"/>
      <c r="G25" s="362"/>
      <c r="H25" s="362"/>
      <c r="I25" s="362"/>
      <c r="J25" s="362"/>
      <c r="K25" s="362"/>
    </row>
    <row r="26" spans="2:11" ht="30.75" customHeight="1">
      <c r="B26" s="367" t="s">
        <v>184</v>
      </c>
      <c r="C26" s="364" t="s">
        <v>182</v>
      </c>
      <c r="D26" s="361"/>
      <c r="E26" s="362"/>
      <c r="F26" s="362"/>
      <c r="G26" s="362"/>
      <c r="H26" s="362"/>
      <c r="I26" s="362"/>
      <c r="J26" s="362"/>
      <c r="K26" s="362"/>
    </row>
    <row r="27" spans="2:11" ht="18" customHeight="1">
      <c r="B27" s="472" t="s">
        <v>370</v>
      </c>
      <c r="C27" s="472"/>
      <c r="D27" s="361"/>
      <c r="E27" s="362"/>
      <c r="F27" s="362"/>
      <c r="G27" s="362"/>
      <c r="H27" s="362"/>
      <c r="I27" s="362"/>
      <c r="J27" s="362"/>
      <c r="K27" s="362"/>
    </row>
    <row r="28" spans="2:11" ht="18" customHeight="1">
      <c r="B28" s="368" t="s">
        <v>363</v>
      </c>
      <c r="C28" s="369" t="s">
        <v>371</v>
      </c>
      <c r="D28" s="369"/>
      <c r="E28" s="362"/>
      <c r="F28" s="362"/>
      <c r="G28" s="362"/>
      <c r="H28" s="362"/>
      <c r="I28" s="362"/>
      <c r="J28" s="362"/>
      <c r="K28" s="362"/>
    </row>
    <row r="29" spans="2:11" ht="67.5" customHeight="1">
      <c r="B29" s="384" t="s">
        <v>184</v>
      </c>
      <c r="C29" s="383" t="s">
        <v>372</v>
      </c>
      <c r="D29" s="369"/>
      <c r="E29" s="362"/>
      <c r="F29" s="362"/>
      <c r="G29" s="362"/>
      <c r="H29" s="362"/>
      <c r="I29" s="362"/>
      <c r="J29" s="362"/>
      <c r="K29" s="362"/>
    </row>
    <row r="30" spans="2:11" ht="87.75" customHeight="1">
      <c r="B30" s="384" t="s">
        <v>184</v>
      </c>
      <c r="C30" s="383" t="s">
        <v>369</v>
      </c>
      <c r="D30" s="369"/>
      <c r="E30" s="362"/>
      <c r="F30" s="362"/>
      <c r="G30" s="362"/>
      <c r="H30" s="362"/>
      <c r="I30" s="362"/>
      <c r="J30" s="362"/>
      <c r="K30" s="362"/>
    </row>
    <row r="31" spans="2:11" ht="49.5" customHeight="1">
      <c r="B31" s="367" t="s">
        <v>184</v>
      </c>
      <c r="C31" s="364" t="s">
        <v>181</v>
      </c>
      <c r="D31" s="369"/>
      <c r="E31" s="362"/>
      <c r="F31" s="362"/>
      <c r="G31" s="362"/>
      <c r="H31" s="362"/>
      <c r="I31" s="362"/>
      <c r="J31" s="362"/>
      <c r="K31" s="362"/>
    </row>
    <row r="32" spans="2:11" ht="66" customHeight="1">
      <c r="B32" s="367" t="s">
        <v>184</v>
      </c>
      <c r="C32" s="364" t="s">
        <v>362</v>
      </c>
      <c r="D32" s="369"/>
      <c r="E32" s="362"/>
      <c r="F32" s="362"/>
      <c r="G32" s="362"/>
      <c r="H32" s="362"/>
      <c r="I32" s="362"/>
      <c r="J32" s="362"/>
      <c r="K32" s="362"/>
    </row>
    <row r="33" spans="1:11" ht="18.75" customHeight="1">
      <c r="B33" s="367" t="s">
        <v>184</v>
      </c>
      <c r="C33" s="364" t="s">
        <v>182</v>
      </c>
      <c r="D33" s="369"/>
      <c r="E33" s="362"/>
      <c r="F33" s="362"/>
      <c r="G33" s="362"/>
      <c r="H33" s="362"/>
      <c r="I33" s="362"/>
      <c r="J33" s="362"/>
      <c r="K33" s="362"/>
    </row>
    <row r="34" spans="1:11" s="372" customFormat="1" ht="18" customHeight="1">
      <c r="A34" s="370"/>
      <c r="B34" s="472" t="s">
        <v>364</v>
      </c>
      <c r="C34" s="472"/>
      <c r="D34" s="371"/>
    </row>
    <row r="35" spans="1:11" s="372" customFormat="1" ht="38.1" customHeight="1">
      <c r="A35" s="370"/>
      <c r="B35" s="373" t="s">
        <v>184</v>
      </c>
      <c r="C35" s="374" t="s">
        <v>374</v>
      </c>
      <c r="D35" s="371"/>
    </row>
    <row r="36" spans="1:11" s="372" customFormat="1" ht="31.5" customHeight="1">
      <c r="A36" s="370"/>
      <c r="B36" s="373" t="s">
        <v>184</v>
      </c>
      <c r="C36" s="374" t="s">
        <v>186</v>
      </c>
      <c r="D36" s="371"/>
    </row>
    <row r="37" spans="1:11" s="372" customFormat="1" ht="31.5" customHeight="1">
      <c r="A37" s="370"/>
      <c r="B37" s="472" t="s">
        <v>375</v>
      </c>
      <c r="C37" s="472"/>
      <c r="D37" s="371"/>
    </row>
    <row r="38" spans="1:11" s="372" customFormat="1" ht="71.25" customHeight="1">
      <c r="A38" s="370"/>
      <c r="B38" s="384" t="s">
        <v>184</v>
      </c>
      <c r="C38" s="383" t="s">
        <v>373</v>
      </c>
      <c r="D38" s="371"/>
    </row>
    <row r="39" spans="1:11" s="372" customFormat="1" ht="84" customHeight="1">
      <c r="A39" s="370"/>
      <c r="B39" s="384" t="s">
        <v>184</v>
      </c>
      <c r="C39" s="383" t="s">
        <v>369</v>
      </c>
      <c r="D39" s="371"/>
    </row>
    <row r="40" spans="1:11" s="372" customFormat="1" ht="56.25" customHeight="1">
      <c r="A40" s="370"/>
      <c r="B40" s="367" t="s">
        <v>184</v>
      </c>
      <c r="C40" s="364" t="s">
        <v>181</v>
      </c>
      <c r="D40" s="371"/>
    </row>
    <row r="41" spans="1:11" s="372" customFormat="1" ht="69" customHeight="1">
      <c r="A41" s="370"/>
      <c r="B41" s="367" t="s">
        <v>184</v>
      </c>
      <c r="C41" s="364" t="s">
        <v>362</v>
      </c>
      <c r="D41" s="371"/>
    </row>
    <row r="42" spans="1:11" s="372" customFormat="1" ht="31.5" customHeight="1">
      <c r="A42" s="370"/>
      <c r="B42" s="367" t="s">
        <v>184</v>
      </c>
      <c r="C42" s="364" t="s">
        <v>182</v>
      </c>
      <c r="D42" s="371"/>
    </row>
    <row r="43" spans="1:11" s="372" customFormat="1" ht="31.5" customHeight="1">
      <c r="A43" s="370"/>
      <c r="B43" s="472" t="s">
        <v>376</v>
      </c>
      <c r="C43" s="472"/>
      <c r="D43" s="371"/>
    </row>
    <row r="44" spans="1:11" s="372" customFormat="1" ht="31.5" customHeight="1">
      <c r="A44" s="370"/>
      <c r="B44" s="373" t="s">
        <v>184</v>
      </c>
      <c r="C44" s="374" t="s">
        <v>365</v>
      </c>
      <c r="D44" s="371"/>
    </row>
    <row r="45" spans="1:11" s="372" customFormat="1" ht="31.5" customHeight="1">
      <c r="A45" s="370"/>
      <c r="B45" s="373" t="s">
        <v>184</v>
      </c>
      <c r="C45" s="374" t="s">
        <v>186</v>
      </c>
      <c r="D45" s="371"/>
    </row>
    <row r="46" spans="1:11" ht="18" customHeight="1">
      <c r="B46" s="474" t="s">
        <v>185</v>
      </c>
      <c r="C46" s="474"/>
    </row>
    <row r="47" spans="1:11" ht="18" customHeight="1">
      <c r="B47" s="367" t="s">
        <v>184</v>
      </c>
      <c r="C47" s="364" t="s">
        <v>76</v>
      </c>
      <c r="D47" s="361"/>
      <c r="E47" s="362"/>
      <c r="F47" s="362"/>
      <c r="G47" s="362"/>
      <c r="H47" s="362"/>
      <c r="I47" s="362"/>
      <c r="J47" s="362"/>
      <c r="K47" s="362"/>
    </row>
    <row r="48" spans="1:11" ht="34.5" customHeight="1">
      <c r="B48" s="367" t="s">
        <v>184</v>
      </c>
      <c r="C48" s="364" t="s">
        <v>383</v>
      </c>
      <c r="D48" s="361"/>
      <c r="E48" s="362"/>
      <c r="F48" s="362"/>
      <c r="G48" s="362"/>
      <c r="H48" s="362"/>
      <c r="I48" s="362"/>
      <c r="J48" s="362"/>
      <c r="K48" s="362"/>
    </row>
    <row r="49" spans="1:11" ht="36" hidden="1" customHeight="1">
      <c r="B49" s="367" t="s">
        <v>184</v>
      </c>
      <c r="C49" s="364" t="s">
        <v>366</v>
      </c>
      <c r="D49" s="361"/>
      <c r="E49" s="362"/>
      <c r="F49" s="362"/>
      <c r="G49" s="362"/>
      <c r="H49" s="362"/>
      <c r="I49" s="362"/>
      <c r="J49" s="362"/>
      <c r="K49" s="362"/>
    </row>
    <row r="50" spans="1:11" ht="18" customHeight="1">
      <c r="B50" s="367" t="s">
        <v>184</v>
      </c>
      <c r="C50" s="364" t="s">
        <v>187</v>
      </c>
      <c r="D50" s="361"/>
      <c r="E50" s="362"/>
      <c r="F50" s="362"/>
      <c r="G50" s="362"/>
      <c r="H50" s="362"/>
      <c r="I50" s="362"/>
      <c r="J50" s="362"/>
      <c r="K50" s="362"/>
    </row>
    <row r="51" spans="1:11" ht="18" customHeight="1">
      <c r="A51" s="356"/>
      <c r="C51" s="376"/>
    </row>
    <row r="52" spans="1:11" ht="18" customHeight="1">
      <c r="A52" s="469"/>
      <c r="B52" s="469"/>
      <c r="C52" s="469"/>
      <c r="D52" s="377"/>
    </row>
    <row r="53" spans="1:11" ht="18" customHeight="1">
      <c r="A53" s="470" t="s">
        <v>77</v>
      </c>
      <c r="B53" s="470"/>
      <c r="C53" s="470"/>
      <c r="D53" s="377"/>
    </row>
    <row r="54" spans="1:11" ht="36" customHeight="1">
      <c r="A54" s="471" t="s">
        <v>188</v>
      </c>
      <c r="B54" s="471"/>
      <c r="C54" s="471"/>
    </row>
    <row r="55" spans="1:11" ht="18" customHeight="1">
      <c r="B55" s="378"/>
      <c r="C55" s="378"/>
    </row>
    <row r="56" spans="1:11" ht="18" customHeight="1">
      <c r="C56" s="379"/>
    </row>
    <row r="57" spans="1:11" ht="18" customHeight="1">
      <c r="C57" s="376"/>
    </row>
    <row r="58" spans="1:11" ht="18" customHeight="1">
      <c r="C58" s="379"/>
    </row>
    <row r="59" spans="1:11" ht="18" customHeight="1">
      <c r="B59" s="376"/>
      <c r="C59" s="376"/>
    </row>
    <row r="60" spans="1:11" ht="18" customHeight="1">
      <c r="B60" s="376"/>
      <c r="C60" s="376"/>
    </row>
    <row r="61" spans="1:11" ht="18" customHeight="1">
      <c r="B61" s="376"/>
      <c r="C61" s="376"/>
    </row>
    <row r="62" spans="1:11" ht="18" customHeight="1">
      <c r="B62" s="376"/>
      <c r="C62" s="376"/>
    </row>
    <row r="63" spans="1:11" ht="18" customHeight="1">
      <c r="B63" s="376"/>
      <c r="C63" s="376"/>
    </row>
    <row r="64" spans="1:11" ht="18" customHeight="1">
      <c r="B64" s="376"/>
      <c r="C64" s="376"/>
    </row>
    <row r="65" spans="2:11" ht="18" customHeight="1"/>
    <row r="66" spans="2:11" s="355" customFormat="1" ht="18" customHeight="1">
      <c r="B66" s="356"/>
      <c r="C66" s="356"/>
      <c r="D66" s="375"/>
      <c r="E66" s="354"/>
      <c r="F66" s="354"/>
      <c r="G66" s="354"/>
      <c r="H66" s="354"/>
      <c r="I66" s="354"/>
      <c r="J66" s="354"/>
      <c r="K66" s="354"/>
    </row>
    <row r="67" spans="2:11" s="355" customFormat="1" ht="18" customHeight="1">
      <c r="B67" s="356"/>
      <c r="C67" s="356"/>
      <c r="D67" s="375"/>
      <c r="E67" s="354"/>
      <c r="F67" s="354"/>
      <c r="G67" s="354"/>
      <c r="H67" s="354"/>
      <c r="I67" s="354"/>
      <c r="J67" s="354"/>
      <c r="K67" s="354"/>
    </row>
    <row r="68" spans="2:11" s="355" customFormat="1" ht="18" customHeight="1">
      <c r="B68" s="356"/>
      <c r="C68" s="356"/>
      <c r="D68" s="375"/>
      <c r="E68" s="354"/>
      <c r="F68" s="354"/>
      <c r="G68" s="354"/>
      <c r="H68" s="354"/>
      <c r="I68" s="354"/>
      <c r="J68" s="354"/>
      <c r="K68" s="354"/>
    </row>
    <row r="69" spans="2:11" s="355" customFormat="1" ht="18" customHeight="1">
      <c r="B69" s="356"/>
      <c r="C69" s="356"/>
      <c r="D69" s="375"/>
      <c r="E69" s="354"/>
      <c r="F69" s="354"/>
      <c r="G69" s="354"/>
      <c r="H69" s="354"/>
      <c r="I69" s="354"/>
      <c r="J69" s="354"/>
      <c r="K69" s="354"/>
    </row>
    <row r="70" spans="2:11" s="355" customFormat="1" ht="18" customHeight="1">
      <c r="B70" s="356"/>
      <c r="C70" s="356"/>
      <c r="D70" s="375"/>
      <c r="E70" s="354"/>
      <c r="F70" s="354"/>
      <c r="G70" s="354"/>
      <c r="H70" s="354"/>
      <c r="I70" s="354"/>
      <c r="J70" s="354"/>
      <c r="K70" s="354"/>
    </row>
    <row r="71" spans="2:11" s="355" customFormat="1" ht="18" customHeight="1">
      <c r="B71" s="356"/>
      <c r="C71" s="356"/>
      <c r="D71" s="375"/>
      <c r="E71" s="354"/>
      <c r="F71" s="354"/>
      <c r="G71" s="354"/>
      <c r="H71" s="354"/>
      <c r="I71" s="354"/>
      <c r="J71" s="354"/>
      <c r="K71" s="354"/>
    </row>
    <row r="72" spans="2:11" s="355" customFormat="1" ht="18" customHeight="1">
      <c r="B72" s="356"/>
      <c r="C72" s="356"/>
      <c r="D72" s="375"/>
      <c r="E72" s="354"/>
      <c r="F72" s="354"/>
      <c r="G72" s="354"/>
      <c r="H72" s="354"/>
      <c r="I72" s="354"/>
      <c r="J72" s="354"/>
      <c r="K72" s="354"/>
    </row>
    <row r="73" spans="2:11" s="355" customFormat="1" ht="18" customHeight="1">
      <c r="B73" s="356"/>
      <c r="C73" s="356"/>
      <c r="D73" s="375"/>
      <c r="E73" s="354"/>
      <c r="F73" s="354"/>
      <c r="G73" s="354"/>
      <c r="H73" s="354"/>
      <c r="I73" s="354"/>
      <c r="J73" s="354"/>
      <c r="K73" s="354"/>
    </row>
    <row r="74" spans="2:11" s="355" customFormat="1" ht="18" customHeight="1">
      <c r="B74" s="356"/>
      <c r="C74" s="356"/>
      <c r="D74" s="375"/>
      <c r="E74" s="354"/>
      <c r="F74" s="354"/>
      <c r="G74" s="354"/>
      <c r="H74" s="354"/>
      <c r="I74" s="354"/>
      <c r="J74" s="354"/>
      <c r="K74" s="354"/>
    </row>
    <row r="75" spans="2:11" s="355" customFormat="1" ht="18" customHeight="1">
      <c r="B75" s="356"/>
      <c r="C75" s="356"/>
      <c r="D75" s="375"/>
      <c r="E75" s="354"/>
      <c r="F75" s="354"/>
      <c r="G75" s="354"/>
      <c r="H75" s="354"/>
      <c r="I75" s="354"/>
      <c r="J75" s="354"/>
      <c r="K75" s="354"/>
    </row>
    <row r="76" spans="2:11" s="355" customFormat="1" ht="18" customHeight="1">
      <c r="B76" s="356"/>
      <c r="C76" s="356"/>
      <c r="D76" s="375"/>
      <c r="E76" s="354"/>
      <c r="F76" s="354"/>
      <c r="G76" s="354"/>
      <c r="H76" s="354"/>
      <c r="I76" s="354"/>
      <c r="J76" s="354"/>
      <c r="K76" s="354"/>
    </row>
    <row r="77" spans="2:11" s="355" customFormat="1" ht="18" customHeight="1">
      <c r="B77" s="356"/>
      <c r="C77" s="356"/>
      <c r="D77" s="375"/>
      <c r="E77" s="354"/>
      <c r="F77" s="354"/>
      <c r="G77" s="354"/>
      <c r="H77" s="354"/>
      <c r="I77" s="354"/>
      <c r="J77" s="354"/>
      <c r="K77" s="354"/>
    </row>
    <row r="78" spans="2:11" s="355" customFormat="1" ht="18" customHeight="1">
      <c r="B78" s="356"/>
      <c r="C78" s="356"/>
      <c r="D78" s="375"/>
      <c r="E78" s="354"/>
      <c r="F78" s="354"/>
      <c r="G78" s="354"/>
      <c r="H78" s="354"/>
      <c r="I78" s="354"/>
      <c r="J78" s="354"/>
      <c r="K78" s="354"/>
    </row>
    <row r="79" spans="2:11" s="355" customFormat="1" ht="18" customHeight="1">
      <c r="B79" s="356"/>
      <c r="C79" s="356"/>
      <c r="D79" s="375"/>
      <c r="E79" s="354"/>
      <c r="F79" s="354"/>
      <c r="G79" s="354"/>
      <c r="H79" s="354"/>
      <c r="I79" s="354"/>
      <c r="J79" s="354"/>
      <c r="K79" s="354"/>
    </row>
    <row r="80" spans="2:11" s="355" customFormat="1" ht="18" customHeight="1">
      <c r="B80" s="356"/>
      <c r="C80" s="356"/>
      <c r="D80" s="375"/>
      <c r="E80" s="354"/>
      <c r="F80" s="354"/>
      <c r="G80" s="354"/>
      <c r="H80" s="354"/>
      <c r="I80" s="354"/>
      <c r="J80" s="354"/>
      <c r="K80" s="354"/>
    </row>
    <row r="81" spans="2:11" s="355" customFormat="1" ht="18" customHeight="1">
      <c r="B81" s="356"/>
      <c r="C81" s="356"/>
      <c r="D81" s="375"/>
      <c r="E81" s="354"/>
      <c r="F81" s="354"/>
      <c r="G81" s="354"/>
      <c r="H81" s="354"/>
      <c r="I81" s="354"/>
      <c r="J81" s="354"/>
      <c r="K81" s="354"/>
    </row>
    <row r="82" spans="2:11" s="355" customFormat="1" ht="18" customHeight="1">
      <c r="B82" s="356"/>
      <c r="C82" s="356"/>
      <c r="D82" s="375"/>
      <c r="E82" s="354"/>
      <c r="F82" s="354"/>
      <c r="G82" s="354"/>
      <c r="H82" s="354"/>
      <c r="I82" s="354"/>
      <c r="J82" s="354"/>
      <c r="K82" s="354"/>
    </row>
    <row r="83" spans="2:11" s="355" customFormat="1" ht="18" customHeight="1">
      <c r="B83" s="356"/>
      <c r="C83" s="356"/>
      <c r="D83" s="375"/>
      <c r="E83" s="354"/>
      <c r="F83" s="354"/>
      <c r="G83" s="354"/>
      <c r="H83" s="354"/>
      <c r="I83" s="354"/>
      <c r="J83" s="354"/>
      <c r="K83" s="354"/>
    </row>
    <row r="84" spans="2:11" s="355" customFormat="1" ht="18" customHeight="1">
      <c r="B84" s="356"/>
      <c r="C84" s="356"/>
      <c r="D84" s="375"/>
      <c r="E84" s="354"/>
      <c r="F84" s="354"/>
      <c r="G84" s="354"/>
      <c r="H84" s="354"/>
      <c r="I84" s="354"/>
      <c r="J84" s="354"/>
      <c r="K84" s="354"/>
    </row>
    <row r="85" spans="2:11" s="355" customFormat="1" ht="18" customHeight="1">
      <c r="B85" s="356"/>
      <c r="C85" s="356"/>
      <c r="D85" s="375"/>
      <c r="E85" s="354"/>
      <c r="F85" s="354"/>
      <c r="G85" s="354"/>
      <c r="H85" s="354"/>
      <c r="I85" s="354"/>
      <c r="J85" s="354"/>
      <c r="K85" s="354"/>
    </row>
    <row r="86" spans="2:11" s="355" customFormat="1" ht="18" customHeight="1">
      <c r="B86" s="356"/>
      <c r="C86" s="356"/>
      <c r="D86" s="375"/>
      <c r="E86" s="354"/>
      <c r="F86" s="354"/>
      <c r="G86" s="354"/>
      <c r="H86" s="354"/>
      <c r="I86" s="354"/>
      <c r="J86" s="354"/>
      <c r="K86" s="354"/>
    </row>
    <row r="87" spans="2:11" s="355" customFormat="1" ht="18" customHeight="1">
      <c r="B87" s="356"/>
      <c r="C87" s="356"/>
      <c r="D87" s="375"/>
      <c r="E87" s="354"/>
      <c r="F87" s="354"/>
      <c r="G87" s="354"/>
      <c r="H87" s="354"/>
      <c r="I87" s="354"/>
      <c r="J87" s="354"/>
      <c r="K87" s="354"/>
    </row>
    <row r="88" spans="2:11" s="355" customFormat="1" ht="18" customHeight="1">
      <c r="B88" s="356"/>
      <c r="C88" s="356"/>
      <c r="D88" s="375"/>
      <c r="E88" s="354"/>
      <c r="F88" s="354"/>
      <c r="G88" s="354"/>
      <c r="H88" s="354"/>
      <c r="I88" s="354"/>
      <c r="J88" s="354"/>
      <c r="K88" s="354"/>
    </row>
    <row r="89" spans="2:11" s="355" customFormat="1" ht="18" customHeight="1">
      <c r="B89" s="356"/>
      <c r="C89" s="356"/>
      <c r="D89" s="375"/>
      <c r="E89" s="354"/>
      <c r="F89" s="354"/>
      <c r="G89" s="354"/>
      <c r="H89" s="354"/>
      <c r="I89" s="354"/>
      <c r="J89" s="354"/>
      <c r="K89" s="354"/>
    </row>
    <row r="90" spans="2:11" s="355" customFormat="1" ht="18" customHeight="1">
      <c r="B90" s="356"/>
      <c r="C90" s="356"/>
      <c r="D90" s="375"/>
      <c r="E90" s="354"/>
      <c r="F90" s="354"/>
      <c r="G90" s="354"/>
      <c r="H90" s="354"/>
      <c r="I90" s="354"/>
      <c r="J90" s="354"/>
      <c r="K90" s="354"/>
    </row>
    <row r="91" spans="2:11" s="355" customFormat="1" ht="18" customHeight="1">
      <c r="B91" s="356"/>
      <c r="C91" s="356"/>
      <c r="D91" s="375"/>
      <c r="E91" s="354"/>
      <c r="F91" s="354"/>
      <c r="G91" s="354"/>
      <c r="H91" s="354"/>
      <c r="I91" s="354"/>
      <c r="J91" s="354"/>
      <c r="K91" s="354"/>
    </row>
    <row r="92" spans="2:11" s="355" customFormat="1" ht="18" customHeight="1">
      <c r="B92" s="356"/>
      <c r="C92" s="356"/>
      <c r="D92" s="375"/>
      <c r="E92" s="354"/>
      <c r="F92" s="354"/>
      <c r="G92" s="354"/>
      <c r="H92" s="354"/>
      <c r="I92" s="354"/>
      <c r="J92" s="354"/>
      <c r="K92" s="354"/>
    </row>
    <row r="93" spans="2:11" s="355" customFormat="1" ht="18" customHeight="1">
      <c r="B93" s="356"/>
      <c r="C93" s="356"/>
      <c r="D93" s="375"/>
      <c r="E93" s="354"/>
      <c r="F93" s="354"/>
      <c r="G93" s="354"/>
      <c r="H93" s="354"/>
      <c r="I93" s="354"/>
      <c r="J93" s="354"/>
      <c r="K93" s="354"/>
    </row>
    <row r="94" spans="2:11" s="355" customFormat="1" ht="18" customHeight="1">
      <c r="B94" s="356"/>
      <c r="C94" s="356"/>
      <c r="D94" s="375"/>
      <c r="E94" s="354"/>
      <c r="F94" s="354"/>
      <c r="G94" s="354"/>
      <c r="H94" s="354"/>
      <c r="I94" s="354"/>
      <c r="J94" s="354"/>
      <c r="K94" s="354"/>
    </row>
    <row r="95" spans="2:11" s="355" customFormat="1" ht="18" customHeight="1">
      <c r="B95" s="356"/>
      <c r="C95" s="356"/>
      <c r="D95" s="375"/>
      <c r="E95" s="354"/>
      <c r="F95" s="354"/>
      <c r="G95" s="354"/>
      <c r="H95" s="354"/>
      <c r="I95" s="354"/>
      <c r="J95" s="354"/>
      <c r="K95" s="354"/>
    </row>
    <row r="96" spans="2:11" s="355" customFormat="1" ht="18" customHeight="1">
      <c r="B96" s="356"/>
      <c r="C96" s="356"/>
      <c r="D96" s="375"/>
      <c r="E96" s="354"/>
      <c r="F96" s="354"/>
      <c r="G96" s="354"/>
      <c r="H96" s="354"/>
      <c r="I96" s="354"/>
      <c r="J96" s="354"/>
      <c r="K96" s="354"/>
    </row>
    <row r="97" spans="2:11" s="355" customFormat="1" ht="18" customHeight="1">
      <c r="B97" s="356"/>
      <c r="C97" s="356"/>
      <c r="D97" s="375"/>
      <c r="E97" s="354"/>
      <c r="F97" s="354"/>
      <c r="G97" s="354"/>
      <c r="H97" s="354"/>
      <c r="I97" s="354"/>
      <c r="J97" s="354"/>
      <c r="K97" s="354"/>
    </row>
    <row r="98" spans="2:11" s="355" customFormat="1" ht="18" customHeight="1">
      <c r="B98" s="356"/>
      <c r="C98" s="356"/>
      <c r="D98" s="375"/>
      <c r="E98" s="354"/>
      <c r="F98" s="354"/>
      <c r="G98" s="354"/>
      <c r="H98" s="354"/>
      <c r="I98" s="354"/>
      <c r="J98" s="354"/>
      <c r="K98" s="354"/>
    </row>
    <row r="99" spans="2:11" s="355" customFormat="1" ht="18" customHeight="1">
      <c r="B99" s="356"/>
      <c r="C99" s="356"/>
      <c r="D99" s="375"/>
      <c r="E99" s="354"/>
      <c r="F99" s="354"/>
      <c r="G99" s="354"/>
      <c r="H99" s="354"/>
      <c r="I99" s="354"/>
      <c r="J99" s="354"/>
      <c r="K99" s="354"/>
    </row>
    <row r="100" spans="2:11" s="355" customFormat="1" ht="18" customHeight="1">
      <c r="B100" s="356"/>
      <c r="C100" s="356"/>
      <c r="D100" s="375"/>
      <c r="E100" s="354"/>
      <c r="F100" s="354"/>
      <c r="G100" s="354"/>
      <c r="H100" s="354"/>
      <c r="I100" s="354"/>
      <c r="J100" s="354"/>
      <c r="K100" s="354"/>
    </row>
    <row r="101" spans="2:11" s="355" customFormat="1" ht="18" customHeight="1">
      <c r="B101" s="356"/>
      <c r="C101" s="356"/>
      <c r="D101" s="375"/>
      <c r="E101" s="354"/>
      <c r="F101" s="354"/>
      <c r="G101" s="354"/>
      <c r="H101" s="354"/>
      <c r="I101" s="354"/>
      <c r="J101" s="354"/>
      <c r="K101" s="354"/>
    </row>
    <row r="102" spans="2:11" s="355" customFormat="1" ht="18" customHeight="1">
      <c r="B102" s="356"/>
      <c r="C102" s="356"/>
      <c r="D102" s="375"/>
      <c r="E102" s="354"/>
      <c r="F102" s="354"/>
      <c r="G102" s="354"/>
      <c r="H102" s="354"/>
      <c r="I102" s="354"/>
      <c r="J102" s="354"/>
      <c r="K102" s="354"/>
    </row>
    <row r="103" spans="2:11" s="355" customFormat="1" ht="18" customHeight="1">
      <c r="B103" s="356"/>
      <c r="C103" s="356"/>
      <c r="D103" s="375"/>
      <c r="E103" s="354"/>
      <c r="F103" s="354"/>
      <c r="G103" s="354"/>
      <c r="H103" s="354"/>
      <c r="I103" s="354"/>
      <c r="J103" s="354"/>
      <c r="K103" s="354"/>
    </row>
    <row r="104" spans="2:11" s="355" customFormat="1" ht="18" customHeight="1">
      <c r="B104" s="356"/>
      <c r="C104" s="356"/>
      <c r="D104" s="375"/>
      <c r="E104" s="354"/>
      <c r="F104" s="354"/>
      <c r="G104" s="354"/>
      <c r="H104" s="354"/>
      <c r="I104" s="354"/>
      <c r="J104" s="354"/>
      <c r="K104" s="354"/>
    </row>
    <row r="105" spans="2:11" s="355" customFormat="1" ht="18" customHeight="1">
      <c r="B105" s="356"/>
      <c r="C105" s="356"/>
      <c r="D105" s="375"/>
      <c r="E105" s="354"/>
      <c r="F105" s="354"/>
      <c r="G105" s="354"/>
      <c r="H105" s="354"/>
      <c r="I105" s="354"/>
      <c r="J105" s="354"/>
      <c r="K105" s="354"/>
    </row>
    <row r="106" spans="2:11" s="355" customFormat="1" ht="18" customHeight="1">
      <c r="B106" s="356"/>
      <c r="C106" s="356"/>
      <c r="D106" s="375"/>
      <c r="E106" s="354"/>
      <c r="F106" s="354"/>
      <c r="G106" s="354"/>
      <c r="H106" s="354"/>
      <c r="I106" s="354"/>
      <c r="J106" s="354"/>
      <c r="K106" s="354"/>
    </row>
    <row r="107" spans="2:11" s="355" customFormat="1" ht="18" customHeight="1">
      <c r="B107" s="356"/>
      <c r="C107" s="356"/>
      <c r="D107" s="375"/>
      <c r="E107" s="354"/>
      <c r="F107" s="354"/>
      <c r="G107" s="354"/>
      <c r="H107" s="354"/>
      <c r="I107" s="354"/>
      <c r="J107" s="354"/>
      <c r="K107" s="354"/>
    </row>
    <row r="108" spans="2:11" s="355" customFormat="1" ht="18" customHeight="1">
      <c r="B108" s="356"/>
      <c r="C108" s="356"/>
      <c r="D108" s="375"/>
      <c r="E108" s="354"/>
      <c r="F108" s="354"/>
      <c r="G108" s="354"/>
      <c r="H108" s="354"/>
      <c r="I108" s="354"/>
      <c r="J108" s="354"/>
      <c r="K108" s="354"/>
    </row>
    <row r="109" spans="2:11" s="355" customFormat="1" ht="18" customHeight="1">
      <c r="B109" s="356"/>
      <c r="C109" s="356"/>
      <c r="D109" s="375"/>
      <c r="E109" s="354"/>
      <c r="F109" s="354"/>
      <c r="G109" s="354"/>
      <c r="H109" s="354"/>
      <c r="I109" s="354"/>
      <c r="J109" s="354"/>
      <c r="K109" s="354"/>
    </row>
    <row r="110" spans="2:11" s="355" customFormat="1" ht="18" customHeight="1">
      <c r="B110" s="356"/>
      <c r="C110" s="356"/>
      <c r="D110" s="375"/>
      <c r="E110" s="354"/>
      <c r="F110" s="354"/>
      <c r="G110" s="354"/>
      <c r="H110" s="354"/>
      <c r="I110" s="354"/>
      <c r="J110" s="354"/>
      <c r="K110" s="354"/>
    </row>
    <row r="111" spans="2:11" s="355" customFormat="1" ht="18" customHeight="1">
      <c r="B111" s="356"/>
      <c r="C111" s="356"/>
      <c r="D111" s="375"/>
      <c r="E111" s="354"/>
      <c r="F111" s="354"/>
      <c r="G111" s="354"/>
      <c r="H111" s="354"/>
      <c r="I111" s="354"/>
      <c r="J111" s="354"/>
      <c r="K111" s="354"/>
    </row>
    <row r="112" spans="2:11" s="355" customFormat="1" ht="18" customHeight="1">
      <c r="B112" s="356"/>
      <c r="C112" s="356"/>
      <c r="D112" s="375"/>
      <c r="E112" s="354"/>
      <c r="F112" s="354"/>
      <c r="G112" s="354"/>
      <c r="H112" s="354"/>
      <c r="I112" s="354"/>
      <c r="J112" s="354"/>
      <c r="K112" s="354"/>
    </row>
    <row r="113" spans="2:11" s="355" customFormat="1" ht="18" customHeight="1">
      <c r="B113" s="356"/>
      <c r="C113" s="356"/>
      <c r="D113" s="375"/>
      <c r="E113" s="354"/>
      <c r="F113" s="354"/>
      <c r="G113" s="354"/>
      <c r="H113" s="354"/>
      <c r="I113" s="354"/>
      <c r="J113" s="354"/>
      <c r="K113" s="354"/>
    </row>
    <row r="114" spans="2:11" s="355" customFormat="1" ht="18" customHeight="1">
      <c r="B114" s="356"/>
      <c r="C114" s="356"/>
      <c r="D114" s="375"/>
      <c r="E114" s="354"/>
      <c r="F114" s="354"/>
      <c r="G114" s="354"/>
      <c r="H114" s="354"/>
      <c r="I114" s="354"/>
      <c r="J114" s="354"/>
      <c r="K114" s="354"/>
    </row>
    <row r="115" spans="2:11" s="355" customFormat="1" ht="18" customHeight="1">
      <c r="B115" s="356"/>
      <c r="C115" s="356"/>
      <c r="D115" s="375"/>
      <c r="E115" s="354"/>
      <c r="F115" s="354"/>
      <c r="G115" s="354"/>
      <c r="H115" s="354"/>
      <c r="I115" s="354"/>
      <c r="J115" s="354"/>
      <c r="K115" s="354"/>
    </row>
    <row r="116" spans="2:11" s="355" customFormat="1" ht="18" customHeight="1">
      <c r="B116" s="356"/>
      <c r="C116" s="356"/>
      <c r="D116" s="375"/>
      <c r="E116" s="354"/>
      <c r="F116" s="354"/>
      <c r="G116" s="354"/>
      <c r="H116" s="354"/>
      <c r="I116" s="354"/>
      <c r="J116" s="354"/>
      <c r="K116" s="354"/>
    </row>
    <row r="117" spans="2:11" s="355" customFormat="1" ht="18" customHeight="1">
      <c r="B117" s="356"/>
      <c r="C117" s="356"/>
      <c r="D117" s="375"/>
      <c r="E117" s="354"/>
      <c r="F117" s="354"/>
      <c r="G117" s="354"/>
      <c r="H117" s="354"/>
      <c r="I117" s="354"/>
      <c r="J117" s="354"/>
      <c r="K117" s="354"/>
    </row>
    <row r="118" spans="2:11" s="355" customFormat="1" ht="18" customHeight="1">
      <c r="B118" s="356"/>
      <c r="C118" s="356"/>
      <c r="D118" s="375"/>
      <c r="E118" s="354"/>
      <c r="F118" s="354"/>
      <c r="G118" s="354"/>
      <c r="H118" s="354"/>
      <c r="I118" s="354"/>
      <c r="J118" s="354"/>
      <c r="K118" s="354"/>
    </row>
    <row r="119" spans="2:11" s="355" customFormat="1" ht="18" customHeight="1">
      <c r="B119" s="356"/>
      <c r="C119" s="356"/>
      <c r="D119" s="375"/>
      <c r="E119" s="354"/>
      <c r="F119" s="354"/>
      <c r="G119" s="354"/>
      <c r="H119" s="354"/>
      <c r="I119" s="354"/>
      <c r="J119" s="354"/>
      <c r="K119" s="354"/>
    </row>
    <row r="120" spans="2:11" s="355" customFormat="1" ht="18" customHeight="1">
      <c r="B120" s="356"/>
      <c r="C120" s="356"/>
      <c r="D120" s="375"/>
      <c r="E120" s="354"/>
      <c r="F120" s="354"/>
      <c r="G120" s="354"/>
      <c r="H120" s="354"/>
      <c r="I120" s="354"/>
      <c r="J120" s="354"/>
      <c r="K120" s="354"/>
    </row>
    <row r="121" spans="2:11" s="355" customFormat="1" ht="18" customHeight="1">
      <c r="B121" s="356"/>
      <c r="C121" s="356"/>
      <c r="D121" s="375"/>
      <c r="E121" s="354"/>
      <c r="F121" s="354"/>
      <c r="G121" s="354"/>
      <c r="H121" s="354"/>
      <c r="I121" s="354"/>
      <c r="J121" s="354"/>
      <c r="K121" s="354"/>
    </row>
    <row r="122" spans="2:11" s="355" customFormat="1" ht="18" customHeight="1">
      <c r="B122" s="356"/>
      <c r="C122" s="356"/>
      <c r="D122" s="375"/>
      <c r="E122" s="354"/>
      <c r="F122" s="354"/>
      <c r="G122" s="354"/>
      <c r="H122" s="354"/>
      <c r="I122" s="354"/>
      <c r="J122" s="354"/>
      <c r="K122" s="354"/>
    </row>
    <row r="123" spans="2:11" s="355" customFormat="1" ht="18" customHeight="1">
      <c r="B123" s="356"/>
      <c r="C123" s="356"/>
      <c r="D123" s="375"/>
      <c r="E123" s="354"/>
      <c r="F123" s="354"/>
      <c r="G123" s="354"/>
      <c r="H123" s="354"/>
      <c r="I123" s="354"/>
      <c r="J123" s="354"/>
      <c r="K123" s="354"/>
    </row>
    <row r="124" spans="2:11" s="355" customFormat="1" ht="18" customHeight="1">
      <c r="B124" s="356"/>
      <c r="C124" s="356"/>
      <c r="D124" s="375"/>
      <c r="E124" s="354"/>
      <c r="F124" s="354"/>
      <c r="G124" s="354"/>
      <c r="H124" s="354"/>
      <c r="I124" s="354"/>
      <c r="J124" s="354"/>
      <c r="K124" s="354"/>
    </row>
    <row r="125" spans="2:11" s="355" customFormat="1" ht="18" customHeight="1">
      <c r="B125" s="356"/>
      <c r="C125" s="356"/>
      <c r="D125" s="375"/>
      <c r="E125" s="354"/>
      <c r="F125" s="354"/>
      <c r="G125" s="354"/>
      <c r="H125" s="354"/>
      <c r="I125" s="354"/>
      <c r="J125" s="354"/>
      <c r="K125" s="354"/>
    </row>
    <row r="126" spans="2:11" s="355" customFormat="1" ht="18" customHeight="1">
      <c r="B126" s="356"/>
      <c r="C126" s="356"/>
      <c r="D126" s="375"/>
      <c r="E126" s="354"/>
      <c r="F126" s="354"/>
      <c r="G126" s="354"/>
      <c r="H126" s="354"/>
      <c r="I126" s="354"/>
      <c r="J126" s="354"/>
      <c r="K126" s="354"/>
    </row>
    <row r="127" spans="2:11" s="355" customFormat="1" ht="18" customHeight="1">
      <c r="B127" s="356"/>
      <c r="C127" s="356"/>
      <c r="D127" s="375"/>
      <c r="E127" s="354"/>
      <c r="F127" s="354"/>
      <c r="G127" s="354"/>
      <c r="H127" s="354"/>
      <c r="I127" s="354"/>
      <c r="J127" s="354"/>
      <c r="K127" s="354"/>
    </row>
    <row r="128" spans="2:11" s="355" customFormat="1" ht="18" customHeight="1">
      <c r="B128" s="356"/>
      <c r="C128" s="356"/>
      <c r="D128" s="375"/>
      <c r="E128" s="354"/>
      <c r="F128" s="354"/>
      <c r="G128" s="354"/>
      <c r="H128" s="354"/>
      <c r="I128" s="354"/>
      <c r="J128" s="354"/>
      <c r="K128" s="354"/>
    </row>
    <row r="129" spans="2:11" s="355" customFormat="1" ht="18" customHeight="1">
      <c r="B129" s="356"/>
      <c r="C129" s="356"/>
      <c r="D129" s="375"/>
      <c r="E129" s="354"/>
      <c r="F129" s="354"/>
      <c r="G129" s="354"/>
      <c r="H129" s="354"/>
      <c r="I129" s="354"/>
      <c r="J129" s="354"/>
      <c r="K129" s="354"/>
    </row>
    <row r="130" spans="2:11" s="355" customFormat="1" ht="18" customHeight="1">
      <c r="B130" s="356"/>
      <c r="C130" s="356"/>
      <c r="D130" s="375"/>
      <c r="E130" s="354"/>
      <c r="F130" s="354"/>
      <c r="G130" s="354"/>
      <c r="H130" s="354"/>
      <c r="I130" s="354"/>
      <c r="J130" s="354"/>
      <c r="K130" s="354"/>
    </row>
    <row r="131" spans="2:11" s="355" customFormat="1" ht="18" customHeight="1">
      <c r="B131" s="356"/>
      <c r="C131" s="356"/>
      <c r="D131" s="375"/>
      <c r="E131" s="354"/>
      <c r="F131" s="354"/>
      <c r="G131" s="354"/>
      <c r="H131" s="354"/>
      <c r="I131" s="354"/>
      <c r="J131" s="354"/>
      <c r="K131" s="354"/>
    </row>
    <row r="132" spans="2:11" s="355" customFormat="1" ht="18" customHeight="1">
      <c r="B132" s="356"/>
      <c r="C132" s="356"/>
      <c r="D132" s="375"/>
      <c r="E132" s="354"/>
      <c r="F132" s="354"/>
      <c r="G132" s="354"/>
      <c r="H132" s="354"/>
      <c r="I132" s="354"/>
      <c r="J132" s="354"/>
      <c r="K132" s="354"/>
    </row>
    <row r="133" spans="2:11" s="355" customFormat="1" ht="18" customHeight="1">
      <c r="B133" s="356"/>
      <c r="C133" s="356"/>
      <c r="D133" s="375"/>
      <c r="E133" s="354"/>
      <c r="F133" s="354"/>
      <c r="G133" s="354"/>
      <c r="H133" s="354"/>
      <c r="I133" s="354"/>
      <c r="J133" s="354"/>
      <c r="K133" s="354"/>
    </row>
    <row r="134" spans="2:11" s="355" customFormat="1" ht="18" customHeight="1">
      <c r="B134" s="356"/>
      <c r="C134" s="356"/>
      <c r="D134" s="375"/>
      <c r="E134" s="354"/>
      <c r="F134" s="354"/>
      <c r="G134" s="354"/>
      <c r="H134" s="354"/>
      <c r="I134" s="354"/>
      <c r="J134" s="354"/>
      <c r="K134" s="354"/>
    </row>
    <row r="135" spans="2:11" s="355" customFormat="1" ht="18" customHeight="1">
      <c r="B135" s="356"/>
      <c r="C135" s="356"/>
      <c r="D135" s="375"/>
      <c r="E135" s="354"/>
      <c r="F135" s="354"/>
      <c r="G135" s="354"/>
      <c r="H135" s="354"/>
      <c r="I135" s="354"/>
      <c r="J135" s="354"/>
      <c r="K135" s="354"/>
    </row>
    <row r="136" spans="2:11" s="355" customFormat="1" ht="18" customHeight="1">
      <c r="B136" s="356"/>
      <c r="C136" s="356"/>
      <c r="D136" s="375"/>
      <c r="E136" s="354"/>
      <c r="F136" s="354"/>
      <c r="G136" s="354"/>
      <c r="H136" s="354"/>
      <c r="I136" s="354"/>
      <c r="J136" s="354"/>
      <c r="K136" s="354"/>
    </row>
    <row r="137" spans="2:11" s="355" customFormat="1" ht="18" customHeight="1">
      <c r="B137" s="356"/>
      <c r="C137" s="356"/>
      <c r="D137" s="375"/>
      <c r="E137" s="354"/>
      <c r="F137" s="354"/>
      <c r="G137" s="354"/>
      <c r="H137" s="354"/>
      <c r="I137" s="354"/>
      <c r="J137" s="354"/>
      <c r="K137" s="354"/>
    </row>
    <row r="138" spans="2:11" s="355" customFormat="1" ht="18" customHeight="1">
      <c r="B138" s="356"/>
      <c r="C138" s="356"/>
      <c r="D138" s="375"/>
      <c r="E138" s="354"/>
      <c r="F138" s="354"/>
      <c r="G138" s="354"/>
      <c r="H138" s="354"/>
      <c r="I138" s="354"/>
      <c r="J138" s="354"/>
      <c r="K138" s="354"/>
    </row>
    <row r="139" spans="2:11" s="355" customFormat="1" ht="18" customHeight="1">
      <c r="B139" s="356"/>
      <c r="C139" s="356"/>
      <c r="D139" s="375"/>
      <c r="E139" s="354"/>
      <c r="F139" s="354"/>
      <c r="G139" s="354"/>
      <c r="H139" s="354"/>
      <c r="I139" s="354"/>
      <c r="J139" s="354"/>
      <c r="K139" s="354"/>
    </row>
  </sheetData>
  <sheetProtection password="EE4F" sheet="1" selectLockedCells="1" selectUnlockedCells="1"/>
  <mergeCells count="12">
    <mergeCell ref="A52:C52"/>
    <mergeCell ref="A53:C53"/>
    <mergeCell ref="A54:C54"/>
    <mergeCell ref="B34:C34"/>
    <mergeCell ref="A1:C1"/>
    <mergeCell ref="B12:C12"/>
    <mergeCell ref="B14:C14"/>
    <mergeCell ref="B21:C21"/>
    <mergeCell ref="B27:C27"/>
    <mergeCell ref="B37:C37"/>
    <mergeCell ref="B43:C43"/>
    <mergeCell ref="B46:C46"/>
  </mergeCells>
  <pageMargins left="0.75" right="0.75" top="0.55000000000000004" bottom="0.47" header="0.32" footer="0.25"/>
  <pageSetup scale="67" orientation="portrait" r:id="rId1"/>
  <headerFooter alignWithMargins="0">
    <oddFooter>&amp;RPage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C22"/>
  <sheetViews>
    <sheetView showGridLines="0" topLeftCell="B1" zoomScale="85" zoomScaleNormal="85" zoomScaleSheetLayoutView="100" workbookViewId="0">
      <selection activeCell="D20" sqref="D20"/>
    </sheetView>
  </sheetViews>
  <sheetFormatPr defaultRowHeight="16.5"/>
  <cols>
    <col min="1" max="1" width="8" style="394" hidden="1" customWidth="1"/>
    <col min="2" max="2" width="28.875" style="393" customWidth="1"/>
    <col min="3" max="3" width="10.25" style="393" customWidth="1"/>
    <col min="4" max="4" width="47.25" style="393" customWidth="1"/>
    <col min="5" max="5" width="10.375" style="393" customWidth="1"/>
    <col min="6" max="25" width="10.375" style="402" customWidth="1"/>
    <col min="26" max="26" width="9" style="394"/>
    <col min="27" max="27" width="21" style="395" customWidth="1"/>
    <col min="28" max="28" width="9.5" style="394" customWidth="1"/>
    <col min="29" max="256" width="9" style="394"/>
    <col min="257" max="257" width="0" style="394" hidden="1" customWidth="1"/>
    <col min="258" max="258" width="28.875" style="394" customWidth="1"/>
    <col min="259" max="259" width="10.25" style="394" customWidth="1"/>
    <col min="260" max="260" width="47.25" style="394" customWidth="1"/>
    <col min="261" max="281" width="10.375" style="394" customWidth="1"/>
    <col min="282" max="282" width="9" style="394"/>
    <col min="283" max="283" width="21" style="394" customWidth="1"/>
    <col min="284" max="284" width="9.5" style="394" customWidth="1"/>
    <col min="285" max="512" width="9" style="394"/>
    <col min="513" max="513" width="0" style="394" hidden="1" customWidth="1"/>
    <col min="514" max="514" width="28.875" style="394" customWidth="1"/>
    <col min="515" max="515" width="10.25" style="394" customWidth="1"/>
    <col min="516" max="516" width="47.25" style="394" customWidth="1"/>
    <col min="517" max="537" width="10.375" style="394" customWidth="1"/>
    <col min="538" max="538" width="9" style="394"/>
    <col min="539" max="539" width="21" style="394" customWidth="1"/>
    <col min="540" max="540" width="9.5" style="394" customWidth="1"/>
    <col min="541" max="768" width="9" style="394"/>
    <col min="769" max="769" width="0" style="394" hidden="1" customWidth="1"/>
    <col min="770" max="770" width="28.875" style="394" customWidth="1"/>
    <col min="771" max="771" width="10.25" style="394" customWidth="1"/>
    <col min="772" max="772" width="47.25" style="394" customWidth="1"/>
    <col min="773" max="793" width="10.375" style="394" customWidth="1"/>
    <col min="794" max="794" width="9" style="394"/>
    <col min="795" max="795" width="21" style="394" customWidth="1"/>
    <col min="796" max="796" width="9.5" style="394" customWidth="1"/>
    <col min="797" max="1024" width="9" style="394"/>
    <col min="1025" max="1025" width="0" style="394" hidden="1" customWidth="1"/>
    <col min="1026" max="1026" width="28.875" style="394" customWidth="1"/>
    <col min="1027" max="1027" width="10.25" style="394" customWidth="1"/>
    <col min="1028" max="1028" width="47.25" style="394" customWidth="1"/>
    <col min="1029" max="1049" width="10.375" style="394" customWidth="1"/>
    <col min="1050" max="1050" width="9" style="394"/>
    <col min="1051" max="1051" width="21" style="394" customWidth="1"/>
    <col min="1052" max="1052" width="9.5" style="394" customWidth="1"/>
    <col min="1053" max="1280" width="9" style="394"/>
    <col min="1281" max="1281" width="0" style="394" hidden="1" customWidth="1"/>
    <col min="1282" max="1282" width="28.875" style="394" customWidth="1"/>
    <col min="1283" max="1283" width="10.25" style="394" customWidth="1"/>
    <col min="1284" max="1284" width="47.25" style="394" customWidth="1"/>
    <col min="1285" max="1305" width="10.375" style="394" customWidth="1"/>
    <col min="1306" max="1306" width="9" style="394"/>
    <col min="1307" max="1307" width="21" style="394" customWidth="1"/>
    <col min="1308" max="1308" width="9.5" style="394" customWidth="1"/>
    <col min="1309" max="1536" width="9" style="394"/>
    <col min="1537" max="1537" width="0" style="394" hidden="1" customWidth="1"/>
    <col min="1538" max="1538" width="28.875" style="394" customWidth="1"/>
    <col min="1539" max="1539" width="10.25" style="394" customWidth="1"/>
    <col min="1540" max="1540" width="47.25" style="394" customWidth="1"/>
    <col min="1541" max="1561" width="10.375" style="394" customWidth="1"/>
    <col min="1562" max="1562" width="9" style="394"/>
    <col min="1563" max="1563" width="21" style="394" customWidth="1"/>
    <col min="1564" max="1564" width="9.5" style="394" customWidth="1"/>
    <col min="1565" max="1792" width="9" style="394"/>
    <col min="1793" max="1793" width="0" style="394" hidden="1" customWidth="1"/>
    <col min="1794" max="1794" width="28.875" style="394" customWidth="1"/>
    <col min="1795" max="1795" width="10.25" style="394" customWidth="1"/>
    <col min="1796" max="1796" width="47.25" style="394" customWidth="1"/>
    <col min="1797" max="1817" width="10.375" style="394" customWidth="1"/>
    <col min="1818" max="1818" width="9" style="394"/>
    <col min="1819" max="1819" width="21" style="394" customWidth="1"/>
    <col min="1820" max="1820" width="9.5" style="394" customWidth="1"/>
    <col min="1821" max="2048" width="9" style="394"/>
    <col min="2049" max="2049" width="0" style="394" hidden="1" customWidth="1"/>
    <col min="2050" max="2050" width="28.875" style="394" customWidth="1"/>
    <col min="2051" max="2051" width="10.25" style="394" customWidth="1"/>
    <col min="2052" max="2052" width="47.25" style="394" customWidth="1"/>
    <col min="2053" max="2073" width="10.375" style="394" customWidth="1"/>
    <col min="2074" max="2074" width="9" style="394"/>
    <col min="2075" max="2075" width="21" style="394" customWidth="1"/>
    <col min="2076" max="2076" width="9.5" style="394" customWidth="1"/>
    <col min="2077" max="2304" width="9" style="394"/>
    <col min="2305" max="2305" width="0" style="394" hidden="1" customWidth="1"/>
    <col min="2306" max="2306" width="28.875" style="394" customWidth="1"/>
    <col min="2307" max="2307" width="10.25" style="394" customWidth="1"/>
    <col min="2308" max="2308" width="47.25" style="394" customWidth="1"/>
    <col min="2309" max="2329" width="10.375" style="394" customWidth="1"/>
    <col min="2330" max="2330" width="9" style="394"/>
    <col min="2331" max="2331" width="21" style="394" customWidth="1"/>
    <col min="2332" max="2332" width="9.5" style="394" customWidth="1"/>
    <col min="2333" max="2560" width="9" style="394"/>
    <col min="2561" max="2561" width="0" style="394" hidden="1" customWidth="1"/>
    <col min="2562" max="2562" width="28.875" style="394" customWidth="1"/>
    <col min="2563" max="2563" width="10.25" style="394" customWidth="1"/>
    <col min="2564" max="2564" width="47.25" style="394" customWidth="1"/>
    <col min="2565" max="2585" width="10.375" style="394" customWidth="1"/>
    <col min="2586" max="2586" width="9" style="394"/>
    <col min="2587" max="2587" width="21" style="394" customWidth="1"/>
    <col min="2588" max="2588" width="9.5" style="394" customWidth="1"/>
    <col min="2589" max="2816" width="9" style="394"/>
    <col min="2817" max="2817" width="0" style="394" hidden="1" customWidth="1"/>
    <col min="2818" max="2818" width="28.875" style="394" customWidth="1"/>
    <col min="2819" max="2819" width="10.25" style="394" customWidth="1"/>
    <col min="2820" max="2820" width="47.25" style="394" customWidth="1"/>
    <col min="2821" max="2841" width="10.375" style="394" customWidth="1"/>
    <col min="2842" max="2842" width="9" style="394"/>
    <col min="2843" max="2843" width="21" style="394" customWidth="1"/>
    <col min="2844" max="2844" width="9.5" style="394" customWidth="1"/>
    <col min="2845" max="3072" width="9" style="394"/>
    <col min="3073" max="3073" width="0" style="394" hidden="1" customWidth="1"/>
    <col min="3074" max="3074" width="28.875" style="394" customWidth="1"/>
    <col min="3075" max="3075" width="10.25" style="394" customWidth="1"/>
    <col min="3076" max="3076" width="47.25" style="394" customWidth="1"/>
    <col min="3077" max="3097" width="10.375" style="394" customWidth="1"/>
    <col min="3098" max="3098" width="9" style="394"/>
    <col min="3099" max="3099" width="21" style="394" customWidth="1"/>
    <col min="3100" max="3100" width="9.5" style="394" customWidth="1"/>
    <col min="3101" max="3328" width="9" style="394"/>
    <col min="3329" max="3329" width="0" style="394" hidden="1" customWidth="1"/>
    <col min="3330" max="3330" width="28.875" style="394" customWidth="1"/>
    <col min="3331" max="3331" width="10.25" style="394" customWidth="1"/>
    <col min="3332" max="3332" width="47.25" style="394" customWidth="1"/>
    <col min="3333" max="3353" width="10.375" style="394" customWidth="1"/>
    <col min="3354" max="3354" width="9" style="394"/>
    <col min="3355" max="3355" width="21" style="394" customWidth="1"/>
    <col min="3356" max="3356" width="9.5" style="394" customWidth="1"/>
    <col min="3357" max="3584" width="9" style="394"/>
    <col min="3585" max="3585" width="0" style="394" hidden="1" customWidth="1"/>
    <col min="3586" max="3586" width="28.875" style="394" customWidth="1"/>
    <col min="3587" max="3587" width="10.25" style="394" customWidth="1"/>
    <col min="3588" max="3588" width="47.25" style="394" customWidth="1"/>
    <col min="3589" max="3609" width="10.375" style="394" customWidth="1"/>
    <col min="3610" max="3610" width="9" style="394"/>
    <col min="3611" max="3611" width="21" style="394" customWidth="1"/>
    <col min="3612" max="3612" width="9.5" style="394" customWidth="1"/>
    <col min="3613" max="3840" width="9" style="394"/>
    <col min="3841" max="3841" width="0" style="394" hidden="1" customWidth="1"/>
    <col min="3842" max="3842" width="28.875" style="394" customWidth="1"/>
    <col min="3843" max="3843" width="10.25" style="394" customWidth="1"/>
    <col min="3844" max="3844" width="47.25" style="394" customWidth="1"/>
    <col min="3845" max="3865" width="10.375" style="394" customWidth="1"/>
    <col min="3866" max="3866" width="9" style="394"/>
    <col min="3867" max="3867" width="21" style="394" customWidth="1"/>
    <col min="3868" max="3868" width="9.5" style="394" customWidth="1"/>
    <col min="3869" max="4096" width="9" style="394"/>
    <col min="4097" max="4097" width="0" style="394" hidden="1" customWidth="1"/>
    <col min="4098" max="4098" width="28.875" style="394" customWidth="1"/>
    <col min="4099" max="4099" width="10.25" style="394" customWidth="1"/>
    <col min="4100" max="4100" width="47.25" style="394" customWidth="1"/>
    <col min="4101" max="4121" width="10.375" style="394" customWidth="1"/>
    <col min="4122" max="4122" width="9" style="394"/>
    <col min="4123" max="4123" width="21" style="394" customWidth="1"/>
    <col min="4124" max="4124" width="9.5" style="394" customWidth="1"/>
    <col min="4125" max="4352" width="9" style="394"/>
    <col min="4353" max="4353" width="0" style="394" hidden="1" customWidth="1"/>
    <col min="4354" max="4354" width="28.875" style="394" customWidth="1"/>
    <col min="4355" max="4355" width="10.25" style="394" customWidth="1"/>
    <col min="4356" max="4356" width="47.25" style="394" customWidth="1"/>
    <col min="4357" max="4377" width="10.375" style="394" customWidth="1"/>
    <col min="4378" max="4378" width="9" style="394"/>
    <col min="4379" max="4379" width="21" style="394" customWidth="1"/>
    <col min="4380" max="4380" width="9.5" style="394" customWidth="1"/>
    <col min="4381" max="4608" width="9" style="394"/>
    <col min="4609" max="4609" width="0" style="394" hidden="1" customWidth="1"/>
    <col min="4610" max="4610" width="28.875" style="394" customWidth="1"/>
    <col min="4611" max="4611" width="10.25" style="394" customWidth="1"/>
    <col min="4612" max="4612" width="47.25" style="394" customWidth="1"/>
    <col min="4613" max="4633" width="10.375" style="394" customWidth="1"/>
    <col min="4634" max="4634" width="9" style="394"/>
    <col min="4635" max="4635" width="21" style="394" customWidth="1"/>
    <col min="4636" max="4636" width="9.5" style="394" customWidth="1"/>
    <col min="4637" max="4864" width="9" style="394"/>
    <col min="4865" max="4865" width="0" style="394" hidden="1" customWidth="1"/>
    <col min="4866" max="4866" width="28.875" style="394" customWidth="1"/>
    <col min="4867" max="4867" width="10.25" style="394" customWidth="1"/>
    <col min="4868" max="4868" width="47.25" style="394" customWidth="1"/>
    <col min="4869" max="4889" width="10.375" style="394" customWidth="1"/>
    <col min="4890" max="4890" width="9" style="394"/>
    <col min="4891" max="4891" width="21" style="394" customWidth="1"/>
    <col min="4892" max="4892" width="9.5" style="394" customWidth="1"/>
    <col min="4893" max="5120" width="9" style="394"/>
    <col min="5121" max="5121" width="0" style="394" hidden="1" customWidth="1"/>
    <col min="5122" max="5122" width="28.875" style="394" customWidth="1"/>
    <col min="5123" max="5123" width="10.25" style="394" customWidth="1"/>
    <col min="5124" max="5124" width="47.25" style="394" customWidth="1"/>
    <col min="5125" max="5145" width="10.375" style="394" customWidth="1"/>
    <col min="5146" max="5146" width="9" style="394"/>
    <col min="5147" max="5147" width="21" style="394" customWidth="1"/>
    <col min="5148" max="5148" width="9.5" style="394" customWidth="1"/>
    <col min="5149" max="5376" width="9" style="394"/>
    <col min="5377" max="5377" width="0" style="394" hidden="1" customWidth="1"/>
    <col min="5378" max="5378" width="28.875" style="394" customWidth="1"/>
    <col min="5379" max="5379" width="10.25" style="394" customWidth="1"/>
    <col min="5380" max="5380" width="47.25" style="394" customWidth="1"/>
    <col min="5381" max="5401" width="10.375" style="394" customWidth="1"/>
    <col min="5402" max="5402" width="9" style="394"/>
    <col min="5403" max="5403" width="21" style="394" customWidth="1"/>
    <col min="5404" max="5404" width="9.5" style="394" customWidth="1"/>
    <col min="5405" max="5632" width="9" style="394"/>
    <col min="5633" max="5633" width="0" style="394" hidden="1" customWidth="1"/>
    <col min="5634" max="5634" width="28.875" style="394" customWidth="1"/>
    <col min="5635" max="5635" width="10.25" style="394" customWidth="1"/>
    <col min="5636" max="5636" width="47.25" style="394" customWidth="1"/>
    <col min="5637" max="5657" width="10.375" style="394" customWidth="1"/>
    <col min="5658" max="5658" width="9" style="394"/>
    <col min="5659" max="5659" width="21" style="394" customWidth="1"/>
    <col min="5660" max="5660" width="9.5" style="394" customWidth="1"/>
    <col min="5661" max="5888" width="9" style="394"/>
    <col min="5889" max="5889" width="0" style="394" hidden="1" customWidth="1"/>
    <col min="5890" max="5890" width="28.875" style="394" customWidth="1"/>
    <col min="5891" max="5891" width="10.25" style="394" customWidth="1"/>
    <col min="5892" max="5892" width="47.25" style="394" customWidth="1"/>
    <col min="5893" max="5913" width="10.375" style="394" customWidth="1"/>
    <col min="5914" max="5914" width="9" style="394"/>
    <col min="5915" max="5915" width="21" style="394" customWidth="1"/>
    <col min="5916" max="5916" width="9.5" style="394" customWidth="1"/>
    <col min="5917" max="6144" width="9" style="394"/>
    <col min="6145" max="6145" width="0" style="394" hidden="1" customWidth="1"/>
    <col min="6146" max="6146" width="28.875" style="394" customWidth="1"/>
    <col min="6147" max="6147" width="10.25" style="394" customWidth="1"/>
    <col min="6148" max="6148" width="47.25" style="394" customWidth="1"/>
    <col min="6149" max="6169" width="10.375" style="394" customWidth="1"/>
    <col min="6170" max="6170" width="9" style="394"/>
    <col min="6171" max="6171" width="21" style="394" customWidth="1"/>
    <col min="6172" max="6172" width="9.5" style="394" customWidth="1"/>
    <col min="6173" max="6400" width="9" style="394"/>
    <col min="6401" max="6401" width="0" style="394" hidden="1" customWidth="1"/>
    <col min="6402" max="6402" width="28.875" style="394" customWidth="1"/>
    <col min="6403" max="6403" width="10.25" style="394" customWidth="1"/>
    <col min="6404" max="6404" width="47.25" style="394" customWidth="1"/>
    <col min="6405" max="6425" width="10.375" style="394" customWidth="1"/>
    <col min="6426" max="6426" width="9" style="394"/>
    <col min="6427" max="6427" width="21" style="394" customWidth="1"/>
    <col min="6428" max="6428" width="9.5" style="394" customWidth="1"/>
    <col min="6429" max="6656" width="9" style="394"/>
    <col min="6657" max="6657" width="0" style="394" hidden="1" customWidth="1"/>
    <col min="6658" max="6658" width="28.875" style="394" customWidth="1"/>
    <col min="6659" max="6659" width="10.25" style="394" customWidth="1"/>
    <col min="6660" max="6660" width="47.25" style="394" customWidth="1"/>
    <col min="6661" max="6681" width="10.375" style="394" customWidth="1"/>
    <col min="6682" max="6682" width="9" style="394"/>
    <col min="6683" max="6683" width="21" style="394" customWidth="1"/>
    <col min="6684" max="6684" width="9.5" style="394" customWidth="1"/>
    <col min="6685" max="6912" width="9" style="394"/>
    <col min="6913" max="6913" width="0" style="394" hidden="1" customWidth="1"/>
    <col min="6914" max="6914" width="28.875" style="394" customWidth="1"/>
    <col min="6915" max="6915" width="10.25" style="394" customWidth="1"/>
    <col min="6916" max="6916" width="47.25" style="394" customWidth="1"/>
    <col min="6917" max="6937" width="10.375" style="394" customWidth="1"/>
    <col min="6938" max="6938" width="9" style="394"/>
    <col min="6939" max="6939" width="21" style="394" customWidth="1"/>
    <col min="6940" max="6940" width="9.5" style="394" customWidth="1"/>
    <col min="6941" max="7168" width="9" style="394"/>
    <col min="7169" max="7169" width="0" style="394" hidden="1" customWidth="1"/>
    <col min="7170" max="7170" width="28.875" style="394" customWidth="1"/>
    <col min="7171" max="7171" width="10.25" style="394" customWidth="1"/>
    <col min="7172" max="7172" width="47.25" style="394" customWidth="1"/>
    <col min="7173" max="7193" width="10.375" style="394" customWidth="1"/>
    <col min="7194" max="7194" width="9" style="394"/>
    <col min="7195" max="7195" width="21" style="394" customWidth="1"/>
    <col min="7196" max="7196" width="9.5" style="394" customWidth="1"/>
    <col min="7197" max="7424" width="9" style="394"/>
    <col min="7425" max="7425" width="0" style="394" hidden="1" customWidth="1"/>
    <col min="7426" max="7426" width="28.875" style="394" customWidth="1"/>
    <col min="7427" max="7427" width="10.25" style="394" customWidth="1"/>
    <col min="7428" max="7428" width="47.25" style="394" customWidth="1"/>
    <col min="7429" max="7449" width="10.375" style="394" customWidth="1"/>
    <col min="7450" max="7450" width="9" style="394"/>
    <col min="7451" max="7451" width="21" style="394" customWidth="1"/>
    <col min="7452" max="7452" width="9.5" style="394" customWidth="1"/>
    <col min="7453" max="7680" width="9" style="394"/>
    <col min="7681" max="7681" width="0" style="394" hidden="1" customWidth="1"/>
    <col min="7682" max="7682" width="28.875" style="394" customWidth="1"/>
    <col min="7683" max="7683" width="10.25" style="394" customWidth="1"/>
    <col min="7684" max="7684" width="47.25" style="394" customWidth="1"/>
    <col min="7685" max="7705" width="10.375" style="394" customWidth="1"/>
    <col min="7706" max="7706" width="9" style="394"/>
    <col min="7707" max="7707" width="21" style="394" customWidth="1"/>
    <col min="7708" max="7708" width="9.5" style="394" customWidth="1"/>
    <col min="7709" max="7936" width="9" style="394"/>
    <col min="7937" max="7937" width="0" style="394" hidden="1" customWidth="1"/>
    <col min="7938" max="7938" width="28.875" style="394" customWidth="1"/>
    <col min="7939" max="7939" width="10.25" style="394" customWidth="1"/>
    <col min="7940" max="7940" width="47.25" style="394" customWidth="1"/>
    <col min="7941" max="7961" width="10.375" style="394" customWidth="1"/>
    <col min="7962" max="7962" width="9" style="394"/>
    <col min="7963" max="7963" width="21" style="394" customWidth="1"/>
    <col min="7964" max="7964" width="9.5" style="394" customWidth="1"/>
    <col min="7965" max="8192" width="9" style="394"/>
    <col min="8193" max="8193" width="0" style="394" hidden="1" customWidth="1"/>
    <col min="8194" max="8194" width="28.875" style="394" customWidth="1"/>
    <col min="8195" max="8195" width="10.25" style="394" customWidth="1"/>
    <col min="8196" max="8196" width="47.25" style="394" customWidth="1"/>
    <col min="8197" max="8217" width="10.375" style="394" customWidth="1"/>
    <col min="8218" max="8218" width="9" style="394"/>
    <col min="8219" max="8219" width="21" style="394" customWidth="1"/>
    <col min="8220" max="8220" width="9.5" style="394" customWidth="1"/>
    <col min="8221" max="8448" width="9" style="394"/>
    <col min="8449" max="8449" width="0" style="394" hidden="1" customWidth="1"/>
    <col min="8450" max="8450" width="28.875" style="394" customWidth="1"/>
    <col min="8451" max="8451" width="10.25" style="394" customWidth="1"/>
    <col min="8452" max="8452" width="47.25" style="394" customWidth="1"/>
    <col min="8453" max="8473" width="10.375" style="394" customWidth="1"/>
    <col min="8474" max="8474" width="9" style="394"/>
    <col min="8475" max="8475" width="21" style="394" customWidth="1"/>
    <col min="8476" max="8476" width="9.5" style="394" customWidth="1"/>
    <col min="8477" max="8704" width="9" style="394"/>
    <col min="8705" max="8705" width="0" style="394" hidden="1" customWidth="1"/>
    <col min="8706" max="8706" width="28.875" style="394" customWidth="1"/>
    <col min="8707" max="8707" width="10.25" style="394" customWidth="1"/>
    <col min="8708" max="8708" width="47.25" style="394" customWidth="1"/>
    <col min="8709" max="8729" width="10.375" style="394" customWidth="1"/>
    <col min="8730" max="8730" width="9" style="394"/>
    <col min="8731" max="8731" width="21" style="394" customWidth="1"/>
    <col min="8732" max="8732" width="9.5" style="394" customWidth="1"/>
    <col min="8733" max="8960" width="9" style="394"/>
    <col min="8961" max="8961" width="0" style="394" hidden="1" customWidth="1"/>
    <col min="8962" max="8962" width="28.875" style="394" customWidth="1"/>
    <col min="8963" max="8963" width="10.25" style="394" customWidth="1"/>
    <col min="8964" max="8964" width="47.25" style="394" customWidth="1"/>
    <col min="8965" max="8985" width="10.375" style="394" customWidth="1"/>
    <col min="8986" max="8986" width="9" style="394"/>
    <col min="8987" max="8987" width="21" style="394" customWidth="1"/>
    <col min="8988" max="8988" width="9.5" style="394" customWidth="1"/>
    <col min="8989" max="9216" width="9" style="394"/>
    <col min="9217" max="9217" width="0" style="394" hidden="1" customWidth="1"/>
    <col min="9218" max="9218" width="28.875" style="394" customWidth="1"/>
    <col min="9219" max="9219" width="10.25" style="394" customWidth="1"/>
    <col min="9220" max="9220" width="47.25" style="394" customWidth="1"/>
    <col min="9221" max="9241" width="10.375" style="394" customWidth="1"/>
    <col min="9242" max="9242" width="9" style="394"/>
    <col min="9243" max="9243" width="21" style="394" customWidth="1"/>
    <col min="9244" max="9244" width="9.5" style="394" customWidth="1"/>
    <col min="9245" max="9472" width="9" style="394"/>
    <col min="9473" max="9473" width="0" style="394" hidden="1" customWidth="1"/>
    <col min="9474" max="9474" width="28.875" style="394" customWidth="1"/>
    <col min="9475" max="9475" width="10.25" style="394" customWidth="1"/>
    <col min="9476" max="9476" width="47.25" style="394" customWidth="1"/>
    <col min="9477" max="9497" width="10.375" style="394" customWidth="1"/>
    <col min="9498" max="9498" width="9" style="394"/>
    <col min="9499" max="9499" width="21" style="394" customWidth="1"/>
    <col min="9500" max="9500" width="9.5" style="394" customWidth="1"/>
    <col min="9501" max="9728" width="9" style="394"/>
    <col min="9729" max="9729" width="0" style="394" hidden="1" customWidth="1"/>
    <col min="9730" max="9730" width="28.875" style="394" customWidth="1"/>
    <col min="9731" max="9731" width="10.25" style="394" customWidth="1"/>
    <col min="9732" max="9732" width="47.25" style="394" customWidth="1"/>
    <col min="9733" max="9753" width="10.375" style="394" customWidth="1"/>
    <col min="9754" max="9754" width="9" style="394"/>
    <col min="9755" max="9755" width="21" style="394" customWidth="1"/>
    <col min="9756" max="9756" width="9.5" style="394" customWidth="1"/>
    <col min="9757" max="9984" width="9" style="394"/>
    <col min="9985" max="9985" width="0" style="394" hidden="1" customWidth="1"/>
    <col min="9986" max="9986" width="28.875" style="394" customWidth="1"/>
    <col min="9987" max="9987" width="10.25" style="394" customWidth="1"/>
    <col min="9988" max="9988" width="47.25" style="394" customWidth="1"/>
    <col min="9989" max="10009" width="10.375" style="394" customWidth="1"/>
    <col min="10010" max="10010" width="9" style="394"/>
    <col min="10011" max="10011" width="21" style="394" customWidth="1"/>
    <col min="10012" max="10012" width="9.5" style="394" customWidth="1"/>
    <col min="10013" max="10240" width="9" style="394"/>
    <col min="10241" max="10241" width="0" style="394" hidden="1" customWidth="1"/>
    <col min="10242" max="10242" width="28.875" style="394" customWidth="1"/>
    <col min="10243" max="10243" width="10.25" style="394" customWidth="1"/>
    <col min="10244" max="10244" width="47.25" style="394" customWidth="1"/>
    <col min="10245" max="10265" width="10.375" style="394" customWidth="1"/>
    <col min="10266" max="10266" width="9" style="394"/>
    <col min="10267" max="10267" width="21" style="394" customWidth="1"/>
    <col min="10268" max="10268" width="9.5" style="394" customWidth="1"/>
    <col min="10269" max="10496" width="9" style="394"/>
    <col min="10497" max="10497" width="0" style="394" hidden="1" customWidth="1"/>
    <col min="10498" max="10498" width="28.875" style="394" customWidth="1"/>
    <col min="10499" max="10499" width="10.25" style="394" customWidth="1"/>
    <col min="10500" max="10500" width="47.25" style="394" customWidth="1"/>
    <col min="10501" max="10521" width="10.375" style="394" customWidth="1"/>
    <col min="10522" max="10522" width="9" style="394"/>
    <col min="10523" max="10523" width="21" style="394" customWidth="1"/>
    <col min="10524" max="10524" width="9.5" style="394" customWidth="1"/>
    <col min="10525" max="10752" width="9" style="394"/>
    <col min="10753" max="10753" width="0" style="394" hidden="1" customWidth="1"/>
    <col min="10754" max="10754" width="28.875" style="394" customWidth="1"/>
    <col min="10755" max="10755" width="10.25" style="394" customWidth="1"/>
    <col min="10756" max="10756" width="47.25" style="394" customWidth="1"/>
    <col min="10757" max="10777" width="10.375" style="394" customWidth="1"/>
    <col min="10778" max="10778" width="9" style="394"/>
    <col min="10779" max="10779" width="21" style="394" customWidth="1"/>
    <col min="10780" max="10780" width="9.5" style="394" customWidth="1"/>
    <col min="10781" max="11008" width="9" style="394"/>
    <col min="11009" max="11009" width="0" style="394" hidden="1" customWidth="1"/>
    <col min="11010" max="11010" width="28.875" style="394" customWidth="1"/>
    <col min="11011" max="11011" width="10.25" style="394" customWidth="1"/>
    <col min="11012" max="11012" width="47.25" style="394" customWidth="1"/>
    <col min="11013" max="11033" width="10.375" style="394" customWidth="1"/>
    <col min="11034" max="11034" width="9" style="394"/>
    <col min="11035" max="11035" width="21" style="394" customWidth="1"/>
    <col min="11036" max="11036" width="9.5" style="394" customWidth="1"/>
    <col min="11037" max="11264" width="9" style="394"/>
    <col min="11265" max="11265" width="0" style="394" hidden="1" customWidth="1"/>
    <col min="11266" max="11266" width="28.875" style="394" customWidth="1"/>
    <col min="11267" max="11267" width="10.25" style="394" customWidth="1"/>
    <col min="11268" max="11268" width="47.25" style="394" customWidth="1"/>
    <col min="11269" max="11289" width="10.375" style="394" customWidth="1"/>
    <col min="11290" max="11290" width="9" style="394"/>
    <col min="11291" max="11291" width="21" style="394" customWidth="1"/>
    <col min="11292" max="11292" width="9.5" style="394" customWidth="1"/>
    <col min="11293" max="11520" width="9" style="394"/>
    <col min="11521" max="11521" width="0" style="394" hidden="1" customWidth="1"/>
    <col min="11522" max="11522" width="28.875" style="394" customWidth="1"/>
    <col min="11523" max="11523" width="10.25" style="394" customWidth="1"/>
    <col min="11524" max="11524" width="47.25" style="394" customWidth="1"/>
    <col min="11525" max="11545" width="10.375" style="394" customWidth="1"/>
    <col min="11546" max="11546" width="9" style="394"/>
    <col min="11547" max="11547" width="21" style="394" customWidth="1"/>
    <col min="11548" max="11548" width="9.5" style="394" customWidth="1"/>
    <col min="11549" max="11776" width="9" style="394"/>
    <col min="11777" max="11777" width="0" style="394" hidden="1" customWidth="1"/>
    <col min="11778" max="11778" width="28.875" style="394" customWidth="1"/>
    <col min="11779" max="11779" width="10.25" style="394" customWidth="1"/>
    <col min="11780" max="11780" width="47.25" style="394" customWidth="1"/>
    <col min="11781" max="11801" width="10.375" style="394" customWidth="1"/>
    <col min="11802" max="11802" width="9" style="394"/>
    <col min="11803" max="11803" width="21" style="394" customWidth="1"/>
    <col min="11804" max="11804" width="9.5" style="394" customWidth="1"/>
    <col min="11805" max="12032" width="9" style="394"/>
    <col min="12033" max="12033" width="0" style="394" hidden="1" customWidth="1"/>
    <col min="12034" max="12034" width="28.875" style="394" customWidth="1"/>
    <col min="12035" max="12035" width="10.25" style="394" customWidth="1"/>
    <col min="12036" max="12036" width="47.25" style="394" customWidth="1"/>
    <col min="12037" max="12057" width="10.375" style="394" customWidth="1"/>
    <col min="12058" max="12058" width="9" style="394"/>
    <col min="12059" max="12059" width="21" style="394" customWidth="1"/>
    <col min="12060" max="12060" width="9.5" style="394" customWidth="1"/>
    <col min="12061" max="12288" width="9" style="394"/>
    <col min="12289" max="12289" width="0" style="394" hidden="1" customWidth="1"/>
    <col min="12290" max="12290" width="28.875" style="394" customWidth="1"/>
    <col min="12291" max="12291" width="10.25" style="394" customWidth="1"/>
    <col min="12292" max="12292" width="47.25" style="394" customWidth="1"/>
    <col min="12293" max="12313" width="10.375" style="394" customWidth="1"/>
    <col min="12314" max="12314" width="9" style="394"/>
    <col min="12315" max="12315" width="21" style="394" customWidth="1"/>
    <col min="12316" max="12316" width="9.5" style="394" customWidth="1"/>
    <col min="12317" max="12544" width="9" style="394"/>
    <col min="12545" max="12545" width="0" style="394" hidden="1" customWidth="1"/>
    <col min="12546" max="12546" width="28.875" style="394" customWidth="1"/>
    <col min="12547" max="12547" width="10.25" style="394" customWidth="1"/>
    <col min="12548" max="12548" width="47.25" style="394" customWidth="1"/>
    <col min="12549" max="12569" width="10.375" style="394" customWidth="1"/>
    <col min="12570" max="12570" width="9" style="394"/>
    <col min="12571" max="12571" width="21" style="394" customWidth="1"/>
    <col min="12572" max="12572" width="9.5" style="394" customWidth="1"/>
    <col min="12573" max="12800" width="9" style="394"/>
    <col min="12801" max="12801" width="0" style="394" hidden="1" customWidth="1"/>
    <col min="12802" max="12802" width="28.875" style="394" customWidth="1"/>
    <col min="12803" max="12803" width="10.25" style="394" customWidth="1"/>
    <col min="12804" max="12804" width="47.25" style="394" customWidth="1"/>
    <col min="12805" max="12825" width="10.375" style="394" customWidth="1"/>
    <col min="12826" max="12826" width="9" style="394"/>
    <col min="12827" max="12827" width="21" style="394" customWidth="1"/>
    <col min="12828" max="12828" width="9.5" style="394" customWidth="1"/>
    <col min="12829" max="13056" width="9" style="394"/>
    <col min="13057" max="13057" width="0" style="394" hidden="1" customWidth="1"/>
    <col min="13058" max="13058" width="28.875" style="394" customWidth="1"/>
    <col min="13059" max="13059" width="10.25" style="394" customWidth="1"/>
    <col min="13060" max="13060" width="47.25" style="394" customWidth="1"/>
    <col min="13061" max="13081" width="10.375" style="394" customWidth="1"/>
    <col min="13082" max="13082" width="9" style="394"/>
    <col min="13083" max="13083" width="21" style="394" customWidth="1"/>
    <col min="13084" max="13084" width="9.5" style="394" customWidth="1"/>
    <col min="13085" max="13312" width="9" style="394"/>
    <col min="13313" max="13313" width="0" style="394" hidden="1" customWidth="1"/>
    <col min="13314" max="13314" width="28.875" style="394" customWidth="1"/>
    <col min="13315" max="13315" width="10.25" style="394" customWidth="1"/>
    <col min="13316" max="13316" width="47.25" style="394" customWidth="1"/>
    <col min="13317" max="13337" width="10.375" style="394" customWidth="1"/>
    <col min="13338" max="13338" width="9" style="394"/>
    <col min="13339" max="13339" width="21" style="394" customWidth="1"/>
    <col min="13340" max="13340" width="9.5" style="394" customWidth="1"/>
    <col min="13341" max="13568" width="9" style="394"/>
    <col min="13569" max="13569" width="0" style="394" hidden="1" customWidth="1"/>
    <col min="13570" max="13570" width="28.875" style="394" customWidth="1"/>
    <col min="13571" max="13571" width="10.25" style="394" customWidth="1"/>
    <col min="13572" max="13572" width="47.25" style="394" customWidth="1"/>
    <col min="13573" max="13593" width="10.375" style="394" customWidth="1"/>
    <col min="13594" max="13594" width="9" style="394"/>
    <col min="13595" max="13595" width="21" style="394" customWidth="1"/>
    <col min="13596" max="13596" width="9.5" style="394" customWidth="1"/>
    <col min="13597" max="13824" width="9" style="394"/>
    <col min="13825" max="13825" width="0" style="394" hidden="1" customWidth="1"/>
    <col min="13826" max="13826" width="28.875" style="394" customWidth="1"/>
    <col min="13827" max="13827" width="10.25" style="394" customWidth="1"/>
    <col min="13828" max="13828" width="47.25" style="394" customWidth="1"/>
    <col min="13829" max="13849" width="10.375" style="394" customWidth="1"/>
    <col min="13850" max="13850" width="9" style="394"/>
    <col min="13851" max="13851" width="21" style="394" customWidth="1"/>
    <col min="13852" max="13852" width="9.5" style="394" customWidth="1"/>
    <col min="13853" max="14080" width="9" style="394"/>
    <col min="14081" max="14081" width="0" style="394" hidden="1" customWidth="1"/>
    <col min="14082" max="14082" width="28.875" style="394" customWidth="1"/>
    <col min="14083" max="14083" width="10.25" style="394" customWidth="1"/>
    <col min="14084" max="14084" width="47.25" style="394" customWidth="1"/>
    <col min="14085" max="14105" width="10.375" style="394" customWidth="1"/>
    <col min="14106" max="14106" width="9" style="394"/>
    <col min="14107" max="14107" width="21" style="394" customWidth="1"/>
    <col min="14108" max="14108" width="9.5" style="394" customWidth="1"/>
    <col min="14109" max="14336" width="9" style="394"/>
    <col min="14337" max="14337" width="0" style="394" hidden="1" customWidth="1"/>
    <col min="14338" max="14338" width="28.875" style="394" customWidth="1"/>
    <col min="14339" max="14339" width="10.25" style="394" customWidth="1"/>
    <col min="14340" max="14340" width="47.25" style="394" customWidth="1"/>
    <col min="14341" max="14361" width="10.375" style="394" customWidth="1"/>
    <col min="14362" max="14362" width="9" style="394"/>
    <col min="14363" max="14363" width="21" style="394" customWidth="1"/>
    <col min="14364" max="14364" width="9.5" style="394" customWidth="1"/>
    <col min="14365" max="14592" width="9" style="394"/>
    <col min="14593" max="14593" width="0" style="394" hidden="1" customWidth="1"/>
    <col min="14594" max="14594" width="28.875" style="394" customWidth="1"/>
    <col min="14595" max="14595" width="10.25" style="394" customWidth="1"/>
    <col min="14596" max="14596" width="47.25" style="394" customWidth="1"/>
    <col min="14597" max="14617" width="10.375" style="394" customWidth="1"/>
    <col min="14618" max="14618" width="9" style="394"/>
    <col min="14619" max="14619" width="21" style="394" customWidth="1"/>
    <col min="14620" max="14620" width="9.5" style="394" customWidth="1"/>
    <col min="14621" max="14848" width="9" style="394"/>
    <col min="14849" max="14849" width="0" style="394" hidden="1" customWidth="1"/>
    <col min="14850" max="14850" width="28.875" style="394" customWidth="1"/>
    <col min="14851" max="14851" width="10.25" style="394" customWidth="1"/>
    <col min="14852" max="14852" width="47.25" style="394" customWidth="1"/>
    <col min="14853" max="14873" width="10.375" style="394" customWidth="1"/>
    <col min="14874" max="14874" width="9" style="394"/>
    <col min="14875" max="14875" width="21" style="394" customWidth="1"/>
    <col min="14876" max="14876" width="9.5" style="394" customWidth="1"/>
    <col min="14877" max="15104" width="9" style="394"/>
    <col min="15105" max="15105" width="0" style="394" hidden="1" customWidth="1"/>
    <col min="15106" max="15106" width="28.875" style="394" customWidth="1"/>
    <col min="15107" max="15107" width="10.25" style="394" customWidth="1"/>
    <col min="15108" max="15108" width="47.25" style="394" customWidth="1"/>
    <col min="15109" max="15129" width="10.375" style="394" customWidth="1"/>
    <col min="15130" max="15130" width="9" style="394"/>
    <col min="15131" max="15131" width="21" style="394" customWidth="1"/>
    <col min="15132" max="15132" width="9.5" style="394" customWidth="1"/>
    <col min="15133" max="15360" width="9" style="394"/>
    <col min="15361" max="15361" width="0" style="394" hidden="1" customWidth="1"/>
    <col min="15362" max="15362" width="28.875" style="394" customWidth="1"/>
    <col min="15363" max="15363" width="10.25" style="394" customWidth="1"/>
    <col min="15364" max="15364" width="47.25" style="394" customWidth="1"/>
    <col min="15365" max="15385" width="10.375" style="394" customWidth="1"/>
    <col min="15386" max="15386" width="9" style="394"/>
    <col min="15387" max="15387" width="21" style="394" customWidth="1"/>
    <col min="15388" max="15388" width="9.5" style="394" customWidth="1"/>
    <col min="15389" max="15616" width="9" style="394"/>
    <col min="15617" max="15617" width="0" style="394" hidden="1" customWidth="1"/>
    <col min="15618" max="15618" width="28.875" style="394" customWidth="1"/>
    <col min="15619" max="15619" width="10.25" style="394" customWidth="1"/>
    <col min="15620" max="15620" width="47.25" style="394" customWidth="1"/>
    <col min="15621" max="15641" width="10.375" style="394" customWidth="1"/>
    <col min="15642" max="15642" width="9" style="394"/>
    <col min="15643" max="15643" width="21" style="394" customWidth="1"/>
    <col min="15644" max="15644" width="9.5" style="394" customWidth="1"/>
    <col min="15645" max="15872" width="9" style="394"/>
    <col min="15873" max="15873" width="0" style="394" hidden="1" customWidth="1"/>
    <col min="15874" max="15874" width="28.875" style="394" customWidth="1"/>
    <col min="15875" max="15875" width="10.25" style="394" customWidth="1"/>
    <col min="15876" max="15876" width="47.25" style="394" customWidth="1"/>
    <col min="15877" max="15897" width="10.375" style="394" customWidth="1"/>
    <col min="15898" max="15898" width="9" style="394"/>
    <col min="15899" max="15899" width="21" style="394" customWidth="1"/>
    <col min="15900" max="15900" width="9.5" style="394" customWidth="1"/>
    <col min="15901" max="16128" width="9" style="394"/>
    <col min="16129" max="16129" width="0" style="394" hidden="1" customWidth="1"/>
    <col min="16130" max="16130" width="28.875" style="394" customWidth="1"/>
    <col min="16131" max="16131" width="10.25" style="394" customWidth="1"/>
    <col min="16132" max="16132" width="47.25" style="394" customWidth="1"/>
    <col min="16133" max="16153" width="10.375" style="394" customWidth="1"/>
    <col min="16154" max="16154" width="9" style="394"/>
    <col min="16155" max="16155" width="21" style="394" customWidth="1"/>
    <col min="16156" max="16156" width="9.5" style="394" customWidth="1"/>
    <col min="16157" max="16384" width="9" style="394"/>
  </cols>
  <sheetData>
    <row r="1" spans="2:29" s="389" customFormat="1" ht="61.5" customHeight="1">
      <c r="B1" s="475" t="str">
        <f>[1]Basic!B1</f>
        <v>Procurement of New Battery Bank sets at Dalkhola and Berhampore substations in ER-II</v>
      </c>
      <c r="C1" s="475"/>
      <c r="D1" s="475"/>
      <c r="E1" s="386"/>
      <c r="F1" s="387"/>
      <c r="G1" s="388"/>
      <c r="H1" s="388"/>
      <c r="I1" s="388"/>
      <c r="J1" s="388"/>
      <c r="K1" s="388"/>
      <c r="L1" s="388"/>
      <c r="M1" s="388"/>
      <c r="N1" s="388"/>
      <c r="O1" s="388"/>
      <c r="P1" s="388"/>
      <c r="Q1" s="388"/>
      <c r="R1" s="388"/>
      <c r="S1" s="388"/>
      <c r="T1" s="388"/>
      <c r="U1" s="388"/>
      <c r="V1" s="388"/>
      <c r="W1" s="388"/>
      <c r="X1" s="388"/>
      <c r="Y1" s="388"/>
      <c r="AA1" s="390"/>
      <c r="AB1" s="391"/>
      <c r="AC1" s="391"/>
    </row>
    <row r="2" spans="2:29" ht="20.100000000000001" customHeight="1">
      <c r="B2" s="476" t="str">
        <f>Basic!B2</f>
        <v>ER-II/KOL/CS/I-2597/Rfx-5002001519 DATED 11.01.2021</v>
      </c>
      <c r="C2" s="476"/>
      <c r="D2" s="476"/>
      <c r="E2" s="392"/>
      <c r="F2" s="393"/>
      <c r="G2" s="393"/>
      <c r="H2" s="393"/>
      <c r="I2" s="393"/>
      <c r="J2" s="393"/>
      <c r="K2" s="393"/>
      <c r="L2" s="393"/>
      <c r="M2" s="393"/>
      <c r="N2" s="393"/>
      <c r="O2" s="393"/>
      <c r="P2" s="393"/>
      <c r="Q2" s="393"/>
      <c r="R2" s="393"/>
      <c r="S2" s="393"/>
      <c r="T2" s="393"/>
      <c r="U2" s="393"/>
      <c r="V2" s="393"/>
      <c r="W2" s="393"/>
      <c r="X2" s="393"/>
      <c r="Y2" s="393"/>
      <c r="AA2" s="395" t="s">
        <v>384</v>
      </c>
      <c r="AB2" s="396">
        <v>1</v>
      </c>
      <c r="AC2" s="397"/>
    </row>
    <row r="3" spans="2:29" ht="12" customHeight="1">
      <c r="B3" s="398"/>
      <c r="C3" s="398"/>
      <c r="D3" s="398"/>
      <c r="E3" s="398"/>
      <c r="F3" s="393"/>
      <c r="G3" s="393"/>
      <c r="H3" s="393"/>
      <c r="I3" s="393"/>
      <c r="J3" s="393"/>
      <c r="K3" s="393"/>
      <c r="L3" s="393"/>
      <c r="M3" s="393"/>
      <c r="N3" s="393"/>
      <c r="O3" s="393"/>
      <c r="P3" s="393"/>
      <c r="Q3" s="393"/>
      <c r="R3" s="393"/>
      <c r="S3" s="393"/>
      <c r="T3" s="393"/>
      <c r="U3" s="393"/>
      <c r="V3" s="393"/>
      <c r="W3" s="393"/>
      <c r="X3" s="393"/>
      <c r="Y3" s="393"/>
      <c r="AA3" s="395" t="s">
        <v>385</v>
      </c>
      <c r="AB3" s="396">
        <v>2</v>
      </c>
      <c r="AC3" s="397"/>
    </row>
    <row r="4" spans="2:29" ht="20.100000000000001" customHeight="1">
      <c r="B4" s="477" t="s">
        <v>158</v>
      </c>
      <c r="C4" s="477"/>
      <c r="D4" s="477"/>
      <c r="E4" s="398"/>
      <c r="F4" s="393"/>
      <c r="G4" s="393"/>
      <c r="H4" s="393"/>
      <c r="I4" s="393"/>
      <c r="J4" s="393"/>
      <c r="K4" s="393"/>
      <c r="L4" s="393"/>
      <c r="M4" s="393"/>
      <c r="N4" s="393"/>
      <c r="O4" s="393"/>
      <c r="P4" s="393"/>
      <c r="Q4" s="393"/>
      <c r="R4" s="393"/>
      <c r="S4" s="393"/>
      <c r="T4" s="393"/>
      <c r="U4" s="393"/>
      <c r="V4" s="393"/>
      <c r="W4" s="393"/>
      <c r="X4" s="393"/>
      <c r="Y4" s="393"/>
      <c r="AA4" s="395" t="s">
        <v>386</v>
      </c>
      <c r="AB4" s="396"/>
      <c r="AC4" s="397"/>
    </row>
    <row r="5" spans="2:29" ht="12" customHeight="1">
      <c r="B5" s="399"/>
      <c r="C5" s="399"/>
      <c r="F5" s="393"/>
      <c r="G5" s="393"/>
      <c r="H5" s="393"/>
      <c r="I5" s="393"/>
      <c r="J5" s="393"/>
      <c r="K5" s="393"/>
      <c r="L5" s="393"/>
      <c r="M5" s="393"/>
      <c r="N5" s="393"/>
      <c r="O5" s="393"/>
      <c r="P5" s="393"/>
      <c r="Q5" s="393"/>
      <c r="R5" s="393"/>
      <c r="S5" s="393"/>
      <c r="T5" s="393"/>
      <c r="U5" s="393"/>
      <c r="V5" s="393"/>
      <c r="W5" s="393"/>
      <c r="X5" s="393"/>
      <c r="Y5" s="393"/>
      <c r="AB5" s="397"/>
      <c r="AC5" s="397"/>
    </row>
    <row r="6" spans="2:29" ht="19.5" customHeight="1">
      <c r="B6" s="401"/>
      <c r="C6" s="401"/>
      <c r="D6" s="400"/>
    </row>
    <row r="7" spans="2:29">
      <c r="B7" s="403" t="s">
        <v>253</v>
      </c>
      <c r="C7" s="404"/>
      <c r="D7" s="420"/>
    </row>
    <row r="8" spans="2:29">
      <c r="B8" s="406" t="s">
        <v>387</v>
      </c>
      <c r="C8" s="407"/>
      <c r="D8" s="421"/>
    </row>
    <row r="9" spans="2:29">
      <c r="B9" s="408"/>
      <c r="C9" s="409"/>
      <c r="D9" s="422"/>
    </row>
    <row r="10" spans="2:29">
      <c r="B10" s="410"/>
      <c r="C10" s="411"/>
      <c r="D10" s="422"/>
    </row>
    <row r="11" spans="2:29" ht="20.100000000000001" hidden="1" customHeight="1">
      <c r="D11" s="401"/>
    </row>
    <row r="12" spans="2:29" hidden="1">
      <c r="B12" s="403" t="e">
        <f>IF(#REF!="Orignal Equipment Manufacturer","",IF(#REF!="Licensee of a Manufacturer","Name of Manufacturer [Licenser]","Name of Manufacturer"))</f>
        <v>#REF!</v>
      </c>
      <c r="C12" s="404"/>
      <c r="D12" s="405"/>
    </row>
    <row r="13" spans="2:29" hidden="1">
      <c r="B13" s="406" t="s">
        <v>388</v>
      </c>
      <c r="C13" s="407"/>
      <c r="D13" s="405"/>
    </row>
    <row r="14" spans="2:29" hidden="1">
      <c r="B14" s="408"/>
      <c r="C14" s="409"/>
      <c r="D14" s="405"/>
    </row>
    <row r="15" spans="2:29" hidden="1">
      <c r="B15" s="410"/>
      <c r="C15" s="411"/>
      <c r="D15" s="405"/>
    </row>
    <row r="16" spans="2:29" ht="20.100000000000001" customHeight="1">
      <c r="D16" s="401"/>
      <c r="AB16" s="412">
        <v>42421</v>
      </c>
    </row>
    <row r="17" spans="2:28">
      <c r="B17" s="413" t="s">
        <v>159</v>
      </c>
      <c r="C17" s="414"/>
      <c r="D17" s="420"/>
      <c r="AB17" s="412">
        <v>46022</v>
      </c>
    </row>
    <row r="18" spans="2:28">
      <c r="B18" s="413" t="s">
        <v>160</v>
      </c>
      <c r="C18" s="414"/>
      <c r="D18" s="420"/>
    </row>
    <row r="19" spans="2:28" ht="21" customHeight="1">
      <c r="B19" s="415"/>
      <c r="C19" s="415"/>
      <c r="D19" s="416"/>
    </row>
    <row r="20" spans="2:28" ht="21" customHeight="1">
      <c r="B20" s="413" t="s">
        <v>161</v>
      </c>
      <c r="C20" s="414"/>
      <c r="D20" s="417"/>
      <c r="E20" s="402"/>
    </row>
    <row r="21" spans="2:28" ht="21" customHeight="1">
      <c r="B21" s="413" t="s">
        <v>162</v>
      </c>
      <c r="C21" s="414"/>
      <c r="D21" s="420"/>
      <c r="E21" s="402"/>
    </row>
    <row r="22" spans="2:28">
      <c r="E22" s="402"/>
    </row>
  </sheetData>
  <sheetProtection password="EE4F" sheet="1" formatColumns="0" formatRows="0" selectLockedCells="1"/>
  <mergeCells count="3">
    <mergeCell ref="B1:D1"/>
    <mergeCell ref="B2:D2"/>
    <mergeCell ref="B4:D4"/>
  </mergeCells>
  <conditionalFormatting sqref="D6">
    <cfRule type="expression" dxfId="8" priority="2" stopIfTrue="1">
      <formula>#REF!=0</formula>
    </cfRule>
  </conditionalFormatting>
  <conditionalFormatting sqref="B12:C15">
    <cfRule type="expression" dxfId="7" priority="1" stopIfTrue="1">
      <formula>#REF!= "Individual Firm"</formula>
    </cfRule>
  </conditionalFormatting>
  <dataValidations count="2">
    <dataValidation type="date" allowBlank="1" showInputMessage="1" showErrorMessage="1" error="Enter date in dd-mmm-yy format. Example 01-oct-10" sqref="D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D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D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D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D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D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D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D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D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D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D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D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D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D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D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D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formula1>AB16</formula1>
      <formula2>AB17</formula2>
    </dataValidation>
    <dataValidation type="list" allowBlank="1" showInputMessage="1" showErrorMessage="1" sqref="D65541 IZ65541 SV65541 ACR65541 AMN65541 AWJ65541 BGF65541 BQB65541 BZX65541 CJT65541 CTP65541 DDL65541 DNH65541 DXD65541 EGZ65541 EQV65541 FAR65541 FKN65541 FUJ65541 GEF65541 GOB65541 GXX65541 HHT65541 HRP65541 IBL65541 ILH65541 IVD65541 JEZ65541 JOV65541 JYR65541 KIN65541 KSJ65541 LCF65541 LMB65541 LVX65541 MFT65541 MPP65541 MZL65541 NJH65541 NTD65541 OCZ65541 OMV65541 OWR65541 PGN65541 PQJ65541 QAF65541 QKB65541 QTX65541 RDT65541 RNP65541 RXL65541 SHH65541 SRD65541 TAZ65541 TKV65541 TUR65541 UEN65541 UOJ65541 UYF65541 VIB65541 VRX65541 WBT65541 WLP65541 WVL65541 D131077 IZ131077 SV131077 ACR131077 AMN131077 AWJ131077 BGF131077 BQB131077 BZX131077 CJT131077 CTP131077 DDL131077 DNH131077 DXD131077 EGZ131077 EQV131077 FAR131077 FKN131077 FUJ131077 GEF131077 GOB131077 GXX131077 HHT131077 HRP131077 IBL131077 ILH131077 IVD131077 JEZ131077 JOV131077 JYR131077 KIN131077 KSJ131077 LCF131077 LMB131077 LVX131077 MFT131077 MPP131077 MZL131077 NJH131077 NTD131077 OCZ131077 OMV131077 OWR131077 PGN131077 PQJ131077 QAF131077 QKB131077 QTX131077 RDT131077 RNP131077 RXL131077 SHH131077 SRD131077 TAZ131077 TKV131077 TUR131077 UEN131077 UOJ131077 UYF131077 VIB131077 VRX131077 WBT131077 WLP131077 WVL131077 D196613 IZ196613 SV196613 ACR196613 AMN196613 AWJ196613 BGF196613 BQB196613 BZX196613 CJT196613 CTP196613 DDL196613 DNH196613 DXD196613 EGZ196613 EQV196613 FAR196613 FKN196613 FUJ196613 GEF196613 GOB196613 GXX196613 HHT196613 HRP196613 IBL196613 ILH196613 IVD196613 JEZ196613 JOV196613 JYR196613 KIN196613 KSJ196613 LCF196613 LMB196613 LVX196613 MFT196613 MPP196613 MZL196613 NJH196613 NTD196613 OCZ196613 OMV196613 OWR196613 PGN196613 PQJ196613 QAF196613 QKB196613 QTX196613 RDT196613 RNP196613 RXL196613 SHH196613 SRD196613 TAZ196613 TKV196613 TUR196613 UEN196613 UOJ196613 UYF196613 VIB196613 VRX196613 WBT196613 WLP196613 WVL196613 D262149 IZ262149 SV262149 ACR262149 AMN262149 AWJ262149 BGF262149 BQB262149 BZX262149 CJT262149 CTP262149 DDL262149 DNH262149 DXD262149 EGZ262149 EQV262149 FAR262149 FKN262149 FUJ262149 GEF262149 GOB262149 GXX262149 HHT262149 HRP262149 IBL262149 ILH262149 IVD262149 JEZ262149 JOV262149 JYR262149 KIN262149 KSJ262149 LCF262149 LMB262149 LVX262149 MFT262149 MPP262149 MZL262149 NJH262149 NTD262149 OCZ262149 OMV262149 OWR262149 PGN262149 PQJ262149 QAF262149 QKB262149 QTX262149 RDT262149 RNP262149 RXL262149 SHH262149 SRD262149 TAZ262149 TKV262149 TUR262149 UEN262149 UOJ262149 UYF262149 VIB262149 VRX262149 WBT262149 WLP262149 WVL262149 D327685 IZ327685 SV327685 ACR327685 AMN327685 AWJ327685 BGF327685 BQB327685 BZX327685 CJT327685 CTP327685 DDL327685 DNH327685 DXD327685 EGZ327685 EQV327685 FAR327685 FKN327685 FUJ327685 GEF327685 GOB327685 GXX327685 HHT327685 HRP327685 IBL327685 ILH327685 IVD327685 JEZ327685 JOV327685 JYR327685 KIN327685 KSJ327685 LCF327685 LMB327685 LVX327685 MFT327685 MPP327685 MZL327685 NJH327685 NTD327685 OCZ327685 OMV327685 OWR327685 PGN327685 PQJ327685 QAF327685 QKB327685 QTX327685 RDT327685 RNP327685 RXL327685 SHH327685 SRD327685 TAZ327685 TKV327685 TUR327685 UEN327685 UOJ327685 UYF327685 VIB327685 VRX327685 WBT327685 WLP327685 WVL327685 D393221 IZ393221 SV393221 ACR393221 AMN393221 AWJ393221 BGF393221 BQB393221 BZX393221 CJT393221 CTP393221 DDL393221 DNH393221 DXD393221 EGZ393221 EQV393221 FAR393221 FKN393221 FUJ393221 GEF393221 GOB393221 GXX393221 HHT393221 HRP393221 IBL393221 ILH393221 IVD393221 JEZ393221 JOV393221 JYR393221 KIN393221 KSJ393221 LCF393221 LMB393221 LVX393221 MFT393221 MPP393221 MZL393221 NJH393221 NTD393221 OCZ393221 OMV393221 OWR393221 PGN393221 PQJ393221 QAF393221 QKB393221 QTX393221 RDT393221 RNP393221 RXL393221 SHH393221 SRD393221 TAZ393221 TKV393221 TUR393221 UEN393221 UOJ393221 UYF393221 VIB393221 VRX393221 WBT393221 WLP393221 WVL393221 D458757 IZ458757 SV458757 ACR458757 AMN458757 AWJ458757 BGF458757 BQB458757 BZX458757 CJT458757 CTP458757 DDL458757 DNH458757 DXD458757 EGZ458757 EQV458757 FAR458757 FKN458757 FUJ458757 GEF458757 GOB458757 GXX458757 HHT458757 HRP458757 IBL458757 ILH458757 IVD458757 JEZ458757 JOV458757 JYR458757 KIN458757 KSJ458757 LCF458757 LMB458757 LVX458757 MFT458757 MPP458757 MZL458757 NJH458757 NTD458757 OCZ458757 OMV458757 OWR458757 PGN458757 PQJ458757 QAF458757 QKB458757 QTX458757 RDT458757 RNP458757 RXL458757 SHH458757 SRD458757 TAZ458757 TKV458757 TUR458757 UEN458757 UOJ458757 UYF458757 VIB458757 VRX458757 WBT458757 WLP458757 WVL458757 D524293 IZ524293 SV524293 ACR524293 AMN524293 AWJ524293 BGF524293 BQB524293 BZX524293 CJT524293 CTP524293 DDL524293 DNH524293 DXD524293 EGZ524293 EQV524293 FAR524293 FKN524293 FUJ524293 GEF524293 GOB524293 GXX524293 HHT524293 HRP524293 IBL524293 ILH524293 IVD524293 JEZ524293 JOV524293 JYR524293 KIN524293 KSJ524293 LCF524293 LMB524293 LVX524293 MFT524293 MPP524293 MZL524293 NJH524293 NTD524293 OCZ524293 OMV524293 OWR524293 PGN524293 PQJ524293 QAF524293 QKB524293 QTX524293 RDT524293 RNP524293 RXL524293 SHH524293 SRD524293 TAZ524293 TKV524293 TUR524293 UEN524293 UOJ524293 UYF524293 VIB524293 VRX524293 WBT524293 WLP524293 WVL524293 D589829 IZ589829 SV589829 ACR589829 AMN589829 AWJ589829 BGF589829 BQB589829 BZX589829 CJT589829 CTP589829 DDL589829 DNH589829 DXD589829 EGZ589829 EQV589829 FAR589829 FKN589829 FUJ589829 GEF589829 GOB589829 GXX589829 HHT589829 HRP589829 IBL589829 ILH589829 IVD589829 JEZ589829 JOV589829 JYR589829 KIN589829 KSJ589829 LCF589829 LMB589829 LVX589829 MFT589829 MPP589829 MZL589829 NJH589829 NTD589829 OCZ589829 OMV589829 OWR589829 PGN589829 PQJ589829 QAF589829 QKB589829 QTX589829 RDT589829 RNP589829 RXL589829 SHH589829 SRD589829 TAZ589829 TKV589829 TUR589829 UEN589829 UOJ589829 UYF589829 VIB589829 VRX589829 WBT589829 WLP589829 WVL589829 D655365 IZ655365 SV655365 ACR655365 AMN655365 AWJ655365 BGF655365 BQB655365 BZX655365 CJT655365 CTP655365 DDL655365 DNH655365 DXD655365 EGZ655365 EQV655365 FAR655365 FKN655365 FUJ655365 GEF655365 GOB655365 GXX655365 HHT655365 HRP655365 IBL655365 ILH655365 IVD655365 JEZ655365 JOV655365 JYR655365 KIN655365 KSJ655365 LCF655365 LMB655365 LVX655365 MFT655365 MPP655365 MZL655365 NJH655365 NTD655365 OCZ655365 OMV655365 OWR655365 PGN655365 PQJ655365 QAF655365 QKB655365 QTX655365 RDT655365 RNP655365 RXL655365 SHH655365 SRD655365 TAZ655365 TKV655365 TUR655365 UEN655365 UOJ655365 UYF655365 VIB655365 VRX655365 WBT655365 WLP655365 WVL655365 D720901 IZ720901 SV720901 ACR720901 AMN720901 AWJ720901 BGF720901 BQB720901 BZX720901 CJT720901 CTP720901 DDL720901 DNH720901 DXD720901 EGZ720901 EQV720901 FAR720901 FKN720901 FUJ720901 GEF720901 GOB720901 GXX720901 HHT720901 HRP720901 IBL720901 ILH720901 IVD720901 JEZ720901 JOV720901 JYR720901 KIN720901 KSJ720901 LCF720901 LMB720901 LVX720901 MFT720901 MPP720901 MZL720901 NJH720901 NTD720901 OCZ720901 OMV720901 OWR720901 PGN720901 PQJ720901 QAF720901 QKB720901 QTX720901 RDT720901 RNP720901 RXL720901 SHH720901 SRD720901 TAZ720901 TKV720901 TUR720901 UEN720901 UOJ720901 UYF720901 VIB720901 VRX720901 WBT720901 WLP720901 WVL720901 D786437 IZ786437 SV786437 ACR786437 AMN786437 AWJ786437 BGF786437 BQB786437 BZX786437 CJT786437 CTP786437 DDL786437 DNH786437 DXD786437 EGZ786437 EQV786437 FAR786437 FKN786437 FUJ786437 GEF786437 GOB786437 GXX786437 HHT786437 HRP786437 IBL786437 ILH786437 IVD786437 JEZ786437 JOV786437 JYR786437 KIN786437 KSJ786437 LCF786437 LMB786437 LVX786437 MFT786437 MPP786437 MZL786437 NJH786437 NTD786437 OCZ786437 OMV786437 OWR786437 PGN786437 PQJ786437 QAF786437 QKB786437 QTX786437 RDT786437 RNP786437 RXL786437 SHH786437 SRD786437 TAZ786437 TKV786437 TUR786437 UEN786437 UOJ786437 UYF786437 VIB786437 VRX786437 WBT786437 WLP786437 WVL786437 D851973 IZ851973 SV851973 ACR851973 AMN851973 AWJ851973 BGF851973 BQB851973 BZX851973 CJT851973 CTP851973 DDL851973 DNH851973 DXD851973 EGZ851973 EQV851973 FAR851973 FKN851973 FUJ851973 GEF851973 GOB851973 GXX851973 HHT851973 HRP851973 IBL851973 ILH851973 IVD851973 JEZ851973 JOV851973 JYR851973 KIN851973 KSJ851973 LCF851973 LMB851973 LVX851973 MFT851973 MPP851973 MZL851973 NJH851973 NTD851973 OCZ851973 OMV851973 OWR851973 PGN851973 PQJ851973 QAF851973 QKB851973 QTX851973 RDT851973 RNP851973 RXL851973 SHH851973 SRD851973 TAZ851973 TKV851973 TUR851973 UEN851973 UOJ851973 UYF851973 VIB851973 VRX851973 WBT851973 WLP851973 WVL851973 D917509 IZ917509 SV917509 ACR917509 AMN917509 AWJ917509 BGF917509 BQB917509 BZX917509 CJT917509 CTP917509 DDL917509 DNH917509 DXD917509 EGZ917509 EQV917509 FAR917509 FKN917509 FUJ917509 GEF917509 GOB917509 GXX917509 HHT917509 HRP917509 IBL917509 ILH917509 IVD917509 JEZ917509 JOV917509 JYR917509 KIN917509 KSJ917509 LCF917509 LMB917509 LVX917509 MFT917509 MPP917509 MZL917509 NJH917509 NTD917509 OCZ917509 OMV917509 OWR917509 PGN917509 PQJ917509 QAF917509 QKB917509 QTX917509 RDT917509 RNP917509 RXL917509 SHH917509 SRD917509 TAZ917509 TKV917509 TUR917509 UEN917509 UOJ917509 UYF917509 VIB917509 VRX917509 WBT917509 WLP917509 WVL917509 D983045 IZ983045 SV983045 ACR983045 AMN983045 AWJ983045 BGF983045 BQB983045 BZX983045 CJT983045 CTP983045 DDL983045 DNH983045 DXD983045 EGZ983045 EQV983045 FAR983045 FKN983045 FUJ983045 GEF983045 GOB983045 GXX983045 HHT983045 HRP983045 IBL983045 ILH983045 IVD983045 JEZ983045 JOV983045 JYR983045 KIN983045 KSJ983045 LCF983045 LMB983045 LVX983045 MFT983045 MPP983045 MZL983045 NJH983045 NTD983045 OCZ983045 OMV983045 OWR983045 PGN983045 PQJ983045 QAF983045 QKB983045 QTX983045 RDT983045 RNP983045 RXL983045 SHH983045 SRD983045 TAZ983045 TKV983045 TUR983045 UEN983045 UOJ983045 UYF983045 VIB983045 VRX983045 WBT983045 WLP983045 WVL983045">
      <formula1>$AA$2:$AA$5</formula1>
    </dataValidation>
  </dataValidations>
  <pageMargins left="0.75" right="0.75" top="0.69" bottom="0.7" header="0.4" footer="0.37"/>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53"/>
    <pageSetUpPr fitToPage="1"/>
  </sheetPr>
  <dimension ref="A1:AT106"/>
  <sheetViews>
    <sheetView showGridLines="0" view="pageBreakPreview" zoomScale="70" zoomScaleSheetLayoutView="70" workbookViewId="0">
      <selection activeCell="J17" sqref="J17:J20"/>
    </sheetView>
  </sheetViews>
  <sheetFormatPr defaultRowHeight="12.75"/>
  <cols>
    <col min="1" max="1" width="8.5" style="225" customWidth="1"/>
    <col min="2" max="2" width="43.375" style="226" customWidth="1"/>
    <col min="3" max="3" width="10.25" style="226" bestFit="1" customWidth="1"/>
    <col min="4" max="4" width="7.625" style="227" customWidth="1"/>
    <col min="5" max="5" width="9.625" style="227" customWidth="1"/>
    <col min="6" max="7" width="11.75" style="227" customWidth="1"/>
    <col min="8" max="8" width="8.75" style="227" customWidth="1"/>
    <col min="9" max="9" width="11.75" style="227" customWidth="1"/>
    <col min="10" max="10" width="18.125" style="227" customWidth="1"/>
    <col min="11" max="11" width="15.875" style="227" customWidth="1"/>
    <col min="12" max="12" width="9.375" style="206" hidden="1" customWidth="1"/>
    <col min="13" max="13" width="4.125" style="252" hidden="1" customWidth="1"/>
    <col min="14" max="14" width="5.5" style="252" hidden="1" customWidth="1"/>
    <col min="15" max="15" width="2.25" style="252" hidden="1" customWidth="1"/>
    <col min="16" max="16" width="19.625" style="254" hidden="1" customWidth="1"/>
    <col min="17" max="18" width="15.75" style="254" hidden="1" customWidth="1"/>
    <col min="19" max="19" width="7.125" style="208" hidden="1" customWidth="1"/>
    <col min="20" max="20" width="11.75" style="254" hidden="1" customWidth="1"/>
    <col min="21" max="21" width="3.5" style="254" hidden="1" customWidth="1"/>
    <col min="22" max="22" width="1.625" style="254" hidden="1" customWidth="1"/>
    <col min="23" max="24" width="9" style="255" hidden="1" customWidth="1"/>
    <col min="25" max="25" width="9" style="255" customWidth="1"/>
    <col min="26" max="31" width="9" style="255"/>
    <col min="32" max="42" width="9" style="256"/>
    <col min="43" max="16384" width="9" style="252"/>
  </cols>
  <sheetData>
    <row r="1" spans="1:46" s="207" customFormat="1" ht="18" customHeight="1">
      <c r="A1" s="201" t="str">
        <f>Cover!B3</f>
        <v>ER-II/KOL/CS/I-2597/Rfx-5002001519 DATED 11.01.2021</v>
      </c>
      <c r="B1" s="202"/>
      <c r="C1" s="202"/>
      <c r="D1" s="203"/>
      <c r="E1" s="203"/>
      <c r="F1" s="203"/>
      <c r="G1" s="203"/>
      <c r="H1" s="203"/>
      <c r="I1" s="203"/>
      <c r="J1" s="204"/>
      <c r="K1" s="205" t="s">
        <v>229</v>
      </c>
      <c r="L1" s="206"/>
      <c r="P1" s="208"/>
      <c r="Q1" s="208"/>
      <c r="R1" s="208"/>
      <c r="S1" s="208"/>
      <c r="T1" s="208"/>
      <c r="U1" s="208"/>
      <c r="V1" s="208"/>
      <c r="W1" s="209"/>
      <c r="X1" s="209"/>
      <c r="Y1" s="209"/>
      <c r="Z1" s="209"/>
      <c r="AA1" s="209"/>
      <c r="AB1" s="209"/>
      <c r="AC1" s="209"/>
      <c r="AD1" s="209"/>
      <c r="AE1" s="209"/>
      <c r="AF1" s="206"/>
      <c r="AG1" s="206"/>
      <c r="AH1" s="206"/>
      <c r="AI1" s="206"/>
      <c r="AJ1" s="206"/>
      <c r="AK1" s="206"/>
      <c r="AL1" s="206"/>
      <c r="AM1" s="206"/>
      <c r="AN1" s="206"/>
      <c r="AO1" s="206"/>
      <c r="AP1" s="206"/>
    </row>
    <row r="2" spans="1:46" s="207" customFormat="1" ht="9" customHeight="1">
      <c r="A2" s="210"/>
      <c r="B2" s="211"/>
      <c r="C2" s="211"/>
      <c r="D2" s="212"/>
      <c r="E2" s="212"/>
      <c r="F2" s="212"/>
      <c r="G2" s="212"/>
      <c r="H2" s="212"/>
      <c r="I2" s="212"/>
      <c r="J2" s="213"/>
      <c r="K2" s="213"/>
      <c r="L2" s="214"/>
      <c r="P2" s="208"/>
      <c r="Q2" s="208"/>
      <c r="R2" s="208"/>
      <c r="S2" s="208"/>
      <c r="T2" s="208"/>
      <c r="U2" s="208"/>
      <c r="V2" s="208"/>
      <c r="W2" s="209"/>
      <c r="X2" s="209"/>
      <c r="Y2" s="209"/>
      <c r="Z2" s="209"/>
      <c r="AA2" s="209"/>
      <c r="AB2" s="209"/>
      <c r="AC2" s="209"/>
      <c r="AD2" s="209"/>
      <c r="AE2" s="209"/>
      <c r="AF2" s="206"/>
      <c r="AG2" s="206"/>
      <c r="AH2" s="206"/>
      <c r="AI2" s="206"/>
      <c r="AJ2" s="206"/>
      <c r="AK2" s="206"/>
      <c r="AL2" s="206"/>
      <c r="AM2" s="206"/>
      <c r="AN2" s="206"/>
      <c r="AO2" s="206"/>
      <c r="AP2" s="206"/>
    </row>
    <row r="3" spans="1:46" s="207" customFormat="1">
      <c r="A3" s="483" t="str">
        <f>Cover!$B$2</f>
        <v>Procurement of New Battery Bank sets at Dalkhola and Berhampore substations in ER-II</v>
      </c>
      <c r="B3" s="483"/>
      <c r="C3" s="483"/>
      <c r="D3" s="483"/>
      <c r="E3" s="483"/>
      <c r="F3" s="483"/>
      <c r="G3" s="483"/>
      <c r="H3" s="483"/>
      <c r="I3" s="483"/>
      <c r="J3" s="483"/>
      <c r="K3" s="483"/>
      <c r="L3" s="215"/>
      <c r="M3" s="216"/>
      <c r="N3" s="217"/>
      <c r="O3" s="206"/>
      <c r="P3" s="206" t="s">
        <v>191</v>
      </c>
      <c r="Q3" s="206"/>
      <c r="R3" s="206">
        <f>IF(ISERROR(#REF!/('Sch-5A'!D14+'Sch-5A'!D16+'Sch-5A'!D18)),0,#REF!/( 'Sch-5A'!D14+'Sch-5A'!D16+'Sch-5A'!D18))</f>
        <v>0</v>
      </c>
      <c r="S3" s="206"/>
      <c r="T3" s="218"/>
      <c r="U3" s="219"/>
      <c r="V3" s="219"/>
      <c r="W3" s="219"/>
      <c r="X3" s="209"/>
      <c r="Y3" s="218"/>
      <c r="Z3" s="209"/>
      <c r="AA3" s="209"/>
      <c r="AB3" s="480"/>
      <c r="AC3" s="480"/>
      <c r="AD3" s="209"/>
      <c r="AE3" s="209"/>
      <c r="AF3" s="209"/>
      <c r="AG3" s="209"/>
      <c r="AH3" s="209"/>
      <c r="AI3" s="209"/>
      <c r="AJ3" s="209"/>
      <c r="AK3" s="209"/>
      <c r="AL3" s="209"/>
      <c r="AM3" s="209"/>
      <c r="AN3" s="209"/>
      <c r="AO3" s="209"/>
      <c r="AP3" s="206"/>
      <c r="AQ3" s="206"/>
      <c r="AR3" s="206"/>
      <c r="AS3" s="206"/>
      <c r="AT3" s="206"/>
    </row>
    <row r="4" spans="1:46" s="207" customFormat="1" ht="8.25" customHeight="1">
      <c r="A4" s="220"/>
      <c r="B4" s="220"/>
      <c r="C4" s="293"/>
      <c r="D4" s="220"/>
      <c r="E4" s="316"/>
      <c r="F4" s="220"/>
      <c r="G4" s="220"/>
      <c r="H4" s="220"/>
      <c r="I4" s="220"/>
      <c r="J4" s="220"/>
      <c r="K4" s="220"/>
      <c r="L4" s="215"/>
      <c r="M4" s="216"/>
      <c r="N4" s="217"/>
      <c r="O4" s="206"/>
      <c r="P4" s="206"/>
      <c r="Q4" s="206"/>
      <c r="R4" s="206"/>
      <c r="S4" s="206"/>
      <c r="T4" s="218"/>
      <c r="U4" s="219"/>
      <c r="V4" s="219"/>
      <c r="W4" s="219"/>
      <c r="X4" s="209"/>
      <c r="Y4" s="218"/>
      <c r="Z4" s="209"/>
      <c r="AA4" s="209"/>
      <c r="AB4" s="221"/>
      <c r="AC4" s="221"/>
      <c r="AD4" s="209"/>
      <c r="AE4" s="209"/>
      <c r="AF4" s="209"/>
      <c r="AG4" s="209"/>
      <c r="AH4" s="209"/>
      <c r="AI4" s="209"/>
      <c r="AJ4" s="209"/>
      <c r="AK4" s="209"/>
      <c r="AL4" s="209"/>
      <c r="AM4" s="209"/>
      <c r="AN4" s="209"/>
      <c r="AO4" s="209"/>
      <c r="AP4" s="206"/>
      <c r="AQ4" s="206"/>
      <c r="AR4" s="206"/>
      <c r="AS4" s="206"/>
      <c r="AT4" s="206"/>
    </row>
    <row r="5" spans="1:46" s="207" customFormat="1" ht="21.95" customHeight="1">
      <c r="A5" s="481" t="s">
        <v>245</v>
      </c>
      <c r="B5" s="481"/>
      <c r="C5" s="481"/>
      <c r="D5" s="481"/>
      <c r="E5" s="481"/>
      <c r="F5" s="481"/>
      <c r="G5" s="481"/>
      <c r="H5" s="481"/>
      <c r="I5" s="481"/>
      <c r="J5" s="481"/>
      <c r="K5" s="481"/>
      <c r="L5" s="222"/>
      <c r="P5" s="223" t="s">
        <v>192</v>
      </c>
      <c r="Q5" s="208"/>
      <c r="R5" s="224" t="e">
        <f>#REF!</f>
        <v>#REF!</v>
      </c>
      <c r="S5" s="208"/>
      <c r="T5" s="208"/>
      <c r="U5" s="208"/>
      <c r="V5" s="208"/>
      <c r="W5" s="209"/>
      <c r="X5" s="209"/>
      <c r="Y5" s="209"/>
      <c r="Z5" s="209"/>
      <c r="AA5" s="209"/>
      <c r="AB5" s="209"/>
      <c r="AC5" s="209"/>
      <c r="AD5" s="209"/>
      <c r="AE5" s="209"/>
      <c r="AF5" s="206"/>
      <c r="AG5" s="206"/>
      <c r="AH5" s="206"/>
      <c r="AI5" s="206"/>
      <c r="AJ5" s="206"/>
      <c r="AK5" s="206"/>
      <c r="AL5" s="206"/>
      <c r="AM5" s="206"/>
      <c r="AN5" s="206"/>
      <c r="AO5" s="206"/>
      <c r="AP5" s="206"/>
    </row>
    <row r="6" spans="1:46" s="207" customFormat="1" ht="2.25" customHeight="1">
      <c r="A6" s="225"/>
      <c r="B6" s="226"/>
      <c r="C6" s="226"/>
      <c r="D6" s="227"/>
      <c r="E6" s="227"/>
      <c r="F6" s="227"/>
      <c r="G6" s="227"/>
      <c r="H6" s="227"/>
      <c r="I6" s="227"/>
      <c r="J6" s="227"/>
      <c r="K6" s="213"/>
      <c r="L6" s="214"/>
      <c r="P6" s="223" t="s">
        <v>193</v>
      </c>
      <c r="Q6" s="208"/>
      <c r="R6" s="224">
        <f>IF(ISERROR(#REF!/#REF!),0,#REF! /#REF!)</f>
        <v>0</v>
      </c>
      <c r="S6" s="208"/>
      <c r="T6" s="208"/>
      <c r="U6" s="208"/>
      <c r="V6" s="208"/>
      <c r="W6" s="209"/>
      <c r="X6" s="209"/>
      <c r="Y6" s="209"/>
      <c r="Z6" s="209"/>
      <c r="AA6" s="209"/>
      <c r="AB6" s="209"/>
      <c r="AC6" s="209"/>
      <c r="AD6" s="209"/>
      <c r="AE6" s="209"/>
      <c r="AF6" s="206"/>
      <c r="AG6" s="206"/>
      <c r="AH6" s="206"/>
      <c r="AI6" s="206"/>
      <c r="AJ6" s="206"/>
      <c r="AK6" s="206"/>
      <c r="AL6" s="206"/>
      <c r="AM6" s="206"/>
      <c r="AN6" s="206"/>
      <c r="AO6" s="206"/>
      <c r="AP6" s="206"/>
    </row>
    <row r="7" spans="1:46" s="207" customFormat="1" ht="18" customHeight="1">
      <c r="A7" s="228" t="s">
        <v>283</v>
      </c>
      <c r="B7" s="229"/>
      <c r="C7" s="229"/>
      <c r="D7" s="229"/>
      <c r="E7" s="229"/>
      <c r="F7" s="229"/>
      <c r="G7" s="229"/>
      <c r="H7" s="229"/>
      <c r="I7" s="230" t="s">
        <v>215</v>
      </c>
      <c r="K7" s="213"/>
      <c r="L7" s="231"/>
      <c r="P7" s="223" t="s">
        <v>195</v>
      </c>
      <c r="Q7" s="208"/>
      <c r="R7" s="224" t="e">
        <f>#REF!</f>
        <v>#REF!</v>
      </c>
      <c r="S7" s="208"/>
      <c r="T7" s="208"/>
      <c r="U7" s="208"/>
      <c r="V7" s="208"/>
      <c r="W7" s="209"/>
      <c r="X7" s="209"/>
      <c r="Y7" s="209"/>
      <c r="Z7" s="209"/>
      <c r="AA7" s="209"/>
      <c r="AB7" s="209"/>
      <c r="AC7" s="209"/>
      <c r="AD7" s="209"/>
      <c r="AE7" s="209"/>
      <c r="AF7" s="206"/>
      <c r="AG7" s="206"/>
      <c r="AH7" s="206"/>
      <c r="AI7" s="206"/>
      <c r="AJ7" s="206"/>
      <c r="AK7" s="206"/>
      <c r="AL7" s="206"/>
      <c r="AM7" s="206"/>
      <c r="AN7" s="206"/>
      <c r="AO7" s="206"/>
      <c r="AP7" s="206"/>
    </row>
    <row r="8" spans="1:46" s="207" customFormat="1">
      <c r="A8" s="482"/>
      <c r="B8" s="482"/>
      <c r="C8" s="482"/>
      <c r="D8" s="482"/>
      <c r="E8" s="482"/>
      <c r="F8" s="232"/>
      <c r="G8" s="232"/>
      <c r="H8" s="232"/>
      <c r="I8" s="232"/>
      <c r="J8" s="233"/>
      <c r="K8" s="213"/>
      <c r="L8" s="234"/>
      <c r="P8" s="223" t="s">
        <v>194</v>
      </c>
      <c r="Q8" s="208"/>
      <c r="R8" s="235" t="e">
        <f>SUM(R3:R7)</f>
        <v>#REF!</v>
      </c>
      <c r="S8" s="208"/>
      <c r="T8" s="208"/>
      <c r="U8" s="208"/>
      <c r="V8" s="208"/>
      <c r="W8" s="209"/>
      <c r="X8" s="209"/>
      <c r="Y8" s="209"/>
      <c r="Z8" s="209"/>
      <c r="AA8" s="209"/>
      <c r="AB8" s="209"/>
      <c r="AC8" s="209"/>
      <c r="AD8" s="209"/>
      <c r="AE8" s="209"/>
      <c r="AF8" s="206"/>
      <c r="AG8" s="206"/>
      <c r="AH8" s="206"/>
      <c r="AI8" s="206"/>
      <c r="AJ8" s="206"/>
      <c r="AK8" s="206"/>
      <c r="AL8" s="206"/>
      <c r="AM8" s="206"/>
      <c r="AN8" s="206"/>
      <c r="AO8" s="206"/>
      <c r="AP8" s="206"/>
    </row>
    <row r="9" spans="1:46" s="207" customFormat="1" ht="18" customHeight="1">
      <c r="A9" s="236" t="s">
        <v>216</v>
      </c>
      <c r="B9" s="479">
        <f>'Names of Bidder'!D7</f>
        <v>0</v>
      </c>
      <c r="C9" s="479"/>
      <c r="D9" s="479"/>
      <c r="E9" s="479"/>
      <c r="F9" s="237"/>
      <c r="G9" s="237"/>
      <c r="H9" s="237"/>
      <c r="I9" s="311" t="s">
        <v>327</v>
      </c>
      <c r="J9" s="38"/>
      <c r="K9" s="213"/>
      <c r="L9" s="234"/>
      <c r="P9" s="208"/>
      <c r="Q9" s="208"/>
      <c r="R9" s="208"/>
      <c r="S9" s="208"/>
      <c r="T9" s="208"/>
      <c r="U9" s="208"/>
      <c r="V9" s="208"/>
      <c r="W9" s="209"/>
      <c r="X9" s="209"/>
      <c r="Y9" s="209"/>
      <c r="Z9" s="209"/>
      <c r="AA9" s="209"/>
      <c r="AB9" s="209"/>
      <c r="AC9" s="209"/>
      <c r="AD9" s="209"/>
      <c r="AE9" s="209"/>
      <c r="AF9" s="206"/>
      <c r="AG9" s="206"/>
      <c r="AH9" s="206"/>
      <c r="AI9" s="206"/>
      <c r="AJ9" s="206"/>
      <c r="AK9" s="206"/>
      <c r="AL9" s="206"/>
      <c r="AM9" s="206"/>
      <c r="AN9" s="206"/>
      <c r="AO9" s="206"/>
      <c r="AP9" s="206"/>
    </row>
    <row r="10" spans="1:46" s="207" customFormat="1" ht="18" customHeight="1">
      <c r="A10" s="236" t="s">
        <v>217</v>
      </c>
      <c r="B10" s="479">
        <f>'Names of Bidder'!D8</f>
        <v>0</v>
      </c>
      <c r="C10" s="479"/>
      <c r="D10" s="479"/>
      <c r="E10" s="479"/>
      <c r="F10" s="237"/>
      <c r="G10" s="237"/>
      <c r="H10" s="237"/>
      <c r="I10" s="311" t="s">
        <v>328</v>
      </c>
      <c r="J10" s="310"/>
      <c r="K10" s="310"/>
      <c r="L10" s="234"/>
      <c r="P10" s="208"/>
      <c r="Q10" s="208"/>
      <c r="R10" s="208"/>
      <c r="S10" s="208"/>
      <c r="T10" s="208"/>
      <c r="U10" s="208"/>
      <c r="V10" s="208"/>
      <c r="W10" s="209"/>
      <c r="X10" s="209"/>
      <c r="Y10" s="209"/>
      <c r="Z10" s="209"/>
      <c r="AA10" s="209"/>
      <c r="AB10" s="209"/>
      <c r="AC10" s="209"/>
      <c r="AD10" s="209"/>
      <c r="AE10" s="209"/>
      <c r="AF10" s="206"/>
      <c r="AG10" s="206"/>
      <c r="AH10" s="206"/>
      <c r="AI10" s="206"/>
      <c r="AJ10" s="206"/>
      <c r="AK10" s="206"/>
      <c r="AL10" s="206"/>
      <c r="AM10" s="206"/>
      <c r="AN10" s="206"/>
      <c r="AO10" s="206"/>
      <c r="AP10" s="206"/>
    </row>
    <row r="11" spans="1:46" s="207" customFormat="1" ht="18" customHeight="1">
      <c r="A11" s="238"/>
      <c r="B11" s="479">
        <f>'Names of Bidder'!D9</f>
        <v>0</v>
      </c>
      <c r="C11" s="479"/>
      <c r="D11" s="479"/>
      <c r="E11" s="479"/>
      <c r="F11" s="237"/>
      <c r="G11" s="237"/>
      <c r="H11" s="237"/>
      <c r="I11" s="311" t="s">
        <v>329</v>
      </c>
      <c r="J11" s="310"/>
      <c r="K11" s="310"/>
      <c r="L11" s="234"/>
      <c r="P11" s="223" t="s">
        <v>170</v>
      </c>
      <c r="Q11" s="208"/>
      <c r="R11" s="224" t="e">
        <f>#REF!</f>
        <v>#REF!</v>
      </c>
      <c r="S11" s="208"/>
      <c r="T11" s="208"/>
      <c r="U11" s="208"/>
      <c r="V11" s="208"/>
      <c r="W11" s="209"/>
      <c r="X11" s="209"/>
      <c r="Y11" s="209"/>
      <c r="Z11" s="209"/>
      <c r="AA11" s="209"/>
      <c r="AB11" s="209"/>
      <c r="AC11" s="209"/>
      <c r="AD11" s="209"/>
      <c r="AE11" s="209"/>
      <c r="AF11" s="206"/>
      <c r="AG11" s="206"/>
      <c r="AH11" s="206"/>
      <c r="AI11" s="206"/>
      <c r="AJ11" s="206"/>
      <c r="AK11" s="206"/>
      <c r="AL11" s="206"/>
      <c r="AM11" s="206"/>
      <c r="AN11" s="206"/>
      <c r="AO11" s="206"/>
      <c r="AP11" s="206"/>
    </row>
    <row r="12" spans="1:46" s="207" customFormat="1" ht="18" customHeight="1">
      <c r="A12" s="238"/>
      <c r="B12" s="479">
        <f>'Names of Bidder'!D10</f>
        <v>0</v>
      </c>
      <c r="C12" s="479"/>
      <c r="D12" s="479"/>
      <c r="E12" s="479"/>
      <c r="F12" s="237"/>
      <c r="G12" s="237"/>
      <c r="H12" s="237"/>
      <c r="I12" s="311" t="s">
        <v>330</v>
      </c>
      <c r="K12" s="213"/>
      <c r="L12" s="234"/>
      <c r="P12" s="223"/>
      <c r="Q12" s="208"/>
      <c r="R12" s="224"/>
      <c r="S12" s="208"/>
      <c r="T12" s="208"/>
      <c r="U12" s="208"/>
      <c r="V12" s="208"/>
      <c r="W12" s="209"/>
      <c r="X12" s="209"/>
      <c r="Y12" s="209"/>
      <c r="Z12" s="209"/>
      <c r="AA12" s="209"/>
      <c r="AB12" s="209"/>
      <c r="AC12" s="209"/>
      <c r="AD12" s="209"/>
      <c r="AE12" s="209"/>
      <c r="AF12" s="206"/>
      <c r="AG12" s="206"/>
      <c r="AH12" s="206"/>
      <c r="AI12" s="206"/>
      <c r="AJ12" s="206"/>
      <c r="AK12" s="206"/>
      <c r="AL12" s="206"/>
      <c r="AM12" s="206"/>
      <c r="AN12" s="206"/>
      <c r="AO12" s="206"/>
      <c r="AP12" s="206"/>
    </row>
    <row r="13" spans="1:46" s="207" customFormat="1" ht="20.25">
      <c r="A13" s="484" t="s">
        <v>268</v>
      </c>
      <c r="B13" s="484"/>
      <c r="C13" s="292"/>
      <c r="D13" s="237"/>
      <c r="E13" s="315"/>
      <c r="F13" s="237"/>
      <c r="G13" s="237"/>
      <c r="H13" s="237"/>
      <c r="I13" s="311" t="s">
        <v>331</v>
      </c>
      <c r="J13" s="306"/>
      <c r="K13" s="213"/>
      <c r="L13" s="234"/>
      <c r="P13" s="223"/>
      <c r="Q13" s="208"/>
      <c r="R13" s="224"/>
      <c r="S13" s="208"/>
      <c r="T13" s="208"/>
      <c r="U13" s="208"/>
      <c r="V13" s="208"/>
      <c r="W13" s="209"/>
      <c r="X13" s="209"/>
      <c r="Y13" s="209"/>
      <c r="Z13" s="209"/>
      <c r="AA13" s="209"/>
      <c r="AB13" s="209"/>
      <c r="AC13" s="209"/>
      <c r="AD13" s="209"/>
      <c r="AE13" s="209"/>
      <c r="AF13" s="206"/>
      <c r="AG13" s="206"/>
      <c r="AH13" s="206"/>
      <c r="AI13" s="206"/>
      <c r="AJ13" s="206"/>
      <c r="AK13" s="206"/>
      <c r="AL13" s="206"/>
      <c r="AM13" s="206"/>
      <c r="AN13" s="206"/>
      <c r="AO13" s="206"/>
      <c r="AP13" s="206"/>
    </row>
    <row r="14" spans="1:46" s="207" customFormat="1" ht="13.5" thickBot="1">
      <c r="A14" s="238"/>
      <c r="B14" s="239"/>
      <c r="C14" s="239"/>
      <c r="D14" s="239"/>
      <c r="E14" s="239"/>
      <c r="F14" s="239"/>
      <c r="G14" s="239"/>
      <c r="H14" s="239"/>
      <c r="I14" s="239"/>
      <c r="J14" s="239"/>
      <c r="K14" s="205" t="s">
        <v>169</v>
      </c>
      <c r="L14" s="240"/>
      <c r="P14" s="208"/>
      <c r="Q14" s="478" t="s">
        <v>171</v>
      </c>
      <c r="R14" s="478"/>
      <c r="S14" s="241" t="s">
        <v>173</v>
      </c>
      <c r="T14" s="478" t="s">
        <v>172</v>
      </c>
      <c r="U14" s="478"/>
      <c r="V14" s="208"/>
      <c r="W14" s="209"/>
      <c r="X14" s="209"/>
      <c r="Y14" s="209"/>
      <c r="Z14" s="209"/>
      <c r="AA14" s="209"/>
      <c r="AB14" s="209"/>
      <c r="AC14" s="209"/>
      <c r="AD14" s="209"/>
      <c r="AE14" s="209"/>
      <c r="AF14" s="206"/>
      <c r="AG14" s="206"/>
      <c r="AH14" s="206"/>
      <c r="AI14" s="206"/>
      <c r="AJ14" s="206"/>
      <c r="AK14" s="206"/>
      <c r="AL14" s="206"/>
      <c r="AM14" s="206"/>
      <c r="AN14" s="206"/>
      <c r="AO14" s="206"/>
      <c r="AP14" s="206"/>
    </row>
    <row r="15" spans="1:46" s="207" customFormat="1" ht="174" customHeight="1">
      <c r="A15" s="242" t="s">
        <v>198</v>
      </c>
      <c r="B15" s="242" t="s">
        <v>201</v>
      </c>
      <c r="C15" s="242" t="s">
        <v>313</v>
      </c>
      <c r="D15" s="243" t="s">
        <v>196</v>
      </c>
      <c r="E15" s="328" t="s">
        <v>197</v>
      </c>
      <c r="F15" s="244" t="s">
        <v>266</v>
      </c>
      <c r="G15" s="336" t="s">
        <v>344</v>
      </c>
      <c r="H15" s="244" t="s">
        <v>263</v>
      </c>
      <c r="I15" s="244" t="s">
        <v>265</v>
      </c>
      <c r="J15" s="245" t="s">
        <v>269</v>
      </c>
      <c r="K15" s="246" t="s">
        <v>267</v>
      </c>
      <c r="L15" s="209"/>
      <c r="P15" s="208"/>
      <c r="Q15" s="247" t="s">
        <v>202</v>
      </c>
      <c r="R15" s="247" t="s">
        <v>218</v>
      </c>
      <c r="S15" s="241"/>
      <c r="T15" s="247" t="s">
        <v>202</v>
      </c>
      <c r="U15" s="247" t="s">
        <v>218</v>
      </c>
      <c r="V15" s="208"/>
      <c r="W15" s="209"/>
      <c r="X15" s="209"/>
      <c r="Y15" s="209"/>
      <c r="Z15" s="209"/>
      <c r="AA15" s="209"/>
      <c r="AB15" s="209"/>
      <c r="AC15" s="209"/>
      <c r="AD15" s="209"/>
      <c r="AE15" s="209"/>
      <c r="AF15" s="206"/>
      <c r="AG15" s="206"/>
      <c r="AH15" s="206"/>
      <c r="AI15" s="206"/>
      <c r="AJ15" s="206"/>
      <c r="AK15" s="206"/>
      <c r="AL15" s="206"/>
      <c r="AM15" s="206"/>
      <c r="AN15" s="206"/>
      <c r="AO15" s="206"/>
      <c r="AP15" s="206"/>
    </row>
    <row r="16" spans="1:46" s="207" customFormat="1" ht="18" customHeight="1">
      <c r="A16" s="269">
        <v>1</v>
      </c>
      <c r="B16" s="269">
        <v>2</v>
      </c>
      <c r="C16" s="269" t="s">
        <v>368</v>
      </c>
      <c r="D16" s="269">
        <v>3</v>
      </c>
      <c r="E16" s="329">
        <v>4</v>
      </c>
      <c r="F16" s="244">
        <v>5</v>
      </c>
      <c r="G16" s="244">
        <v>6</v>
      </c>
      <c r="H16" s="244">
        <v>7</v>
      </c>
      <c r="I16" s="269">
        <v>8</v>
      </c>
      <c r="J16" s="270">
        <v>9</v>
      </c>
      <c r="K16" s="269" t="s">
        <v>264</v>
      </c>
      <c r="L16" s="248"/>
      <c r="N16" s="291">
        <f>+Discount!L17</f>
        <v>0</v>
      </c>
      <c r="P16" s="208"/>
      <c r="Q16" s="249">
        <v>5</v>
      </c>
      <c r="R16" s="249" t="s">
        <v>219</v>
      </c>
      <c r="S16" s="241"/>
      <c r="T16" s="249">
        <v>5</v>
      </c>
      <c r="U16" s="249" t="s">
        <v>219</v>
      </c>
      <c r="V16" s="208"/>
      <c r="W16" s="209"/>
      <c r="X16" s="209"/>
      <c r="Y16" s="209"/>
      <c r="Z16" s="209"/>
      <c r="AA16" s="209"/>
      <c r="AB16" s="209"/>
      <c r="AC16" s="209"/>
      <c r="AD16" s="209"/>
      <c r="AE16" s="209"/>
      <c r="AF16" s="206"/>
      <c r="AG16" s="206"/>
      <c r="AH16" s="206"/>
      <c r="AI16" s="206"/>
      <c r="AJ16" s="206"/>
      <c r="AK16" s="206"/>
      <c r="AL16" s="206"/>
      <c r="AM16" s="206"/>
      <c r="AN16" s="206"/>
      <c r="AO16" s="206"/>
      <c r="AP16" s="206"/>
    </row>
    <row r="17" spans="1:42" s="207" customFormat="1" ht="51.75" customHeight="1">
      <c r="A17" s="298">
        <v>1</v>
      </c>
      <c r="B17" s="318" t="s">
        <v>333</v>
      </c>
      <c r="C17" s="321" t="s">
        <v>340</v>
      </c>
      <c r="D17" s="319" t="s">
        <v>341</v>
      </c>
      <c r="E17" s="298">
        <v>2</v>
      </c>
      <c r="F17" s="335">
        <v>8507</v>
      </c>
      <c r="G17" s="253"/>
      <c r="H17" s="334">
        <v>0.28000000000000003</v>
      </c>
      <c r="I17" s="282"/>
      <c r="J17" s="253"/>
      <c r="K17" s="250" t="str">
        <f t="shared" ref="K17:K18" si="0">IF(J17=0, "Included", IF(ISERROR(E17*J17), J17, E17*J17))</f>
        <v>Included</v>
      </c>
      <c r="L17" s="251">
        <f t="shared" ref="L17:L20" si="1">IF(I17="",H17,I17)</f>
        <v>0.28000000000000003</v>
      </c>
      <c r="N17" s="291"/>
      <c r="P17" s="208"/>
      <c r="Q17" s="249"/>
      <c r="R17" s="249"/>
      <c r="S17" s="241"/>
      <c r="T17" s="249"/>
      <c r="U17" s="249"/>
      <c r="V17" s="208"/>
      <c r="W17" s="209"/>
      <c r="X17" s="209"/>
      <c r="Y17" s="209"/>
      <c r="Z17" s="209"/>
      <c r="AA17" s="209"/>
      <c r="AB17" s="209"/>
      <c r="AC17" s="209"/>
      <c r="AD17" s="209"/>
      <c r="AE17" s="209"/>
      <c r="AF17" s="206"/>
      <c r="AG17" s="206"/>
      <c r="AH17" s="206"/>
      <c r="AI17" s="206"/>
      <c r="AJ17" s="206"/>
      <c r="AK17" s="206"/>
      <c r="AL17" s="206"/>
      <c r="AM17" s="206"/>
      <c r="AN17" s="206"/>
      <c r="AO17" s="206"/>
      <c r="AP17" s="206"/>
    </row>
    <row r="18" spans="1:42" s="207" customFormat="1" ht="66" customHeight="1">
      <c r="A18" s="298">
        <v>2</v>
      </c>
      <c r="B18" s="318" t="s">
        <v>334</v>
      </c>
      <c r="C18" s="321" t="s">
        <v>339</v>
      </c>
      <c r="D18" s="319" t="s">
        <v>341</v>
      </c>
      <c r="E18" s="298">
        <v>2</v>
      </c>
      <c r="F18" s="335">
        <v>8507</v>
      </c>
      <c r="G18" s="253"/>
      <c r="H18" s="334">
        <v>0.28000000000000003</v>
      </c>
      <c r="I18" s="282"/>
      <c r="J18" s="253"/>
      <c r="K18" s="250" t="str">
        <f t="shared" si="0"/>
        <v>Included</v>
      </c>
      <c r="L18" s="251">
        <f t="shared" si="1"/>
        <v>0.28000000000000003</v>
      </c>
      <c r="N18" s="291"/>
      <c r="P18" s="208"/>
      <c r="Q18" s="249"/>
      <c r="R18" s="249"/>
      <c r="S18" s="241"/>
      <c r="T18" s="249"/>
      <c r="U18" s="249"/>
      <c r="V18" s="208"/>
      <c r="W18" s="209"/>
      <c r="X18" s="209"/>
      <c r="Y18" s="209"/>
      <c r="Z18" s="209"/>
      <c r="AA18" s="209"/>
      <c r="AB18" s="209"/>
      <c r="AC18" s="209"/>
      <c r="AD18" s="209"/>
      <c r="AE18" s="209"/>
      <c r="AF18" s="206"/>
      <c r="AG18" s="206"/>
      <c r="AH18" s="206"/>
      <c r="AI18" s="206"/>
      <c r="AJ18" s="206"/>
      <c r="AK18" s="206"/>
      <c r="AL18" s="206"/>
      <c r="AM18" s="206"/>
      <c r="AN18" s="206"/>
      <c r="AO18" s="206"/>
      <c r="AP18" s="206"/>
    </row>
    <row r="19" spans="1:42" s="207" customFormat="1" ht="66" customHeight="1">
      <c r="A19" s="298">
        <v>3</v>
      </c>
      <c r="B19" s="318" t="s">
        <v>335</v>
      </c>
      <c r="C19" s="321" t="s">
        <v>338</v>
      </c>
      <c r="D19" s="319" t="s">
        <v>341</v>
      </c>
      <c r="E19" s="298">
        <v>2</v>
      </c>
      <c r="F19" s="335">
        <v>8507</v>
      </c>
      <c r="G19" s="253"/>
      <c r="H19" s="334">
        <v>0.28000000000000003</v>
      </c>
      <c r="I19" s="282"/>
      <c r="J19" s="253"/>
      <c r="K19" s="250" t="str">
        <f>IF(J18=0, "Included", IF(ISERROR(E19*J19), J19, E19*J19))</f>
        <v>Included</v>
      </c>
      <c r="L19" s="251">
        <f t="shared" si="1"/>
        <v>0.28000000000000003</v>
      </c>
      <c r="N19" s="291"/>
      <c r="P19" s="208"/>
      <c r="Q19" s="249"/>
      <c r="R19" s="249"/>
      <c r="S19" s="241"/>
      <c r="T19" s="249"/>
      <c r="U19" s="249"/>
      <c r="V19" s="208"/>
      <c r="W19" s="209"/>
      <c r="X19" s="209"/>
      <c r="Y19" s="209"/>
      <c r="Z19" s="209"/>
      <c r="AA19" s="209"/>
      <c r="AB19" s="209"/>
      <c r="AC19" s="209"/>
      <c r="AD19" s="209"/>
      <c r="AE19" s="209"/>
      <c r="AF19" s="206"/>
      <c r="AG19" s="206"/>
      <c r="AH19" s="206"/>
      <c r="AI19" s="206"/>
      <c r="AJ19" s="206"/>
      <c r="AK19" s="206"/>
      <c r="AL19" s="206"/>
      <c r="AM19" s="206"/>
      <c r="AN19" s="206"/>
      <c r="AO19" s="206"/>
      <c r="AP19" s="206"/>
    </row>
    <row r="20" spans="1:42" s="207" customFormat="1" ht="66" customHeight="1">
      <c r="A20" s="298">
        <v>4</v>
      </c>
      <c r="B20" s="318" t="s">
        <v>336</v>
      </c>
      <c r="C20" s="321" t="s">
        <v>337</v>
      </c>
      <c r="D20" s="319" t="s">
        <v>341</v>
      </c>
      <c r="E20" s="298">
        <v>2</v>
      </c>
      <c r="F20" s="335">
        <v>8507</v>
      </c>
      <c r="G20" s="253"/>
      <c r="H20" s="334">
        <v>0.28000000000000003</v>
      </c>
      <c r="I20" s="282"/>
      <c r="J20" s="253"/>
      <c r="K20" s="250" t="str">
        <f>IF(J18=0, "Included", IF(ISERROR(E20*J20), J20, E20*J20))</f>
        <v>Included</v>
      </c>
      <c r="L20" s="251">
        <f t="shared" si="1"/>
        <v>0.28000000000000003</v>
      </c>
      <c r="N20" s="291"/>
      <c r="P20" s="208"/>
      <c r="Q20" s="249"/>
      <c r="R20" s="249"/>
      <c r="S20" s="241"/>
      <c r="T20" s="249"/>
      <c r="U20" s="249"/>
      <c r="V20" s="208"/>
      <c r="W20" s="209"/>
      <c r="X20" s="209"/>
      <c r="Y20" s="209"/>
      <c r="Z20" s="209"/>
      <c r="AA20" s="209"/>
      <c r="AB20" s="209"/>
      <c r="AC20" s="209"/>
      <c r="AD20" s="209"/>
      <c r="AE20" s="209"/>
      <c r="AF20" s="206"/>
      <c r="AG20" s="206"/>
      <c r="AH20" s="206"/>
      <c r="AI20" s="206"/>
      <c r="AJ20" s="206"/>
      <c r="AK20" s="206"/>
      <c r="AL20" s="206"/>
      <c r="AM20" s="206"/>
      <c r="AN20" s="206"/>
      <c r="AO20" s="206"/>
      <c r="AP20" s="206"/>
    </row>
    <row r="21" spans="1:42" s="207" customFormat="1" ht="22.5" customHeight="1">
      <c r="A21" s="302"/>
      <c r="B21" s="303" t="s">
        <v>278</v>
      </c>
      <c r="C21" s="303"/>
      <c r="D21" s="304"/>
      <c r="E21" s="305"/>
      <c r="F21" s="305"/>
      <c r="G21" s="305"/>
      <c r="H21" s="305"/>
      <c r="I21" s="305"/>
      <c r="J21" s="305"/>
      <c r="K21" s="305">
        <f>SUM(K17:K20)</f>
        <v>0</v>
      </c>
      <c r="L21" s="214"/>
      <c r="P21" s="208"/>
      <c r="Q21" s="208"/>
      <c r="R21" s="208"/>
      <c r="S21" s="208"/>
      <c r="T21" s="208"/>
      <c r="U21" s="208"/>
      <c r="V21" s="208"/>
      <c r="W21" s="209"/>
      <c r="X21" s="209"/>
      <c r="Y21" s="209"/>
      <c r="Z21" s="209"/>
      <c r="AA21" s="209"/>
      <c r="AB21" s="209"/>
      <c r="AC21" s="209"/>
      <c r="AD21" s="209"/>
      <c r="AE21" s="209"/>
      <c r="AF21" s="206"/>
      <c r="AG21" s="206"/>
      <c r="AH21" s="206"/>
      <c r="AI21" s="206"/>
      <c r="AJ21" s="206"/>
      <c r="AK21" s="206"/>
      <c r="AL21" s="206"/>
      <c r="AM21" s="206"/>
      <c r="AN21" s="206"/>
      <c r="AO21" s="206"/>
      <c r="AP21" s="206"/>
    </row>
    <row r="22" spans="1:42" ht="21" customHeight="1">
      <c r="A22" s="275"/>
      <c r="B22" s="288" t="s">
        <v>270</v>
      </c>
      <c r="C22" s="288"/>
      <c r="D22" s="276"/>
      <c r="E22" s="304"/>
      <c r="F22" s="278"/>
      <c r="G22" s="278"/>
      <c r="H22" s="278"/>
      <c r="I22" s="278"/>
      <c r="J22" s="277"/>
      <c r="K22" s="277">
        <f>SUMPRODUCT(L17:L20,K17:K20)</f>
        <v>0</v>
      </c>
      <c r="L22" s="214"/>
      <c r="N22" s="252">
        <f>K22*(1-Discount!L17)</f>
        <v>0</v>
      </c>
    </row>
    <row r="23" spans="1:42" ht="21" customHeight="1">
      <c r="A23" s="279"/>
      <c r="B23" s="288" t="s">
        <v>261</v>
      </c>
      <c r="C23" s="288"/>
      <c r="D23" s="280"/>
      <c r="E23" s="330"/>
      <c r="F23" s="280"/>
      <c r="G23" s="280"/>
      <c r="H23" s="280"/>
      <c r="I23" s="280"/>
      <c r="J23" s="280"/>
      <c r="K23" s="281">
        <f>K21+K22</f>
        <v>0</v>
      </c>
    </row>
    <row r="24" spans="1:42" ht="27.95" customHeight="1"/>
    <row r="25" spans="1:42" ht="27.95" customHeight="1">
      <c r="A25" s="257" t="s">
        <v>220</v>
      </c>
      <c r="B25" s="258">
        <f>'Names of Bidder'!D20</f>
        <v>0</v>
      </c>
      <c r="C25" s="258"/>
      <c r="D25" s="259"/>
      <c r="E25" s="260"/>
      <c r="F25" s="260"/>
      <c r="G25" s="260"/>
      <c r="H25" s="260"/>
      <c r="I25" s="260"/>
      <c r="J25" s="213"/>
      <c r="K25" s="213"/>
    </row>
    <row r="26" spans="1:42" ht="27.95" customHeight="1">
      <c r="A26" s="257" t="s">
        <v>221</v>
      </c>
      <c r="B26" s="258">
        <f>'Names of Bidder'!D21</f>
        <v>0</v>
      </c>
      <c r="C26" s="258"/>
      <c r="D26" s="213"/>
      <c r="F26" s="261"/>
      <c r="G26" s="261"/>
      <c r="H26" s="261"/>
      <c r="I26" s="261" t="s">
        <v>222</v>
      </c>
      <c r="J26" s="262">
        <f>'Names of Bidder'!D17</f>
        <v>0</v>
      </c>
      <c r="K26" s="213"/>
    </row>
    <row r="27" spans="1:42" ht="27.95" customHeight="1">
      <c r="A27" s="263"/>
      <c r="B27" s="264"/>
      <c r="C27" s="264"/>
      <c r="D27" s="265"/>
      <c r="F27" s="261"/>
      <c r="G27" s="261"/>
      <c r="H27" s="261"/>
      <c r="I27" s="261" t="s">
        <v>223</v>
      </c>
      <c r="J27" s="262">
        <f>'Names of Bidder'!D18</f>
        <v>0</v>
      </c>
      <c r="K27" s="265"/>
    </row>
    <row r="28" spans="1:42" ht="27.95" customHeight="1">
      <c r="A28" s="257"/>
      <c r="B28" s="258"/>
      <c r="C28" s="258"/>
      <c r="D28" s="259"/>
      <c r="E28" s="261"/>
      <c r="F28" s="261"/>
      <c r="G28" s="261"/>
      <c r="H28" s="261"/>
      <c r="I28" s="261"/>
      <c r="J28" s="213"/>
      <c r="K28" s="213"/>
    </row>
    <row r="66" spans="1:11">
      <c r="A66" s="266"/>
      <c r="B66" s="266"/>
      <c r="C66" s="266"/>
      <c r="D66" s="266"/>
      <c r="E66" s="266"/>
      <c r="F66" s="266"/>
      <c r="G66" s="266"/>
      <c r="H66" s="266"/>
      <c r="I66" s="266"/>
      <c r="J66" s="266"/>
      <c r="K66" s="266"/>
    </row>
    <row r="67" spans="1:11">
      <c r="A67" s="266"/>
      <c r="B67" s="266"/>
      <c r="C67" s="266"/>
      <c r="D67" s="266"/>
      <c r="E67" s="266"/>
      <c r="F67" s="266"/>
      <c r="G67" s="266"/>
      <c r="H67" s="266"/>
      <c r="I67" s="266"/>
      <c r="J67" s="266"/>
      <c r="K67" s="266"/>
    </row>
    <row r="68" spans="1:11">
      <c r="A68" s="266"/>
      <c r="B68" s="266"/>
      <c r="C68" s="266"/>
      <c r="D68" s="266"/>
      <c r="E68" s="266"/>
      <c r="F68" s="266"/>
      <c r="G68" s="266"/>
      <c r="H68" s="266"/>
      <c r="I68" s="266"/>
      <c r="J68" s="266"/>
      <c r="K68" s="266"/>
    </row>
    <row r="69" spans="1:11">
      <c r="A69" s="266"/>
      <c r="B69" s="266"/>
      <c r="C69" s="266"/>
      <c r="D69" s="266"/>
      <c r="E69" s="266"/>
      <c r="F69" s="266"/>
      <c r="G69" s="266"/>
      <c r="H69" s="266"/>
      <c r="I69" s="266"/>
      <c r="J69" s="266"/>
      <c r="K69" s="266"/>
    </row>
    <row r="70" spans="1:11">
      <c r="A70" s="266"/>
      <c r="B70" s="266"/>
      <c r="C70" s="266"/>
      <c r="D70" s="266"/>
      <c r="E70" s="266"/>
      <c r="F70" s="266"/>
      <c r="G70" s="266"/>
      <c r="H70" s="266"/>
      <c r="I70" s="266"/>
      <c r="J70" s="266"/>
      <c r="K70" s="266"/>
    </row>
    <row r="71" spans="1:11">
      <c r="A71" s="266"/>
      <c r="B71" s="266"/>
      <c r="C71" s="266"/>
      <c r="D71" s="266"/>
      <c r="E71" s="266"/>
      <c r="F71" s="266"/>
      <c r="G71" s="266"/>
      <c r="H71" s="266"/>
      <c r="I71" s="266"/>
      <c r="J71" s="266"/>
      <c r="K71" s="266"/>
    </row>
    <row r="72" spans="1:11">
      <c r="A72" s="266"/>
      <c r="B72" s="266"/>
      <c r="C72" s="266"/>
      <c r="D72" s="266"/>
      <c r="E72" s="266"/>
      <c r="F72" s="266"/>
      <c r="G72" s="266"/>
      <c r="H72" s="266"/>
      <c r="I72" s="266"/>
      <c r="J72" s="266"/>
      <c r="K72" s="266"/>
    </row>
    <row r="73" spans="1:11">
      <c r="A73" s="266"/>
      <c r="B73" s="266"/>
      <c r="C73" s="266"/>
      <c r="D73" s="266"/>
      <c r="E73" s="266"/>
      <c r="F73" s="266"/>
      <c r="G73" s="266"/>
      <c r="H73" s="266"/>
      <c r="I73" s="266"/>
      <c r="J73" s="266"/>
      <c r="K73" s="266"/>
    </row>
    <row r="74" spans="1:11">
      <c r="A74" s="266"/>
      <c r="B74" s="266"/>
      <c r="C74" s="266"/>
      <c r="D74" s="266"/>
      <c r="E74" s="266"/>
      <c r="F74" s="266"/>
      <c r="G74" s="266"/>
      <c r="H74" s="266"/>
      <c r="I74" s="266"/>
      <c r="J74" s="266"/>
      <c r="K74" s="266"/>
    </row>
    <row r="75" spans="1:11">
      <c r="A75" s="266"/>
      <c r="B75" s="266"/>
      <c r="C75" s="266"/>
      <c r="D75" s="266"/>
      <c r="E75" s="266"/>
      <c r="F75" s="266"/>
      <c r="G75" s="266"/>
      <c r="H75" s="266"/>
      <c r="I75" s="266"/>
      <c r="J75" s="266"/>
      <c r="K75" s="266"/>
    </row>
    <row r="76" spans="1:11">
      <c r="A76" s="266"/>
      <c r="B76" s="266"/>
      <c r="C76" s="266"/>
      <c r="D76" s="266"/>
      <c r="E76" s="266"/>
      <c r="F76" s="266"/>
      <c r="G76" s="266"/>
      <c r="H76" s="266"/>
      <c r="I76" s="266"/>
      <c r="J76" s="266"/>
      <c r="K76" s="266"/>
    </row>
    <row r="77" spans="1:11">
      <c r="A77" s="266"/>
      <c r="B77" s="266"/>
      <c r="C77" s="266"/>
      <c r="D77" s="266"/>
      <c r="E77" s="266"/>
      <c r="F77" s="266"/>
      <c r="G77" s="266"/>
      <c r="H77" s="266"/>
      <c r="I77" s="266"/>
      <c r="J77" s="266"/>
      <c r="K77" s="266"/>
    </row>
    <row r="78" spans="1:11">
      <c r="A78" s="266"/>
      <c r="B78" s="266"/>
      <c r="C78" s="266"/>
      <c r="D78" s="266"/>
      <c r="E78" s="266"/>
      <c r="F78" s="266"/>
      <c r="G78" s="266"/>
      <c r="H78" s="266"/>
      <c r="I78" s="266"/>
      <c r="J78" s="266"/>
      <c r="K78" s="266"/>
    </row>
    <row r="79" spans="1:11">
      <c r="A79" s="266"/>
      <c r="B79" s="266"/>
      <c r="C79" s="266"/>
      <c r="D79" s="266"/>
      <c r="E79" s="266"/>
      <c r="F79" s="266"/>
      <c r="G79" s="266"/>
      <c r="H79" s="266"/>
      <c r="I79" s="266"/>
      <c r="J79" s="266"/>
      <c r="K79" s="266"/>
    </row>
    <row r="80" spans="1:11">
      <c r="A80" s="266"/>
      <c r="B80" s="266"/>
      <c r="C80" s="266"/>
      <c r="D80" s="266"/>
      <c r="E80" s="266"/>
      <c r="F80" s="266"/>
      <c r="G80" s="266"/>
      <c r="H80" s="266"/>
      <c r="I80" s="266"/>
      <c r="J80" s="266"/>
      <c r="K80" s="266"/>
    </row>
    <row r="81" spans="1:11">
      <c r="A81" s="266"/>
      <c r="B81" s="266"/>
      <c r="C81" s="266"/>
      <c r="D81" s="266"/>
      <c r="E81" s="266"/>
      <c r="F81" s="266"/>
      <c r="G81" s="266"/>
      <c r="H81" s="266"/>
      <c r="I81" s="266"/>
      <c r="J81" s="266"/>
      <c r="K81" s="266"/>
    </row>
    <row r="82" spans="1:11">
      <c r="A82" s="266"/>
      <c r="B82" s="266"/>
      <c r="C82" s="266"/>
      <c r="D82" s="266"/>
      <c r="E82" s="266"/>
      <c r="F82" s="266"/>
      <c r="G82" s="266"/>
      <c r="H82" s="266"/>
      <c r="I82" s="266"/>
      <c r="J82" s="266"/>
      <c r="K82" s="266"/>
    </row>
    <row r="83" spans="1:11">
      <c r="A83" s="266"/>
      <c r="B83" s="266"/>
      <c r="C83" s="266"/>
      <c r="D83" s="266"/>
      <c r="E83" s="266"/>
      <c r="F83" s="266"/>
      <c r="G83" s="266"/>
      <c r="H83" s="266"/>
      <c r="I83" s="266"/>
      <c r="J83" s="266"/>
      <c r="K83" s="266"/>
    </row>
    <row r="84" spans="1:11">
      <c r="A84" s="266"/>
      <c r="B84" s="266"/>
      <c r="C84" s="266"/>
      <c r="D84" s="266"/>
      <c r="E84" s="266"/>
      <c r="F84" s="266"/>
      <c r="G84" s="266"/>
      <c r="H84" s="266"/>
      <c r="I84" s="266"/>
      <c r="J84" s="266"/>
      <c r="K84" s="266"/>
    </row>
    <row r="85" spans="1:11">
      <c r="A85" s="266"/>
      <c r="B85" s="266"/>
      <c r="C85" s="266"/>
      <c r="D85" s="266"/>
      <c r="E85" s="266"/>
      <c r="F85" s="266"/>
      <c r="G85" s="266"/>
      <c r="H85" s="266"/>
      <c r="I85" s="266"/>
      <c r="J85" s="266"/>
      <c r="K85" s="266"/>
    </row>
    <row r="86" spans="1:11">
      <c r="A86" s="266"/>
      <c r="B86" s="266"/>
      <c r="C86" s="266"/>
      <c r="D86" s="266"/>
      <c r="E86" s="266"/>
      <c r="F86" s="266"/>
      <c r="G86" s="266"/>
      <c r="H86" s="266"/>
      <c r="I86" s="266"/>
      <c r="J86" s="266"/>
      <c r="K86" s="266"/>
    </row>
    <row r="87" spans="1:11">
      <c r="A87" s="266"/>
      <c r="B87" s="266"/>
      <c r="C87" s="266"/>
      <c r="D87" s="266"/>
      <c r="E87" s="266"/>
      <c r="F87" s="266"/>
      <c r="G87" s="266"/>
      <c r="H87" s="266"/>
      <c r="I87" s="266"/>
      <c r="J87" s="266"/>
      <c r="K87" s="266"/>
    </row>
    <row r="88" spans="1:11">
      <c r="A88" s="266"/>
      <c r="B88" s="266"/>
      <c r="C88" s="266"/>
      <c r="D88" s="266"/>
      <c r="E88" s="266"/>
      <c r="F88" s="266"/>
      <c r="G88" s="266"/>
      <c r="H88" s="266"/>
      <c r="I88" s="266"/>
      <c r="J88" s="266"/>
      <c r="K88" s="266"/>
    </row>
    <row r="89" spans="1:11">
      <c r="A89" s="266"/>
      <c r="B89" s="267"/>
      <c r="C89" s="267"/>
      <c r="D89" s="268"/>
      <c r="E89" s="268"/>
      <c r="F89" s="268"/>
      <c r="G89" s="268"/>
      <c r="H89" s="268"/>
      <c r="I89" s="268"/>
      <c r="J89" s="268"/>
      <c r="K89" s="268"/>
    </row>
    <row r="90" spans="1:11">
      <c r="A90" s="266"/>
      <c r="B90" s="267"/>
      <c r="C90" s="267"/>
      <c r="D90" s="268"/>
      <c r="E90" s="268"/>
      <c r="F90" s="268"/>
      <c r="G90" s="268"/>
      <c r="H90" s="268"/>
      <c r="I90" s="268"/>
      <c r="J90" s="268"/>
      <c r="K90" s="268"/>
    </row>
    <row r="91" spans="1:11">
      <c r="A91" s="266"/>
      <c r="B91" s="267"/>
      <c r="C91" s="267"/>
      <c r="D91" s="268"/>
      <c r="E91" s="268"/>
      <c r="F91" s="268"/>
      <c r="G91" s="268"/>
      <c r="H91" s="268"/>
      <c r="I91" s="268"/>
      <c r="J91" s="268"/>
      <c r="K91" s="268"/>
    </row>
    <row r="92" spans="1:11">
      <c r="A92" s="266"/>
      <c r="B92" s="267"/>
      <c r="C92" s="267"/>
      <c r="D92" s="268"/>
      <c r="E92" s="268"/>
      <c r="F92" s="268"/>
      <c r="G92" s="268"/>
      <c r="H92" s="268"/>
      <c r="I92" s="268"/>
      <c r="J92" s="268"/>
      <c r="K92" s="268"/>
    </row>
    <row r="93" spans="1:11">
      <c r="A93" s="266"/>
      <c r="B93" s="267"/>
      <c r="C93" s="267"/>
      <c r="D93" s="268"/>
      <c r="E93" s="268"/>
      <c r="F93" s="268"/>
      <c r="G93" s="268"/>
      <c r="H93" s="268"/>
      <c r="I93" s="268"/>
      <c r="J93" s="268"/>
      <c r="K93" s="268"/>
    </row>
    <row r="94" spans="1:11">
      <c r="A94" s="266"/>
      <c r="B94" s="267"/>
      <c r="C94" s="267"/>
      <c r="D94" s="268"/>
      <c r="E94" s="268"/>
      <c r="F94" s="268"/>
      <c r="G94" s="268"/>
      <c r="H94" s="268"/>
      <c r="I94" s="268"/>
      <c r="J94" s="268"/>
      <c r="K94" s="268"/>
    </row>
    <row r="95" spans="1:11">
      <c r="A95" s="266"/>
      <c r="B95" s="267"/>
      <c r="C95" s="267"/>
      <c r="D95" s="268"/>
      <c r="E95" s="268"/>
      <c r="F95" s="268"/>
      <c r="G95" s="268"/>
      <c r="H95" s="268"/>
      <c r="I95" s="268"/>
      <c r="J95" s="268"/>
      <c r="K95" s="268"/>
    </row>
    <row r="96" spans="1:11">
      <c r="A96" s="266"/>
      <c r="B96" s="267"/>
      <c r="C96" s="267"/>
      <c r="D96" s="268"/>
      <c r="E96" s="268"/>
      <c r="F96" s="268"/>
      <c r="G96" s="268"/>
      <c r="H96" s="268"/>
      <c r="I96" s="268"/>
      <c r="J96" s="268"/>
      <c r="K96" s="268"/>
    </row>
    <row r="97" spans="1:11">
      <c r="A97" s="266"/>
      <c r="B97" s="267"/>
      <c r="C97" s="267"/>
      <c r="D97" s="268"/>
      <c r="E97" s="268"/>
      <c r="F97" s="268"/>
      <c r="G97" s="268"/>
      <c r="H97" s="268"/>
      <c r="I97" s="268"/>
      <c r="J97" s="268"/>
      <c r="K97" s="268"/>
    </row>
    <row r="98" spans="1:11">
      <c r="A98" s="266"/>
      <c r="B98" s="267"/>
      <c r="C98" s="267"/>
      <c r="D98" s="268"/>
      <c r="E98" s="268"/>
      <c r="F98" s="268"/>
      <c r="G98" s="268"/>
      <c r="H98" s="268"/>
      <c r="I98" s="268"/>
      <c r="J98" s="268"/>
      <c r="K98" s="268"/>
    </row>
    <row r="99" spans="1:11">
      <c r="A99" s="266"/>
      <c r="B99" s="267"/>
      <c r="C99" s="267"/>
      <c r="D99" s="268"/>
      <c r="E99" s="268"/>
      <c r="F99" s="268"/>
      <c r="G99" s="268"/>
      <c r="H99" s="268"/>
      <c r="I99" s="268"/>
      <c r="J99" s="268"/>
      <c r="K99" s="268"/>
    </row>
    <row r="100" spans="1:11">
      <c r="A100" s="266"/>
      <c r="B100" s="267"/>
      <c r="C100" s="267"/>
      <c r="D100" s="268"/>
      <c r="E100" s="268"/>
      <c r="F100" s="268"/>
      <c r="G100" s="268"/>
      <c r="H100" s="268"/>
      <c r="I100" s="268"/>
      <c r="J100" s="268"/>
      <c r="K100" s="268"/>
    </row>
    <row r="101" spans="1:11">
      <c r="A101" s="266"/>
      <c r="B101" s="267"/>
      <c r="C101" s="267"/>
      <c r="D101" s="268"/>
      <c r="E101" s="268"/>
      <c r="F101" s="268"/>
      <c r="G101" s="268"/>
      <c r="H101" s="268"/>
      <c r="I101" s="268"/>
      <c r="J101" s="268"/>
      <c r="K101" s="268"/>
    </row>
    <row r="102" spans="1:11">
      <c r="A102" s="266"/>
      <c r="B102" s="267"/>
      <c r="C102" s="267"/>
      <c r="D102" s="268"/>
      <c r="E102" s="268"/>
      <c r="F102" s="268"/>
      <c r="G102" s="268"/>
      <c r="H102" s="268"/>
      <c r="I102" s="268"/>
      <c r="J102" s="268"/>
      <c r="K102" s="268"/>
    </row>
    <row r="103" spans="1:11">
      <c r="A103" s="266"/>
      <c r="B103" s="267"/>
      <c r="C103" s="267"/>
      <c r="D103" s="268"/>
      <c r="E103" s="268"/>
      <c r="F103" s="268"/>
      <c r="G103" s="268"/>
      <c r="H103" s="268"/>
      <c r="I103" s="268"/>
      <c r="J103" s="268"/>
      <c r="K103" s="268"/>
    </row>
    <row r="104" spans="1:11">
      <c r="A104" s="266"/>
      <c r="B104" s="267"/>
      <c r="C104" s="267"/>
      <c r="D104" s="268"/>
      <c r="E104" s="268"/>
      <c r="F104" s="268"/>
      <c r="G104" s="268"/>
      <c r="H104" s="268"/>
      <c r="I104" s="268"/>
      <c r="J104" s="268"/>
      <c r="K104" s="268"/>
    </row>
    <row r="105" spans="1:11">
      <c r="A105" s="266"/>
      <c r="B105" s="267"/>
      <c r="C105" s="267"/>
      <c r="D105" s="268"/>
      <c r="E105" s="268"/>
      <c r="F105" s="268"/>
      <c r="G105" s="268"/>
      <c r="H105" s="268"/>
      <c r="I105" s="268"/>
      <c r="J105" s="268"/>
      <c r="K105" s="268"/>
    </row>
    <row r="106" spans="1:11">
      <c r="A106" s="266"/>
      <c r="B106" s="267"/>
      <c r="C106" s="267"/>
      <c r="D106" s="268"/>
      <c r="E106" s="268"/>
      <c r="F106" s="268"/>
      <c r="G106" s="268"/>
      <c r="H106" s="268"/>
      <c r="I106" s="268"/>
      <c r="J106" s="268"/>
      <c r="K106" s="268"/>
    </row>
  </sheetData>
  <sheetProtection password="EE4F" sheet="1" selectLockedCells="1"/>
  <customSheetViews>
    <customSheetView guid="{7E37D0FD-9786-4A30-A877-91D7F3F2D059}" scale="90" showPageBreaks="1" showGridLines="0" fitToPage="1" printArea="1" hiddenColumns="1" view="pageBreakPreview" topLeftCell="A10">
      <selection activeCell="I17" sqref="I17"/>
      <pageMargins left="0.25" right="0.25" top="0.75" bottom="0.75" header="0.3" footer="0.3"/>
      <printOptions horizontalCentered="1"/>
      <pageSetup paperSize="9" scale="88" fitToHeight="2" orientation="landscape" horizontalDpi="4294967295" verticalDpi="4294967295" r:id="rId1"/>
      <headerFooter alignWithMargins="0">
        <oddFooter>&amp;R&amp;"Book Antiqua,Bold"&amp;10Schedule-1/ Page &amp;P of &amp;N</oddFooter>
      </headerFooter>
    </customSheetView>
    <customSheetView guid="{F9C63928-D54C-449A-864F-E2728613909C}" scale="90" showPageBreaks="1" showGridLines="0" fitToPage="1" printArea="1" hiddenRows="1" hiddenColumns="1" view="pageBreakPreview" topLeftCell="A22">
      <selection activeCell="J17" sqref="J17"/>
      <pageMargins left="0.25" right="0.25" top="0.75" bottom="0.75" header="0.3" footer="0.3"/>
      <printOptions horizontalCentered="1"/>
      <pageSetup paperSize="9" scale="56" fitToHeight="2" orientation="landscape" horizontalDpi="4294967295" verticalDpi="4294967295" r:id="rId2"/>
      <headerFooter alignWithMargins="0">
        <oddFooter>&amp;R&amp;"Book Antiqua,Bold"&amp;10Schedule-1/ Page &amp;P of &amp;N</oddFooter>
      </headerFooter>
    </customSheetView>
    <customSheetView guid="{20CBBF41-A202-4892-A83D-52713C1F8A9E}" scale="115" showPageBreaks="1" showGridLines="0" printArea="1" hiddenRows="1" hiddenColumns="1" view="pageBreakPreview" topLeftCell="B1">
      <selection activeCell="H19" sqref="H19"/>
      <rowBreaks count="1" manualBreakCount="1">
        <brk id="26" max="5" man="1"/>
      </rowBreaks>
      <pageMargins left="0.51181102362204722" right="0.27559055118110237" top="0.51181102362204722" bottom="0.86614173228346458" header="0.23622047244094491" footer="0.23622047244094491"/>
      <printOptions horizontalCentered="1"/>
      <pageSetup paperSize="9" scale="79" fitToHeight="5" orientation="landscape" r:id="rId3"/>
      <headerFooter alignWithMargins="0">
        <oddFooter>&amp;R&amp;"Book Antiqua,Bold"&amp;10Schedule-1/ Page &amp;P of &amp;N</oddFooter>
      </headerFooter>
    </customSheetView>
    <customSheetView guid="{6269FB24-FD69-4B06-B4F9-A51A4D37F8E4}" showPageBreaks="1" showGridLines="0" printArea="1" hiddenRows="1" hiddenColumns="1" view="pageBreakPreview">
      <selection activeCell="E18" sqref="E18"/>
      <rowBreaks count="1" manualBreakCount="1">
        <brk id="26" max="5" man="1"/>
      </rowBreaks>
      <colBreaks count="1" manualBreakCount="1">
        <brk id="6" max="1048575" man="1"/>
      </colBreaks>
      <pageMargins left="0.51181102362204722" right="0.27559055118110237" top="0.51181102362204722" bottom="0.86614173228346458" header="0.23622047244094491" footer="0.23622047244094491"/>
      <printOptions horizontalCentered="1"/>
      <pageSetup paperSize="9" fitToHeight="5" orientation="landscape" r:id="rId4"/>
      <headerFooter alignWithMargins="0">
        <oddFooter>&amp;R&amp;"Book Antiqua,Bold"&amp;10Schedule-1/ Page &amp;P of &amp;N</oddFooter>
      </headerFooter>
    </customSheetView>
    <customSheetView guid="{0DD8F97D-8C07-4CD0-8FF9-3A2505F13748}" showPageBreaks="1" showGridLines="0" printArea="1" hiddenRows="1" hiddenColumns="1" view="pageBreakPreview" topLeftCell="A10">
      <selection activeCell="E18" sqref="E18"/>
      <colBreaks count="1" manualBreakCount="1">
        <brk id="6" max="1048575" man="1"/>
      </colBreaks>
      <pageMargins left="0.51181102362204722" right="0.26" top="0.4" bottom="0.44" header="0.25" footer="0.24"/>
      <printOptions horizontalCentered="1"/>
      <pageSetup paperSize="9" orientation="landscape" r:id="rId5"/>
      <headerFooter alignWithMargins="0">
        <oddFooter>&amp;R&amp;"Book Antiqua,Bold"&amp;10Schedule-2/ Page &amp;P of &amp;N</oddFooter>
      </headerFooter>
    </customSheetView>
    <customSheetView guid="{F42F111F-1008-4984-B8EF-A2028972CD6B}" showPageBreaks="1" showGridLines="0" printArea="1" hiddenRows="1" hiddenColumns="1" view="pageBreakPreview" topLeftCell="A2">
      <selection activeCell="E20" sqref="E20:E31"/>
      <colBreaks count="1" manualBreakCount="1">
        <brk id="6" max="1048575" man="1"/>
      </colBreaks>
      <pageMargins left="0.51181102362204722" right="0.26" top="0.4" bottom="0.44" header="0.25" footer="0.24"/>
      <printOptions horizontalCentered="1"/>
      <pageSetup paperSize="9" orientation="landscape" r:id="rId6"/>
      <headerFooter alignWithMargins="0">
        <oddFooter>&amp;R&amp;"Book Antiqua,Bold"&amp;10Schedule-2/ Page &amp;P of &amp;N</oddFooter>
      </headerFooter>
    </customSheetView>
    <customSheetView guid="{27A45B7A-04F2-4516-B80B-5ED0825D4ED3}" showPageBreaks="1" printArea="1" hiddenColumns="1" view="pageBreakPreview">
      <selection activeCell="E36" sqref="E36"/>
      <colBreaks count="1" manualBreakCount="1">
        <brk id="6" max="1048575" man="1"/>
      </colBreaks>
      <pageMargins left="0.51181102362204722" right="0.26" top="0.4" bottom="0.44" header="0.25" footer="0.24"/>
      <printOptions horizontalCentered="1"/>
      <pageSetup paperSize="9" orientation="landscape" horizontalDpi="300" verticalDpi="300" r:id="rId7"/>
      <headerFooter alignWithMargins="0">
        <oddFooter>&amp;R&amp;"Book Antiqua,Bold"&amp;10Schedule-2/ Page &amp;P of &amp;N</oddFooter>
      </headerFooter>
    </customSheetView>
    <customSheetView guid="{4F65FF32-EC61-4022-A399-2986D7B6B8B3}" hiddenRows="1" hiddenColumns="1" showRuler="0" topLeftCell="A16">
      <selection activeCell="E18" sqref="E18"/>
      <rowBreaks count="1" manualBreakCount="1">
        <brk id="32" max="5" man="1"/>
      </rowBreaks>
      <colBreaks count="1" manualBreakCount="1">
        <brk id="6" max="1048575" man="1"/>
      </colBreaks>
      <pageMargins left="0.51181102362204722" right="0.26" top="0.4" bottom="0.61" header="0.25" footer="0.43"/>
      <printOptions horizontalCentered="1"/>
      <pageSetup paperSize="9" orientation="portrait" horizontalDpi="300" verticalDpi="300" r:id="rId8"/>
      <headerFooter alignWithMargins="0">
        <oddFooter>&amp;R&amp;"Book Antiqua,Bold"&amp;10Schedule-2/ Page &amp;P of &amp;N</oddFooter>
      </headerFooter>
    </customSheetView>
    <customSheetView guid="{01ACF2E1-8E61-4459-ABC1-B6C183DEED61}" showRuler="0">
      <selection activeCell="E27" sqref="E27"/>
      <rowBreaks count="1" manualBreakCount="1">
        <brk id="32" max="5" man="1"/>
      </rowBreaks>
      <colBreaks count="1" manualBreakCount="1">
        <brk id="6" max="1048575" man="1"/>
      </colBreaks>
      <pageMargins left="0.51181102362204722" right="0.26" top="0.54" bottom="0.61" header="0.25" footer="0.43"/>
      <printOptions horizontalCentered="1"/>
      <pageSetup paperSize="9" orientation="portrait" horizontalDpi="300" verticalDpi="300" r:id="rId9"/>
      <headerFooter alignWithMargins="0">
        <oddFooter>&amp;R&amp;"Book Antiqua,Bold"&amp;10Schedule-2/ Page &amp;P of &amp;N</oddFooter>
      </headerFooter>
    </customSheetView>
    <customSheetView guid="{14D7F02E-BCCA-4517-ABC7-537FF4AEB67A}" hiddenColumns="1">
      <selection activeCell="E101" sqref="E101:E110"/>
      <rowBreaks count="2" manualBreakCount="2">
        <brk id="28" max="5" man="1"/>
        <brk id="46" max="5" man="1"/>
      </rowBreaks>
      <colBreaks count="1" manualBreakCount="1">
        <brk id="6" max="1048575" man="1"/>
      </colBreaks>
      <pageMargins left="0.51181102362204722" right="0.26" top="0.4" bottom="0.44" header="0.25" footer="0.24"/>
      <printOptions horizontalCentered="1"/>
      <pageSetup paperSize="9" orientation="portrait" horizontalDpi="300" verticalDpi="300" r:id="rId10"/>
      <headerFooter alignWithMargins="0">
        <oddFooter>&amp;R&amp;"Book Antiqua,Bold"&amp;10Schedule-2/ Page &amp;P of &amp;N</oddFooter>
      </headerFooter>
    </customSheetView>
    <customSheetView guid="{76EF76C6-407E-4B5E-855E-3AC1614CD1AB}" scale="115" showPageBreaks="1" showGridLines="0" printArea="1" hiddenRows="1" hiddenColumns="1" view="pageBreakPreview" topLeftCell="B44">
      <selection activeCell="I19" sqref="I19"/>
      <rowBreaks count="1" manualBreakCount="1">
        <brk id="26" max="5" man="1"/>
      </rowBreaks>
      <pageMargins left="0.51181102362204722" right="0.27559055118110237" top="0.51181102362204722" bottom="0.86614173228346458" header="0.23622047244094491" footer="0.23622047244094491"/>
      <printOptions horizontalCentered="1"/>
      <pageSetup paperSize="9" scale="79" fitToHeight="5" orientation="landscape" r:id="rId11"/>
      <headerFooter alignWithMargins="0">
        <oddFooter>&amp;R&amp;"Book Antiqua,Bold"&amp;10Schedule-1/ Page &amp;P of &amp;N</oddFooter>
      </headerFooter>
    </customSheetView>
    <customSheetView guid="{4C2A6BCE-1067-41DA-B8E4-030BD18363EA}" scale="90" showPageBreaks="1" showGridLines="0" fitToPage="1" printArea="1" hiddenColumns="1" view="pageBreakPreview" topLeftCell="A19">
      <selection activeCell="J17" sqref="J17:J19"/>
      <pageMargins left="0.25" right="0.25" top="0.75" bottom="0.75" header="0.3" footer="0.3"/>
      <printOptions horizontalCentered="1"/>
      <pageSetup paperSize="9" scale="72" fitToHeight="2" orientation="landscape" horizontalDpi="4294967295" verticalDpi="4294967295" r:id="rId12"/>
      <headerFooter alignWithMargins="0">
        <oddFooter>&amp;R&amp;"Book Antiqua,Bold"&amp;10Schedule-1/ Page &amp;P of &amp;N</oddFooter>
      </headerFooter>
    </customSheetView>
    <customSheetView guid="{521B9B62-B5E4-4E18-A682-03EC47CAA2D7}" scale="90" showPageBreaks="1" showGridLines="0" fitToPage="1" printArea="1" hiddenColumns="1" view="pageBreakPreview" topLeftCell="A13">
      <selection activeCell="I17" sqref="I17"/>
      <pageMargins left="0.25" right="0.25" top="0.75" bottom="0.75" header="0.3" footer="0.3"/>
      <printOptions horizontalCentered="1"/>
      <pageSetup paperSize="9" scale="88" fitToHeight="2" orientation="landscape" horizontalDpi="4294967295" verticalDpi="4294967295" r:id="rId13"/>
      <headerFooter alignWithMargins="0">
        <oddFooter>&amp;R&amp;"Book Antiqua,Bold"&amp;10Schedule-1/ Page &amp;P of &amp;N</oddFooter>
      </headerFooter>
    </customSheetView>
  </customSheetViews>
  <mergeCells count="11">
    <mergeCell ref="Q14:R14"/>
    <mergeCell ref="T14:U14"/>
    <mergeCell ref="B11:E11"/>
    <mergeCell ref="B12:E12"/>
    <mergeCell ref="AB3:AC3"/>
    <mergeCell ref="A5:K5"/>
    <mergeCell ref="A8:E8"/>
    <mergeCell ref="B9:E9"/>
    <mergeCell ref="B10:E10"/>
    <mergeCell ref="A3:K3"/>
    <mergeCell ref="A13:B13"/>
  </mergeCells>
  <phoneticPr fontId="2" type="noConversion"/>
  <conditionalFormatting sqref="G17:G20">
    <cfRule type="expression" dxfId="6" priority="10" stopIfTrue="1">
      <formula>A17&gt;0</formula>
    </cfRule>
  </conditionalFormatting>
  <conditionalFormatting sqref="I17:J20">
    <cfRule type="expression" dxfId="5" priority="9" stopIfTrue="1">
      <formula>D17&gt;0</formula>
    </cfRule>
  </conditionalFormatting>
  <dataValidations count="1">
    <dataValidation type="list" operator="greaterThan" allowBlank="1" showInputMessage="1" showErrorMessage="1" error="Enter only Numeric value greater than zero or leave the cell blank !" sqref="I17:I20">
      <formula1>"0%,5%,12%,18%,28%"</formula1>
    </dataValidation>
  </dataValidations>
  <printOptions horizontalCentered="1"/>
  <pageMargins left="0.25" right="0.25" top="0.75" bottom="0.75" header="0.3" footer="0.3"/>
  <pageSetup paperSize="9" scale="67" fitToHeight="2" orientation="landscape" horizontalDpi="4294967295" verticalDpi="4294967295" r:id="rId14"/>
  <headerFooter alignWithMargins="0">
    <oddFooter>&amp;R&amp;"Book Antiqua,Bold"&amp;10Schedule-1/ 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3"/>
  </sheetPr>
  <dimension ref="A1:AT104"/>
  <sheetViews>
    <sheetView showGridLines="0" view="pageBreakPreview" topLeftCell="A4" zoomScale="85" zoomScaleSheetLayoutView="85" workbookViewId="0">
      <selection activeCell="G17" sqref="G17:G20"/>
    </sheetView>
  </sheetViews>
  <sheetFormatPr defaultRowHeight="12.75"/>
  <cols>
    <col min="1" max="1" width="9" style="225" customWidth="1"/>
    <col min="2" max="2" width="44.625" style="226" customWidth="1"/>
    <col min="3" max="3" width="10.125" style="226" customWidth="1"/>
    <col min="4" max="4" width="7.625" style="227" customWidth="1"/>
    <col min="5" max="5" width="9.625" style="227" customWidth="1"/>
    <col min="6" max="6" width="14" style="227" hidden="1" customWidth="1"/>
    <col min="7" max="7" width="17.875" style="227" customWidth="1"/>
    <col min="8" max="8" width="18.125" style="227" customWidth="1"/>
    <col min="9" max="9" width="9" style="206" hidden="1" customWidth="1"/>
    <col min="10" max="10" width="9" style="252" customWidth="1"/>
    <col min="11" max="11" width="6.5" style="252" hidden="1" customWidth="1"/>
    <col min="12" max="12" width="9" style="252"/>
    <col min="13" max="13" width="9" style="254" hidden="1" customWidth="1"/>
    <col min="14" max="15" width="17.625" style="254" hidden="1" customWidth="1"/>
    <col min="16" max="16" width="9" style="208" hidden="1" customWidth="1"/>
    <col min="17" max="17" width="15.625" style="254" hidden="1" customWidth="1"/>
    <col min="18" max="18" width="17.125" style="254" hidden="1" customWidth="1"/>
    <col min="19" max="19" width="9" style="254" hidden="1" customWidth="1"/>
    <col min="20" max="28" width="9" style="255"/>
    <col min="29" max="39" width="9" style="256"/>
    <col min="40" max="16384" width="9" style="252"/>
  </cols>
  <sheetData>
    <row r="1" spans="1:43" s="207" customFormat="1" ht="18" customHeight="1">
      <c r="A1" s="201" t="str">
        <f>Cover!B3</f>
        <v>ER-II/KOL/CS/I-2597/Rfx-5002001519 DATED 11.01.2021</v>
      </c>
      <c r="B1" s="202"/>
      <c r="C1" s="202"/>
      <c r="D1" s="203"/>
      <c r="E1" s="203"/>
      <c r="F1" s="203"/>
      <c r="G1" s="204"/>
      <c r="H1" s="205" t="s">
        <v>230</v>
      </c>
      <c r="I1" s="206"/>
      <c r="M1" s="208"/>
      <c r="N1" s="208"/>
      <c r="O1" s="208"/>
      <c r="P1" s="208"/>
      <c r="Q1" s="208"/>
      <c r="R1" s="208"/>
      <c r="S1" s="208"/>
      <c r="T1" s="209"/>
      <c r="U1" s="209"/>
      <c r="V1" s="209"/>
      <c r="W1" s="209"/>
      <c r="X1" s="209"/>
      <c r="Y1" s="209"/>
      <c r="Z1" s="209"/>
      <c r="AA1" s="209"/>
      <c r="AB1" s="209"/>
      <c r="AC1" s="206"/>
      <c r="AD1" s="206"/>
      <c r="AE1" s="206"/>
      <c r="AF1" s="206"/>
      <c r="AG1" s="206"/>
      <c r="AH1" s="206"/>
      <c r="AI1" s="206"/>
      <c r="AJ1" s="206"/>
      <c r="AK1" s="206"/>
      <c r="AL1" s="206"/>
      <c r="AM1" s="206"/>
    </row>
    <row r="2" spans="1:43" s="207" customFormat="1" ht="15" customHeight="1">
      <c r="A2" s="210"/>
      <c r="B2" s="211"/>
      <c r="C2" s="211"/>
      <c r="D2" s="212"/>
      <c r="E2" s="212"/>
      <c r="F2" s="212"/>
      <c r="G2" s="213"/>
      <c r="H2" s="213"/>
      <c r="I2" s="214"/>
      <c r="M2" s="208"/>
      <c r="N2" s="208"/>
      <c r="O2" s="208"/>
      <c r="P2" s="208"/>
      <c r="Q2" s="208"/>
      <c r="R2" s="208"/>
      <c r="S2" s="208"/>
      <c r="T2" s="209"/>
      <c r="U2" s="209"/>
      <c r="V2" s="209"/>
      <c r="W2" s="209"/>
      <c r="X2" s="209"/>
      <c r="Y2" s="209"/>
      <c r="Z2" s="209"/>
      <c r="AA2" s="209"/>
      <c r="AB2" s="209"/>
      <c r="AC2" s="206"/>
      <c r="AD2" s="206"/>
      <c r="AE2" s="206"/>
      <c r="AF2" s="206"/>
      <c r="AG2" s="206"/>
      <c r="AH2" s="206"/>
      <c r="AI2" s="206"/>
      <c r="AJ2" s="206"/>
      <c r="AK2" s="206"/>
      <c r="AL2" s="206"/>
      <c r="AM2" s="206"/>
    </row>
    <row r="3" spans="1:43" s="207" customFormat="1">
      <c r="A3" s="483" t="str">
        <f>Cover!$B$2</f>
        <v>Procurement of New Battery Bank sets at Dalkhola and Berhampore substations in ER-II</v>
      </c>
      <c r="B3" s="483"/>
      <c r="C3" s="483"/>
      <c r="D3" s="483"/>
      <c r="E3" s="483"/>
      <c r="F3" s="483"/>
      <c r="G3" s="483"/>
      <c r="H3" s="483"/>
      <c r="I3" s="215"/>
      <c r="J3" s="216"/>
      <c r="K3" s="217"/>
      <c r="L3" s="206"/>
      <c r="M3" s="206" t="s">
        <v>191</v>
      </c>
      <c r="N3" s="206"/>
      <c r="O3" s="206">
        <f>IF(ISERROR(#REF!/('Sch-5A'!D14+'Sch-5A'!D16+'Sch-5A'!D18)),0,#REF!/( 'Sch-5A'!D14+'Sch-5A'!D16+'Sch-5A'!D18))</f>
        <v>0</v>
      </c>
      <c r="P3" s="206"/>
      <c r="Q3" s="218"/>
      <c r="R3" s="219"/>
      <c r="S3" s="219"/>
      <c r="T3" s="219"/>
      <c r="U3" s="209"/>
      <c r="V3" s="218"/>
      <c r="W3" s="209"/>
      <c r="X3" s="209"/>
      <c r="Y3" s="480"/>
      <c r="Z3" s="480"/>
      <c r="AA3" s="209"/>
      <c r="AB3" s="209"/>
      <c r="AC3" s="209"/>
      <c r="AD3" s="209"/>
      <c r="AE3" s="209"/>
      <c r="AF3" s="209"/>
      <c r="AG3" s="209"/>
      <c r="AH3" s="209"/>
      <c r="AI3" s="209"/>
      <c r="AJ3" s="209"/>
      <c r="AK3" s="209"/>
      <c r="AL3" s="209"/>
      <c r="AM3" s="206"/>
      <c r="AN3" s="206"/>
      <c r="AO3" s="206"/>
      <c r="AP3" s="206"/>
      <c r="AQ3" s="206"/>
    </row>
    <row r="4" spans="1:43" s="207" customFormat="1" ht="8.25" customHeight="1">
      <c r="A4" s="286"/>
      <c r="B4" s="286"/>
      <c r="C4" s="293"/>
      <c r="D4" s="286"/>
      <c r="E4" s="286"/>
      <c r="F4" s="286"/>
      <c r="G4" s="286"/>
      <c r="H4" s="286"/>
      <c r="I4" s="215"/>
      <c r="J4" s="216"/>
      <c r="K4" s="217"/>
      <c r="L4" s="206"/>
      <c r="M4" s="206"/>
      <c r="N4" s="206"/>
      <c r="O4" s="206"/>
      <c r="P4" s="206"/>
      <c r="Q4" s="218"/>
      <c r="R4" s="219"/>
      <c r="S4" s="219"/>
      <c r="T4" s="219"/>
      <c r="U4" s="209"/>
      <c r="V4" s="218"/>
      <c r="W4" s="209"/>
      <c r="X4" s="209"/>
      <c r="Y4" s="284"/>
      <c r="Z4" s="284"/>
      <c r="AA4" s="209"/>
      <c r="AB4" s="209"/>
      <c r="AC4" s="209"/>
      <c r="AD4" s="209"/>
      <c r="AE4" s="209"/>
      <c r="AF4" s="209"/>
      <c r="AG4" s="209"/>
      <c r="AH4" s="209"/>
      <c r="AI4" s="209"/>
      <c r="AJ4" s="209"/>
      <c r="AK4" s="209"/>
      <c r="AL4" s="209"/>
      <c r="AM4" s="206"/>
      <c r="AN4" s="206"/>
      <c r="AO4" s="206"/>
      <c r="AP4" s="206"/>
      <c r="AQ4" s="206"/>
    </row>
    <row r="5" spans="1:43" s="207" customFormat="1" ht="21.95" customHeight="1">
      <c r="A5" s="481" t="s">
        <v>347</v>
      </c>
      <c r="B5" s="481"/>
      <c r="C5" s="481"/>
      <c r="D5" s="481"/>
      <c r="E5" s="481"/>
      <c r="F5" s="481"/>
      <c r="G5" s="481"/>
      <c r="H5" s="481"/>
      <c r="I5" s="222"/>
      <c r="M5" s="223" t="s">
        <v>192</v>
      </c>
      <c r="N5" s="208"/>
      <c r="O5" s="224" t="e">
        <f>#REF!</f>
        <v>#REF!</v>
      </c>
      <c r="P5" s="208"/>
      <c r="Q5" s="208"/>
      <c r="R5" s="208"/>
      <c r="S5" s="208"/>
      <c r="T5" s="209"/>
      <c r="U5" s="209"/>
      <c r="V5" s="209"/>
      <c r="W5" s="209"/>
      <c r="X5" s="209"/>
      <c r="Y5" s="209"/>
      <c r="Z5" s="209"/>
      <c r="AA5" s="209"/>
      <c r="AB5" s="209"/>
      <c r="AC5" s="206"/>
      <c r="AD5" s="206"/>
      <c r="AE5" s="206"/>
      <c r="AF5" s="206"/>
      <c r="AG5" s="206"/>
      <c r="AH5" s="206"/>
      <c r="AI5" s="206"/>
      <c r="AJ5" s="206"/>
      <c r="AK5" s="206"/>
      <c r="AL5" s="206"/>
      <c r="AM5" s="206"/>
    </row>
    <row r="6" spans="1:43" s="207" customFormat="1" ht="15" customHeight="1">
      <c r="A6" s="225"/>
      <c r="B6" s="226"/>
      <c r="C6" s="226"/>
      <c r="D6" s="227"/>
      <c r="E6" s="227"/>
      <c r="F6" s="227"/>
      <c r="G6" s="227"/>
      <c r="H6" s="213"/>
      <c r="I6" s="214"/>
      <c r="M6" s="223" t="s">
        <v>193</v>
      </c>
      <c r="N6" s="208"/>
      <c r="O6" s="224">
        <f>IF(ISERROR(#REF!/#REF!),0,#REF! /#REF!)</f>
        <v>0</v>
      </c>
      <c r="P6" s="208"/>
      <c r="Q6" s="208"/>
      <c r="R6" s="208"/>
      <c r="S6" s="208"/>
      <c r="T6" s="209"/>
      <c r="U6" s="209"/>
      <c r="V6" s="209"/>
      <c r="W6" s="209"/>
      <c r="X6" s="209"/>
      <c r="Y6" s="209"/>
      <c r="Z6" s="209"/>
      <c r="AA6" s="209"/>
      <c r="AB6" s="209"/>
      <c r="AC6" s="206"/>
      <c r="AD6" s="206"/>
      <c r="AE6" s="206"/>
      <c r="AF6" s="206"/>
      <c r="AG6" s="206"/>
      <c r="AH6" s="206"/>
      <c r="AI6" s="206"/>
      <c r="AJ6" s="206"/>
      <c r="AK6" s="206"/>
      <c r="AL6" s="206"/>
      <c r="AM6" s="206"/>
    </row>
    <row r="7" spans="1:43" s="207" customFormat="1" ht="18" customHeight="1">
      <c r="A7" s="228" t="s">
        <v>283</v>
      </c>
      <c r="B7" s="229"/>
      <c r="C7" s="229"/>
      <c r="D7" s="229"/>
      <c r="E7" s="229"/>
      <c r="F7" s="229"/>
      <c r="G7" s="230" t="s">
        <v>215</v>
      </c>
      <c r="H7" s="213"/>
      <c r="I7" s="231"/>
      <c r="M7" s="223" t="s">
        <v>195</v>
      </c>
      <c r="N7" s="208"/>
      <c r="O7" s="224" t="e">
        <f>#REF!</f>
        <v>#REF!</v>
      </c>
      <c r="P7" s="208"/>
      <c r="Q7" s="208"/>
      <c r="R7" s="208"/>
      <c r="S7" s="208"/>
      <c r="T7" s="209"/>
      <c r="U7" s="209"/>
      <c r="V7" s="209"/>
      <c r="W7" s="209"/>
      <c r="X7" s="209"/>
      <c r="Y7" s="209"/>
      <c r="Z7" s="209"/>
      <c r="AA7" s="209"/>
      <c r="AB7" s="209"/>
      <c r="AC7" s="206"/>
      <c r="AD7" s="206"/>
      <c r="AE7" s="206"/>
      <c r="AF7" s="206"/>
      <c r="AG7" s="206"/>
      <c r="AH7" s="206"/>
      <c r="AI7" s="206"/>
      <c r="AJ7" s="206"/>
      <c r="AK7" s="206"/>
      <c r="AL7" s="206"/>
      <c r="AM7" s="206"/>
    </row>
    <row r="8" spans="1:43" s="207" customFormat="1" ht="16.5">
      <c r="A8" s="482"/>
      <c r="B8" s="482"/>
      <c r="C8" s="482"/>
      <c r="D8" s="482"/>
      <c r="E8" s="482"/>
      <c r="F8" s="285"/>
      <c r="G8" s="311" t="s">
        <v>327</v>
      </c>
      <c r="H8" s="309"/>
      <c r="I8" s="213"/>
      <c r="M8" s="223" t="s">
        <v>194</v>
      </c>
      <c r="N8" s="208"/>
      <c r="O8" s="235" t="e">
        <f>SUM(O3:O7)</f>
        <v>#REF!</v>
      </c>
      <c r="P8" s="208"/>
      <c r="Q8" s="208"/>
      <c r="R8" s="208"/>
      <c r="S8" s="208"/>
      <c r="T8" s="209"/>
      <c r="U8" s="209"/>
      <c r="V8" s="209"/>
      <c r="W8" s="209"/>
      <c r="X8" s="209"/>
      <c r="Y8" s="209"/>
      <c r="Z8" s="209"/>
      <c r="AA8" s="209"/>
      <c r="AB8" s="209"/>
      <c r="AC8" s="206"/>
      <c r="AD8" s="206"/>
      <c r="AE8" s="206"/>
      <c r="AF8" s="206"/>
      <c r="AG8" s="206"/>
      <c r="AH8" s="206"/>
      <c r="AI8" s="206"/>
      <c r="AJ8" s="206"/>
      <c r="AK8" s="206"/>
      <c r="AL8" s="206"/>
      <c r="AM8" s="206"/>
    </row>
    <row r="9" spans="1:43" s="207" customFormat="1" ht="18" customHeight="1">
      <c r="A9" s="236" t="s">
        <v>216</v>
      </c>
      <c r="B9" s="380">
        <f>'Names of Bidder'!D7</f>
        <v>0</v>
      </c>
      <c r="C9" s="380"/>
      <c r="D9" s="418"/>
      <c r="E9" s="419"/>
      <c r="F9" s="309"/>
      <c r="G9" s="311" t="s">
        <v>328</v>
      </c>
      <c r="H9" s="309"/>
      <c r="I9" s="309"/>
      <c r="M9" s="208"/>
      <c r="N9" s="208"/>
      <c r="O9" s="208"/>
      <c r="P9" s="208"/>
      <c r="Q9" s="208"/>
      <c r="R9" s="208"/>
      <c r="S9" s="208"/>
      <c r="T9" s="209"/>
      <c r="U9" s="209"/>
      <c r="V9" s="209"/>
      <c r="W9" s="209"/>
      <c r="X9" s="209"/>
      <c r="Y9" s="209"/>
      <c r="Z9" s="209"/>
      <c r="AA9" s="209"/>
      <c r="AB9" s="209"/>
      <c r="AC9" s="206"/>
      <c r="AD9" s="206"/>
      <c r="AE9" s="206"/>
      <c r="AF9" s="206"/>
      <c r="AG9" s="206"/>
      <c r="AH9" s="206"/>
      <c r="AI9" s="206"/>
      <c r="AJ9" s="206"/>
      <c r="AK9" s="206"/>
      <c r="AL9" s="206"/>
      <c r="AM9" s="206"/>
    </row>
    <row r="10" spans="1:43" s="207" customFormat="1" ht="18" customHeight="1">
      <c r="A10" s="236" t="s">
        <v>377</v>
      </c>
      <c r="B10" s="381">
        <f>'Names of Bidder'!D8</f>
        <v>0</v>
      </c>
      <c r="C10" s="380"/>
      <c r="D10" s="380"/>
      <c r="E10" s="380"/>
      <c r="F10" s="283"/>
      <c r="G10" s="311" t="s">
        <v>329</v>
      </c>
      <c r="H10" s="309"/>
      <c r="I10" s="309"/>
      <c r="M10" s="208"/>
      <c r="N10" s="208"/>
      <c r="O10" s="208"/>
      <c r="P10" s="208"/>
      <c r="Q10" s="208"/>
      <c r="R10" s="208"/>
      <c r="S10" s="208"/>
      <c r="T10" s="209"/>
      <c r="U10" s="209"/>
      <c r="V10" s="209"/>
      <c r="W10" s="209"/>
      <c r="X10" s="209"/>
      <c r="Y10" s="209"/>
      <c r="Z10" s="209"/>
      <c r="AA10" s="209"/>
      <c r="AB10" s="209"/>
      <c r="AC10" s="206"/>
      <c r="AD10" s="206"/>
      <c r="AE10" s="206"/>
      <c r="AF10" s="206"/>
      <c r="AG10" s="206"/>
      <c r="AH10" s="206"/>
      <c r="AI10" s="206"/>
      <c r="AJ10" s="206"/>
      <c r="AK10" s="206"/>
      <c r="AL10" s="206"/>
      <c r="AM10" s="206"/>
    </row>
    <row r="11" spans="1:43" s="207" customFormat="1" ht="18" customHeight="1">
      <c r="A11" s="238"/>
      <c r="B11" s="479">
        <f>'Names of Bidder'!D9</f>
        <v>0</v>
      </c>
      <c r="C11" s="479"/>
      <c r="D11" s="479"/>
      <c r="E11" s="479"/>
      <c r="F11" s="283"/>
      <c r="G11" s="311" t="s">
        <v>330</v>
      </c>
      <c r="H11" s="310"/>
      <c r="I11" s="213"/>
      <c r="M11" s="223" t="s">
        <v>170</v>
      </c>
      <c r="N11" s="208"/>
      <c r="O11" s="224" t="e">
        <f>#REF!</f>
        <v>#REF!</v>
      </c>
      <c r="P11" s="208"/>
      <c r="Q11" s="208"/>
      <c r="R11" s="208"/>
      <c r="S11" s="208"/>
      <c r="T11" s="209"/>
      <c r="U11" s="209"/>
      <c r="V11" s="209"/>
      <c r="W11" s="209"/>
      <c r="X11" s="209"/>
      <c r="Y11" s="209"/>
      <c r="Z11" s="209"/>
      <c r="AA11" s="209"/>
      <c r="AB11" s="209"/>
      <c r="AC11" s="206"/>
      <c r="AD11" s="206"/>
      <c r="AE11" s="206"/>
      <c r="AF11" s="206"/>
      <c r="AG11" s="206"/>
      <c r="AH11" s="206"/>
      <c r="AI11" s="206"/>
      <c r="AJ11" s="206"/>
      <c r="AK11" s="206"/>
      <c r="AL11" s="206"/>
      <c r="AM11" s="206"/>
    </row>
    <row r="12" spans="1:43" s="207" customFormat="1" ht="18" customHeight="1">
      <c r="A12" s="238"/>
      <c r="B12" s="479">
        <f>'Names of Bidder'!D10</f>
        <v>0</v>
      </c>
      <c r="C12" s="479"/>
      <c r="D12" s="479"/>
      <c r="E12" s="479"/>
      <c r="F12" s="283"/>
      <c r="G12" s="311" t="s">
        <v>331</v>
      </c>
      <c r="H12" s="213"/>
      <c r="I12" s="234"/>
      <c r="M12" s="223"/>
      <c r="N12" s="208"/>
      <c r="O12" s="224"/>
      <c r="P12" s="208"/>
      <c r="Q12" s="208"/>
      <c r="R12" s="208"/>
      <c r="S12" s="208"/>
      <c r="T12" s="209"/>
      <c r="U12" s="209"/>
      <c r="V12" s="209"/>
      <c r="W12" s="209"/>
      <c r="X12" s="209"/>
      <c r="Y12" s="209"/>
      <c r="Z12" s="209"/>
      <c r="AA12" s="209"/>
      <c r="AB12" s="209"/>
      <c r="AC12" s="206"/>
      <c r="AD12" s="206"/>
      <c r="AE12" s="206"/>
      <c r="AF12" s="206"/>
      <c r="AG12" s="206"/>
      <c r="AH12" s="206"/>
      <c r="AI12" s="206"/>
      <c r="AJ12" s="206"/>
      <c r="AK12" s="206"/>
      <c r="AL12" s="206"/>
      <c r="AM12" s="206"/>
    </row>
    <row r="13" spans="1:43" s="207" customFormat="1" ht="15.75">
      <c r="A13" s="485" t="s">
        <v>279</v>
      </c>
      <c r="B13" s="485"/>
      <c r="C13" s="485"/>
      <c r="D13" s="485"/>
      <c r="E13" s="283"/>
      <c r="F13" s="283"/>
      <c r="G13" s="233"/>
      <c r="H13" s="213"/>
      <c r="I13" s="234"/>
      <c r="M13" s="223"/>
      <c r="N13" s="208"/>
      <c r="O13" s="224"/>
      <c r="P13" s="208"/>
      <c r="Q13" s="208"/>
      <c r="R13" s="208"/>
      <c r="S13" s="208"/>
      <c r="T13" s="209"/>
      <c r="U13" s="209"/>
      <c r="V13" s="209"/>
      <c r="W13" s="209"/>
      <c r="X13" s="209"/>
      <c r="Y13" s="209"/>
      <c r="Z13" s="209"/>
      <c r="AA13" s="209"/>
      <c r="AB13" s="209"/>
      <c r="AC13" s="206"/>
      <c r="AD13" s="206"/>
      <c r="AE13" s="206"/>
      <c r="AF13" s="206"/>
      <c r="AG13" s="206"/>
      <c r="AH13" s="206"/>
      <c r="AI13" s="206"/>
      <c r="AJ13" s="206"/>
      <c r="AK13" s="206"/>
      <c r="AL13" s="206"/>
      <c r="AM13" s="206"/>
    </row>
    <row r="14" spans="1:43" s="207" customFormat="1">
      <c r="A14" s="238"/>
      <c r="B14" s="239"/>
      <c r="C14" s="239"/>
      <c r="D14" s="239"/>
      <c r="E14" s="239"/>
      <c r="F14" s="239"/>
      <c r="G14" s="239"/>
      <c r="H14" s="205" t="s">
        <v>169</v>
      </c>
      <c r="I14" s="240"/>
      <c r="M14" s="208"/>
      <c r="N14" s="478" t="s">
        <v>171</v>
      </c>
      <c r="O14" s="478"/>
      <c r="P14" s="241" t="s">
        <v>173</v>
      </c>
      <c r="Q14" s="478" t="s">
        <v>172</v>
      </c>
      <c r="R14" s="478"/>
      <c r="S14" s="208"/>
      <c r="T14" s="209"/>
      <c r="U14" s="209"/>
      <c r="V14" s="209"/>
      <c r="W14" s="209"/>
      <c r="X14" s="209"/>
      <c r="Y14" s="209"/>
      <c r="Z14" s="209"/>
      <c r="AA14" s="209"/>
      <c r="AB14" s="209"/>
      <c r="AC14" s="206"/>
      <c r="AD14" s="206"/>
      <c r="AE14" s="206"/>
      <c r="AF14" s="206"/>
      <c r="AG14" s="206"/>
      <c r="AH14" s="206"/>
      <c r="AI14" s="206"/>
      <c r="AJ14" s="206"/>
      <c r="AK14" s="206"/>
      <c r="AL14" s="206"/>
      <c r="AM14" s="206"/>
    </row>
    <row r="15" spans="1:43" s="207" customFormat="1" ht="61.5" customHeight="1">
      <c r="A15" s="242" t="s">
        <v>198</v>
      </c>
      <c r="B15" s="242" t="s">
        <v>201</v>
      </c>
      <c r="C15" s="242" t="s">
        <v>314</v>
      </c>
      <c r="D15" s="243" t="s">
        <v>196</v>
      </c>
      <c r="E15" s="243" t="s">
        <v>197</v>
      </c>
      <c r="F15" s="246" t="s">
        <v>271</v>
      </c>
      <c r="G15" s="246" t="s">
        <v>316</v>
      </c>
      <c r="H15" s="246" t="s">
        <v>332</v>
      </c>
      <c r="I15" s="209"/>
      <c r="M15" s="208"/>
      <c r="N15" s="247" t="s">
        <v>202</v>
      </c>
      <c r="O15" s="247" t="s">
        <v>218</v>
      </c>
      <c r="P15" s="241"/>
      <c r="Q15" s="247" t="s">
        <v>202</v>
      </c>
      <c r="R15" s="247" t="s">
        <v>218</v>
      </c>
      <c r="S15" s="208"/>
      <c r="T15" s="209"/>
      <c r="U15" s="209"/>
      <c r="V15" s="209"/>
      <c r="W15" s="209"/>
      <c r="X15" s="209"/>
      <c r="Y15" s="209"/>
      <c r="Z15" s="209"/>
      <c r="AA15" s="209"/>
      <c r="AB15" s="209"/>
      <c r="AC15" s="206"/>
      <c r="AD15" s="206"/>
      <c r="AE15" s="206"/>
      <c r="AF15" s="206"/>
      <c r="AG15" s="206"/>
      <c r="AH15" s="206"/>
      <c r="AI15" s="206"/>
      <c r="AJ15" s="206"/>
      <c r="AK15" s="206"/>
      <c r="AL15" s="206"/>
      <c r="AM15" s="206"/>
    </row>
    <row r="16" spans="1:43" s="251" customFormat="1" ht="49.5" customHeight="1">
      <c r="A16" s="271"/>
      <c r="B16" s="339" t="s">
        <v>315</v>
      </c>
      <c r="C16" s="272"/>
      <c r="D16" s="273"/>
      <c r="E16" s="273"/>
      <c r="F16" s="273"/>
      <c r="G16" s="273"/>
      <c r="H16" s="273"/>
      <c r="I16" s="251" t="e">
        <f>IF(#REF!="",#REF!,#REF!)</f>
        <v>#REF!</v>
      </c>
      <c r="K16" s="252"/>
    </row>
    <row r="17" spans="1:11" s="251" customFormat="1" ht="36" customHeight="1">
      <c r="A17" s="272">
        <v>1</v>
      </c>
      <c r="B17" s="338" t="s">
        <v>333</v>
      </c>
      <c r="C17" s="321" t="s">
        <v>340</v>
      </c>
      <c r="D17" s="319" t="s">
        <v>341</v>
      </c>
      <c r="E17" s="298">
        <v>2</v>
      </c>
      <c r="F17" s="299"/>
      <c r="G17" s="253"/>
      <c r="H17" s="337" t="str">
        <f t="shared" ref="H17:H20" si="0">IF(G17=0, "Included", IF(ISERROR(E17*G17), G17, E17*G17))</f>
        <v>Included</v>
      </c>
      <c r="K17" s="252"/>
    </row>
    <row r="18" spans="1:11" s="251" customFormat="1" ht="25.5">
      <c r="A18" s="272">
        <v>2</v>
      </c>
      <c r="B18" s="272" t="s">
        <v>334</v>
      </c>
      <c r="C18" s="321" t="s">
        <v>339</v>
      </c>
      <c r="D18" s="319" t="s">
        <v>341</v>
      </c>
      <c r="E18" s="298">
        <v>2</v>
      </c>
      <c r="F18" s="299"/>
      <c r="G18" s="253"/>
      <c r="H18" s="337" t="str">
        <f t="shared" si="0"/>
        <v>Included</v>
      </c>
      <c r="K18" s="252"/>
    </row>
    <row r="19" spans="1:11" s="251" customFormat="1" ht="25.5">
      <c r="A19" s="272">
        <v>3</v>
      </c>
      <c r="B19" s="272" t="s">
        <v>335</v>
      </c>
      <c r="C19" s="321" t="s">
        <v>338</v>
      </c>
      <c r="D19" s="319" t="s">
        <v>341</v>
      </c>
      <c r="E19" s="298">
        <v>2</v>
      </c>
      <c r="F19" s="299"/>
      <c r="G19" s="253"/>
      <c r="H19" s="337" t="str">
        <f t="shared" si="0"/>
        <v>Included</v>
      </c>
      <c r="K19" s="252"/>
    </row>
    <row r="20" spans="1:11" s="251" customFormat="1" ht="25.5">
      <c r="A20" s="272">
        <v>4</v>
      </c>
      <c r="B20" s="272" t="s">
        <v>336</v>
      </c>
      <c r="C20" s="321" t="s">
        <v>337</v>
      </c>
      <c r="D20" s="319" t="s">
        <v>341</v>
      </c>
      <c r="E20" s="298">
        <v>2</v>
      </c>
      <c r="F20" s="299"/>
      <c r="G20" s="253"/>
      <c r="H20" s="337" t="str">
        <f t="shared" si="0"/>
        <v>Included</v>
      </c>
      <c r="K20" s="252"/>
    </row>
    <row r="21" spans="1:11" ht="16.5" customHeight="1">
      <c r="A21" s="275"/>
      <c r="B21" s="288" t="s">
        <v>345</v>
      </c>
      <c r="C21" s="288"/>
      <c r="D21" s="276"/>
      <c r="E21" s="277"/>
      <c r="F21" s="277"/>
      <c r="G21" s="277"/>
      <c r="H21" s="277">
        <f>SUM(H17:H20)</f>
        <v>0</v>
      </c>
      <c r="I21" s="214"/>
      <c r="K21" s="252" t="e">
        <f>G21*(1-#REF!)</f>
        <v>#REF!</v>
      </c>
    </row>
    <row r="22" spans="1:11" ht="27.95" customHeight="1"/>
    <row r="23" spans="1:11" ht="27.95" customHeight="1">
      <c r="A23" s="257" t="s">
        <v>220</v>
      </c>
      <c r="B23" s="258">
        <f>'Names of Bidder'!D20</f>
        <v>0</v>
      </c>
      <c r="C23" s="258"/>
      <c r="D23" s="259"/>
      <c r="E23" s="260" t="s">
        <v>390</v>
      </c>
      <c r="F23" s="260"/>
      <c r="G23" s="423">
        <f>'Names of Bidder'!D17</f>
        <v>0</v>
      </c>
      <c r="H23" s="213"/>
    </row>
    <row r="24" spans="1:11" ht="27.95" customHeight="1">
      <c r="A24" s="257" t="s">
        <v>221</v>
      </c>
      <c r="B24" s="258">
        <f>'Names of Bidder'!D21</f>
        <v>0</v>
      </c>
      <c r="C24" s="258"/>
      <c r="D24" s="213"/>
      <c r="E24" s="260" t="s">
        <v>391</v>
      </c>
      <c r="F24" s="261" t="s">
        <v>222</v>
      </c>
      <c r="G24" s="262">
        <f>'Names of Bidder'!D18</f>
        <v>0</v>
      </c>
      <c r="H24" s="213"/>
    </row>
    <row r="25" spans="1:11" ht="27.95" customHeight="1">
      <c r="A25" s="263"/>
      <c r="B25" s="264"/>
      <c r="C25" s="264"/>
      <c r="D25" s="265"/>
      <c r="F25" s="261" t="s">
        <v>223</v>
      </c>
      <c r="G25" s="262"/>
      <c r="H25" s="265"/>
    </row>
    <row r="26" spans="1:11" ht="27.95" customHeight="1">
      <c r="A26" s="257"/>
      <c r="B26" s="258"/>
      <c r="C26" s="258"/>
      <c r="D26" s="259"/>
      <c r="E26" s="261"/>
      <c r="F26" s="261"/>
      <c r="G26" s="213"/>
      <c r="H26" s="213"/>
    </row>
    <row r="64" spans="1:46" s="206" customFormat="1">
      <c r="A64" s="266"/>
      <c r="B64" s="266"/>
      <c r="C64" s="266"/>
      <c r="D64" s="266"/>
      <c r="E64" s="266"/>
      <c r="F64" s="266"/>
      <c r="G64" s="266"/>
      <c r="H64" s="266"/>
      <c r="J64" s="252"/>
      <c r="K64" s="252"/>
      <c r="L64" s="252"/>
      <c r="M64" s="254"/>
      <c r="N64" s="254"/>
      <c r="O64" s="254"/>
      <c r="P64" s="208"/>
      <c r="Q64" s="254"/>
      <c r="R64" s="254"/>
      <c r="S64" s="254"/>
      <c r="T64" s="255"/>
      <c r="U64" s="255"/>
      <c r="V64" s="255"/>
      <c r="W64" s="255"/>
      <c r="X64" s="255"/>
      <c r="Y64" s="255"/>
      <c r="Z64" s="255"/>
      <c r="AA64" s="255"/>
      <c r="AB64" s="255"/>
      <c r="AC64" s="256"/>
      <c r="AD64" s="256"/>
      <c r="AE64" s="256"/>
      <c r="AF64" s="256"/>
      <c r="AG64" s="256"/>
      <c r="AH64" s="256"/>
      <c r="AI64" s="256"/>
      <c r="AJ64" s="256"/>
      <c r="AK64" s="256"/>
      <c r="AL64" s="256"/>
      <c r="AM64" s="256"/>
      <c r="AN64" s="252"/>
      <c r="AO64" s="252"/>
      <c r="AP64" s="252"/>
      <c r="AQ64" s="252"/>
      <c r="AR64" s="252"/>
      <c r="AS64" s="252"/>
      <c r="AT64" s="252"/>
    </row>
    <row r="65" spans="1:46" s="206" customFormat="1">
      <c r="A65" s="266"/>
      <c r="B65" s="266"/>
      <c r="C65" s="266"/>
      <c r="D65" s="266"/>
      <c r="E65" s="266"/>
      <c r="F65" s="266"/>
      <c r="G65" s="266"/>
      <c r="H65" s="266"/>
      <c r="J65" s="252"/>
      <c r="K65" s="252"/>
      <c r="L65" s="252"/>
      <c r="M65" s="254"/>
      <c r="N65" s="254"/>
      <c r="O65" s="254"/>
      <c r="P65" s="208"/>
      <c r="Q65" s="254"/>
      <c r="R65" s="254"/>
      <c r="S65" s="254"/>
      <c r="T65" s="255"/>
      <c r="U65" s="255"/>
      <c r="V65" s="255"/>
      <c r="W65" s="255"/>
      <c r="X65" s="255"/>
      <c r="Y65" s="255"/>
      <c r="Z65" s="255"/>
      <c r="AA65" s="255"/>
      <c r="AB65" s="255"/>
      <c r="AC65" s="256"/>
      <c r="AD65" s="256"/>
      <c r="AE65" s="256"/>
      <c r="AF65" s="256"/>
      <c r="AG65" s="256"/>
      <c r="AH65" s="256"/>
      <c r="AI65" s="256"/>
      <c r="AJ65" s="256"/>
      <c r="AK65" s="256"/>
      <c r="AL65" s="256"/>
      <c r="AM65" s="256"/>
      <c r="AN65" s="252"/>
      <c r="AO65" s="252"/>
      <c r="AP65" s="252"/>
      <c r="AQ65" s="252"/>
      <c r="AR65" s="252"/>
      <c r="AS65" s="252"/>
      <c r="AT65" s="252"/>
    </row>
    <row r="66" spans="1:46" s="206" customFormat="1">
      <c r="A66" s="266"/>
      <c r="B66" s="266"/>
      <c r="C66" s="266"/>
      <c r="D66" s="266"/>
      <c r="E66" s="266"/>
      <c r="F66" s="266"/>
      <c r="G66" s="266"/>
      <c r="H66" s="266"/>
      <c r="J66" s="252"/>
      <c r="K66" s="252"/>
      <c r="L66" s="252"/>
      <c r="M66" s="254"/>
      <c r="N66" s="254"/>
      <c r="O66" s="254"/>
      <c r="P66" s="208"/>
      <c r="Q66" s="254"/>
      <c r="R66" s="254"/>
      <c r="S66" s="254"/>
      <c r="T66" s="255"/>
      <c r="U66" s="255"/>
      <c r="V66" s="255"/>
      <c r="W66" s="255"/>
      <c r="X66" s="255"/>
      <c r="Y66" s="255"/>
      <c r="Z66" s="255"/>
      <c r="AA66" s="255"/>
      <c r="AB66" s="255"/>
      <c r="AC66" s="256"/>
      <c r="AD66" s="256"/>
      <c r="AE66" s="256"/>
      <c r="AF66" s="256"/>
      <c r="AG66" s="256"/>
      <c r="AH66" s="256"/>
      <c r="AI66" s="256"/>
      <c r="AJ66" s="256"/>
      <c r="AK66" s="256"/>
      <c r="AL66" s="256"/>
      <c r="AM66" s="256"/>
      <c r="AN66" s="252"/>
      <c r="AO66" s="252"/>
      <c r="AP66" s="252"/>
      <c r="AQ66" s="252"/>
      <c r="AR66" s="252"/>
      <c r="AS66" s="252"/>
      <c r="AT66" s="252"/>
    </row>
    <row r="67" spans="1:46" s="206" customFormat="1">
      <c r="A67" s="266"/>
      <c r="B67" s="266"/>
      <c r="C67" s="266"/>
      <c r="D67" s="266"/>
      <c r="E67" s="266"/>
      <c r="F67" s="266"/>
      <c r="G67" s="266"/>
      <c r="H67" s="266"/>
      <c r="J67" s="252"/>
      <c r="K67" s="252"/>
      <c r="L67" s="252"/>
      <c r="M67" s="254"/>
      <c r="N67" s="254"/>
      <c r="O67" s="254"/>
      <c r="P67" s="208"/>
      <c r="Q67" s="254"/>
      <c r="R67" s="254"/>
      <c r="S67" s="254"/>
      <c r="T67" s="255"/>
      <c r="U67" s="255"/>
      <c r="V67" s="255"/>
      <c r="W67" s="255"/>
      <c r="X67" s="255"/>
      <c r="Y67" s="255"/>
      <c r="Z67" s="255"/>
      <c r="AA67" s="255"/>
      <c r="AB67" s="255"/>
      <c r="AC67" s="256"/>
      <c r="AD67" s="256"/>
      <c r="AE67" s="256"/>
      <c r="AF67" s="256"/>
      <c r="AG67" s="256"/>
      <c r="AH67" s="256"/>
      <c r="AI67" s="256"/>
      <c r="AJ67" s="256"/>
      <c r="AK67" s="256"/>
      <c r="AL67" s="256"/>
      <c r="AM67" s="256"/>
      <c r="AN67" s="252"/>
      <c r="AO67" s="252"/>
      <c r="AP67" s="252"/>
      <c r="AQ67" s="252"/>
      <c r="AR67" s="252"/>
      <c r="AS67" s="252"/>
      <c r="AT67" s="252"/>
    </row>
    <row r="68" spans="1:46" s="206" customFormat="1">
      <c r="A68" s="266"/>
      <c r="B68" s="266"/>
      <c r="C68" s="266"/>
      <c r="D68" s="266"/>
      <c r="E68" s="266"/>
      <c r="F68" s="266"/>
      <c r="G68" s="266"/>
      <c r="H68" s="266"/>
      <c r="J68" s="252"/>
      <c r="K68" s="252"/>
      <c r="L68" s="252"/>
      <c r="M68" s="254"/>
      <c r="N68" s="254"/>
      <c r="O68" s="254"/>
      <c r="P68" s="208"/>
      <c r="Q68" s="254"/>
      <c r="R68" s="254"/>
      <c r="S68" s="254"/>
      <c r="T68" s="255"/>
      <c r="U68" s="255"/>
      <c r="V68" s="255"/>
      <c r="W68" s="255"/>
      <c r="X68" s="255"/>
      <c r="Y68" s="255"/>
      <c r="Z68" s="255"/>
      <c r="AA68" s="255"/>
      <c r="AB68" s="255"/>
      <c r="AC68" s="256"/>
      <c r="AD68" s="256"/>
      <c r="AE68" s="256"/>
      <c r="AF68" s="256"/>
      <c r="AG68" s="256"/>
      <c r="AH68" s="256"/>
      <c r="AI68" s="256"/>
      <c r="AJ68" s="256"/>
      <c r="AK68" s="256"/>
      <c r="AL68" s="256"/>
      <c r="AM68" s="256"/>
      <c r="AN68" s="252"/>
      <c r="AO68" s="252"/>
      <c r="AP68" s="252"/>
      <c r="AQ68" s="252"/>
      <c r="AR68" s="252"/>
      <c r="AS68" s="252"/>
      <c r="AT68" s="252"/>
    </row>
    <row r="69" spans="1:46" s="206" customFormat="1">
      <c r="A69" s="266"/>
      <c r="B69" s="266"/>
      <c r="C69" s="266"/>
      <c r="D69" s="266"/>
      <c r="E69" s="266"/>
      <c r="F69" s="266"/>
      <c r="G69" s="266"/>
      <c r="H69" s="266"/>
      <c r="J69" s="252"/>
      <c r="K69" s="252"/>
      <c r="L69" s="252"/>
      <c r="M69" s="254"/>
      <c r="N69" s="254"/>
      <c r="O69" s="254"/>
      <c r="P69" s="208"/>
      <c r="Q69" s="254"/>
      <c r="R69" s="254"/>
      <c r="S69" s="254"/>
      <c r="T69" s="255"/>
      <c r="U69" s="255"/>
      <c r="V69" s="255"/>
      <c r="W69" s="255"/>
      <c r="X69" s="255"/>
      <c r="Y69" s="255"/>
      <c r="Z69" s="255"/>
      <c r="AA69" s="255"/>
      <c r="AB69" s="255"/>
      <c r="AC69" s="256"/>
      <c r="AD69" s="256"/>
      <c r="AE69" s="256"/>
      <c r="AF69" s="256"/>
      <c r="AG69" s="256"/>
      <c r="AH69" s="256"/>
      <c r="AI69" s="256"/>
      <c r="AJ69" s="256"/>
      <c r="AK69" s="256"/>
      <c r="AL69" s="256"/>
      <c r="AM69" s="256"/>
      <c r="AN69" s="252"/>
      <c r="AO69" s="252"/>
      <c r="AP69" s="252"/>
      <c r="AQ69" s="252"/>
      <c r="AR69" s="252"/>
      <c r="AS69" s="252"/>
      <c r="AT69" s="252"/>
    </row>
    <row r="70" spans="1:46" s="206" customFormat="1">
      <c r="A70" s="266"/>
      <c r="B70" s="266"/>
      <c r="C70" s="266"/>
      <c r="D70" s="266"/>
      <c r="E70" s="266"/>
      <c r="F70" s="266"/>
      <c r="G70" s="266"/>
      <c r="H70" s="266"/>
      <c r="J70" s="252"/>
      <c r="K70" s="252"/>
      <c r="L70" s="252"/>
      <c r="M70" s="254"/>
      <c r="N70" s="254"/>
      <c r="O70" s="254"/>
      <c r="P70" s="208"/>
      <c r="Q70" s="254"/>
      <c r="R70" s="254"/>
      <c r="S70" s="254"/>
      <c r="T70" s="255"/>
      <c r="U70" s="255"/>
      <c r="V70" s="255"/>
      <c r="W70" s="255"/>
      <c r="X70" s="255"/>
      <c r="Y70" s="255"/>
      <c r="Z70" s="255"/>
      <c r="AA70" s="255"/>
      <c r="AB70" s="255"/>
      <c r="AC70" s="256"/>
      <c r="AD70" s="256"/>
      <c r="AE70" s="256"/>
      <c r="AF70" s="256"/>
      <c r="AG70" s="256"/>
      <c r="AH70" s="256"/>
      <c r="AI70" s="256"/>
      <c r="AJ70" s="256"/>
      <c r="AK70" s="256"/>
      <c r="AL70" s="256"/>
      <c r="AM70" s="256"/>
      <c r="AN70" s="252"/>
      <c r="AO70" s="252"/>
      <c r="AP70" s="252"/>
      <c r="AQ70" s="252"/>
      <c r="AR70" s="252"/>
      <c r="AS70" s="252"/>
      <c r="AT70" s="252"/>
    </row>
    <row r="71" spans="1:46" s="206" customFormat="1">
      <c r="A71" s="266"/>
      <c r="B71" s="266"/>
      <c r="C71" s="266"/>
      <c r="D71" s="266"/>
      <c r="E71" s="266"/>
      <c r="F71" s="266"/>
      <c r="G71" s="266"/>
      <c r="H71" s="266"/>
      <c r="J71" s="252"/>
      <c r="K71" s="252"/>
      <c r="L71" s="252"/>
      <c r="M71" s="254"/>
      <c r="N71" s="254"/>
      <c r="O71" s="254"/>
      <c r="P71" s="208"/>
      <c r="Q71" s="254"/>
      <c r="R71" s="254"/>
      <c r="S71" s="254"/>
      <c r="T71" s="255"/>
      <c r="U71" s="255"/>
      <c r="V71" s="255"/>
      <c r="W71" s="255"/>
      <c r="X71" s="255"/>
      <c r="Y71" s="255"/>
      <c r="Z71" s="255"/>
      <c r="AA71" s="255"/>
      <c r="AB71" s="255"/>
      <c r="AC71" s="256"/>
      <c r="AD71" s="256"/>
      <c r="AE71" s="256"/>
      <c r="AF71" s="256"/>
      <c r="AG71" s="256"/>
      <c r="AH71" s="256"/>
      <c r="AI71" s="256"/>
      <c r="AJ71" s="256"/>
      <c r="AK71" s="256"/>
      <c r="AL71" s="256"/>
      <c r="AM71" s="256"/>
      <c r="AN71" s="252"/>
      <c r="AO71" s="252"/>
      <c r="AP71" s="252"/>
      <c r="AQ71" s="252"/>
      <c r="AR71" s="252"/>
      <c r="AS71" s="252"/>
      <c r="AT71" s="252"/>
    </row>
    <row r="72" spans="1:46" s="206" customFormat="1">
      <c r="A72" s="266"/>
      <c r="B72" s="266"/>
      <c r="C72" s="266"/>
      <c r="D72" s="266"/>
      <c r="E72" s="266"/>
      <c r="F72" s="266"/>
      <c r="G72" s="266"/>
      <c r="H72" s="266"/>
      <c r="J72" s="252"/>
      <c r="K72" s="252"/>
      <c r="L72" s="252"/>
      <c r="M72" s="254"/>
      <c r="N72" s="254"/>
      <c r="O72" s="254"/>
      <c r="P72" s="208"/>
      <c r="Q72" s="254"/>
      <c r="R72" s="254"/>
      <c r="S72" s="254"/>
      <c r="T72" s="255"/>
      <c r="U72" s="255"/>
      <c r="V72" s="255"/>
      <c r="W72" s="255"/>
      <c r="X72" s="255"/>
      <c r="Y72" s="255"/>
      <c r="Z72" s="255"/>
      <c r="AA72" s="255"/>
      <c r="AB72" s="255"/>
      <c r="AC72" s="256"/>
      <c r="AD72" s="256"/>
      <c r="AE72" s="256"/>
      <c r="AF72" s="256"/>
      <c r="AG72" s="256"/>
      <c r="AH72" s="256"/>
      <c r="AI72" s="256"/>
      <c r="AJ72" s="256"/>
      <c r="AK72" s="256"/>
      <c r="AL72" s="256"/>
      <c r="AM72" s="256"/>
      <c r="AN72" s="252"/>
      <c r="AO72" s="252"/>
      <c r="AP72" s="252"/>
      <c r="AQ72" s="252"/>
      <c r="AR72" s="252"/>
      <c r="AS72" s="252"/>
      <c r="AT72" s="252"/>
    </row>
    <row r="73" spans="1:46" s="206" customFormat="1">
      <c r="A73" s="266"/>
      <c r="B73" s="266"/>
      <c r="C73" s="266"/>
      <c r="D73" s="266"/>
      <c r="E73" s="266"/>
      <c r="F73" s="266"/>
      <c r="G73" s="266"/>
      <c r="H73" s="266"/>
      <c r="J73" s="252"/>
      <c r="K73" s="252"/>
      <c r="L73" s="252"/>
      <c r="M73" s="254"/>
      <c r="N73" s="254"/>
      <c r="O73" s="254"/>
      <c r="P73" s="208"/>
      <c r="Q73" s="254"/>
      <c r="R73" s="254"/>
      <c r="S73" s="254"/>
      <c r="T73" s="255"/>
      <c r="U73" s="255"/>
      <c r="V73" s="255"/>
      <c r="W73" s="255"/>
      <c r="X73" s="255"/>
      <c r="Y73" s="255"/>
      <c r="Z73" s="255"/>
      <c r="AA73" s="255"/>
      <c r="AB73" s="255"/>
      <c r="AC73" s="256"/>
      <c r="AD73" s="256"/>
      <c r="AE73" s="256"/>
      <c r="AF73" s="256"/>
      <c r="AG73" s="256"/>
      <c r="AH73" s="256"/>
      <c r="AI73" s="256"/>
      <c r="AJ73" s="256"/>
      <c r="AK73" s="256"/>
      <c r="AL73" s="256"/>
      <c r="AM73" s="256"/>
      <c r="AN73" s="252"/>
      <c r="AO73" s="252"/>
      <c r="AP73" s="252"/>
      <c r="AQ73" s="252"/>
      <c r="AR73" s="252"/>
      <c r="AS73" s="252"/>
      <c r="AT73" s="252"/>
    </row>
    <row r="74" spans="1:46" s="206" customFormat="1">
      <c r="A74" s="266"/>
      <c r="B74" s="266"/>
      <c r="C74" s="266"/>
      <c r="D74" s="266"/>
      <c r="E74" s="266"/>
      <c r="F74" s="266"/>
      <c r="G74" s="266"/>
      <c r="H74" s="266"/>
      <c r="J74" s="252"/>
      <c r="K74" s="252"/>
      <c r="L74" s="252"/>
      <c r="M74" s="254"/>
      <c r="N74" s="254"/>
      <c r="O74" s="254"/>
      <c r="P74" s="208"/>
      <c r="Q74" s="254"/>
      <c r="R74" s="254"/>
      <c r="S74" s="254"/>
      <c r="T74" s="255"/>
      <c r="U74" s="255"/>
      <c r="V74" s="255"/>
      <c r="W74" s="255"/>
      <c r="X74" s="255"/>
      <c r="Y74" s="255"/>
      <c r="Z74" s="255"/>
      <c r="AA74" s="255"/>
      <c r="AB74" s="255"/>
      <c r="AC74" s="256"/>
      <c r="AD74" s="256"/>
      <c r="AE74" s="256"/>
      <c r="AF74" s="256"/>
      <c r="AG74" s="256"/>
      <c r="AH74" s="256"/>
      <c r="AI74" s="256"/>
      <c r="AJ74" s="256"/>
      <c r="AK74" s="256"/>
      <c r="AL74" s="256"/>
      <c r="AM74" s="256"/>
      <c r="AN74" s="252"/>
      <c r="AO74" s="252"/>
      <c r="AP74" s="252"/>
      <c r="AQ74" s="252"/>
      <c r="AR74" s="252"/>
      <c r="AS74" s="252"/>
      <c r="AT74" s="252"/>
    </row>
    <row r="75" spans="1:46" s="206" customFormat="1">
      <c r="A75" s="266"/>
      <c r="B75" s="266"/>
      <c r="C75" s="266"/>
      <c r="D75" s="266"/>
      <c r="E75" s="266"/>
      <c r="F75" s="266"/>
      <c r="G75" s="266"/>
      <c r="H75" s="266"/>
      <c r="J75" s="252"/>
      <c r="K75" s="252"/>
      <c r="L75" s="252"/>
      <c r="M75" s="254"/>
      <c r="N75" s="254"/>
      <c r="O75" s="254"/>
      <c r="P75" s="208"/>
      <c r="Q75" s="254"/>
      <c r="R75" s="254"/>
      <c r="S75" s="254"/>
      <c r="T75" s="255"/>
      <c r="U75" s="255"/>
      <c r="V75" s="255"/>
      <c r="W75" s="255"/>
      <c r="X75" s="255"/>
      <c r="Y75" s="255"/>
      <c r="Z75" s="255"/>
      <c r="AA75" s="255"/>
      <c r="AB75" s="255"/>
      <c r="AC75" s="256"/>
      <c r="AD75" s="256"/>
      <c r="AE75" s="256"/>
      <c r="AF75" s="256"/>
      <c r="AG75" s="256"/>
      <c r="AH75" s="256"/>
      <c r="AI75" s="256"/>
      <c r="AJ75" s="256"/>
      <c r="AK75" s="256"/>
      <c r="AL75" s="256"/>
      <c r="AM75" s="256"/>
      <c r="AN75" s="252"/>
      <c r="AO75" s="252"/>
      <c r="AP75" s="252"/>
      <c r="AQ75" s="252"/>
      <c r="AR75" s="252"/>
      <c r="AS75" s="252"/>
      <c r="AT75" s="252"/>
    </row>
    <row r="76" spans="1:46" s="206" customFormat="1">
      <c r="A76" s="266"/>
      <c r="B76" s="266"/>
      <c r="C76" s="266"/>
      <c r="D76" s="266"/>
      <c r="E76" s="266"/>
      <c r="F76" s="266"/>
      <c r="G76" s="266"/>
      <c r="H76" s="266"/>
      <c r="J76" s="252"/>
      <c r="K76" s="252"/>
      <c r="L76" s="252"/>
      <c r="M76" s="254"/>
      <c r="N76" s="254"/>
      <c r="O76" s="254"/>
      <c r="P76" s="208"/>
      <c r="Q76" s="254"/>
      <c r="R76" s="254"/>
      <c r="S76" s="254"/>
      <c r="T76" s="255"/>
      <c r="U76" s="255"/>
      <c r="V76" s="255"/>
      <c r="W76" s="255"/>
      <c r="X76" s="255"/>
      <c r="Y76" s="255"/>
      <c r="Z76" s="255"/>
      <c r="AA76" s="255"/>
      <c r="AB76" s="255"/>
      <c r="AC76" s="256"/>
      <c r="AD76" s="256"/>
      <c r="AE76" s="256"/>
      <c r="AF76" s="256"/>
      <c r="AG76" s="256"/>
      <c r="AH76" s="256"/>
      <c r="AI76" s="256"/>
      <c r="AJ76" s="256"/>
      <c r="AK76" s="256"/>
      <c r="AL76" s="256"/>
      <c r="AM76" s="256"/>
      <c r="AN76" s="252"/>
      <c r="AO76" s="252"/>
      <c r="AP76" s="252"/>
      <c r="AQ76" s="252"/>
      <c r="AR76" s="252"/>
      <c r="AS76" s="252"/>
      <c r="AT76" s="252"/>
    </row>
    <row r="77" spans="1:46" s="206" customFormat="1">
      <c r="A77" s="266"/>
      <c r="B77" s="266"/>
      <c r="C77" s="266"/>
      <c r="D77" s="266"/>
      <c r="E77" s="266"/>
      <c r="F77" s="266"/>
      <c r="G77" s="266"/>
      <c r="H77" s="266"/>
      <c r="J77" s="252"/>
      <c r="K77" s="252"/>
      <c r="L77" s="252"/>
      <c r="M77" s="254"/>
      <c r="N77" s="254"/>
      <c r="O77" s="254"/>
      <c r="P77" s="208"/>
      <c r="Q77" s="254"/>
      <c r="R77" s="254"/>
      <c r="S77" s="254"/>
      <c r="T77" s="255"/>
      <c r="U77" s="255"/>
      <c r="V77" s="255"/>
      <c r="W77" s="255"/>
      <c r="X77" s="255"/>
      <c r="Y77" s="255"/>
      <c r="Z77" s="255"/>
      <c r="AA77" s="255"/>
      <c r="AB77" s="255"/>
      <c r="AC77" s="256"/>
      <c r="AD77" s="256"/>
      <c r="AE77" s="256"/>
      <c r="AF77" s="256"/>
      <c r="AG77" s="256"/>
      <c r="AH77" s="256"/>
      <c r="AI77" s="256"/>
      <c r="AJ77" s="256"/>
      <c r="AK77" s="256"/>
      <c r="AL77" s="256"/>
      <c r="AM77" s="256"/>
      <c r="AN77" s="252"/>
      <c r="AO77" s="252"/>
      <c r="AP77" s="252"/>
      <c r="AQ77" s="252"/>
      <c r="AR77" s="252"/>
      <c r="AS77" s="252"/>
      <c r="AT77" s="252"/>
    </row>
    <row r="78" spans="1:46" s="206" customFormat="1">
      <c r="A78" s="266"/>
      <c r="B78" s="266"/>
      <c r="C78" s="266"/>
      <c r="D78" s="266"/>
      <c r="E78" s="266"/>
      <c r="F78" s="266"/>
      <c r="G78" s="266"/>
      <c r="H78" s="266"/>
      <c r="J78" s="252"/>
      <c r="K78" s="252"/>
      <c r="L78" s="252"/>
      <c r="M78" s="254"/>
      <c r="N78" s="254"/>
      <c r="O78" s="254"/>
      <c r="P78" s="208"/>
      <c r="Q78" s="254"/>
      <c r="R78" s="254"/>
      <c r="S78" s="254"/>
      <c r="T78" s="255"/>
      <c r="U78" s="255"/>
      <c r="V78" s="255"/>
      <c r="W78" s="255"/>
      <c r="X78" s="255"/>
      <c r="Y78" s="255"/>
      <c r="Z78" s="255"/>
      <c r="AA78" s="255"/>
      <c r="AB78" s="255"/>
      <c r="AC78" s="256"/>
      <c r="AD78" s="256"/>
      <c r="AE78" s="256"/>
      <c r="AF78" s="256"/>
      <c r="AG78" s="256"/>
      <c r="AH78" s="256"/>
      <c r="AI78" s="256"/>
      <c r="AJ78" s="256"/>
      <c r="AK78" s="256"/>
      <c r="AL78" s="256"/>
      <c r="AM78" s="256"/>
      <c r="AN78" s="252"/>
      <c r="AO78" s="252"/>
      <c r="AP78" s="252"/>
      <c r="AQ78" s="252"/>
      <c r="AR78" s="252"/>
      <c r="AS78" s="252"/>
      <c r="AT78" s="252"/>
    </row>
    <row r="79" spans="1:46" s="206" customFormat="1">
      <c r="A79" s="266"/>
      <c r="B79" s="266"/>
      <c r="C79" s="266"/>
      <c r="D79" s="266"/>
      <c r="E79" s="266"/>
      <c r="F79" s="266"/>
      <c r="G79" s="266"/>
      <c r="H79" s="266"/>
      <c r="J79" s="252"/>
      <c r="K79" s="252"/>
      <c r="L79" s="252"/>
      <c r="M79" s="254"/>
      <c r="N79" s="254"/>
      <c r="O79" s="254"/>
      <c r="P79" s="208"/>
      <c r="Q79" s="254"/>
      <c r="R79" s="254"/>
      <c r="S79" s="254"/>
      <c r="T79" s="255"/>
      <c r="U79" s="255"/>
      <c r="V79" s="255"/>
      <c r="W79" s="255"/>
      <c r="X79" s="255"/>
      <c r="Y79" s="255"/>
      <c r="Z79" s="255"/>
      <c r="AA79" s="255"/>
      <c r="AB79" s="255"/>
      <c r="AC79" s="256"/>
      <c r="AD79" s="256"/>
      <c r="AE79" s="256"/>
      <c r="AF79" s="256"/>
      <c r="AG79" s="256"/>
      <c r="AH79" s="256"/>
      <c r="AI79" s="256"/>
      <c r="AJ79" s="256"/>
      <c r="AK79" s="256"/>
      <c r="AL79" s="256"/>
      <c r="AM79" s="256"/>
      <c r="AN79" s="252"/>
      <c r="AO79" s="252"/>
      <c r="AP79" s="252"/>
      <c r="AQ79" s="252"/>
      <c r="AR79" s="252"/>
      <c r="AS79" s="252"/>
      <c r="AT79" s="252"/>
    </row>
    <row r="80" spans="1:46" s="206" customFormat="1">
      <c r="A80" s="266"/>
      <c r="B80" s="266"/>
      <c r="C80" s="266"/>
      <c r="D80" s="266"/>
      <c r="E80" s="266"/>
      <c r="F80" s="266"/>
      <c r="G80" s="266"/>
      <c r="H80" s="266"/>
      <c r="J80" s="252"/>
      <c r="K80" s="252"/>
      <c r="L80" s="252"/>
      <c r="M80" s="254"/>
      <c r="N80" s="254"/>
      <c r="O80" s="254"/>
      <c r="P80" s="208"/>
      <c r="Q80" s="254"/>
      <c r="R80" s="254"/>
      <c r="S80" s="254"/>
      <c r="T80" s="255"/>
      <c r="U80" s="255"/>
      <c r="V80" s="255"/>
      <c r="W80" s="255"/>
      <c r="X80" s="255"/>
      <c r="Y80" s="255"/>
      <c r="Z80" s="255"/>
      <c r="AA80" s="255"/>
      <c r="AB80" s="255"/>
      <c r="AC80" s="256"/>
      <c r="AD80" s="256"/>
      <c r="AE80" s="256"/>
      <c r="AF80" s="256"/>
      <c r="AG80" s="256"/>
      <c r="AH80" s="256"/>
      <c r="AI80" s="256"/>
      <c r="AJ80" s="256"/>
      <c r="AK80" s="256"/>
      <c r="AL80" s="256"/>
      <c r="AM80" s="256"/>
      <c r="AN80" s="252"/>
      <c r="AO80" s="252"/>
      <c r="AP80" s="252"/>
      <c r="AQ80" s="252"/>
      <c r="AR80" s="252"/>
      <c r="AS80" s="252"/>
      <c r="AT80" s="252"/>
    </row>
    <row r="81" spans="1:46" s="206" customFormat="1">
      <c r="A81" s="266"/>
      <c r="B81" s="266"/>
      <c r="C81" s="266"/>
      <c r="D81" s="266"/>
      <c r="E81" s="266"/>
      <c r="F81" s="266"/>
      <c r="G81" s="266"/>
      <c r="H81" s="266"/>
      <c r="J81" s="252"/>
      <c r="K81" s="252"/>
      <c r="L81" s="252"/>
      <c r="M81" s="254"/>
      <c r="N81" s="254"/>
      <c r="O81" s="254"/>
      <c r="P81" s="208"/>
      <c r="Q81" s="254"/>
      <c r="R81" s="254"/>
      <c r="S81" s="254"/>
      <c r="T81" s="255"/>
      <c r="U81" s="255"/>
      <c r="V81" s="255"/>
      <c r="W81" s="255"/>
      <c r="X81" s="255"/>
      <c r="Y81" s="255"/>
      <c r="Z81" s="255"/>
      <c r="AA81" s="255"/>
      <c r="AB81" s="255"/>
      <c r="AC81" s="256"/>
      <c r="AD81" s="256"/>
      <c r="AE81" s="256"/>
      <c r="AF81" s="256"/>
      <c r="AG81" s="256"/>
      <c r="AH81" s="256"/>
      <c r="AI81" s="256"/>
      <c r="AJ81" s="256"/>
      <c r="AK81" s="256"/>
      <c r="AL81" s="256"/>
      <c r="AM81" s="256"/>
      <c r="AN81" s="252"/>
      <c r="AO81" s="252"/>
      <c r="AP81" s="252"/>
      <c r="AQ81" s="252"/>
      <c r="AR81" s="252"/>
      <c r="AS81" s="252"/>
      <c r="AT81" s="252"/>
    </row>
    <row r="82" spans="1:46" s="206" customFormat="1">
      <c r="A82" s="266"/>
      <c r="B82" s="266"/>
      <c r="C82" s="266"/>
      <c r="D82" s="266"/>
      <c r="E82" s="266"/>
      <c r="F82" s="266"/>
      <c r="G82" s="266"/>
      <c r="H82" s="266"/>
      <c r="J82" s="252"/>
      <c r="K82" s="252"/>
      <c r="L82" s="252"/>
      <c r="M82" s="254"/>
      <c r="N82" s="254"/>
      <c r="O82" s="254"/>
      <c r="P82" s="208"/>
      <c r="Q82" s="254"/>
      <c r="R82" s="254"/>
      <c r="S82" s="254"/>
      <c r="T82" s="255"/>
      <c r="U82" s="255"/>
      <c r="V82" s="255"/>
      <c r="W82" s="255"/>
      <c r="X82" s="255"/>
      <c r="Y82" s="255"/>
      <c r="Z82" s="255"/>
      <c r="AA82" s="255"/>
      <c r="AB82" s="255"/>
      <c r="AC82" s="256"/>
      <c r="AD82" s="256"/>
      <c r="AE82" s="256"/>
      <c r="AF82" s="256"/>
      <c r="AG82" s="256"/>
      <c r="AH82" s="256"/>
      <c r="AI82" s="256"/>
      <c r="AJ82" s="256"/>
      <c r="AK82" s="256"/>
      <c r="AL82" s="256"/>
      <c r="AM82" s="256"/>
      <c r="AN82" s="252"/>
      <c r="AO82" s="252"/>
      <c r="AP82" s="252"/>
      <c r="AQ82" s="252"/>
      <c r="AR82" s="252"/>
      <c r="AS82" s="252"/>
      <c r="AT82" s="252"/>
    </row>
    <row r="83" spans="1:46" s="206" customFormat="1">
      <c r="A83" s="266"/>
      <c r="B83" s="266"/>
      <c r="C83" s="266"/>
      <c r="D83" s="266"/>
      <c r="E83" s="266"/>
      <c r="F83" s="266"/>
      <c r="G83" s="266"/>
      <c r="H83" s="266"/>
      <c r="J83" s="252"/>
      <c r="K83" s="252"/>
      <c r="L83" s="252"/>
      <c r="M83" s="254"/>
      <c r="N83" s="254"/>
      <c r="O83" s="254"/>
      <c r="P83" s="208"/>
      <c r="Q83" s="254"/>
      <c r="R83" s="254"/>
      <c r="S83" s="254"/>
      <c r="T83" s="255"/>
      <c r="U83" s="255"/>
      <c r="V83" s="255"/>
      <c r="W83" s="255"/>
      <c r="X83" s="255"/>
      <c r="Y83" s="255"/>
      <c r="Z83" s="255"/>
      <c r="AA83" s="255"/>
      <c r="AB83" s="255"/>
      <c r="AC83" s="256"/>
      <c r="AD83" s="256"/>
      <c r="AE83" s="256"/>
      <c r="AF83" s="256"/>
      <c r="AG83" s="256"/>
      <c r="AH83" s="256"/>
      <c r="AI83" s="256"/>
      <c r="AJ83" s="256"/>
      <c r="AK83" s="256"/>
      <c r="AL83" s="256"/>
      <c r="AM83" s="256"/>
      <c r="AN83" s="252"/>
      <c r="AO83" s="252"/>
      <c r="AP83" s="252"/>
      <c r="AQ83" s="252"/>
      <c r="AR83" s="252"/>
      <c r="AS83" s="252"/>
      <c r="AT83" s="252"/>
    </row>
    <row r="84" spans="1:46" s="206" customFormat="1">
      <c r="A84" s="266"/>
      <c r="B84" s="266"/>
      <c r="C84" s="266"/>
      <c r="D84" s="266"/>
      <c r="E84" s="266"/>
      <c r="F84" s="266"/>
      <c r="G84" s="266"/>
      <c r="H84" s="266"/>
      <c r="J84" s="252"/>
      <c r="K84" s="252"/>
      <c r="L84" s="252"/>
      <c r="M84" s="254"/>
      <c r="N84" s="254"/>
      <c r="O84" s="254"/>
      <c r="P84" s="208"/>
      <c r="Q84" s="254"/>
      <c r="R84" s="254"/>
      <c r="S84" s="254"/>
      <c r="T84" s="255"/>
      <c r="U84" s="255"/>
      <c r="V84" s="255"/>
      <c r="W84" s="255"/>
      <c r="X84" s="255"/>
      <c r="Y84" s="255"/>
      <c r="Z84" s="255"/>
      <c r="AA84" s="255"/>
      <c r="AB84" s="255"/>
      <c r="AC84" s="256"/>
      <c r="AD84" s="256"/>
      <c r="AE84" s="256"/>
      <c r="AF84" s="256"/>
      <c r="AG84" s="256"/>
      <c r="AH84" s="256"/>
      <c r="AI84" s="256"/>
      <c r="AJ84" s="256"/>
      <c r="AK84" s="256"/>
      <c r="AL84" s="256"/>
      <c r="AM84" s="256"/>
      <c r="AN84" s="252"/>
      <c r="AO84" s="252"/>
      <c r="AP84" s="252"/>
      <c r="AQ84" s="252"/>
      <c r="AR84" s="252"/>
      <c r="AS84" s="252"/>
      <c r="AT84" s="252"/>
    </row>
    <row r="85" spans="1:46" s="206" customFormat="1">
      <c r="A85" s="266"/>
      <c r="B85" s="266"/>
      <c r="C85" s="266"/>
      <c r="D85" s="266"/>
      <c r="E85" s="266"/>
      <c r="F85" s="266"/>
      <c r="G85" s="266"/>
      <c r="H85" s="266"/>
      <c r="J85" s="252"/>
      <c r="K85" s="252"/>
      <c r="L85" s="252"/>
      <c r="M85" s="254"/>
      <c r="N85" s="254"/>
      <c r="O85" s="254"/>
      <c r="P85" s="208"/>
      <c r="Q85" s="254"/>
      <c r="R85" s="254"/>
      <c r="S85" s="254"/>
      <c r="T85" s="255"/>
      <c r="U85" s="255"/>
      <c r="V85" s="255"/>
      <c r="W85" s="255"/>
      <c r="X85" s="255"/>
      <c r="Y85" s="255"/>
      <c r="Z85" s="255"/>
      <c r="AA85" s="255"/>
      <c r="AB85" s="255"/>
      <c r="AC85" s="256"/>
      <c r="AD85" s="256"/>
      <c r="AE85" s="256"/>
      <c r="AF85" s="256"/>
      <c r="AG85" s="256"/>
      <c r="AH85" s="256"/>
      <c r="AI85" s="256"/>
      <c r="AJ85" s="256"/>
      <c r="AK85" s="256"/>
      <c r="AL85" s="256"/>
      <c r="AM85" s="256"/>
      <c r="AN85" s="252"/>
      <c r="AO85" s="252"/>
      <c r="AP85" s="252"/>
      <c r="AQ85" s="252"/>
      <c r="AR85" s="252"/>
      <c r="AS85" s="252"/>
      <c r="AT85" s="252"/>
    </row>
    <row r="86" spans="1:46" s="206" customFormat="1">
      <c r="A86" s="266"/>
      <c r="B86" s="266"/>
      <c r="C86" s="266"/>
      <c r="D86" s="266"/>
      <c r="E86" s="266"/>
      <c r="F86" s="266"/>
      <c r="G86" s="266"/>
      <c r="H86" s="266"/>
      <c r="J86" s="252"/>
      <c r="K86" s="252"/>
      <c r="L86" s="252"/>
      <c r="M86" s="254"/>
      <c r="N86" s="254"/>
      <c r="O86" s="254"/>
      <c r="P86" s="208"/>
      <c r="Q86" s="254"/>
      <c r="R86" s="254"/>
      <c r="S86" s="254"/>
      <c r="T86" s="255"/>
      <c r="U86" s="255"/>
      <c r="V86" s="255"/>
      <c r="W86" s="255"/>
      <c r="X86" s="255"/>
      <c r="Y86" s="255"/>
      <c r="Z86" s="255"/>
      <c r="AA86" s="255"/>
      <c r="AB86" s="255"/>
      <c r="AC86" s="256"/>
      <c r="AD86" s="256"/>
      <c r="AE86" s="256"/>
      <c r="AF86" s="256"/>
      <c r="AG86" s="256"/>
      <c r="AH86" s="256"/>
      <c r="AI86" s="256"/>
      <c r="AJ86" s="256"/>
      <c r="AK86" s="256"/>
      <c r="AL86" s="256"/>
      <c r="AM86" s="256"/>
      <c r="AN86" s="252"/>
      <c r="AO86" s="252"/>
      <c r="AP86" s="252"/>
      <c r="AQ86" s="252"/>
      <c r="AR86" s="252"/>
      <c r="AS86" s="252"/>
      <c r="AT86" s="252"/>
    </row>
    <row r="87" spans="1:46" s="206" customFormat="1">
      <c r="A87" s="266"/>
      <c r="B87" s="267"/>
      <c r="C87" s="267"/>
      <c r="D87" s="268"/>
      <c r="E87" s="268"/>
      <c r="F87" s="268"/>
      <c r="G87" s="268"/>
      <c r="H87" s="268"/>
      <c r="J87" s="252"/>
      <c r="K87" s="252"/>
      <c r="L87" s="252"/>
      <c r="M87" s="254"/>
      <c r="N87" s="254"/>
      <c r="O87" s="254"/>
      <c r="P87" s="208"/>
      <c r="Q87" s="254"/>
      <c r="R87" s="254"/>
      <c r="S87" s="254"/>
      <c r="T87" s="255"/>
      <c r="U87" s="255"/>
      <c r="V87" s="255"/>
      <c r="W87" s="255"/>
      <c r="X87" s="255"/>
      <c r="Y87" s="255"/>
      <c r="Z87" s="255"/>
      <c r="AA87" s="255"/>
      <c r="AB87" s="255"/>
      <c r="AC87" s="256"/>
      <c r="AD87" s="256"/>
      <c r="AE87" s="256"/>
      <c r="AF87" s="256"/>
      <c r="AG87" s="256"/>
      <c r="AH87" s="256"/>
      <c r="AI87" s="256"/>
      <c r="AJ87" s="256"/>
      <c r="AK87" s="256"/>
      <c r="AL87" s="256"/>
      <c r="AM87" s="256"/>
      <c r="AN87" s="252"/>
      <c r="AO87" s="252"/>
      <c r="AP87" s="252"/>
      <c r="AQ87" s="252"/>
      <c r="AR87" s="252"/>
      <c r="AS87" s="252"/>
      <c r="AT87" s="252"/>
    </row>
    <row r="88" spans="1:46" s="206" customFormat="1">
      <c r="A88" s="266"/>
      <c r="B88" s="267"/>
      <c r="C88" s="267"/>
      <c r="D88" s="268"/>
      <c r="E88" s="268"/>
      <c r="F88" s="268"/>
      <c r="G88" s="268"/>
      <c r="H88" s="268"/>
      <c r="J88" s="252"/>
      <c r="K88" s="252"/>
      <c r="L88" s="252"/>
      <c r="M88" s="254"/>
      <c r="N88" s="254"/>
      <c r="O88" s="254"/>
      <c r="P88" s="208"/>
      <c r="Q88" s="254"/>
      <c r="R88" s="254"/>
      <c r="S88" s="254"/>
      <c r="T88" s="255"/>
      <c r="U88" s="255"/>
      <c r="V88" s="255"/>
      <c r="W88" s="255"/>
      <c r="X88" s="255"/>
      <c r="Y88" s="255"/>
      <c r="Z88" s="255"/>
      <c r="AA88" s="255"/>
      <c r="AB88" s="255"/>
      <c r="AC88" s="256"/>
      <c r="AD88" s="256"/>
      <c r="AE88" s="256"/>
      <c r="AF88" s="256"/>
      <c r="AG88" s="256"/>
      <c r="AH88" s="256"/>
      <c r="AI88" s="256"/>
      <c r="AJ88" s="256"/>
      <c r="AK88" s="256"/>
      <c r="AL88" s="256"/>
      <c r="AM88" s="256"/>
      <c r="AN88" s="252"/>
      <c r="AO88" s="252"/>
      <c r="AP88" s="252"/>
      <c r="AQ88" s="252"/>
      <c r="AR88" s="252"/>
      <c r="AS88" s="252"/>
      <c r="AT88" s="252"/>
    </row>
    <row r="89" spans="1:46" s="206" customFormat="1">
      <c r="A89" s="266"/>
      <c r="B89" s="267"/>
      <c r="C89" s="267"/>
      <c r="D89" s="268"/>
      <c r="E89" s="268"/>
      <c r="F89" s="268"/>
      <c r="G89" s="268"/>
      <c r="H89" s="268"/>
      <c r="J89" s="252"/>
      <c r="K89" s="252"/>
      <c r="L89" s="252"/>
      <c r="M89" s="254"/>
      <c r="N89" s="254"/>
      <c r="O89" s="254"/>
      <c r="P89" s="208"/>
      <c r="Q89" s="254"/>
      <c r="R89" s="254"/>
      <c r="S89" s="254"/>
      <c r="T89" s="255"/>
      <c r="U89" s="255"/>
      <c r="V89" s="255"/>
      <c r="W89" s="255"/>
      <c r="X89" s="255"/>
      <c r="Y89" s="255"/>
      <c r="Z89" s="255"/>
      <c r="AA89" s="255"/>
      <c r="AB89" s="255"/>
      <c r="AC89" s="256"/>
      <c r="AD89" s="256"/>
      <c r="AE89" s="256"/>
      <c r="AF89" s="256"/>
      <c r="AG89" s="256"/>
      <c r="AH89" s="256"/>
      <c r="AI89" s="256"/>
      <c r="AJ89" s="256"/>
      <c r="AK89" s="256"/>
      <c r="AL89" s="256"/>
      <c r="AM89" s="256"/>
      <c r="AN89" s="252"/>
      <c r="AO89" s="252"/>
      <c r="AP89" s="252"/>
      <c r="AQ89" s="252"/>
      <c r="AR89" s="252"/>
      <c r="AS89" s="252"/>
      <c r="AT89" s="252"/>
    </row>
    <row r="90" spans="1:46" s="206" customFormat="1">
      <c r="A90" s="266"/>
      <c r="B90" s="267"/>
      <c r="C90" s="267"/>
      <c r="D90" s="268"/>
      <c r="E90" s="268"/>
      <c r="F90" s="268"/>
      <c r="G90" s="268"/>
      <c r="H90" s="268"/>
      <c r="J90" s="252"/>
      <c r="K90" s="252"/>
      <c r="L90" s="252"/>
      <c r="M90" s="254"/>
      <c r="N90" s="254"/>
      <c r="O90" s="254"/>
      <c r="P90" s="208"/>
      <c r="Q90" s="254"/>
      <c r="R90" s="254"/>
      <c r="S90" s="254"/>
      <c r="T90" s="255"/>
      <c r="U90" s="255"/>
      <c r="V90" s="255"/>
      <c r="W90" s="255"/>
      <c r="X90" s="255"/>
      <c r="Y90" s="255"/>
      <c r="Z90" s="255"/>
      <c r="AA90" s="255"/>
      <c r="AB90" s="255"/>
      <c r="AC90" s="256"/>
      <c r="AD90" s="256"/>
      <c r="AE90" s="256"/>
      <c r="AF90" s="256"/>
      <c r="AG90" s="256"/>
      <c r="AH90" s="256"/>
      <c r="AI90" s="256"/>
      <c r="AJ90" s="256"/>
      <c r="AK90" s="256"/>
      <c r="AL90" s="256"/>
      <c r="AM90" s="256"/>
      <c r="AN90" s="252"/>
      <c r="AO90" s="252"/>
      <c r="AP90" s="252"/>
      <c r="AQ90" s="252"/>
      <c r="AR90" s="252"/>
      <c r="AS90" s="252"/>
      <c r="AT90" s="252"/>
    </row>
    <row r="91" spans="1:46" s="206" customFormat="1">
      <c r="A91" s="266"/>
      <c r="B91" s="267"/>
      <c r="C91" s="267"/>
      <c r="D91" s="268"/>
      <c r="E91" s="268"/>
      <c r="F91" s="268"/>
      <c r="G91" s="268"/>
      <c r="H91" s="268"/>
      <c r="J91" s="252"/>
      <c r="K91" s="252"/>
      <c r="L91" s="252"/>
      <c r="M91" s="254"/>
      <c r="N91" s="254"/>
      <c r="O91" s="254"/>
      <c r="P91" s="208"/>
      <c r="Q91" s="254"/>
      <c r="R91" s="254"/>
      <c r="S91" s="254"/>
      <c r="T91" s="255"/>
      <c r="U91" s="255"/>
      <c r="V91" s="255"/>
      <c r="W91" s="255"/>
      <c r="X91" s="255"/>
      <c r="Y91" s="255"/>
      <c r="Z91" s="255"/>
      <c r="AA91" s="255"/>
      <c r="AB91" s="255"/>
      <c r="AC91" s="256"/>
      <c r="AD91" s="256"/>
      <c r="AE91" s="256"/>
      <c r="AF91" s="256"/>
      <c r="AG91" s="256"/>
      <c r="AH91" s="256"/>
      <c r="AI91" s="256"/>
      <c r="AJ91" s="256"/>
      <c r="AK91" s="256"/>
      <c r="AL91" s="256"/>
      <c r="AM91" s="256"/>
      <c r="AN91" s="252"/>
      <c r="AO91" s="252"/>
      <c r="AP91" s="252"/>
      <c r="AQ91" s="252"/>
      <c r="AR91" s="252"/>
      <c r="AS91" s="252"/>
      <c r="AT91" s="252"/>
    </row>
    <row r="92" spans="1:46" s="206" customFormat="1">
      <c r="A92" s="266"/>
      <c r="B92" s="267"/>
      <c r="C92" s="267"/>
      <c r="D92" s="268"/>
      <c r="E92" s="268"/>
      <c r="F92" s="268"/>
      <c r="G92" s="268"/>
      <c r="H92" s="268"/>
      <c r="J92" s="252"/>
      <c r="K92" s="252"/>
      <c r="L92" s="252"/>
      <c r="M92" s="254"/>
      <c r="N92" s="254"/>
      <c r="O92" s="254"/>
      <c r="P92" s="208"/>
      <c r="Q92" s="254"/>
      <c r="R92" s="254"/>
      <c r="S92" s="254"/>
      <c r="T92" s="255"/>
      <c r="U92" s="255"/>
      <c r="V92" s="255"/>
      <c r="W92" s="255"/>
      <c r="X92" s="255"/>
      <c r="Y92" s="255"/>
      <c r="Z92" s="255"/>
      <c r="AA92" s="255"/>
      <c r="AB92" s="255"/>
      <c r="AC92" s="256"/>
      <c r="AD92" s="256"/>
      <c r="AE92" s="256"/>
      <c r="AF92" s="256"/>
      <c r="AG92" s="256"/>
      <c r="AH92" s="256"/>
      <c r="AI92" s="256"/>
      <c r="AJ92" s="256"/>
      <c r="AK92" s="256"/>
      <c r="AL92" s="256"/>
      <c r="AM92" s="256"/>
      <c r="AN92" s="252"/>
      <c r="AO92" s="252"/>
      <c r="AP92" s="252"/>
      <c r="AQ92" s="252"/>
      <c r="AR92" s="252"/>
      <c r="AS92" s="252"/>
      <c r="AT92" s="252"/>
    </row>
    <row r="93" spans="1:46" s="206" customFormat="1">
      <c r="A93" s="266"/>
      <c r="B93" s="267"/>
      <c r="C93" s="267"/>
      <c r="D93" s="268"/>
      <c r="E93" s="268"/>
      <c r="F93" s="268"/>
      <c r="G93" s="268"/>
      <c r="H93" s="268"/>
      <c r="J93" s="252"/>
      <c r="K93" s="252"/>
      <c r="L93" s="252"/>
      <c r="M93" s="254"/>
      <c r="N93" s="254"/>
      <c r="O93" s="254"/>
      <c r="P93" s="208"/>
      <c r="Q93" s="254"/>
      <c r="R93" s="254"/>
      <c r="S93" s="254"/>
      <c r="T93" s="255"/>
      <c r="U93" s="255"/>
      <c r="V93" s="255"/>
      <c r="W93" s="255"/>
      <c r="X93" s="255"/>
      <c r="Y93" s="255"/>
      <c r="Z93" s="255"/>
      <c r="AA93" s="255"/>
      <c r="AB93" s="255"/>
      <c r="AC93" s="256"/>
      <c r="AD93" s="256"/>
      <c r="AE93" s="256"/>
      <c r="AF93" s="256"/>
      <c r="AG93" s="256"/>
      <c r="AH93" s="256"/>
      <c r="AI93" s="256"/>
      <c r="AJ93" s="256"/>
      <c r="AK93" s="256"/>
      <c r="AL93" s="256"/>
      <c r="AM93" s="256"/>
      <c r="AN93" s="252"/>
      <c r="AO93" s="252"/>
      <c r="AP93" s="252"/>
      <c r="AQ93" s="252"/>
      <c r="AR93" s="252"/>
      <c r="AS93" s="252"/>
      <c r="AT93" s="252"/>
    </row>
    <row r="94" spans="1:46" s="206" customFormat="1">
      <c r="A94" s="266"/>
      <c r="B94" s="267"/>
      <c r="C94" s="267"/>
      <c r="D94" s="268"/>
      <c r="E94" s="268"/>
      <c r="F94" s="268"/>
      <c r="G94" s="268"/>
      <c r="H94" s="268"/>
      <c r="J94" s="252"/>
      <c r="K94" s="252"/>
      <c r="L94" s="252"/>
      <c r="M94" s="254"/>
      <c r="N94" s="254"/>
      <c r="O94" s="254"/>
      <c r="P94" s="208"/>
      <c r="Q94" s="254"/>
      <c r="R94" s="254"/>
      <c r="S94" s="254"/>
      <c r="T94" s="255"/>
      <c r="U94" s="255"/>
      <c r="V94" s="255"/>
      <c r="W94" s="255"/>
      <c r="X94" s="255"/>
      <c r="Y94" s="255"/>
      <c r="Z94" s="255"/>
      <c r="AA94" s="255"/>
      <c r="AB94" s="255"/>
      <c r="AC94" s="256"/>
      <c r="AD94" s="256"/>
      <c r="AE94" s="256"/>
      <c r="AF94" s="256"/>
      <c r="AG94" s="256"/>
      <c r="AH94" s="256"/>
      <c r="AI94" s="256"/>
      <c r="AJ94" s="256"/>
      <c r="AK94" s="256"/>
      <c r="AL94" s="256"/>
      <c r="AM94" s="256"/>
      <c r="AN94" s="252"/>
      <c r="AO94" s="252"/>
      <c r="AP94" s="252"/>
      <c r="AQ94" s="252"/>
      <c r="AR94" s="252"/>
      <c r="AS94" s="252"/>
      <c r="AT94" s="252"/>
    </row>
    <row r="95" spans="1:46" s="206" customFormat="1">
      <c r="A95" s="266"/>
      <c r="B95" s="267"/>
      <c r="C95" s="267"/>
      <c r="D95" s="268"/>
      <c r="E95" s="268"/>
      <c r="F95" s="268"/>
      <c r="G95" s="268"/>
      <c r="H95" s="268"/>
      <c r="J95" s="252"/>
      <c r="K95" s="252"/>
      <c r="L95" s="252"/>
      <c r="M95" s="254"/>
      <c r="N95" s="254"/>
      <c r="O95" s="254"/>
      <c r="P95" s="208"/>
      <c r="Q95" s="254"/>
      <c r="R95" s="254"/>
      <c r="S95" s="254"/>
      <c r="T95" s="255"/>
      <c r="U95" s="255"/>
      <c r="V95" s="255"/>
      <c r="W95" s="255"/>
      <c r="X95" s="255"/>
      <c r="Y95" s="255"/>
      <c r="Z95" s="255"/>
      <c r="AA95" s="255"/>
      <c r="AB95" s="255"/>
      <c r="AC95" s="256"/>
      <c r="AD95" s="256"/>
      <c r="AE95" s="256"/>
      <c r="AF95" s="256"/>
      <c r="AG95" s="256"/>
      <c r="AH95" s="256"/>
      <c r="AI95" s="256"/>
      <c r="AJ95" s="256"/>
      <c r="AK95" s="256"/>
      <c r="AL95" s="256"/>
      <c r="AM95" s="256"/>
      <c r="AN95" s="252"/>
      <c r="AO95" s="252"/>
      <c r="AP95" s="252"/>
      <c r="AQ95" s="252"/>
      <c r="AR95" s="252"/>
      <c r="AS95" s="252"/>
      <c r="AT95" s="252"/>
    </row>
    <row r="96" spans="1:46" s="206" customFormat="1">
      <c r="A96" s="266"/>
      <c r="B96" s="267"/>
      <c r="C96" s="267"/>
      <c r="D96" s="268"/>
      <c r="E96" s="268"/>
      <c r="F96" s="268"/>
      <c r="G96" s="268"/>
      <c r="H96" s="268"/>
      <c r="J96" s="252"/>
      <c r="K96" s="252"/>
      <c r="L96" s="252"/>
      <c r="M96" s="254"/>
      <c r="N96" s="254"/>
      <c r="O96" s="254"/>
      <c r="P96" s="208"/>
      <c r="Q96" s="254"/>
      <c r="R96" s="254"/>
      <c r="S96" s="254"/>
      <c r="T96" s="255"/>
      <c r="U96" s="255"/>
      <c r="V96" s="255"/>
      <c r="W96" s="255"/>
      <c r="X96" s="255"/>
      <c r="Y96" s="255"/>
      <c r="Z96" s="255"/>
      <c r="AA96" s="255"/>
      <c r="AB96" s="255"/>
      <c r="AC96" s="256"/>
      <c r="AD96" s="256"/>
      <c r="AE96" s="256"/>
      <c r="AF96" s="256"/>
      <c r="AG96" s="256"/>
      <c r="AH96" s="256"/>
      <c r="AI96" s="256"/>
      <c r="AJ96" s="256"/>
      <c r="AK96" s="256"/>
      <c r="AL96" s="256"/>
      <c r="AM96" s="256"/>
      <c r="AN96" s="252"/>
      <c r="AO96" s="252"/>
      <c r="AP96" s="252"/>
      <c r="AQ96" s="252"/>
      <c r="AR96" s="252"/>
      <c r="AS96" s="252"/>
      <c r="AT96" s="252"/>
    </row>
    <row r="97" spans="1:46" s="206" customFormat="1">
      <c r="A97" s="266"/>
      <c r="B97" s="267"/>
      <c r="C97" s="267"/>
      <c r="D97" s="268"/>
      <c r="E97" s="268"/>
      <c r="F97" s="268"/>
      <c r="G97" s="268"/>
      <c r="H97" s="268"/>
      <c r="J97" s="252"/>
      <c r="K97" s="252"/>
      <c r="L97" s="252"/>
      <c r="M97" s="254"/>
      <c r="N97" s="254"/>
      <c r="O97" s="254"/>
      <c r="P97" s="208"/>
      <c r="Q97" s="254"/>
      <c r="R97" s="254"/>
      <c r="S97" s="254"/>
      <c r="T97" s="255"/>
      <c r="U97" s="255"/>
      <c r="V97" s="255"/>
      <c r="W97" s="255"/>
      <c r="X97" s="255"/>
      <c r="Y97" s="255"/>
      <c r="Z97" s="255"/>
      <c r="AA97" s="255"/>
      <c r="AB97" s="255"/>
      <c r="AC97" s="256"/>
      <c r="AD97" s="256"/>
      <c r="AE97" s="256"/>
      <c r="AF97" s="256"/>
      <c r="AG97" s="256"/>
      <c r="AH97" s="256"/>
      <c r="AI97" s="256"/>
      <c r="AJ97" s="256"/>
      <c r="AK97" s="256"/>
      <c r="AL97" s="256"/>
      <c r="AM97" s="256"/>
      <c r="AN97" s="252"/>
      <c r="AO97" s="252"/>
      <c r="AP97" s="252"/>
      <c r="AQ97" s="252"/>
      <c r="AR97" s="252"/>
      <c r="AS97" s="252"/>
      <c r="AT97" s="252"/>
    </row>
    <row r="98" spans="1:46" s="206" customFormat="1">
      <c r="A98" s="266"/>
      <c r="B98" s="267"/>
      <c r="C98" s="267"/>
      <c r="D98" s="268"/>
      <c r="E98" s="268"/>
      <c r="F98" s="268"/>
      <c r="G98" s="268"/>
      <c r="H98" s="268"/>
      <c r="J98" s="252"/>
      <c r="K98" s="252"/>
      <c r="L98" s="252"/>
      <c r="M98" s="254"/>
      <c r="N98" s="254"/>
      <c r="O98" s="254"/>
      <c r="P98" s="208"/>
      <c r="Q98" s="254"/>
      <c r="R98" s="254"/>
      <c r="S98" s="254"/>
      <c r="T98" s="255"/>
      <c r="U98" s="255"/>
      <c r="V98" s="255"/>
      <c r="W98" s="255"/>
      <c r="X98" s="255"/>
      <c r="Y98" s="255"/>
      <c r="Z98" s="255"/>
      <c r="AA98" s="255"/>
      <c r="AB98" s="255"/>
      <c r="AC98" s="256"/>
      <c r="AD98" s="256"/>
      <c r="AE98" s="256"/>
      <c r="AF98" s="256"/>
      <c r="AG98" s="256"/>
      <c r="AH98" s="256"/>
      <c r="AI98" s="256"/>
      <c r="AJ98" s="256"/>
      <c r="AK98" s="256"/>
      <c r="AL98" s="256"/>
      <c r="AM98" s="256"/>
      <c r="AN98" s="252"/>
      <c r="AO98" s="252"/>
      <c r="AP98" s="252"/>
      <c r="AQ98" s="252"/>
      <c r="AR98" s="252"/>
      <c r="AS98" s="252"/>
      <c r="AT98" s="252"/>
    </row>
    <row r="99" spans="1:46" s="206" customFormat="1">
      <c r="A99" s="266"/>
      <c r="B99" s="267"/>
      <c r="C99" s="267"/>
      <c r="D99" s="268"/>
      <c r="E99" s="268"/>
      <c r="F99" s="268"/>
      <c r="G99" s="268"/>
      <c r="H99" s="268"/>
      <c r="J99" s="252"/>
      <c r="K99" s="252"/>
      <c r="L99" s="252"/>
      <c r="M99" s="254"/>
      <c r="N99" s="254"/>
      <c r="O99" s="254"/>
      <c r="P99" s="208"/>
      <c r="Q99" s="254"/>
      <c r="R99" s="254"/>
      <c r="S99" s="254"/>
      <c r="T99" s="255"/>
      <c r="U99" s="255"/>
      <c r="V99" s="255"/>
      <c r="W99" s="255"/>
      <c r="X99" s="255"/>
      <c r="Y99" s="255"/>
      <c r="Z99" s="255"/>
      <c r="AA99" s="255"/>
      <c r="AB99" s="255"/>
      <c r="AC99" s="256"/>
      <c r="AD99" s="256"/>
      <c r="AE99" s="256"/>
      <c r="AF99" s="256"/>
      <c r="AG99" s="256"/>
      <c r="AH99" s="256"/>
      <c r="AI99" s="256"/>
      <c r="AJ99" s="256"/>
      <c r="AK99" s="256"/>
      <c r="AL99" s="256"/>
      <c r="AM99" s="256"/>
      <c r="AN99" s="252"/>
      <c r="AO99" s="252"/>
      <c r="AP99" s="252"/>
      <c r="AQ99" s="252"/>
      <c r="AR99" s="252"/>
      <c r="AS99" s="252"/>
      <c r="AT99" s="252"/>
    </row>
    <row r="100" spans="1:46" s="206" customFormat="1">
      <c r="A100" s="266"/>
      <c r="B100" s="267"/>
      <c r="C100" s="267"/>
      <c r="D100" s="268"/>
      <c r="E100" s="268"/>
      <c r="F100" s="268"/>
      <c r="G100" s="268"/>
      <c r="H100" s="268"/>
      <c r="J100" s="252"/>
      <c r="K100" s="252"/>
      <c r="L100" s="252"/>
      <c r="M100" s="254"/>
      <c r="N100" s="254"/>
      <c r="O100" s="254"/>
      <c r="P100" s="208"/>
      <c r="Q100" s="254"/>
      <c r="R100" s="254"/>
      <c r="S100" s="254"/>
      <c r="T100" s="255"/>
      <c r="U100" s="255"/>
      <c r="V100" s="255"/>
      <c r="W100" s="255"/>
      <c r="X100" s="255"/>
      <c r="Y100" s="255"/>
      <c r="Z100" s="255"/>
      <c r="AA100" s="255"/>
      <c r="AB100" s="255"/>
      <c r="AC100" s="256"/>
      <c r="AD100" s="256"/>
      <c r="AE100" s="256"/>
      <c r="AF100" s="256"/>
      <c r="AG100" s="256"/>
      <c r="AH100" s="256"/>
      <c r="AI100" s="256"/>
      <c r="AJ100" s="256"/>
      <c r="AK100" s="256"/>
      <c r="AL100" s="256"/>
      <c r="AM100" s="256"/>
      <c r="AN100" s="252"/>
      <c r="AO100" s="252"/>
      <c r="AP100" s="252"/>
      <c r="AQ100" s="252"/>
      <c r="AR100" s="252"/>
      <c r="AS100" s="252"/>
      <c r="AT100" s="252"/>
    </row>
    <row r="101" spans="1:46" s="206" customFormat="1">
      <c r="A101" s="266"/>
      <c r="B101" s="267"/>
      <c r="C101" s="267"/>
      <c r="D101" s="268"/>
      <c r="E101" s="268"/>
      <c r="F101" s="268"/>
      <c r="G101" s="268"/>
      <c r="H101" s="268"/>
      <c r="J101" s="252"/>
      <c r="K101" s="252"/>
      <c r="L101" s="252"/>
      <c r="M101" s="254"/>
      <c r="N101" s="254"/>
      <c r="O101" s="254"/>
      <c r="P101" s="208"/>
      <c r="Q101" s="254"/>
      <c r="R101" s="254"/>
      <c r="S101" s="254"/>
      <c r="T101" s="255"/>
      <c r="U101" s="255"/>
      <c r="V101" s="255"/>
      <c r="W101" s="255"/>
      <c r="X101" s="255"/>
      <c r="Y101" s="255"/>
      <c r="Z101" s="255"/>
      <c r="AA101" s="255"/>
      <c r="AB101" s="255"/>
      <c r="AC101" s="256"/>
      <c r="AD101" s="256"/>
      <c r="AE101" s="256"/>
      <c r="AF101" s="256"/>
      <c r="AG101" s="256"/>
      <c r="AH101" s="256"/>
      <c r="AI101" s="256"/>
      <c r="AJ101" s="256"/>
      <c r="AK101" s="256"/>
      <c r="AL101" s="256"/>
      <c r="AM101" s="256"/>
      <c r="AN101" s="252"/>
      <c r="AO101" s="252"/>
      <c r="AP101" s="252"/>
      <c r="AQ101" s="252"/>
      <c r="AR101" s="252"/>
      <c r="AS101" s="252"/>
      <c r="AT101" s="252"/>
    </row>
    <row r="102" spans="1:46" s="206" customFormat="1">
      <c r="A102" s="266"/>
      <c r="B102" s="267"/>
      <c r="C102" s="267"/>
      <c r="D102" s="268"/>
      <c r="E102" s="268"/>
      <c r="F102" s="268"/>
      <c r="G102" s="268"/>
      <c r="H102" s="268"/>
      <c r="J102" s="252"/>
      <c r="K102" s="252"/>
      <c r="L102" s="252"/>
      <c r="M102" s="254"/>
      <c r="N102" s="254"/>
      <c r="O102" s="254"/>
      <c r="P102" s="208"/>
      <c r="Q102" s="254"/>
      <c r="R102" s="254"/>
      <c r="S102" s="254"/>
      <c r="T102" s="255"/>
      <c r="U102" s="255"/>
      <c r="V102" s="255"/>
      <c r="W102" s="255"/>
      <c r="X102" s="255"/>
      <c r="Y102" s="255"/>
      <c r="Z102" s="255"/>
      <c r="AA102" s="255"/>
      <c r="AB102" s="255"/>
      <c r="AC102" s="256"/>
      <c r="AD102" s="256"/>
      <c r="AE102" s="256"/>
      <c r="AF102" s="256"/>
      <c r="AG102" s="256"/>
      <c r="AH102" s="256"/>
      <c r="AI102" s="256"/>
      <c r="AJ102" s="256"/>
      <c r="AK102" s="256"/>
      <c r="AL102" s="256"/>
      <c r="AM102" s="256"/>
      <c r="AN102" s="252"/>
      <c r="AO102" s="252"/>
      <c r="AP102" s="252"/>
      <c r="AQ102" s="252"/>
      <c r="AR102" s="252"/>
      <c r="AS102" s="252"/>
      <c r="AT102" s="252"/>
    </row>
    <row r="103" spans="1:46" s="206" customFormat="1">
      <c r="A103" s="266"/>
      <c r="B103" s="267"/>
      <c r="C103" s="267"/>
      <c r="D103" s="268"/>
      <c r="E103" s="268"/>
      <c r="F103" s="268"/>
      <c r="G103" s="268"/>
      <c r="H103" s="268"/>
      <c r="J103" s="252"/>
      <c r="K103" s="252"/>
      <c r="L103" s="252"/>
      <c r="M103" s="254"/>
      <c r="N103" s="254"/>
      <c r="O103" s="254"/>
      <c r="P103" s="208"/>
      <c r="Q103" s="254"/>
      <c r="R103" s="254"/>
      <c r="S103" s="254"/>
      <c r="T103" s="255"/>
      <c r="U103" s="255"/>
      <c r="V103" s="255"/>
      <c r="W103" s="255"/>
      <c r="X103" s="255"/>
      <c r="Y103" s="255"/>
      <c r="Z103" s="255"/>
      <c r="AA103" s="255"/>
      <c r="AB103" s="255"/>
      <c r="AC103" s="256"/>
      <c r="AD103" s="256"/>
      <c r="AE103" s="256"/>
      <c r="AF103" s="256"/>
      <c r="AG103" s="256"/>
      <c r="AH103" s="256"/>
      <c r="AI103" s="256"/>
      <c r="AJ103" s="256"/>
      <c r="AK103" s="256"/>
      <c r="AL103" s="256"/>
      <c r="AM103" s="256"/>
      <c r="AN103" s="252"/>
      <c r="AO103" s="252"/>
      <c r="AP103" s="252"/>
      <c r="AQ103" s="252"/>
      <c r="AR103" s="252"/>
      <c r="AS103" s="252"/>
      <c r="AT103" s="252"/>
    </row>
    <row r="104" spans="1:46" s="206" customFormat="1">
      <c r="A104" s="266"/>
      <c r="B104" s="267"/>
      <c r="C104" s="267"/>
      <c r="D104" s="268"/>
      <c r="E104" s="268"/>
      <c r="F104" s="268"/>
      <c r="G104" s="268"/>
      <c r="H104" s="268"/>
      <c r="J104" s="252"/>
      <c r="K104" s="252"/>
      <c r="L104" s="252"/>
      <c r="M104" s="254"/>
      <c r="N104" s="254"/>
      <c r="O104" s="254"/>
      <c r="P104" s="208"/>
      <c r="Q104" s="254"/>
      <c r="R104" s="254"/>
      <c r="S104" s="254"/>
      <c r="T104" s="255"/>
      <c r="U104" s="255"/>
      <c r="V104" s="255"/>
      <c r="W104" s="255"/>
      <c r="X104" s="255"/>
      <c r="Y104" s="255"/>
      <c r="Z104" s="255"/>
      <c r="AA104" s="255"/>
      <c r="AB104" s="255"/>
      <c r="AC104" s="256"/>
      <c r="AD104" s="256"/>
      <c r="AE104" s="256"/>
      <c r="AF104" s="256"/>
      <c r="AG104" s="256"/>
      <c r="AH104" s="256"/>
      <c r="AI104" s="256"/>
      <c r="AJ104" s="256"/>
      <c r="AK104" s="256"/>
      <c r="AL104" s="256"/>
      <c r="AM104" s="256"/>
      <c r="AN104" s="252"/>
      <c r="AO104" s="252"/>
      <c r="AP104" s="252"/>
      <c r="AQ104" s="252"/>
      <c r="AR104" s="252"/>
      <c r="AS104" s="252"/>
      <c r="AT104" s="252"/>
    </row>
  </sheetData>
  <sheetProtection password="EE4F" sheet="1" selectLockedCells="1"/>
  <customSheetViews>
    <customSheetView guid="{7E37D0FD-9786-4A30-A877-91D7F3F2D059}" scale="115" showPageBreaks="1" showGridLines="0" printArea="1" hiddenColumns="1" view="pageBreakPreview" topLeftCell="A10">
      <selection activeCell="D10" sqref="D10"/>
      <pageMargins left="0.511811023622047" right="0.27559055118110198" top="0.511811023622047" bottom="0.86614173228346503" header="0.23622047244094499" footer="0.23622047244094499"/>
      <printOptions horizontalCentered="1"/>
      <pageSetup paperSize="9" scale="95" fitToHeight="5" orientation="landscape" horizontalDpi="4294967295" verticalDpi="4294967295" r:id="rId1"/>
      <headerFooter alignWithMargins="0">
        <oddFooter>&amp;R&amp;"Book Antiqua,Bold"&amp;10Schedule-2/ Page &amp;P of &amp;N</oddFooter>
      </headerFooter>
    </customSheetView>
    <customSheetView guid="{F9C63928-D54C-449A-864F-E2728613909C}" scale="115" showPageBreaks="1" showGridLines="0" printArea="1" hiddenColumns="1" view="pageBreakPreview" topLeftCell="A23">
      <selection activeCell="G17" sqref="G17"/>
      <pageMargins left="0.511811023622047" right="0.27559055118110198" top="0.511811023622047" bottom="0.86614173228346503" header="0.23622047244094499" footer="0.23622047244094499"/>
      <printOptions horizontalCentered="1"/>
      <pageSetup paperSize="9" scale="95" fitToHeight="5" orientation="landscape" horizontalDpi="4294967295" verticalDpi="4294967295" r:id="rId2"/>
      <headerFooter alignWithMargins="0">
        <oddFooter>&amp;R&amp;"Book Antiqua,Bold"&amp;10Schedule-2/ Page &amp;P of &amp;N</oddFooter>
      </headerFooter>
    </customSheetView>
    <customSheetView guid="{4C2A6BCE-1067-41DA-B8E4-030BD18363EA}" scale="115" showPageBreaks="1" showGridLines="0" printArea="1" hiddenColumns="1" view="pageBreakPreview" topLeftCell="A17">
      <selection activeCell="G17" sqref="G17:G19"/>
      <pageMargins left="0.511811023622047" right="0.27559055118110198" top="0.511811023622047" bottom="0.86614173228346503" header="0.23622047244094499" footer="0.23622047244094499"/>
      <printOptions horizontalCentered="1"/>
      <pageSetup paperSize="9" scale="95" fitToHeight="5" orientation="landscape" horizontalDpi="4294967295" verticalDpi="4294967295" r:id="rId3"/>
      <headerFooter alignWithMargins="0">
        <oddFooter>&amp;R&amp;"Book Antiqua,Bold"&amp;10Schedule-2/ Page &amp;P of &amp;N</oddFooter>
      </headerFooter>
    </customSheetView>
    <customSheetView guid="{521B9B62-B5E4-4E18-A682-03EC47CAA2D7}" scale="115" showPageBreaks="1" showGridLines="0" printArea="1" hiddenColumns="1" view="pageBreakPreview" topLeftCell="A13">
      <selection activeCell="D10" sqref="D10"/>
      <pageMargins left="0.511811023622047" right="0.27559055118110198" top="0.511811023622047" bottom="0.86614173228346503" header="0.23622047244094499" footer="0.23622047244094499"/>
      <printOptions horizontalCentered="1"/>
      <pageSetup paperSize="9" scale="95" fitToHeight="5" orientation="landscape" horizontalDpi="4294967295" verticalDpi="4294967295" r:id="rId4"/>
      <headerFooter alignWithMargins="0">
        <oddFooter>&amp;R&amp;"Book Antiqua,Bold"&amp;10Schedule-2/ Page &amp;P of &amp;N</oddFooter>
      </headerFooter>
    </customSheetView>
  </customSheetViews>
  <mergeCells count="9">
    <mergeCell ref="Y3:Z3"/>
    <mergeCell ref="A5:H5"/>
    <mergeCell ref="A8:E8"/>
    <mergeCell ref="B12:E12"/>
    <mergeCell ref="N14:O14"/>
    <mergeCell ref="Q14:R14"/>
    <mergeCell ref="B11:E11"/>
    <mergeCell ref="A3:H3"/>
    <mergeCell ref="A13:D13"/>
  </mergeCells>
  <conditionalFormatting sqref="G17:G20">
    <cfRule type="expression" dxfId="4" priority="1" stopIfTrue="1">
      <formula>E17&gt;0</formula>
    </cfRule>
  </conditionalFormatting>
  <printOptions horizontalCentered="1"/>
  <pageMargins left="0.511811023622047" right="0.27559055118110198" top="0.511811023622047" bottom="0.86614173228346503" header="0.23622047244094499" footer="0.23622047244094499"/>
  <pageSetup paperSize="9" scale="95" fitToHeight="5" orientation="landscape" horizontalDpi="4294967295" verticalDpi="4294967295" r:id="rId5"/>
  <headerFooter alignWithMargins="0">
    <oddFooter>&amp;R&amp;"Book Antiqua,Bold"&amp;10Schedule-2/ 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3"/>
  </sheetPr>
  <dimension ref="A1:AT107"/>
  <sheetViews>
    <sheetView showGridLines="0" view="pageBreakPreview" zoomScale="70" zoomScaleSheetLayoutView="70" workbookViewId="0">
      <selection activeCell="J18" sqref="J18:J21"/>
    </sheetView>
  </sheetViews>
  <sheetFormatPr defaultRowHeight="12.75"/>
  <cols>
    <col min="1" max="1" width="8.5" style="225" customWidth="1"/>
    <col min="2" max="2" width="43.125" style="226" customWidth="1"/>
    <col min="3" max="3" width="10.75" style="226" customWidth="1"/>
    <col min="4" max="4" width="7.625" style="227" customWidth="1"/>
    <col min="5" max="5" width="4" style="227" bestFit="1" customWidth="1"/>
    <col min="6" max="6" width="9.75" style="227" bestFit="1" customWidth="1"/>
    <col min="7" max="7" width="11.75" style="227" customWidth="1"/>
    <col min="8" max="8" width="8.75" style="227" customWidth="1"/>
    <col min="9" max="9" width="18.75" style="227" customWidth="1"/>
    <col min="10" max="10" width="18.375" style="227" customWidth="1"/>
    <col min="11" max="11" width="11.25" style="227" customWidth="1"/>
    <col min="12" max="12" width="11.25" style="206" hidden="1" customWidth="1"/>
    <col min="13" max="15" width="11.25" style="252" hidden="1" customWidth="1"/>
    <col min="16" max="18" width="11.25" style="254" hidden="1" customWidth="1"/>
    <col min="19" max="19" width="11.25" style="208" hidden="1" customWidth="1"/>
    <col min="20" max="22" width="11.25" style="254" hidden="1" customWidth="1"/>
    <col min="23" max="25" width="11.25" style="255" hidden="1" customWidth="1"/>
    <col min="26" max="31" width="11.25" style="255" customWidth="1"/>
    <col min="32" max="32" width="11.25" style="256" customWidth="1"/>
    <col min="33" max="42" width="9" style="256"/>
    <col min="43" max="16384" width="9" style="252"/>
  </cols>
  <sheetData>
    <row r="1" spans="1:46" s="207" customFormat="1" ht="18" customHeight="1">
      <c r="A1" s="201" t="str">
        <f>Cover!B3</f>
        <v>ER-II/KOL/CS/I-2597/Rfx-5002001519 DATED 11.01.2021</v>
      </c>
      <c r="B1" s="202"/>
      <c r="C1" s="202"/>
      <c r="D1" s="203"/>
      <c r="E1" s="203"/>
      <c r="F1" s="203"/>
      <c r="G1" s="203"/>
      <c r="H1" s="203"/>
      <c r="I1" s="203"/>
      <c r="J1" s="204"/>
      <c r="K1" s="205" t="s">
        <v>305</v>
      </c>
      <c r="L1" s="206"/>
      <c r="P1" s="208"/>
      <c r="Q1" s="208"/>
      <c r="R1" s="208"/>
      <c r="S1" s="208"/>
      <c r="T1" s="208"/>
      <c r="U1" s="208"/>
      <c r="V1" s="208"/>
      <c r="W1" s="209"/>
      <c r="X1" s="209"/>
      <c r="Y1" s="209"/>
      <c r="Z1" s="209"/>
      <c r="AA1" s="209"/>
      <c r="AB1" s="209"/>
      <c r="AC1" s="209"/>
      <c r="AD1" s="209"/>
      <c r="AE1" s="209"/>
      <c r="AF1" s="206"/>
      <c r="AG1" s="206"/>
      <c r="AH1" s="206"/>
      <c r="AI1" s="206"/>
      <c r="AJ1" s="206"/>
      <c r="AK1" s="206"/>
      <c r="AL1" s="206"/>
      <c r="AM1" s="206"/>
      <c r="AN1" s="206"/>
      <c r="AO1" s="206"/>
      <c r="AP1" s="206"/>
    </row>
    <row r="2" spans="1:46" s="207" customFormat="1" ht="15" customHeight="1">
      <c r="A2" s="210"/>
      <c r="B2" s="211"/>
      <c r="C2" s="211"/>
      <c r="D2" s="212"/>
      <c r="E2" s="212"/>
      <c r="F2" s="212"/>
      <c r="G2" s="212"/>
      <c r="H2" s="212"/>
      <c r="I2" s="212"/>
      <c r="J2" s="213"/>
      <c r="K2" s="213"/>
      <c r="L2" s="214"/>
      <c r="P2" s="208"/>
      <c r="Q2" s="208"/>
      <c r="R2" s="208"/>
      <c r="S2" s="208"/>
      <c r="T2" s="208"/>
      <c r="U2" s="208"/>
      <c r="V2" s="208"/>
      <c r="W2" s="209"/>
      <c r="X2" s="209"/>
      <c r="Y2" s="209"/>
      <c r="Z2" s="209"/>
      <c r="AA2" s="209"/>
      <c r="AB2" s="209"/>
      <c r="AC2" s="209"/>
      <c r="AD2" s="209"/>
      <c r="AE2" s="209"/>
      <c r="AF2" s="206"/>
      <c r="AG2" s="206"/>
      <c r="AH2" s="206"/>
      <c r="AI2" s="206"/>
      <c r="AJ2" s="206"/>
      <c r="AK2" s="206"/>
      <c r="AL2" s="206"/>
      <c r="AM2" s="206"/>
      <c r="AN2" s="206"/>
      <c r="AO2" s="206"/>
      <c r="AP2" s="206"/>
    </row>
    <row r="3" spans="1:46" s="207" customFormat="1">
      <c r="A3" s="483" t="str">
        <f>Cover!$B$2</f>
        <v>Procurement of New Battery Bank sets at Dalkhola and Berhampore substations in ER-II</v>
      </c>
      <c r="B3" s="483"/>
      <c r="C3" s="483"/>
      <c r="D3" s="483"/>
      <c r="E3" s="483"/>
      <c r="F3" s="483"/>
      <c r="G3" s="483"/>
      <c r="H3" s="483"/>
      <c r="I3" s="483"/>
      <c r="J3" s="483"/>
      <c r="K3" s="483"/>
      <c r="L3" s="215"/>
      <c r="M3" s="216"/>
      <c r="N3" s="217"/>
      <c r="O3" s="206"/>
      <c r="P3" s="206" t="s">
        <v>191</v>
      </c>
      <c r="Q3" s="206"/>
      <c r="R3" s="206">
        <f>IF(ISERROR(#REF!/('Sch-5A'!D14+'Sch-5A'!D16+'Sch-5A'!D18)),0,#REF!/( 'Sch-5A'!D14+'Sch-5A'!D16+'Sch-5A'!D18))</f>
        <v>0</v>
      </c>
      <c r="S3" s="206"/>
      <c r="T3" s="218"/>
      <c r="U3" s="219"/>
      <c r="V3" s="219"/>
      <c r="W3" s="219"/>
      <c r="X3" s="209"/>
      <c r="Y3" s="218"/>
      <c r="Z3" s="209"/>
      <c r="AA3" s="209"/>
      <c r="AB3" s="480"/>
      <c r="AC3" s="480"/>
      <c r="AD3" s="209"/>
      <c r="AE3" s="209"/>
      <c r="AF3" s="209"/>
      <c r="AG3" s="209"/>
      <c r="AH3" s="209"/>
      <c r="AI3" s="209"/>
      <c r="AJ3" s="209"/>
      <c r="AK3" s="209"/>
      <c r="AL3" s="209"/>
      <c r="AM3" s="209"/>
      <c r="AN3" s="209"/>
      <c r="AO3" s="209"/>
      <c r="AP3" s="206"/>
      <c r="AQ3" s="206"/>
      <c r="AR3" s="206"/>
      <c r="AS3" s="206"/>
      <c r="AT3" s="206"/>
    </row>
    <row r="4" spans="1:46" s="207" customFormat="1" ht="8.25" customHeight="1">
      <c r="A4" s="286"/>
      <c r="B4" s="286"/>
      <c r="C4" s="295"/>
      <c r="D4" s="286"/>
      <c r="E4" s="286"/>
      <c r="F4" s="286"/>
      <c r="G4" s="286"/>
      <c r="H4" s="286"/>
      <c r="I4" s="286"/>
      <c r="J4" s="286"/>
      <c r="K4" s="286"/>
      <c r="L4" s="215"/>
      <c r="M4" s="216"/>
      <c r="N4" s="217"/>
      <c r="O4" s="206"/>
      <c r="P4" s="206"/>
      <c r="Q4" s="206"/>
      <c r="R4" s="206"/>
      <c r="S4" s="206"/>
      <c r="T4" s="218"/>
      <c r="U4" s="219"/>
      <c r="V4" s="219"/>
      <c r="W4" s="219"/>
      <c r="X4" s="209"/>
      <c r="Y4" s="218"/>
      <c r="Z4" s="209"/>
      <c r="AA4" s="209"/>
      <c r="AB4" s="284"/>
      <c r="AC4" s="284"/>
      <c r="AD4" s="209"/>
      <c r="AE4" s="209"/>
      <c r="AF4" s="209"/>
      <c r="AG4" s="209"/>
      <c r="AH4" s="209"/>
      <c r="AI4" s="209"/>
      <c r="AJ4" s="209"/>
      <c r="AK4" s="209"/>
      <c r="AL4" s="209"/>
      <c r="AM4" s="209"/>
      <c r="AN4" s="209"/>
      <c r="AO4" s="209"/>
      <c r="AP4" s="206"/>
      <c r="AQ4" s="206"/>
      <c r="AR4" s="206"/>
      <c r="AS4" s="206"/>
      <c r="AT4" s="206"/>
    </row>
    <row r="5" spans="1:46" s="207" customFormat="1" ht="21.95" customHeight="1">
      <c r="A5" s="481" t="s">
        <v>349</v>
      </c>
      <c r="B5" s="481"/>
      <c r="C5" s="481"/>
      <c r="D5" s="481"/>
      <c r="E5" s="481"/>
      <c r="F5" s="481"/>
      <c r="G5" s="481"/>
      <c r="H5" s="481"/>
      <c r="I5" s="481"/>
      <c r="J5" s="481"/>
      <c r="K5" s="481"/>
      <c r="L5" s="222"/>
      <c r="P5" s="223" t="s">
        <v>192</v>
      </c>
      <c r="Q5" s="208"/>
      <c r="R5" s="224" t="e">
        <f>#REF!</f>
        <v>#REF!</v>
      </c>
      <c r="S5" s="208"/>
      <c r="T5" s="208"/>
      <c r="U5" s="208"/>
      <c r="V5" s="208"/>
      <c r="W5" s="209"/>
      <c r="X5" s="209"/>
      <c r="Y5" s="209"/>
      <c r="Z5" s="209"/>
      <c r="AA5" s="209"/>
      <c r="AB5" s="209"/>
      <c r="AC5" s="209"/>
      <c r="AD5" s="209"/>
      <c r="AE5" s="209"/>
      <c r="AF5" s="206"/>
      <c r="AG5" s="206"/>
      <c r="AH5" s="206"/>
      <c r="AI5" s="206"/>
      <c r="AJ5" s="206"/>
      <c r="AK5" s="206"/>
      <c r="AL5" s="206"/>
      <c r="AM5" s="206"/>
      <c r="AN5" s="206"/>
      <c r="AO5" s="206"/>
      <c r="AP5" s="206"/>
    </row>
    <row r="6" spans="1:46" s="207" customFormat="1" ht="15" customHeight="1">
      <c r="A6" s="225"/>
      <c r="B6" s="226"/>
      <c r="C6" s="226"/>
      <c r="D6" s="227"/>
      <c r="E6" s="227"/>
      <c r="F6" s="227"/>
      <c r="G6" s="227"/>
      <c r="H6" s="227"/>
      <c r="I6" s="227"/>
      <c r="J6" s="227"/>
      <c r="K6" s="213"/>
      <c r="L6" s="214"/>
      <c r="P6" s="223" t="s">
        <v>193</v>
      </c>
      <c r="Q6" s="208"/>
      <c r="R6" s="224">
        <f>IF(ISERROR(#REF!/#REF!),0,#REF! /#REF!)</f>
        <v>0</v>
      </c>
      <c r="S6" s="208"/>
      <c r="T6" s="208"/>
      <c r="U6" s="208"/>
      <c r="V6" s="208"/>
      <c r="W6" s="209"/>
      <c r="X6" s="209"/>
      <c r="Y6" s="209"/>
      <c r="Z6" s="209"/>
      <c r="AA6" s="209"/>
      <c r="AB6" s="209"/>
      <c r="AC6" s="209"/>
      <c r="AD6" s="209"/>
      <c r="AE6" s="209"/>
      <c r="AF6" s="206"/>
      <c r="AG6" s="206"/>
      <c r="AH6" s="206"/>
      <c r="AI6" s="206"/>
      <c r="AJ6" s="206"/>
      <c r="AK6" s="206"/>
      <c r="AL6" s="206"/>
      <c r="AM6" s="206"/>
      <c r="AN6" s="206"/>
      <c r="AO6" s="206"/>
      <c r="AP6" s="206"/>
    </row>
    <row r="7" spans="1:46" s="207" customFormat="1" ht="18" customHeight="1">
      <c r="A7" s="228"/>
      <c r="B7" s="229"/>
      <c r="C7" s="229"/>
      <c r="D7" s="229"/>
      <c r="E7" s="229"/>
      <c r="F7" s="229"/>
      <c r="G7" s="229"/>
      <c r="H7" s="229"/>
      <c r="I7" s="230" t="s">
        <v>215</v>
      </c>
      <c r="K7" s="213"/>
      <c r="L7" s="231"/>
      <c r="P7" s="223" t="s">
        <v>195</v>
      </c>
      <c r="Q7" s="208"/>
      <c r="R7" s="224" t="e">
        <f>#REF!</f>
        <v>#REF!</v>
      </c>
      <c r="S7" s="208"/>
      <c r="T7" s="208"/>
      <c r="U7" s="208"/>
      <c r="V7" s="208"/>
      <c r="W7" s="209"/>
      <c r="X7" s="209"/>
      <c r="Y7" s="209"/>
      <c r="Z7" s="209"/>
      <c r="AA7" s="209"/>
      <c r="AB7" s="209"/>
      <c r="AC7" s="209"/>
      <c r="AD7" s="209"/>
      <c r="AE7" s="209"/>
      <c r="AF7" s="206"/>
      <c r="AG7" s="206"/>
      <c r="AH7" s="206"/>
      <c r="AI7" s="206"/>
      <c r="AJ7" s="206"/>
      <c r="AK7" s="206"/>
      <c r="AL7" s="206"/>
      <c r="AM7" s="206"/>
      <c r="AN7" s="206"/>
      <c r="AO7" s="206"/>
      <c r="AP7" s="206"/>
    </row>
    <row r="8" spans="1:46" s="207" customFormat="1" ht="15.75">
      <c r="A8" s="482" t="s">
        <v>283</v>
      </c>
      <c r="B8" s="482"/>
      <c r="C8" s="482"/>
      <c r="D8" s="482"/>
      <c r="E8" s="482"/>
      <c r="F8" s="285"/>
      <c r="G8" s="285"/>
      <c r="H8" s="285"/>
      <c r="I8" s="311" t="s">
        <v>327</v>
      </c>
      <c r="J8" s="70"/>
      <c r="K8" s="70"/>
      <c r="L8" s="70"/>
      <c r="P8" s="223" t="s">
        <v>194</v>
      </c>
      <c r="Q8" s="208"/>
      <c r="R8" s="235" t="e">
        <f>SUM(R3:R7)</f>
        <v>#REF!</v>
      </c>
      <c r="S8" s="208"/>
      <c r="T8" s="208"/>
      <c r="U8" s="208"/>
      <c r="V8" s="208"/>
      <c r="W8" s="209"/>
      <c r="X8" s="209"/>
      <c r="Y8" s="209"/>
      <c r="Z8" s="209"/>
      <c r="AA8" s="209"/>
      <c r="AB8" s="209"/>
      <c r="AC8" s="209"/>
      <c r="AD8" s="209"/>
      <c r="AE8" s="209"/>
      <c r="AF8" s="206"/>
      <c r="AG8" s="206"/>
      <c r="AH8" s="206"/>
      <c r="AI8" s="206"/>
      <c r="AJ8" s="206"/>
      <c r="AK8" s="206"/>
      <c r="AL8" s="206"/>
      <c r="AM8" s="206"/>
      <c r="AN8" s="206"/>
      <c r="AO8" s="206"/>
      <c r="AP8" s="206"/>
    </row>
    <row r="9" spans="1:46" s="207" customFormat="1" ht="18" customHeight="1">
      <c r="A9" s="236" t="s">
        <v>216</v>
      </c>
      <c r="B9" s="479">
        <f>'Names of Bidder'!D7</f>
        <v>0</v>
      </c>
      <c r="C9" s="479"/>
      <c r="D9" s="479"/>
      <c r="E9" s="479"/>
      <c r="F9" s="283"/>
      <c r="G9" s="283"/>
      <c r="H9" s="283"/>
      <c r="I9" s="311" t="s">
        <v>328</v>
      </c>
      <c r="J9" s="70"/>
      <c r="K9" s="70"/>
      <c r="L9" s="70"/>
      <c r="P9" s="208"/>
      <c r="Q9" s="208"/>
      <c r="R9" s="208"/>
      <c r="S9" s="208"/>
      <c r="T9" s="208"/>
      <c r="U9" s="208"/>
      <c r="V9" s="208"/>
      <c r="W9" s="209"/>
      <c r="X9" s="209"/>
      <c r="Y9" s="209"/>
      <c r="Z9" s="209"/>
      <c r="AA9" s="209"/>
      <c r="AB9" s="209"/>
      <c r="AC9" s="209"/>
      <c r="AD9" s="209"/>
      <c r="AE9" s="209"/>
      <c r="AF9" s="206"/>
      <c r="AG9" s="206"/>
      <c r="AH9" s="206"/>
      <c r="AI9" s="206"/>
      <c r="AJ9" s="206"/>
      <c r="AK9" s="206"/>
      <c r="AL9" s="206"/>
      <c r="AM9" s="206"/>
      <c r="AN9" s="206"/>
      <c r="AO9" s="206"/>
      <c r="AP9" s="206"/>
    </row>
    <row r="10" spans="1:46" s="207" customFormat="1" ht="18" customHeight="1">
      <c r="A10" s="236" t="s">
        <v>217</v>
      </c>
      <c r="B10" s="479">
        <f>'Names of Bidder'!D8</f>
        <v>0</v>
      </c>
      <c r="C10" s="479"/>
      <c r="D10" s="479"/>
      <c r="E10" s="479"/>
      <c r="F10" s="283"/>
      <c r="G10" s="283"/>
      <c r="H10" s="283"/>
      <c r="I10" s="311" t="s">
        <v>329</v>
      </c>
      <c r="J10" s="70"/>
      <c r="K10" s="70"/>
      <c r="L10" s="70"/>
      <c r="P10" s="208"/>
      <c r="Q10" s="208"/>
      <c r="R10" s="208"/>
      <c r="S10" s="208"/>
      <c r="T10" s="208"/>
      <c r="U10" s="208"/>
      <c r="V10" s="208"/>
      <c r="W10" s="209"/>
      <c r="X10" s="209"/>
      <c r="Y10" s="209"/>
      <c r="Z10" s="209"/>
      <c r="AA10" s="209"/>
      <c r="AB10" s="209"/>
      <c r="AC10" s="209"/>
      <c r="AD10" s="209"/>
      <c r="AE10" s="209"/>
      <c r="AF10" s="206"/>
      <c r="AG10" s="206"/>
      <c r="AH10" s="206"/>
      <c r="AI10" s="206"/>
      <c r="AJ10" s="206"/>
      <c r="AK10" s="206"/>
      <c r="AL10" s="206"/>
      <c r="AM10" s="206"/>
      <c r="AN10" s="206"/>
      <c r="AO10" s="206"/>
      <c r="AP10" s="206"/>
    </row>
    <row r="11" spans="1:46" s="207" customFormat="1" ht="18" customHeight="1">
      <c r="A11" s="238"/>
      <c r="B11" s="479">
        <f>'Names of Bidder'!D10</f>
        <v>0</v>
      </c>
      <c r="C11" s="479"/>
      <c r="D11" s="479"/>
      <c r="E11" s="479"/>
      <c r="F11" s="283"/>
      <c r="G11" s="283"/>
      <c r="H11" s="283"/>
      <c r="I11" s="311" t="s">
        <v>330</v>
      </c>
      <c r="J11" s="70"/>
      <c r="K11" s="70"/>
      <c r="L11" s="70"/>
      <c r="P11" s="223" t="s">
        <v>170</v>
      </c>
      <c r="Q11" s="208"/>
      <c r="R11" s="224" t="e">
        <f>#REF!</f>
        <v>#REF!</v>
      </c>
      <c r="S11" s="208"/>
      <c r="T11" s="208"/>
      <c r="U11" s="208"/>
      <c r="V11" s="208"/>
      <c r="W11" s="209"/>
      <c r="X11" s="209"/>
      <c r="Y11" s="209"/>
      <c r="Z11" s="209"/>
      <c r="AA11" s="209"/>
      <c r="AB11" s="209"/>
      <c r="AC11" s="209"/>
      <c r="AD11" s="209"/>
      <c r="AE11" s="209"/>
      <c r="AF11" s="206"/>
      <c r="AG11" s="206"/>
      <c r="AH11" s="206"/>
      <c r="AI11" s="206"/>
      <c r="AJ11" s="206"/>
      <c r="AK11" s="206"/>
      <c r="AL11" s="206"/>
      <c r="AM11" s="206"/>
      <c r="AN11" s="206"/>
      <c r="AO11" s="206"/>
      <c r="AP11" s="206"/>
    </row>
    <row r="12" spans="1:46" s="207" customFormat="1" ht="18" customHeight="1">
      <c r="A12" s="238"/>
      <c r="B12" s="479">
        <f>'Names of Bidder'!D10</f>
        <v>0</v>
      </c>
      <c r="C12" s="479"/>
      <c r="D12" s="479"/>
      <c r="E12" s="479"/>
      <c r="F12" s="283"/>
      <c r="G12" s="283"/>
      <c r="H12" s="283"/>
      <c r="I12" s="311" t="s">
        <v>331</v>
      </c>
      <c r="J12" s="70"/>
      <c r="K12" s="70"/>
      <c r="L12" s="70"/>
      <c r="P12" s="223"/>
      <c r="Q12" s="208"/>
      <c r="R12" s="224"/>
      <c r="S12" s="208"/>
      <c r="T12" s="208"/>
      <c r="U12" s="208"/>
      <c r="V12" s="208"/>
      <c r="W12" s="209"/>
      <c r="X12" s="209"/>
      <c r="Y12" s="209"/>
      <c r="Z12" s="209"/>
      <c r="AA12" s="209"/>
      <c r="AB12" s="209"/>
      <c r="AC12" s="209"/>
      <c r="AD12" s="209"/>
      <c r="AE12" s="209"/>
      <c r="AF12" s="206"/>
      <c r="AG12" s="206"/>
      <c r="AH12" s="206"/>
      <c r="AI12" s="206"/>
      <c r="AJ12" s="206"/>
      <c r="AK12" s="206"/>
      <c r="AL12" s="206"/>
      <c r="AM12" s="206"/>
      <c r="AN12" s="206"/>
      <c r="AO12" s="206"/>
      <c r="AP12" s="206"/>
    </row>
    <row r="13" spans="1:46" s="207" customFormat="1" ht="18">
      <c r="A13" s="486" t="s">
        <v>346</v>
      </c>
      <c r="B13" s="486"/>
      <c r="C13" s="294"/>
      <c r="D13" s="283"/>
      <c r="E13" s="283"/>
      <c r="F13" s="283"/>
      <c r="G13" s="283"/>
      <c r="H13" s="283"/>
      <c r="I13" s="283"/>
      <c r="J13" s="233"/>
      <c r="K13" s="213"/>
      <c r="L13" s="234"/>
      <c r="P13" s="223"/>
      <c r="Q13" s="208"/>
      <c r="R13" s="224"/>
      <c r="S13" s="208"/>
      <c r="T13" s="208"/>
      <c r="U13" s="208"/>
      <c r="V13" s="208"/>
      <c r="W13" s="209"/>
      <c r="X13" s="209"/>
      <c r="Y13" s="209"/>
      <c r="Z13" s="209"/>
      <c r="AA13" s="209"/>
      <c r="AB13" s="209"/>
      <c r="AC13" s="209"/>
      <c r="AD13" s="209"/>
      <c r="AE13" s="209"/>
      <c r="AF13" s="206"/>
      <c r="AG13" s="206"/>
      <c r="AH13" s="206"/>
      <c r="AI13" s="206"/>
      <c r="AJ13" s="206"/>
      <c r="AK13" s="206"/>
      <c r="AL13" s="206"/>
      <c r="AM13" s="206"/>
      <c r="AN13" s="206"/>
      <c r="AO13" s="206"/>
      <c r="AP13" s="206"/>
    </row>
    <row r="14" spans="1:46" s="207" customFormat="1" ht="13.5" thickBot="1">
      <c r="A14" s="238"/>
      <c r="B14" s="239"/>
      <c r="C14" s="239"/>
      <c r="D14" s="239"/>
      <c r="E14" s="239"/>
      <c r="F14" s="239"/>
      <c r="G14" s="239"/>
      <c r="H14" s="239"/>
      <c r="I14" s="239"/>
      <c r="J14" s="239"/>
      <c r="K14" s="205" t="s">
        <v>169</v>
      </c>
      <c r="L14" s="240"/>
      <c r="P14" s="208"/>
      <c r="Q14" s="478" t="s">
        <v>171</v>
      </c>
      <c r="R14" s="478"/>
      <c r="S14" s="241" t="s">
        <v>173</v>
      </c>
      <c r="T14" s="478" t="s">
        <v>172</v>
      </c>
      <c r="U14" s="478"/>
      <c r="V14" s="208"/>
      <c r="W14" s="209"/>
      <c r="X14" s="209"/>
      <c r="Y14" s="209"/>
      <c r="Z14" s="209"/>
      <c r="AA14" s="209"/>
      <c r="AB14" s="209"/>
      <c r="AC14" s="209"/>
      <c r="AD14" s="209"/>
      <c r="AE14" s="209"/>
      <c r="AF14" s="206"/>
      <c r="AG14" s="206"/>
      <c r="AH14" s="206"/>
      <c r="AI14" s="206"/>
      <c r="AJ14" s="206"/>
      <c r="AK14" s="206"/>
      <c r="AL14" s="206"/>
      <c r="AM14" s="206"/>
      <c r="AN14" s="206"/>
      <c r="AO14" s="206"/>
      <c r="AP14" s="206"/>
    </row>
    <row r="15" spans="1:46" s="207" customFormat="1" ht="168" customHeight="1">
      <c r="A15" s="242" t="s">
        <v>198</v>
      </c>
      <c r="B15" s="242" t="s">
        <v>201</v>
      </c>
      <c r="C15" s="242" t="s">
        <v>314</v>
      </c>
      <c r="D15" s="243" t="s">
        <v>197</v>
      </c>
      <c r="E15" s="243" t="s">
        <v>196</v>
      </c>
      <c r="F15" s="244" t="s">
        <v>262</v>
      </c>
      <c r="G15" s="336" t="s">
        <v>381</v>
      </c>
      <c r="H15" s="244" t="s">
        <v>263</v>
      </c>
      <c r="I15" s="244" t="s">
        <v>265</v>
      </c>
      <c r="J15" s="245" t="s">
        <v>325</v>
      </c>
      <c r="K15" s="246" t="s">
        <v>324</v>
      </c>
      <c r="L15" s="209"/>
      <c r="P15" s="208"/>
      <c r="Q15" s="247" t="s">
        <v>202</v>
      </c>
      <c r="R15" s="247" t="s">
        <v>218</v>
      </c>
      <c r="S15" s="241"/>
      <c r="T15" s="247" t="s">
        <v>202</v>
      </c>
      <c r="U15" s="247" t="s">
        <v>218</v>
      </c>
      <c r="V15" s="208"/>
      <c r="W15" s="209"/>
      <c r="X15" s="209"/>
      <c r="Y15" s="209"/>
      <c r="Z15" s="209"/>
      <c r="AA15" s="209"/>
      <c r="AB15" s="209"/>
      <c r="AC15" s="209"/>
      <c r="AD15" s="209"/>
      <c r="AE15" s="209"/>
      <c r="AF15" s="206"/>
      <c r="AG15" s="206"/>
      <c r="AH15" s="206"/>
      <c r="AI15" s="206"/>
      <c r="AJ15" s="206"/>
      <c r="AK15" s="206"/>
      <c r="AL15" s="206"/>
      <c r="AM15" s="206"/>
      <c r="AN15" s="206"/>
      <c r="AO15" s="206"/>
      <c r="AP15" s="206"/>
    </row>
    <row r="16" spans="1:46" s="207" customFormat="1" ht="18" customHeight="1">
      <c r="A16" s="269">
        <v>1</v>
      </c>
      <c r="B16" s="269">
        <v>2</v>
      </c>
      <c r="C16" s="269" t="s">
        <v>368</v>
      </c>
      <c r="D16" s="269">
        <v>3</v>
      </c>
      <c r="E16" s="269">
        <v>4</v>
      </c>
      <c r="F16" s="244">
        <v>5</v>
      </c>
      <c r="G16" s="244">
        <v>6</v>
      </c>
      <c r="H16" s="244">
        <v>7</v>
      </c>
      <c r="I16" s="269">
        <v>8</v>
      </c>
      <c r="J16" s="270">
        <v>9</v>
      </c>
      <c r="K16" s="269" t="s">
        <v>312</v>
      </c>
      <c r="L16" s="248"/>
      <c r="N16" s="291">
        <f>+Discount!L20</f>
        <v>0</v>
      </c>
      <c r="P16" s="208"/>
      <c r="Q16" s="249">
        <v>5</v>
      </c>
      <c r="R16" s="249" t="s">
        <v>219</v>
      </c>
      <c r="S16" s="241"/>
      <c r="T16" s="249">
        <v>5</v>
      </c>
      <c r="U16" s="249" t="s">
        <v>219</v>
      </c>
      <c r="V16" s="208"/>
      <c r="W16" s="209"/>
      <c r="X16" s="209"/>
      <c r="Y16" s="209"/>
      <c r="Z16" s="209"/>
      <c r="AA16" s="209"/>
      <c r="AB16" s="209"/>
      <c r="AC16" s="209"/>
      <c r="AD16" s="209"/>
      <c r="AE16" s="209"/>
      <c r="AF16" s="206"/>
      <c r="AG16" s="206"/>
      <c r="AH16" s="206"/>
      <c r="AI16" s="206"/>
      <c r="AJ16" s="206"/>
      <c r="AK16" s="206"/>
      <c r="AL16" s="206"/>
      <c r="AM16" s="206"/>
      <c r="AN16" s="206"/>
      <c r="AO16" s="206"/>
      <c r="AP16" s="206"/>
    </row>
    <row r="17" spans="1:42" s="207" customFormat="1" ht="33.75" customHeight="1">
      <c r="A17" s="269"/>
      <c r="B17" s="289" t="s">
        <v>323</v>
      </c>
      <c r="C17" s="289"/>
      <c r="D17" s="269"/>
      <c r="E17" s="269"/>
      <c r="F17" s="244"/>
      <c r="G17" s="244"/>
      <c r="H17" s="244"/>
      <c r="I17" s="269"/>
      <c r="J17" s="270"/>
      <c r="K17" s="269"/>
      <c r="L17" s="248"/>
      <c r="P17" s="208"/>
      <c r="Q17" s="249"/>
      <c r="R17" s="249"/>
      <c r="S17" s="241"/>
      <c r="T17" s="249"/>
      <c r="U17" s="249"/>
      <c r="V17" s="208"/>
      <c r="W17" s="209"/>
      <c r="X17" s="209"/>
      <c r="Y17" s="209"/>
      <c r="Z17" s="209"/>
      <c r="AA17" s="209"/>
      <c r="AB17" s="209"/>
      <c r="AC17" s="209"/>
      <c r="AD17" s="209"/>
      <c r="AE17" s="209"/>
      <c r="AF17" s="206"/>
      <c r="AG17" s="206"/>
      <c r="AH17" s="206"/>
      <c r="AI17" s="206"/>
      <c r="AJ17" s="206"/>
      <c r="AK17" s="206"/>
      <c r="AL17" s="206"/>
      <c r="AM17" s="206"/>
      <c r="AN17" s="206"/>
      <c r="AO17" s="206"/>
      <c r="AP17" s="206"/>
    </row>
    <row r="18" spans="1:42" s="251" customFormat="1" ht="30">
      <c r="A18" s="271">
        <v>1</v>
      </c>
      <c r="B18" s="320" t="s">
        <v>378</v>
      </c>
      <c r="C18" s="321" t="s">
        <v>342</v>
      </c>
      <c r="D18" s="313">
        <v>2</v>
      </c>
      <c r="E18" s="296" t="s">
        <v>341</v>
      </c>
      <c r="F18" s="312">
        <v>998736</v>
      </c>
      <c r="G18" s="385"/>
      <c r="H18" s="274">
        <v>0.18</v>
      </c>
      <c r="I18" s="282"/>
      <c r="J18" s="253"/>
      <c r="K18" s="250" t="str">
        <f>IF(J18=0, "Included", IF(ISERROR(D18*J18), J18, D18*J18))</f>
        <v>Included</v>
      </c>
      <c r="L18" s="251">
        <f>IF(I18="",H18,I18)</f>
        <v>0.18</v>
      </c>
      <c r="N18" s="252" t="str">
        <f>IF(J18=0,"Included",IF(ISERROR(K18*L18*(1-N$16)),J18,K18*L18*(1-N$16)))</f>
        <v>Included</v>
      </c>
    </row>
    <row r="19" spans="1:42" s="251" customFormat="1" ht="30">
      <c r="A19" s="271">
        <v>2</v>
      </c>
      <c r="B19" s="320" t="s">
        <v>379</v>
      </c>
      <c r="C19" s="321" t="s">
        <v>342</v>
      </c>
      <c r="D19" s="313">
        <v>2</v>
      </c>
      <c r="E19" s="296" t="s">
        <v>341</v>
      </c>
      <c r="F19" s="312">
        <v>998736</v>
      </c>
      <c r="G19" s="385"/>
      <c r="H19" s="274">
        <v>0.18</v>
      </c>
      <c r="I19" s="282"/>
      <c r="J19" s="253"/>
      <c r="K19" s="250" t="str">
        <f>IF(J19=0, "Included", IF(ISERROR(D19*J19), J19, D19*J19))</f>
        <v>Included</v>
      </c>
      <c r="L19" s="251">
        <f t="shared" ref="L19:L21" si="0">IF(I19="",H19,I19)</f>
        <v>0.18</v>
      </c>
      <c r="N19" s="252"/>
    </row>
    <row r="20" spans="1:42" s="251" customFormat="1" ht="30">
      <c r="A20" s="271">
        <v>3</v>
      </c>
      <c r="B20" s="320" t="s">
        <v>380</v>
      </c>
      <c r="C20" s="321" t="s">
        <v>338</v>
      </c>
      <c r="D20" s="313">
        <v>2</v>
      </c>
      <c r="E20" s="296" t="s">
        <v>341</v>
      </c>
      <c r="F20" s="312">
        <v>998736</v>
      </c>
      <c r="G20" s="385"/>
      <c r="H20" s="274">
        <v>0.18</v>
      </c>
      <c r="I20" s="282"/>
      <c r="J20" s="253"/>
      <c r="K20" s="250" t="str">
        <f t="shared" ref="K20:K21" si="1">IF(J20=0, "Included", IF(ISERROR(D20*J20), J20, D20*J20))</f>
        <v>Included</v>
      </c>
      <c r="L20" s="251">
        <f t="shared" si="0"/>
        <v>0.18</v>
      </c>
      <c r="N20" s="252"/>
    </row>
    <row r="21" spans="1:42" s="251" customFormat="1" ht="30">
      <c r="A21" s="271">
        <v>4</v>
      </c>
      <c r="B21" s="320" t="s">
        <v>379</v>
      </c>
      <c r="C21" s="321" t="s">
        <v>338</v>
      </c>
      <c r="D21" s="313">
        <v>2</v>
      </c>
      <c r="E21" s="296" t="s">
        <v>341</v>
      </c>
      <c r="F21" s="312">
        <v>998736</v>
      </c>
      <c r="G21" s="385"/>
      <c r="H21" s="274">
        <v>0.18</v>
      </c>
      <c r="I21" s="282"/>
      <c r="J21" s="253"/>
      <c r="K21" s="250" t="str">
        <f t="shared" si="1"/>
        <v>Included</v>
      </c>
      <c r="L21" s="251">
        <f t="shared" si="0"/>
        <v>0.18</v>
      </c>
      <c r="N21" s="252"/>
    </row>
    <row r="22" spans="1:42">
      <c r="A22" s="275"/>
      <c r="B22" s="288" t="s">
        <v>320</v>
      </c>
      <c r="C22" s="288"/>
      <c r="D22" s="276"/>
      <c r="E22" s="277"/>
      <c r="F22" s="277"/>
      <c r="G22" s="277"/>
      <c r="H22" s="277"/>
      <c r="I22" s="277"/>
      <c r="J22" s="277"/>
      <c r="K22" s="277">
        <f>SUM(K18:K21)</f>
        <v>0</v>
      </c>
      <c r="L22" s="214"/>
      <c r="N22" s="252">
        <f>SUM(N18:N18)</f>
        <v>0</v>
      </c>
    </row>
    <row r="23" spans="1:42">
      <c r="A23" s="275"/>
      <c r="B23" s="288" t="s">
        <v>321</v>
      </c>
      <c r="C23" s="288"/>
      <c r="D23" s="276"/>
      <c r="E23" s="276"/>
      <c r="F23" s="278"/>
      <c r="G23" s="278"/>
      <c r="H23" s="278"/>
      <c r="I23" s="278"/>
      <c r="J23" s="277"/>
      <c r="K23" s="277">
        <f>SUMPRODUCT(L18:L21,K18:K21)</f>
        <v>0</v>
      </c>
      <c r="L23" s="214"/>
    </row>
    <row r="24" spans="1:42">
      <c r="A24" s="279"/>
      <c r="B24" s="288" t="s">
        <v>322</v>
      </c>
      <c r="C24" s="288"/>
      <c r="D24" s="280"/>
      <c r="E24" s="280"/>
      <c r="F24" s="280"/>
      <c r="G24" s="280"/>
      <c r="H24" s="280"/>
      <c r="I24" s="280"/>
      <c r="J24" s="280"/>
      <c r="K24" s="281">
        <f>K22+K23</f>
        <v>0</v>
      </c>
    </row>
    <row r="25" spans="1:42" ht="27.95" customHeight="1"/>
    <row r="26" spans="1:42" ht="27.95" customHeight="1">
      <c r="A26" s="257" t="s">
        <v>220</v>
      </c>
      <c r="B26" s="258">
        <f>'Names of Bidder'!D20</f>
        <v>0</v>
      </c>
      <c r="C26" s="258"/>
      <c r="D26" s="259"/>
      <c r="E26" s="260"/>
      <c r="F26" s="260"/>
      <c r="G26" s="260"/>
      <c r="H26" s="260"/>
      <c r="I26" s="260"/>
      <c r="J26" s="213"/>
      <c r="K26" s="213"/>
    </row>
    <row r="27" spans="1:42" ht="27.95" customHeight="1">
      <c r="A27" s="257" t="s">
        <v>221</v>
      </c>
      <c r="B27" s="258">
        <f>'Names of Bidder'!D21</f>
        <v>0</v>
      </c>
      <c r="C27" s="258"/>
      <c r="D27" s="213"/>
      <c r="F27" s="261"/>
      <c r="G27" s="261"/>
      <c r="H27" s="261"/>
      <c r="I27" s="261" t="s">
        <v>222</v>
      </c>
      <c r="J27" s="262">
        <f>'Names of Bidder'!D17</f>
        <v>0</v>
      </c>
      <c r="K27" s="213"/>
    </row>
    <row r="28" spans="1:42" ht="27.95" customHeight="1">
      <c r="A28" s="263"/>
      <c r="B28" s="264"/>
      <c r="C28" s="264"/>
      <c r="D28" s="265"/>
      <c r="F28" s="261"/>
      <c r="G28" s="261"/>
      <c r="H28" s="261"/>
      <c r="I28" s="261" t="s">
        <v>223</v>
      </c>
      <c r="J28" s="262">
        <f>'Names of Bidder'!D18</f>
        <v>0</v>
      </c>
      <c r="K28" s="265"/>
    </row>
    <row r="29" spans="1:42" ht="27.95" customHeight="1">
      <c r="A29" s="257"/>
      <c r="B29" s="258"/>
      <c r="C29" s="258"/>
      <c r="D29" s="259"/>
      <c r="E29" s="261"/>
      <c r="F29" s="261"/>
      <c r="G29" s="261"/>
      <c r="H29" s="261"/>
      <c r="I29" s="261"/>
      <c r="J29" s="213"/>
      <c r="K29" s="213"/>
    </row>
    <row r="67" spans="1:46" s="206" customFormat="1">
      <c r="A67" s="266"/>
      <c r="B67" s="266"/>
      <c r="C67" s="266"/>
      <c r="D67" s="266"/>
      <c r="E67" s="266"/>
      <c r="F67" s="266"/>
      <c r="G67" s="266"/>
      <c r="H67" s="266"/>
      <c r="I67" s="266"/>
      <c r="J67" s="266"/>
      <c r="K67" s="266"/>
      <c r="M67" s="252"/>
      <c r="N67" s="252"/>
      <c r="O67" s="252"/>
      <c r="P67" s="254"/>
      <c r="Q67" s="254"/>
      <c r="R67" s="254"/>
      <c r="S67" s="208"/>
      <c r="T67" s="254"/>
      <c r="U67" s="254"/>
      <c r="V67" s="254"/>
      <c r="W67" s="255"/>
      <c r="X67" s="255"/>
      <c r="Y67" s="255"/>
      <c r="Z67" s="255"/>
      <c r="AA67" s="255"/>
      <c r="AB67" s="255"/>
      <c r="AC67" s="255"/>
      <c r="AD67" s="255"/>
      <c r="AE67" s="255"/>
      <c r="AF67" s="256"/>
      <c r="AG67" s="256"/>
      <c r="AH67" s="256"/>
      <c r="AI67" s="256"/>
      <c r="AJ67" s="256"/>
      <c r="AK67" s="256"/>
      <c r="AL67" s="256"/>
      <c r="AM67" s="256"/>
      <c r="AN67" s="256"/>
      <c r="AO67" s="256"/>
      <c r="AP67" s="256"/>
      <c r="AQ67" s="252"/>
      <c r="AR67" s="252"/>
      <c r="AS67" s="252"/>
      <c r="AT67" s="252"/>
    </row>
    <row r="68" spans="1:46" s="206" customFormat="1">
      <c r="A68" s="266"/>
      <c r="B68" s="266"/>
      <c r="C68" s="266"/>
      <c r="D68" s="266"/>
      <c r="E68" s="266"/>
      <c r="F68" s="266"/>
      <c r="G68" s="266"/>
      <c r="H68" s="266"/>
      <c r="I68" s="266"/>
      <c r="J68" s="266"/>
      <c r="K68" s="266"/>
      <c r="M68" s="252"/>
      <c r="N68" s="252"/>
      <c r="O68" s="252"/>
      <c r="P68" s="254"/>
      <c r="Q68" s="254"/>
      <c r="R68" s="254"/>
      <c r="S68" s="208"/>
      <c r="T68" s="254"/>
      <c r="U68" s="254"/>
      <c r="V68" s="254"/>
      <c r="W68" s="255"/>
      <c r="X68" s="255"/>
      <c r="Y68" s="255"/>
      <c r="Z68" s="255"/>
      <c r="AA68" s="255"/>
      <c r="AB68" s="255"/>
      <c r="AC68" s="255"/>
      <c r="AD68" s="255"/>
      <c r="AE68" s="255"/>
      <c r="AF68" s="256"/>
      <c r="AG68" s="256"/>
      <c r="AH68" s="256"/>
      <c r="AI68" s="256"/>
      <c r="AJ68" s="256"/>
      <c r="AK68" s="256"/>
      <c r="AL68" s="256"/>
      <c r="AM68" s="256"/>
      <c r="AN68" s="256"/>
      <c r="AO68" s="256"/>
      <c r="AP68" s="256"/>
      <c r="AQ68" s="252"/>
      <c r="AR68" s="252"/>
      <c r="AS68" s="252"/>
      <c r="AT68" s="252"/>
    </row>
    <row r="69" spans="1:46" s="206" customFormat="1">
      <c r="A69" s="266"/>
      <c r="B69" s="266"/>
      <c r="C69" s="266"/>
      <c r="D69" s="266"/>
      <c r="E69" s="266"/>
      <c r="F69" s="266"/>
      <c r="G69" s="266"/>
      <c r="H69" s="266"/>
      <c r="I69" s="266"/>
      <c r="J69" s="266"/>
      <c r="K69" s="266"/>
      <c r="M69" s="252"/>
      <c r="N69" s="252"/>
      <c r="O69" s="252"/>
      <c r="P69" s="254"/>
      <c r="Q69" s="254"/>
      <c r="R69" s="254"/>
      <c r="S69" s="208"/>
      <c r="T69" s="254"/>
      <c r="U69" s="254"/>
      <c r="V69" s="254"/>
      <c r="W69" s="255"/>
      <c r="X69" s="255"/>
      <c r="Y69" s="255"/>
      <c r="Z69" s="255"/>
      <c r="AA69" s="255"/>
      <c r="AB69" s="255"/>
      <c r="AC69" s="255"/>
      <c r="AD69" s="255"/>
      <c r="AE69" s="255"/>
      <c r="AF69" s="256"/>
      <c r="AG69" s="256"/>
      <c r="AH69" s="256"/>
      <c r="AI69" s="256"/>
      <c r="AJ69" s="256"/>
      <c r="AK69" s="256"/>
      <c r="AL69" s="256"/>
      <c r="AM69" s="256"/>
      <c r="AN69" s="256"/>
      <c r="AO69" s="256"/>
      <c r="AP69" s="256"/>
      <c r="AQ69" s="252"/>
      <c r="AR69" s="252"/>
      <c r="AS69" s="252"/>
      <c r="AT69" s="252"/>
    </row>
    <row r="70" spans="1:46" s="206" customFormat="1">
      <c r="A70" s="266"/>
      <c r="B70" s="266"/>
      <c r="C70" s="266"/>
      <c r="D70" s="266"/>
      <c r="E70" s="266"/>
      <c r="F70" s="266"/>
      <c r="G70" s="266"/>
      <c r="H70" s="266"/>
      <c r="I70" s="266"/>
      <c r="J70" s="266"/>
      <c r="K70" s="266"/>
      <c r="M70" s="252"/>
      <c r="N70" s="252"/>
      <c r="O70" s="252"/>
      <c r="P70" s="254"/>
      <c r="Q70" s="254"/>
      <c r="R70" s="254"/>
      <c r="S70" s="208"/>
      <c r="T70" s="254"/>
      <c r="U70" s="254"/>
      <c r="V70" s="254"/>
      <c r="W70" s="255"/>
      <c r="X70" s="255"/>
      <c r="Y70" s="255"/>
      <c r="Z70" s="255"/>
      <c r="AA70" s="255"/>
      <c r="AB70" s="255"/>
      <c r="AC70" s="255"/>
      <c r="AD70" s="255"/>
      <c r="AE70" s="255"/>
      <c r="AF70" s="256"/>
      <c r="AG70" s="256"/>
      <c r="AH70" s="256"/>
      <c r="AI70" s="256"/>
      <c r="AJ70" s="256"/>
      <c r="AK70" s="256"/>
      <c r="AL70" s="256"/>
      <c r="AM70" s="256"/>
      <c r="AN70" s="256"/>
      <c r="AO70" s="256"/>
      <c r="AP70" s="256"/>
      <c r="AQ70" s="252"/>
      <c r="AR70" s="252"/>
      <c r="AS70" s="252"/>
      <c r="AT70" s="252"/>
    </row>
    <row r="71" spans="1:46" s="206" customFormat="1">
      <c r="A71" s="266"/>
      <c r="B71" s="266"/>
      <c r="C71" s="266"/>
      <c r="D71" s="266"/>
      <c r="E71" s="266"/>
      <c r="F71" s="266"/>
      <c r="G71" s="266"/>
      <c r="H71" s="266"/>
      <c r="I71" s="266"/>
      <c r="J71" s="266"/>
      <c r="K71" s="266"/>
      <c r="M71" s="252"/>
      <c r="N71" s="252"/>
      <c r="O71" s="252"/>
      <c r="P71" s="254"/>
      <c r="Q71" s="254"/>
      <c r="R71" s="254"/>
      <c r="S71" s="208"/>
      <c r="T71" s="254"/>
      <c r="U71" s="254"/>
      <c r="V71" s="254"/>
      <c r="W71" s="255"/>
      <c r="X71" s="255"/>
      <c r="Y71" s="255"/>
      <c r="Z71" s="255"/>
      <c r="AA71" s="255"/>
      <c r="AB71" s="255"/>
      <c r="AC71" s="255"/>
      <c r="AD71" s="255"/>
      <c r="AE71" s="255"/>
      <c r="AF71" s="256"/>
      <c r="AG71" s="256"/>
      <c r="AH71" s="256"/>
      <c r="AI71" s="256"/>
      <c r="AJ71" s="256"/>
      <c r="AK71" s="256"/>
      <c r="AL71" s="256"/>
      <c r="AM71" s="256"/>
      <c r="AN71" s="256"/>
      <c r="AO71" s="256"/>
      <c r="AP71" s="256"/>
      <c r="AQ71" s="252"/>
      <c r="AR71" s="252"/>
      <c r="AS71" s="252"/>
      <c r="AT71" s="252"/>
    </row>
    <row r="72" spans="1:46" s="206" customFormat="1">
      <c r="A72" s="266"/>
      <c r="B72" s="266"/>
      <c r="C72" s="266"/>
      <c r="D72" s="266"/>
      <c r="E72" s="266"/>
      <c r="F72" s="266"/>
      <c r="G72" s="266"/>
      <c r="H72" s="266"/>
      <c r="I72" s="266"/>
      <c r="J72" s="266"/>
      <c r="K72" s="266"/>
      <c r="M72" s="252"/>
      <c r="N72" s="252"/>
      <c r="O72" s="252"/>
      <c r="P72" s="254"/>
      <c r="Q72" s="254"/>
      <c r="R72" s="254"/>
      <c r="S72" s="208"/>
      <c r="T72" s="254"/>
      <c r="U72" s="254"/>
      <c r="V72" s="254"/>
      <c r="W72" s="255"/>
      <c r="X72" s="255"/>
      <c r="Y72" s="255"/>
      <c r="Z72" s="255"/>
      <c r="AA72" s="255"/>
      <c r="AB72" s="255"/>
      <c r="AC72" s="255"/>
      <c r="AD72" s="255"/>
      <c r="AE72" s="255"/>
      <c r="AF72" s="256"/>
      <c r="AG72" s="256"/>
      <c r="AH72" s="256"/>
      <c r="AI72" s="256"/>
      <c r="AJ72" s="256"/>
      <c r="AK72" s="256"/>
      <c r="AL72" s="256"/>
      <c r="AM72" s="256"/>
      <c r="AN72" s="256"/>
      <c r="AO72" s="256"/>
      <c r="AP72" s="256"/>
      <c r="AQ72" s="252"/>
      <c r="AR72" s="252"/>
      <c r="AS72" s="252"/>
      <c r="AT72" s="252"/>
    </row>
    <row r="73" spans="1:46" s="206" customFormat="1">
      <c r="A73" s="266"/>
      <c r="B73" s="266"/>
      <c r="C73" s="266"/>
      <c r="D73" s="266"/>
      <c r="E73" s="266"/>
      <c r="F73" s="266"/>
      <c r="G73" s="266"/>
      <c r="H73" s="266"/>
      <c r="I73" s="266"/>
      <c r="J73" s="266"/>
      <c r="K73" s="266"/>
      <c r="M73" s="252"/>
      <c r="N73" s="252"/>
      <c r="O73" s="252"/>
      <c r="P73" s="254"/>
      <c r="Q73" s="254"/>
      <c r="R73" s="254"/>
      <c r="S73" s="208"/>
      <c r="T73" s="254"/>
      <c r="U73" s="254"/>
      <c r="V73" s="254"/>
      <c r="W73" s="255"/>
      <c r="X73" s="255"/>
      <c r="Y73" s="255"/>
      <c r="Z73" s="255"/>
      <c r="AA73" s="255"/>
      <c r="AB73" s="255"/>
      <c r="AC73" s="255"/>
      <c r="AD73" s="255"/>
      <c r="AE73" s="255"/>
      <c r="AF73" s="256"/>
      <c r="AG73" s="256"/>
      <c r="AH73" s="256"/>
      <c r="AI73" s="256"/>
      <c r="AJ73" s="256"/>
      <c r="AK73" s="256"/>
      <c r="AL73" s="256"/>
      <c r="AM73" s="256"/>
      <c r="AN73" s="256"/>
      <c r="AO73" s="256"/>
      <c r="AP73" s="256"/>
      <c r="AQ73" s="252"/>
      <c r="AR73" s="252"/>
      <c r="AS73" s="252"/>
      <c r="AT73" s="252"/>
    </row>
    <row r="74" spans="1:46" s="206" customFormat="1">
      <c r="A74" s="266"/>
      <c r="B74" s="266"/>
      <c r="C74" s="266"/>
      <c r="D74" s="266"/>
      <c r="E74" s="266"/>
      <c r="F74" s="266"/>
      <c r="G74" s="266"/>
      <c r="H74" s="266"/>
      <c r="I74" s="266"/>
      <c r="J74" s="266"/>
      <c r="K74" s="266"/>
      <c r="M74" s="252"/>
      <c r="N74" s="252"/>
      <c r="O74" s="252"/>
      <c r="P74" s="254"/>
      <c r="Q74" s="254"/>
      <c r="R74" s="254"/>
      <c r="S74" s="208"/>
      <c r="T74" s="254"/>
      <c r="U74" s="254"/>
      <c r="V74" s="254"/>
      <c r="W74" s="255"/>
      <c r="X74" s="255"/>
      <c r="Y74" s="255"/>
      <c r="Z74" s="255"/>
      <c r="AA74" s="255"/>
      <c r="AB74" s="255"/>
      <c r="AC74" s="255"/>
      <c r="AD74" s="255"/>
      <c r="AE74" s="255"/>
      <c r="AF74" s="256"/>
      <c r="AG74" s="256"/>
      <c r="AH74" s="256"/>
      <c r="AI74" s="256"/>
      <c r="AJ74" s="256"/>
      <c r="AK74" s="256"/>
      <c r="AL74" s="256"/>
      <c r="AM74" s="256"/>
      <c r="AN74" s="256"/>
      <c r="AO74" s="256"/>
      <c r="AP74" s="256"/>
      <c r="AQ74" s="252"/>
      <c r="AR74" s="252"/>
      <c r="AS74" s="252"/>
      <c r="AT74" s="252"/>
    </row>
    <row r="75" spans="1:46" s="206" customFormat="1">
      <c r="A75" s="266"/>
      <c r="B75" s="266"/>
      <c r="C75" s="266"/>
      <c r="D75" s="266"/>
      <c r="E75" s="266"/>
      <c r="F75" s="266"/>
      <c r="G75" s="266"/>
      <c r="H75" s="266"/>
      <c r="I75" s="266"/>
      <c r="J75" s="266"/>
      <c r="K75" s="266"/>
      <c r="M75" s="252"/>
      <c r="N75" s="252"/>
      <c r="O75" s="252"/>
      <c r="P75" s="254"/>
      <c r="Q75" s="254"/>
      <c r="R75" s="254"/>
      <c r="S75" s="208"/>
      <c r="T75" s="254"/>
      <c r="U75" s="254"/>
      <c r="V75" s="254"/>
      <c r="W75" s="255"/>
      <c r="X75" s="255"/>
      <c r="Y75" s="255"/>
      <c r="Z75" s="255"/>
      <c r="AA75" s="255"/>
      <c r="AB75" s="255"/>
      <c r="AC75" s="255"/>
      <c r="AD75" s="255"/>
      <c r="AE75" s="255"/>
      <c r="AF75" s="256"/>
      <c r="AG75" s="256"/>
      <c r="AH75" s="256"/>
      <c r="AI75" s="256"/>
      <c r="AJ75" s="256"/>
      <c r="AK75" s="256"/>
      <c r="AL75" s="256"/>
      <c r="AM75" s="256"/>
      <c r="AN75" s="256"/>
      <c r="AO75" s="256"/>
      <c r="AP75" s="256"/>
      <c r="AQ75" s="252"/>
      <c r="AR75" s="252"/>
      <c r="AS75" s="252"/>
      <c r="AT75" s="252"/>
    </row>
    <row r="76" spans="1:46" s="206" customFormat="1">
      <c r="A76" s="266"/>
      <c r="B76" s="266"/>
      <c r="C76" s="266"/>
      <c r="D76" s="266"/>
      <c r="E76" s="266"/>
      <c r="F76" s="266"/>
      <c r="G76" s="266"/>
      <c r="H76" s="266"/>
      <c r="I76" s="266"/>
      <c r="J76" s="266"/>
      <c r="K76" s="266"/>
      <c r="M76" s="252"/>
      <c r="N76" s="252"/>
      <c r="O76" s="252"/>
      <c r="P76" s="254"/>
      <c r="Q76" s="254"/>
      <c r="R76" s="254"/>
      <c r="S76" s="208"/>
      <c r="T76" s="254"/>
      <c r="U76" s="254"/>
      <c r="V76" s="254"/>
      <c r="W76" s="255"/>
      <c r="X76" s="255"/>
      <c r="Y76" s="255"/>
      <c r="Z76" s="255"/>
      <c r="AA76" s="255"/>
      <c r="AB76" s="255"/>
      <c r="AC76" s="255"/>
      <c r="AD76" s="255"/>
      <c r="AE76" s="255"/>
      <c r="AF76" s="256"/>
      <c r="AG76" s="256"/>
      <c r="AH76" s="256"/>
      <c r="AI76" s="256"/>
      <c r="AJ76" s="256"/>
      <c r="AK76" s="256"/>
      <c r="AL76" s="256"/>
      <c r="AM76" s="256"/>
      <c r="AN76" s="256"/>
      <c r="AO76" s="256"/>
      <c r="AP76" s="256"/>
      <c r="AQ76" s="252"/>
      <c r="AR76" s="252"/>
      <c r="AS76" s="252"/>
      <c r="AT76" s="252"/>
    </row>
    <row r="77" spans="1:46" s="206" customFormat="1">
      <c r="A77" s="266"/>
      <c r="B77" s="266"/>
      <c r="C77" s="266"/>
      <c r="D77" s="266"/>
      <c r="E77" s="266"/>
      <c r="F77" s="266"/>
      <c r="G77" s="266"/>
      <c r="H77" s="266"/>
      <c r="I77" s="266"/>
      <c r="J77" s="266"/>
      <c r="K77" s="266"/>
      <c r="M77" s="252"/>
      <c r="N77" s="252"/>
      <c r="O77" s="252"/>
      <c r="P77" s="254"/>
      <c r="Q77" s="254"/>
      <c r="R77" s="254"/>
      <c r="S77" s="208"/>
      <c r="T77" s="254"/>
      <c r="U77" s="254"/>
      <c r="V77" s="254"/>
      <c r="W77" s="255"/>
      <c r="X77" s="255"/>
      <c r="Y77" s="255"/>
      <c r="Z77" s="255"/>
      <c r="AA77" s="255"/>
      <c r="AB77" s="255"/>
      <c r="AC77" s="255"/>
      <c r="AD77" s="255"/>
      <c r="AE77" s="255"/>
      <c r="AF77" s="256"/>
      <c r="AG77" s="256"/>
      <c r="AH77" s="256"/>
      <c r="AI77" s="256"/>
      <c r="AJ77" s="256"/>
      <c r="AK77" s="256"/>
      <c r="AL77" s="256"/>
      <c r="AM77" s="256"/>
      <c r="AN77" s="256"/>
      <c r="AO77" s="256"/>
      <c r="AP77" s="256"/>
      <c r="AQ77" s="252"/>
      <c r="AR77" s="252"/>
      <c r="AS77" s="252"/>
      <c r="AT77" s="252"/>
    </row>
    <row r="78" spans="1:46" s="206" customFormat="1">
      <c r="A78" s="266"/>
      <c r="B78" s="266"/>
      <c r="C78" s="266"/>
      <c r="D78" s="266"/>
      <c r="E78" s="266"/>
      <c r="F78" s="266"/>
      <c r="G78" s="266"/>
      <c r="H78" s="266"/>
      <c r="I78" s="266"/>
      <c r="J78" s="266"/>
      <c r="K78" s="266"/>
      <c r="M78" s="252"/>
      <c r="N78" s="252"/>
      <c r="O78" s="252"/>
      <c r="P78" s="254"/>
      <c r="Q78" s="254"/>
      <c r="R78" s="254"/>
      <c r="S78" s="208"/>
      <c r="T78" s="254"/>
      <c r="U78" s="254"/>
      <c r="V78" s="254"/>
      <c r="W78" s="255"/>
      <c r="X78" s="255"/>
      <c r="Y78" s="255"/>
      <c r="Z78" s="255"/>
      <c r="AA78" s="255"/>
      <c r="AB78" s="255"/>
      <c r="AC78" s="255"/>
      <c r="AD78" s="255"/>
      <c r="AE78" s="255"/>
      <c r="AF78" s="256"/>
      <c r="AG78" s="256"/>
      <c r="AH78" s="256"/>
      <c r="AI78" s="256"/>
      <c r="AJ78" s="256"/>
      <c r="AK78" s="256"/>
      <c r="AL78" s="256"/>
      <c r="AM78" s="256"/>
      <c r="AN78" s="256"/>
      <c r="AO78" s="256"/>
      <c r="AP78" s="256"/>
      <c r="AQ78" s="252"/>
      <c r="AR78" s="252"/>
      <c r="AS78" s="252"/>
      <c r="AT78" s="252"/>
    </row>
    <row r="79" spans="1:46" s="206" customFormat="1">
      <c r="A79" s="266"/>
      <c r="B79" s="266"/>
      <c r="C79" s="266"/>
      <c r="D79" s="266"/>
      <c r="E79" s="266"/>
      <c r="F79" s="266"/>
      <c r="G79" s="266"/>
      <c r="H79" s="266"/>
      <c r="I79" s="266"/>
      <c r="J79" s="266"/>
      <c r="K79" s="266"/>
      <c r="M79" s="252"/>
      <c r="N79" s="252"/>
      <c r="O79" s="252"/>
      <c r="P79" s="254"/>
      <c r="Q79" s="254"/>
      <c r="R79" s="254"/>
      <c r="S79" s="208"/>
      <c r="T79" s="254"/>
      <c r="U79" s="254"/>
      <c r="V79" s="254"/>
      <c r="W79" s="255"/>
      <c r="X79" s="255"/>
      <c r="Y79" s="255"/>
      <c r="Z79" s="255"/>
      <c r="AA79" s="255"/>
      <c r="AB79" s="255"/>
      <c r="AC79" s="255"/>
      <c r="AD79" s="255"/>
      <c r="AE79" s="255"/>
      <c r="AF79" s="256"/>
      <c r="AG79" s="256"/>
      <c r="AH79" s="256"/>
      <c r="AI79" s="256"/>
      <c r="AJ79" s="256"/>
      <c r="AK79" s="256"/>
      <c r="AL79" s="256"/>
      <c r="AM79" s="256"/>
      <c r="AN79" s="256"/>
      <c r="AO79" s="256"/>
      <c r="AP79" s="256"/>
      <c r="AQ79" s="252"/>
      <c r="AR79" s="252"/>
      <c r="AS79" s="252"/>
      <c r="AT79" s="252"/>
    </row>
    <row r="80" spans="1:46" s="206" customFormat="1">
      <c r="A80" s="266"/>
      <c r="B80" s="266"/>
      <c r="C80" s="266"/>
      <c r="D80" s="266"/>
      <c r="E80" s="266"/>
      <c r="F80" s="266"/>
      <c r="G80" s="266"/>
      <c r="H80" s="266"/>
      <c r="I80" s="266"/>
      <c r="J80" s="266"/>
      <c r="K80" s="266"/>
      <c r="M80" s="252"/>
      <c r="N80" s="252"/>
      <c r="O80" s="252"/>
      <c r="P80" s="254"/>
      <c r="Q80" s="254"/>
      <c r="R80" s="254"/>
      <c r="S80" s="208"/>
      <c r="T80" s="254"/>
      <c r="U80" s="254"/>
      <c r="V80" s="254"/>
      <c r="W80" s="255"/>
      <c r="X80" s="255"/>
      <c r="Y80" s="255"/>
      <c r="Z80" s="255"/>
      <c r="AA80" s="255"/>
      <c r="AB80" s="255"/>
      <c r="AC80" s="255"/>
      <c r="AD80" s="255"/>
      <c r="AE80" s="255"/>
      <c r="AF80" s="256"/>
      <c r="AG80" s="256"/>
      <c r="AH80" s="256"/>
      <c r="AI80" s="256"/>
      <c r="AJ80" s="256"/>
      <c r="AK80" s="256"/>
      <c r="AL80" s="256"/>
      <c r="AM80" s="256"/>
      <c r="AN80" s="256"/>
      <c r="AO80" s="256"/>
      <c r="AP80" s="256"/>
      <c r="AQ80" s="252"/>
      <c r="AR80" s="252"/>
      <c r="AS80" s="252"/>
      <c r="AT80" s="252"/>
    </row>
    <row r="81" spans="1:46" s="206" customFormat="1">
      <c r="A81" s="266"/>
      <c r="B81" s="266"/>
      <c r="C81" s="266"/>
      <c r="D81" s="266"/>
      <c r="E81" s="266"/>
      <c r="F81" s="266"/>
      <c r="G81" s="266"/>
      <c r="H81" s="266"/>
      <c r="I81" s="266"/>
      <c r="J81" s="266"/>
      <c r="K81" s="266"/>
      <c r="M81" s="252"/>
      <c r="N81" s="252"/>
      <c r="O81" s="252"/>
      <c r="P81" s="254"/>
      <c r="Q81" s="254"/>
      <c r="R81" s="254"/>
      <c r="S81" s="208"/>
      <c r="T81" s="254"/>
      <c r="U81" s="254"/>
      <c r="V81" s="254"/>
      <c r="W81" s="255"/>
      <c r="X81" s="255"/>
      <c r="Y81" s="255"/>
      <c r="Z81" s="255"/>
      <c r="AA81" s="255"/>
      <c r="AB81" s="255"/>
      <c r="AC81" s="255"/>
      <c r="AD81" s="255"/>
      <c r="AE81" s="255"/>
      <c r="AF81" s="256"/>
      <c r="AG81" s="256"/>
      <c r="AH81" s="256"/>
      <c r="AI81" s="256"/>
      <c r="AJ81" s="256"/>
      <c r="AK81" s="256"/>
      <c r="AL81" s="256"/>
      <c r="AM81" s="256"/>
      <c r="AN81" s="256"/>
      <c r="AO81" s="256"/>
      <c r="AP81" s="256"/>
      <c r="AQ81" s="252"/>
      <c r="AR81" s="252"/>
      <c r="AS81" s="252"/>
      <c r="AT81" s="252"/>
    </row>
    <row r="82" spans="1:46" s="206" customFormat="1">
      <c r="A82" s="266"/>
      <c r="B82" s="266"/>
      <c r="C82" s="266"/>
      <c r="D82" s="266"/>
      <c r="E82" s="266"/>
      <c r="F82" s="266"/>
      <c r="G82" s="266"/>
      <c r="H82" s="266"/>
      <c r="I82" s="266"/>
      <c r="J82" s="266"/>
      <c r="K82" s="266"/>
      <c r="M82" s="252"/>
      <c r="N82" s="252"/>
      <c r="O82" s="252"/>
      <c r="P82" s="254"/>
      <c r="Q82" s="254"/>
      <c r="R82" s="254"/>
      <c r="S82" s="208"/>
      <c r="T82" s="254"/>
      <c r="U82" s="254"/>
      <c r="V82" s="254"/>
      <c r="W82" s="255"/>
      <c r="X82" s="255"/>
      <c r="Y82" s="255"/>
      <c r="Z82" s="255"/>
      <c r="AA82" s="255"/>
      <c r="AB82" s="255"/>
      <c r="AC82" s="255"/>
      <c r="AD82" s="255"/>
      <c r="AE82" s="255"/>
      <c r="AF82" s="256"/>
      <c r="AG82" s="256"/>
      <c r="AH82" s="256"/>
      <c r="AI82" s="256"/>
      <c r="AJ82" s="256"/>
      <c r="AK82" s="256"/>
      <c r="AL82" s="256"/>
      <c r="AM82" s="256"/>
      <c r="AN82" s="256"/>
      <c r="AO82" s="256"/>
      <c r="AP82" s="256"/>
      <c r="AQ82" s="252"/>
      <c r="AR82" s="252"/>
      <c r="AS82" s="252"/>
      <c r="AT82" s="252"/>
    </row>
    <row r="83" spans="1:46" s="206" customFormat="1">
      <c r="A83" s="266"/>
      <c r="B83" s="266"/>
      <c r="C83" s="266"/>
      <c r="D83" s="266"/>
      <c r="E83" s="266"/>
      <c r="F83" s="266"/>
      <c r="G83" s="266"/>
      <c r="H83" s="266"/>
      <c r="I83" s="266"/>
      <c r="J83" s="266"/>
      <c r="K83" s="266"/>
      <c r="M83" s="252"/>
      <c r="N83" s="252"/>
      <c r="O83" s="252"/>
      <c r="P83" s="254"/>
      <c r="Q83" s="254"/>
      <c r="R83" s="254"/>
      <c r="S83" s="208"/>
      <c r="T83" s="254"/>
      <c r="U83" s="254"/>
      <c r="V83" s="254"/>
      <c r="W83" s="255"/>
      <c r="X83" s="255"/>
      <c r="Y83" s="255"/>
      <c r="Z83" s="255"/>
      <c r="AA83" s="255"/>
      <c r="AB83" s="255"/>
      <c r="AC83" s="255"/>
      <c r="AD83" s="255"/>
      <c r="AE83" s="255"/>
      <c r="AF83" s="256"/>
      <c r="AG83" s="256"/>
      <c r="AH83" s="256"/>
      <c r="AI83" s="256"/>
      <c r="AJ83" s="256"/>
      <c r="AK83" s="256"/>
      <c r="AL83" s="256"/>
      <c r="AM83" s="256"/>
      <c r="AN83" s="256"/>
      <c r="AO83" s="256"/>
      <c r="AP83" s="256"/>
      <c r="AQ83" s="252"/>
      <c r="AR83" s="252"/>
      <c r="AS83" s="252"/>
      <c r="AT83" s="252"/>
    </row>
    <row r="84" spans="1:46" s="206" customFormat="1">
      <c r="A84" s="266"/>
      <c r="B84" s="266"/>
      <c r="C84" s="266"/>
      <c r="D84" s="266"/>
      <c r="E84" s="266"/>
      <c r="F84" s="266"/>
      <c r="G84" s="266"/>
      <c r="H84" s="266"/>
      <c r="I84" s="266"/>
      <c r="J84" s="266"/>
      <c r="K84" s="266"/>
      <c r="M84" s="252"/>
      <c r="N84" s="252"/>
      <c r="O84" s="252"/>
      <c r="P84" s="254"/>
      <c r="Q84" s="254"/>
      <c r="R84" s="254"/>
      <c r="S84" s="208"/>
      <c r="T84" s="254"/>
      <c r="U84" s="254"/>
      <c r="V84" s="254"/>
      <c r="W84" s="255"/>
      <c r="X84" s="255"/>
      <c r="Y84" s="255"/>
      <c r="Z84" s="255"/>
      <c r="AA84" s="255"/>
      <c r="AB84" s="255"/>
      <c r="AC84" s="255"/>
      <c r="AD84" s="255"/>
      <c r="AE84" s="255"/>
      <c r="AF84" s="256"/>
      <c r="AG84" s="256"/>
      <c r="AH84" s="256"/>
      <c r="AI84" s="256"/>
      <c r="AJ84" s="256"/>
      <c r="AK84" s="256"/>
      <c r="AL84" s="256"/>
      <c r="AM84" s="256"/>
      <c r="AN84" s="256"/>
      <c r="AO84" s="256"/>
      <c r="AP84" s="256"/>
      <c r="AQ84" s="252"/>
      <c r="AR84" s="252"/>
      <c r="AS84" s="252"/>
      <c r="AT84" s="252"/>
    </row>
    <row r="85" spans="1:46" s="206" customFormat="1">
      <c r="A85" s="266"/>
      <c r="B85" s="266"/>
      <c r="C85" s="266"/>
      <c r="D85" s="266"/>
      <c r="E85" s="266"/>
      <c r="F85" s="266"/>
      <c r="G85" s="266"/>
      <c r="H85" s="266"/>
      <c r="I85" s="266"/>
      <c r="J85" s="266"/>
      <c r="K85" s="266"/>
      <c r="M85" s="252"/>
      <c r="N85" s="252"/>
      <c r="O85" s="252"/>
      <c r="P85" s="254"/>
      <c r="Q85" s="254"/>
      <c r="R85" s="254"/>
      <c r="S85" s="208"/>
      <c r="T85" s="254"/>
      <c r="U85" s="254"/>
      <c r="V85" s="254"/>
      <c r="W85" s="255"/>
      <c r="X85" s="255"/>
      <c r="Y85" s="255"/>
      <c r="Z85" s="255"/>
      <c r="AA85" s="255"/>
      <c r="AB85" s="255"/>
      <c r="AC85" s="255"/>
      <c r="AD85" s="255"/>
      <c r="AE85" s="255"/>
      <c r="AF85" s="256"/>
      <c r="AG85" s="256"/>
      <c r="AH85" s="256"/>
      <c r="AI85" s="256"/>
      <c r="AJ85" s="256"/>
      <c r="AK85" s="256"/>
      <c r="AL85" s="256"/>
      <c r="AM85" s="256"/>
      <c r="AN85" s="256"/>
      <c r="AO85" s="256"/>
      <c r="AP85" s="256"/>
      <c r="AQ85" s="252"/>
      <c r="AR85" s="252"/>
      <c r="AS85" s="252"/>
      <c r="AT85" s="252"/>
    </row>
    <row r="86" spans="1:46" s="206" customFormat="1">
      <c r="A86" s="266"/>
      <c r="B86" s="266"/>
      <c r="C86" s="266"/>
      <c r="D86" s="266"/>
      <c r="E86" s="266"/>
      <c r="F86" s="266"/>
      <c r="G86" s="266"/>
      <c r="H86" s="266"/>
      <c r="I86" s="266"/>
      <c r="J86" s="266"/>
      <c r="K86" s="266"/>
      <c r="M86" s="252"/>
      <c r="N86" s="252"/>
      <c r="O86" s="252"/>
      <c r="P86" s="254"/>
      <c r="Q86" s="254"/>
      <c r="R86" s="254"/>
      <c r="S86" s="208"/>
      <c r="T86" s="254"/>
      <c r="U86" s="254"/>
      <c r="V86" s="254"/>
      <c r="W86" s="255"/>
      <c r="X86" s="255"/>
      <c r="Y86" s="255"/>
      <c r="Z86" s="255"/>
      <c r="AA86" s="255"/>
      <c r="AB86" s="255"/>
      <c r="AC86" s="255"/>
      <c r="AD86" s="255"/>
      <c r="AE86" s="255"/>
      <c r="AF86" s="256"/>
      <c r="AG86" s="256"/>
      <c r="AH86" s="256"/>
      <c r="AI86" s="256"/>
      <c r="AJ86" s="256"/>
      <c r="AK86" s="256"/>
      <c r="AL86" s="256"/>
      <c r="AM86" s="256"/>
      <c r="AN86" s="256"/>
      <c r="AO86" s="256"/>
      <c r="AP86" s="256"/>
      <c r="AQ86" s="252"/>
      <c r="AR86" s="252"/>
      <c r="AS86" s="252"/>
      <c r="AT86" s="252"/>
    </row>
    <row r="87" spans="1:46" s="206" customFormat="1">
      <c r="A87" s="266"/>
      <c r="B87" s="266"/>
      <c r="C87" s="266"/>
      <c r="D87" s="266"/>
      <c r="E87" s="266"/>
      <c r="F87" s="266"/>
      <c r="G87" s="266"/>
      <c r="H87" s="266"/>
      <c r="I87" s="266"/>
      <c r="J87" s="266"/>
      <c r="K87" s="266"/>
      <c r="M87" s="252"/>
      <c r="N87" s="252"/>
      <c r="O87" s="252"/>
      <c r="P87" s="254"/>
      <c r="Q87" s="254"/>
      <c r="R87" s="254"/>
      <c r="S87" s="208"/>
      <c r="T87" s="254"/>
      <c r="U87" s="254"/>
      <c r="V87" s="254"/>
      <c r="W87" s="255"/>
      <c r="X87" s="255"/>
      <c r="Y87" s="255"/>
      <c r="Z87" s="255"/>
      <c r="AA87" s="255"/>
      <c r="AB87" s="255"/>
      <c r="AC87" s="255"/>
      <c r="AD87" s="255"/>
      <c r="AE87" s="255"/>
      <c r="AF87" s="256"/>
      <c r="AG87" s="256"/>
      <c r="AH87" s="256"/>
      <c r="AI87" s="256"/>
      <c r="AJ87" s="256"/>
      <c r="AK87" s="256"/>
      <c r="AL87" s="256"/>
      <c r="AM87" s="256"/>
      <c r="AN87" s="256"/>
      <c r="AO87" s="256"/>
      <c r="AP87" s="256"/>
      <c r="AQ87" s="252"/>
      <c r="AR87" s="252"/>
      <c r="AS87" s="252"/>
      <c r="AT87" s="252"/>
    </row>
    <row r="88" spans="1:46" s="206" customFormat="1">
      <c r="A88" s="266"/>
      <c r="B88" s="266"/>
      <c r="C88" s="266"/>
      <c r="D88" s="266"/>
      <c r="E88" s="266"/>
      <c r="F88" s="266"/>
      <c r="G88" s="266"/>
      <c r="H88" s="266"/>
      <c r="I88" s="266"/>
      <c r="J88" s="266"/>
      <c r="K88" s="266"/>
      <c r="M88" s="252"/>
      <c r="N88" s="252"/>
      <c r="O88" s="252"/>
      <c r="P88" s="254"/>
      <c r="Q88" s="254"/>
      <c r="R88" s="254"/>
      <c r="S88" s="208"/>
      <c r="T88" s="254"/>
      <c r="U88" s="254"/>
      <c r="V88" s="254"/>
      <c r="W88" s="255"/>
      <c r="X88" s="255"/>
      <c r="Y88" s="255"/>
      <c r="Z88" s="255"/>
      <c r="AA88" s="255"/>
      <c r="AB88" s="255"/>
      <c r="AC88" s="255"/>
      <c r="AD88" s="255"/>
      <c r="AE88" s="255"/>
      <c r="AF88" s="256"/>
      <c r="AG88" s="256"/>
      <c r="AH88" s="256"/>
      <c r="AI88" s="256"/>
      <c r="AJ88" s="256"/>
      <c r="AK88" s="256"/>
      <c r="AL88" s="256"/>
      <c r="AM88" s="256"/>
      <c r="AN88" s="256"/>
      <c r="AO88" s="256"/>
      <c r="AP88" s="256"/>
      <c r="AQ88" s="252"/>
      <c r="AR88" s="252"/>
      <c r="AS88" s="252"/>
      <c r="AT88" s="252"/>
    </row>
    <row r="89" spans="1:46" s="206" customFormat="1">
      <c r="A89" s="266"/>
      <c r="B89" s="266"/>
      <c r="C89" s="266"/>
      <c r="D89" s="266"/>
      <c r="E89" s="266"/>
      <c r="F89" s="266"/>
      <c r="G89" s="266"/>
      <c r="H89" s="266"/>
      <c r="I89" s="266"/>
      <c r="J89" s="266"/>
      <c r="K89" s="266"/>
      <c r="M89" s="252"/>
      <c r="N89" s="252"/>
      <c r="O89" s="252"/>
      <c r="P89" s="254"/>
      <c r="Q89" s="254"/>
      <c r="R89" s="254"/>
      <c r="S89" s="208"/>
      <c r="T89" s="254"/>
      <c r="U89" s="254"/>
      <c r="V89" s="254"/>
      <c r="W89" s="255"/>
      <c r="X89" s="255"/>
      <c r="Y89" s="255"/>
      <c r="Z89" s="255"/>
      <c r="AA89" s="255"/>
      <c r="AB89" s="255"/>
      <c r="AC89" s="255"/>
      <c r="AD89" s="255"/>
      <c r="AE89" s="255"/>
      <c r="AF89" s="256"/>
      <c r="AG89" s="256"/>
      <c r="AH89" s="256"/>
      <c r="AI89" s="256"/>
      <c r="AJ89" s="256"/>
      <c r="AK89" s="256"/>
      <c r="AL89" s="256"/>
      <c r="AM89" s="256"/>
      <c r="AN89" s="256"/>
      <c r="AO89" s="256"/>
      <c r="AP89" s="256"/>
      <c r="AQ89" s="252"/>
      <c r="AR89" s="252"/>
      <c r="AS89" s="252"/>
      <c r="AT89" s="252"/>
    </row>
    <row r="90" spans="1:46" s="206" customFormat="1">
      <c r="A90" s="266"/>
      <c r="B90" s="267"/>
      <c r="C90" s="267"/>
      <c r="D90" s="268"/>
      <c r="E90" s="268"/>
      <c r="F90" s="268"/>
      <c r="G90" s="268"/>
      <c r="H90" s="268"/>
      <c r="I90" s="268"/>
      <c r="J90" s="268"/>
      <c r="K90" s="268"/>
      <c r="M90" s="252"/>
      <c r="N90" s="252"/>
      <c r="O90" s="252"/>
      <c r="P90" s="254"/>
      <c r="Q90" s="254"/>
      <c r="R90" s="254"/>
      <c r="S90" s="208"/>
      <c r="T90" s="254"/>
      <c r="U90" s="254"/>
      <c r="V90" s="254"/>
      <c r="W90" s="255"/>
      <c r="X90" s="255"/>
      <c r="Y90" s="255"/>
      <c r="Z90" s="255"/>
      <c r="AA90" s="255"/>
      <c r="AB90" s="255"/>
      <c r="AC90" s="255"/>
      <c r="AD90" s="255"/>
      <c r="AE90" s="255"/>
      <c r="AF90" s="256"/>
      <c r="AG90" s="256"/>
      <c r="AH90" s="256"/>
      <c r="AI90" s="256"/>
      <c r="AJ90" s="256"/>
      <c r="AK90" s="256"/>
      <c r="AL90" s="256"/>
      <c r="AM90" s="256"/>
      <c r="AN90" s="256"/>
      <c r="AO90" s="256"/>
      <c r="AP90" s="256"/>
      <c r="AQ90" s="252"/>
      <c r="AR90" s="252"/>
      <c r="AS90" s="252"/>
      <c r="AT90" s="252"/>
    </row>
    <row r="91" spans="1:46" s="206" customFormat="1">
      <c r="A91" s="266"/>
      <c r="B91" s="267"/>
      <c r="C91" s="267"/>
      <c r="D91" s="268"/>
      <c r="E91" s="268"/>
      <c r="F91" s="268"/>
      <c r="G91" s="268"/>
      <c r="H91" s="268"/>
      <c r="I91" s="268"/>
      <c r="J91" s="268"/>
      <c r="K91" s="268"/>
      <c r="M91" s="252"/>
      <c r="N91" s="252"/>
      <c r="O91" s="252"/>
      <c r="P91" s="254"/>
      <c r="Q91" s="254"/>
      <c r="R91" s="254"/>
      <c r="S91" s="208"/>
      <c r="T91" s="254"/>
      <c r="U91" s="254"/>
      <c r="V91" s="254"/>
      <c r="W91" s="255"/>
      <c r="X91" s="255"/>
      <c r="Y91" s="255"/>
      <c r="Z91" s="255"/>
      <c r="AA91" s="255"/>
      <c r="AB91" s="255"/>
      <c r="AC91" s="255"/>
      <c r="AD91" s="255"/>
      <c r="AE91" s="255"/>
      <c r="AF91" s="256"/>
      <c r="AG91" s="256"/>
      <c r="AH91" s="256"/>
      <c r="AI91" s="256"/>
      <c r="AJ91" s="256"/>
      <c r="AK91" s="256"/>
      <c r="AL91" s="256"/>
      <c r="AM91" s="256"/>
      <c r="AN91" s="256"/>
      <c r="AO91" s="256"/>
      <c r="AP91" s="256"/>
      <c r="AQ91" s="252"/>
      <c r="AR91" s="252"/>
      <c r="AS91" s="252"/>
      <c r="AT91" s="252"/>
    </row>
    <row r="92" spans="1:46" s="206" customFormat="1">
      <c r="A92" s="266"/>
      <c r="B92" s="267"/>
      <c r="C92" s="267"/>
      <c r="D92" s="268"/>
      <c r="E92" s="268"/>
      <c r="F92" s="268"/>
      <c r="G92" s="268"/>
      <c r="H92" s="268"/>
      <c r="I92" s="268"/>
      <c r="J92" s="268"/>
      <c r="K92" s="268"/>
      <c r="M92" s="252"/>
      <c r="N92" s="252"/>
      <c r="O92" s="252"/>
      <c r="P92" s="254"/>
      <c r="Q92" s="254"/>
      <c r="R92" s="254"/>
      <c r="S92" s="208"/>
      <c r="T92" s="254"/>
      <c r="U92" s="254"/>
      <c r="V92" s="254"/>
      <c r="W92" s="255"/>
      <c r="X92" s="255"/>
      <c r="Y92" s="255"/>
      <c r="Z92" s="255"/>
      <c r="AA92" s="255"/>
      <c r="AB92" s="255"/>
      <c r="AC92" s="255"/>
      <c r="AD92" s="255"/>
      <c r="AE92" s="255"/>
      <c r="AF92" s="256"/>
      <c r="AG92" s="256"/>
      <c r="AH92" s="256"/>
      <c r="AI92" s="256"/>
      <c r="AJ92" s="256"/>
      <c r="AK92" s="256"/>
      <c r="AL92" s="256"/>
      <c r="AM92" s="256"/>
      <c r="AN92" s="256"/>
      <c r="AO92" s="256"/>
      <c r="AP92" s="256"/>
      <c r="AQ92" s="252"/>
      <c r="AR92" s="252"/>
      <c r="AS92" s="252"/>
      <c r="AT92" s="252"/>
    </row>
    <row r="93" spans="1:46" s="206" customFormat="1">
      <c r="A93" s="266"/>
      <c r="B93" s="267"/>
      <c r="C93" s="267"/>
      <c r="D93" s="268"/>
      <c r="E93" s="268"/>
      <c r="F93" s="268"/>
      <c r="G93" s="268"/>
      <c r="H93" s="268"/>
      <c r="I93" s="268"/>
      <c r="J93" s="268"/>
      <c r="K93" s="268"/>
      <c r="M93" s="252"/>
      <c r="N93" s="252"/>
      <c r="O93" s="252"/>
      <c r="P93" s="254"/>
      <c r="Q93" s="254"/>
      <c r="R93" s="254"/>
      <c r="S93" s="208"/>
      <c r="T93" s="254"/>
      <c r="U93" s="254"/>
      <c r="V93" s="254"/>
      <c r="W93" s="255"/>
      <c r="X93" s="255"/>
      <c r="Y93" s="255"/>
      <c r="Z93" s="255"/>
      <c r="AA93" s="255"/>
      <c r="AB93" s="255"/>
      <c r="AC93" s="255"/>
      <c r="AD93" s="255"/>
      <c r="AE93" s="255"/>
      <c r="AF93" s="256"/>
      <c r="AG93" s="256"/>
      <c r="AH93" s="256"/>
      <c r="AI93" s="256"/>
      <c r="AJ93" s="256"/>
      <c r="AK93" s="256"/>
      <c r="AL93" s="256"/>
      <c r="AM93" s="256"/>
      <c r="AN93" s="256"/>
      <c r="AO93" s="256"/>
      <c r="AP93" s="256"/>
      <c r="AQ93" s="252"/>
      <c r="AR93" s="252"/>
      <c r="AS93" s="252"/>
      <c r="AT93" s="252"/>
    </row>
    <row r="94" spans="1:46" s="206" customFormat="1">
      <c r="A94" s="266"/>
      <c r="B94" s="267"/>
      <c r="C94" s="267"/>
      <c r="D94" s="268"/>
      <c r="E94" s="268"/>
      <c r="F94" s="268"/>
      <c r="G94" s="268"/>
      <c r="H94" s="268"/>
      <c r="I94" s="268"/>
      <c r="J94" s="268"/>
      <c r="K94" s="268"/>
      <c r="M94" s="252"/>
      <c r="N94" s="252"/>
      <c r="O94" s="252"/>
      <c r="P94" s="254"/>
      <c r="Q94" s="254"/>
      <c r="R94" s="254"/>
      <c r="S94" s="208"/>
      <c r="T94" s="254"/>
      <c r="U94" s="254"/>
      <c r="V94" s="254"/>
      <c r="W94" s="255"/>
      <c r="X94" s="255"/>
      <c r="Y94" s="255"/>
      <c r="Z94" s="255"/>
      <c r="AA94" s="255"/>
      <c r="AB94" s="255"/>
      <c r="AC94" s="255"/>
      <c r="AD94" s="255"/>
      <c r="AE94" s="255"/>
      <c r="AF94" s="256"/>
      <c r="AG94" s="256"/>
      <c r="AH94" s="256"/>
      <c r="AI94" s="256"/>
      <c r="AJ94" s="256"/>
      <c r="AK94" s="256"/>
      <c r="AL94" s="256"/>
      <c r="AM94" s="256"/>
      <c r="AN94" s="256"/>
      <c r="AO94" s="256"/>
      <c r="AP94" s="256"/>
      <c r="AQ94" s="252"/>
      <c r="AR94" s="252"/>
      <c r="AS94" s="252"/>
      <c r="AT94" s="252"/>
    </row>
    <row r="95" spans="1:46" s="206" customFormat="1">
      <c r="A95" s="266"/>
      <c r="B95" s="267"/>
      <c r="C95" s="267"/>
      <c r="D95" s="268"/>
      <c r="E95" s="268"/>
      <c r="F95" s="268"/>
      <c r="G95" s="268"/>
      <c r="H95" s="268"/>
      <c r="I95" s="268"/>
      <c r="J95" s="268"/>
      <c r="K95" s="268"/>
      <c r="M95" s="252"/>
      <c r="N95" s="252"/>
      <c r="O95" s="252"/>
      <c r="P95" s="254"/>
      <c r="Q95" s="254"/>
      <c r="R95" s="254"/>
      <c r="S95" s="208"/>
      <c r="T95" s="254"/>
      <c r="U95" s="254"/>
      <c r="V95" s="254"/>
      <c r="W95" s="255"/>
      <c r="X95" s="255"/>
      <c r="Y95" s="255"/>
      <c r="Z95" s="255"/>
      <c r="AA95" s="255"/>
      <c r="AB95" s="255"/>
      <c r="AC95" s="255"/>
      <c r="AD95" s="255"/>
      <c r="AE95" s="255"/>
      <c r="AF95" s="256"/>
      <c r="AG95" s="256"/>
      <c r="AH95" s="256"/>
      <c r="AI95" s="256"/>
      <c r="AJ95" s="256"/>
      <c r="AK95" s="256"/>
      <c r="AL95" s="256"/>
      <c r="AM95" s="256"/>
      <c r="AN95" s="256"/>
      <c r="AO95" s="256"/>
      <c r="AP95" s="256"/>
      <c r="AQ95" s="252"/>
      <c r="AR95" s="252"/>
      <c r="AS95" s="252"/>
      <c r="AT95" s="252"/>
    </row>
    <row r="96" spans="1:46" s="206" customFormat="1">
      <c r="A96" s="266"/>
      <c r="B96" s="267"/>
      <c r="C96" s="267"/>
      <c r="D96" s="268"/>
      <c r="E96" s="268"/>
      <c r="F96" s="268"/>
      <c r="G96" s="268"/>
      <c r="H96" s="268"/>
      <c r="I96" s="268"/>
      <c r="J96" s="268"/>
      <c r="K96" s="268"/>
      <c r="M96" s="252"/>
      <c r="N96" s="252"/>
      <c r="O96" s="252"/>
      <c r="P96" s="254"/>
      <c r="Q96" s="254"/>
      <c r="R96" s="254"/>
      <c r="S96" s="208"/>
      <c r="T96" s="254"/>
      <c r="U96" s="254"/>
      <c r="V96" s="254"/>
      <c r="W96" s="255"/>
      <c r="X96" s="255"/>
      <c r="Y96" s="255"/>
      <c r="Z96" s="255"/>
      <c r="AA96" s="255"/>
      <c r="AB96" s="255"/>
      <c r="AC96" s="255"/>
      <c r="AD96" s="255"/>
      <c r="AE96" s="255"/>
      <c r="AF96" s="256"/>
      <c r="AG96" s="256"/>
      <c r="AH96" s="256"/>
      <c r="AI96" s="256"/>
      <c r="AJ96" s="256"/>
      <c r="AK96" s="256"/>
      <c r="AL96" s="256"/>
      <c r="AM96" s="256"/>
      <c r="AN96" s="256"/>
      <c r="AO96" s="256"/>
      <c r="AP96" s="256"/>
      <c r="AQ96" s="252"/>
      <c r="AR96" s="252"/>
      <c r="AS96" s="252"/>
      <c r="AT96" s="252"/>
    </row>
    <row r="97" spans="1:46" s="206" customFormat="1">
      <c r="A97" s="266"/>
      <c r="B97" s="267"/>
      <c r="C97" s="267"/>
      <c r="D97" s="268"/>
      <c r="E97" s="268"/>
      <c r="F97" s="268"/>
      <c r="G97" s="268"/>
      <c r="H97" s="268"/>
      <c r="I97" s="268"/>
      <c r="J97" s="268"/>
      <c r="K97" s="268"/>
      <c r="M97" s="252"/>
      <c r="N97" s="252"/>
      <c r="O97" s="252"/>
      <c r="P97" s="254"/>
      <c r="Q97" s="254"/>
      <c r="R97" s="254"/>
      <c r="S97" s="208"/>
      <c r="T97" s="254"/>
      <c r="U97" s="254"/>
      <c r="V97" s="254"/>
      <c r="W97" s="255"/>
      <c r="X97" s="255"/>
      <c r="Y97" s="255"/>
      <c r="Z97" s="255"/>
      <c r="AA97" s="255"/>
      <c r="AB97" s="255"/>
      <c r="AC97" s="255"/>
      <c r="AD97" s="255"/>
      <c r="AE97" s="255"/>
      <c r="AF97" s="256"/>
      <c r="AG97" s="256"/>
      <c r="AH97" s="256"/>
      <c r="AI97" s="256"/>
      <c r="AJ97" s="256"/>
      <c r="AK97" s="256"/>
      <c r="AL97" s="256"/>
      <c r="AM97" s="256"/>
      <c r="AN97" s="256"/>
      <c r="AO97" s="256"/>
      <c r="AP97" s="256"/>
      <c r="AQ97" s="252"/>
      <c r="AR97" s="252"/>
      <c r="AS97" s="252"/>
      <c r="AT97" s="252"/>
    </row>
    <row r="98" spans="1:46" s="206" customFormat="1">
      <c r="A98" s="266"/>
      <c r="B98" s="267"/>
      <c r="C98" s="267"/>
      <c r="D98" s="268"/>
      <c r="E98" s="268"/>
      <c r="F98" s="268"/>
      <c r="G98" s="268"/>
      <c r="H98" s="268"/>
      <c r="I98" s="268"/>
      <c r="J98" s="268"/>
      <c r="K98" s="268"/>
      <c r="M98" s="252"/>
      <c r="N98" s="252"/>
      <c r="O98" s="252"/>
      <c r="P98" s="254"/>
      <c r="Q98" s="254"/>
      <c r="R98" s="254"/>
      <c r="S98" s="208"/>
      <c r="T98" s="254"/>
      <c r="U98" s="254"/>
      <c r="V98" s="254"/>
      <c r="W98" s="255"/>
      <c r="X98" s="255"/>
      <c r="Y98" s="255"/>
      <c r="Z98" s="255"/>
      <c r="AA98" s="255"/>
      <c r="AB98" s="255"/>
      <c r="AC98" s="255"/>
      <c r="AD98" s="255"/>
      <c r="AE98" s="255"/>
      <c r="AF98" s="256"/>
      <c r="AG98" s="256"/>
      <c r="AH98" s="256"/>
      <c r="AI98" s="256"/>
      <c r="AJ98" s="256"/>
      <c r="AK98" s="256"/>
      <c r="AL98" s="256"/>
      <c r="AM98" s="256"/>
      <c r="AN98" s="256"/>
      <c r="AO98" s="256"/>
      <c r="AP98" s="256"/>
      <c r="AQ98" s="252"/>
      <c r="AR98" s="252"/>
      <c r="AS98" s="252"/>
      <c r="AT98" s="252"/>
    </row>
    <row r="99" spans="1:46" s="206" customFormat="1">
      <c r="A99" s="266"/>
      <c r="B99" s="267"/>
      <c r="C99" s="267"/>
      <c r="D99" s="268"/>
      <c r="E99" s="268"/>
      <c r="F99" s="268"/>
      <c r="G99" s="268"/>
      <c r="H99" s="268"/>
      <c r="I99" s="268"/>
      <c r="J99" s="268"/>
      <c r="K99" s="268"/>
      <c r="M99" s="252"/>
      <c r="N99" s="252"/>
      <c r="O99" s="252"/>
      <c r="P99" s="254"/>
      <c r="Q99" s="254"/>
      <c r="R99" s="254"/>
      <c r="S99" s="208"/>
      <c r="T99" s="254"/>
      <c r="U99" s="254"/>
      <c r="V99" s="254"/>
      <c r="W99" s="255"/>
      <c r="X99" s="255"/>
      <c r="Y99" s="255"/>
      <c r="Z99" s="255"/>
      <c r="AA99" s="255"/>
      <c r="AB99" s="255"/>
      <c r="AC99" s="255"/>
      <c r="AD99" s="255"/>
      <c r="AE99" s="255"/>
      <c r="AF99" s="256"/>
      <c r="AG99" s="256"/>
      <c r="AH99" s="256"/>
      <c r="AI99" s="256"/>
      <c r="AJ99" s="256"/>
      <c r="AK99" s="256"/>
      <c r="AL99" s="256"/>
      <c r="AM99" s="256"/>
      <c r="AN99" s="256"/>
      <c r="AO99" s="256"/>
      <c r="AP99" s="256"/>
      <c r="AQ99" s="252"/>
      <c r="AR99" s="252"/>
      <c r="AS99" s="252"/>
      <c r="AT99" s="252"/>
    </row>
    <row r="100" spans="1:46" s="206" customFormat="1">
      <c r="A100" s="266"/>
      <c r="B100" s="267"/>
      <c r="C100" s="267"/>
      <c r="D100" s="268"/>
      <c r="E100" s="268"/>
      <c r="F100" s="268"/>
      <c r="G100" s="268"/>
      <c r="H100" s="268"/>
      <c r="I100" s="268"/>
      <c r="J100" s="268"/>
      <c r="K100" s="268"/>
      <c r="M100" s="252"/>
      <c r="N100" s="252"/>
      <c r="O100" s="252"/>
      <c r="P100" s="254"/>
      <c r="Q100" s="254"/>
      <c r="R100" s="254"/>
      <c r="S100" s="208"/>
      <c r="T100" s="254"/>
      <c r="U100" s="254"/>
      <c r="V100" s="254"/>
      <c r="W100" s="255"/>
      <c r="X100" s="255"/>
      <c r="Y100" s="255"/>
      <c r="Z100" s="255"/>
      <c r="AA100" s="255"/>
      <c r="AB100" s="255"/>
      <c r="AC100" s="255"/>
      <c r="AD100" s="255"/>
      <c r="AE100" s="255"/>
      <c r="AF100" s="256"/>
      <c r="AG100" s="256"/>
      <c r="AH100" s="256"/>
      <c r="AI100" s="256"/>
      <c r="AJ100" s="256"/>
      <c r="AK100" s="256"/>
      <c r="AL100" s="256"/>
      <c r="AM100" s="256"/>
      <c r="AN100" s="256"/>
      <c r="AO100" s="256"/>
      <c r="AP100" s="256"/>
      <c r="AQ100" s="252"/>
      <c r="AR100" s="252"/>
      <c r="AS100" s="252"/>
      <c r="AT100" s="252"/>
    </row>
    <row r="101" spans="1:46" s="206" customFormat="1">
      <c r="A101" s="266"/>
      <c r="B101" s="267"/>
      <c r="C101" s="267"/>
      <c r="D101" s="268"/>
      <c r="E101" s="268"/>
      <c r="F101" s="268"/>
      <c r="G101" s="268"/>
      <c r="H101" s="268"/>
      <c r="I101" s="268"/>
      <c r="J101" s="268"/>
      <c r="K101" s="268"/>
      <c r="M101" s="252"/>
      <c r="N101" s="252"/>
      <c r="O101" s="252"/>
      <c r="P101" s="254"/>
      <c r="Q101" s="254"/>
      <c r="R101" s="254"/>
      <c r="S101" s="208"/>
      <c r="T101" s="254"/>
      <c r="U101" s="254"/>
      <c r="V101" s="254"/>
      <c r="W101" s="255"/>
      <c r="X101" s="255"/>
      <c r="Y101" s="255"/>
      <c r="Z101" s="255"/>
      <c r="AA101" s="255"/>
      <c r="AB101" s="255"/>
      <c r="AC101" s="255"/>
      <c r="AD101" s="255"/>
      <c r="AE101" s="255"/>
      <c r="AF101" s="256"/>
      <c r="AG101" s="256"/>
      <c r="AH101" s="256"/>
      <c r="AI101" s="256"/>
      <c r="AJ101" s="256"/>
      <c r="AK101" s="256"/>
      <c r="AL101" s="256"/>
      <c r="AM101" s="256"/>
      <c r="AN101" s="256"/>
      <c r="AO101" s="256"/>
      <c r="AP101" s="256"/>
      <c r="AQ101" s="252"/>
      <c r="AR101" s="252"/>
      <c r="AS101" s="252"/>
      <c r="AT101" s="252"/>
    </row>
    <row r="102" spans="1:46" s="206" customFormat="1">
      <c r="A102" s="266"/>
      <c r="B102" s="267"/>
      <c r="C102" s="267"/>
      <c r="D102" s="268"/>
      <c r="E102" s="268"/>
      <c r="F102" s="268"/>
      <c r="G102" s="268"/>
      <c r="H102" s="268"/>
      <c r="I102" s="268"/>
      <c r="J102" s="268"/>
      <c r="K102" s="268"/>
      <c r="M102" s="252"/>
      <c r="N102" s="252"/>
      <c r="O102" s="252"/>
      <c r="P102" s="254"/>
      <c r="Q102" s="254"/>
      <c r="R102" s="254"/>
      <c r="S102" s="208"/>
      <c r="T102" s="254"/>
      <c r="U102" s="254"/>
      <c r="V102" s="254"/>
      <c r="W102" s="255"/>
      <c r="X102" s="255"/>
      <c r="Y102" s="255"/>
      <c r="Z102" s="255"/>
      <c r="AA102" s="255"/>
      <c r="AB102" s="255"/>
      <c r="AC102" s="255"/>
      <c r="AD102" s="255"/>
      <c r="AE102" s="255"/>
      <c r="AF102" s="256"/>
      <c r="AG102" s="256"/>
      <c r="AH102" s="256"/>
      <c r="AI102" s="256"/>
      <c r="AJ102" s="256"/>
      <c r="AK102" s="256"/>
      <c r="AL102" s="256"/>
      <c r="AM102" s="256"/>
      <c r="AN102" s="256"/>
      <c r="AO102" s="256"/>
      <c r="AP102" s="256"/>
      <c r="AQ102" s="252"/>
      <c r="AR102" s="252"/>
      <c r="AS102" s="252"/>
      <c r="AT102" s="252"/>
    </row>
    <row r="103" spans="1:46" s="206" customFormat="1">
      <c r="A103" s="266"/>
      <c r="B103" s="267"/>
      <c r="C103" s="267"/>
      <c r="D103" s="268"/>
      <c r="E103" s="268"/>
      <c r="F103" s="268"/>
      <c r="G103" s="268"/>
      <c r="H103" s="268"/>
      <c r="I103" s="268"/>
      <c r="J103" s="268"/>
      <c r="K103" s="268"/>
      <c r="M103" s="252"/>
      <c r="N103" s="252"/>
      <c r="O103" s="252"/>
      <c r="P103" s="254"/>
      <c r="Q103" s="254"/>
      <c r="R103" s="254"/>
      <c r="S103" s="208"/>
      <c r="T103" s="254"/>
      <c r="U103" s="254"/>
      <c r="V103" s="254"/>
      <c r="W103" s="255"/>
      <c r="X103" s="255"/>
      <c r="Y103" s="255"/>
      <c r="Z103" s="255"/>
      <c r="AA103" s="255"/>
      <c r="AB103" s="255"/>
      <c r="AC103" s="255"/>
      <c r="AD103" s="255"/>
      <c r="AE103" s="255"/>
      <c r="AF103" s="256"/>
      <c r="AG103" s="256"/>
      <c r="AH103" s="256"/>
      <c r="AI103" s="256"/>
      <c r="AJ103" s="256"/>
      <c r="AK103" s="256"/>
      <c r="AL103" s="256"/>
      <c r="AM103" s="256"/>
      <c r="AN103" s="256"/>
      <c r="AO103" s="256"/>
      <c r="AP103" s="256"/>
      <c r="AQ103" s="252"/>
      <c r="AR103" s="252"/>
      <c r="AS103" s="252"/>
      <c r="AT103" s="252"/>
    </row>
    <row r="104" spans="1:46" s="206" customFormat="1">
      <c r="A104" s="266"/>
      <c r="B104" s="267"/>
      <c r="C104" s="267"/>
      <c r="D104" s="268"/>
      <c r="E104" s="268"/>
      <c r="F104" s="268"/>
      <c r="G104" s="268"/>
      <c r="H104" s="268"/>
      <c r="I104" s="268"/>
      <c r="J104" s="268"/>
      <c r="K104" s="268"/>
      <c r="M104" s="252"/>
      <c r="N104" s="252"/>
      <c r="O104" s="252"/>
      <c r="P104" s="254"/>
      <c r="Q104" s="254"/>
      <c r="R104" s="254"/>
      <c r="S104" s="208"/>
      <c r="T104" s="254"/>
      <c r="U104" s="254"/>
      <c r="V104" s="254"/>
      <c r="W104" s="255"/>
      <c r="X104" s="255"/>
      <c r="Y104" s="255"/>
      <c r="Z104" s="255"/>
      <c r="AA104" s="255"/>
      <c r="AB104" s="255"/>
      <c r="AC104" s="255"/>
      <c r="AD104" s="255"/>
      <c r="AE104" s="255"/>
      <c r="AF104" s="256"/>
      <c r="AG104" s="256"/>
      <c r="AH104" s="256"/>
      <c r="AI104" s="256"/>
      <c r="AJ104" s="256"/>
      <c r="AK104" s="256"/>
      <c r="AL104" s="256"/>
      <c r="AM104" s="256"/>
      <c r="AN104" s="256"/>
      <c r="AO104" s="256"/>
      <c r="AP104" s="256"/>
      <c r="AQ104" s="252"/>
      <c r="AR104" s="252"/>
      <c r="AS104" s="252"/>
      <c r="AT104" s="252"/>
    </row>
    <row r="105" spans="1:46" s="206" customFormat="1">
      <c r="A105" s="266"/>
      <c r="B105" s="267"/>
      <c r="C105" s="267"/>
      <c r="D105" s="268"/>
      <c r="E105" s="268"/>
      <c r="F105" s="268"/>
      <c r="G105" s="268"/>
      <c r="H105" s="268"/>
      <c r="I105" s="268"/>
      <c r="J105" s="268"/>
      <c r="K105" s="268"/>
      <c r="M105" s="252"/>
      <c r="N105" s="252"/>
      <c r="O105" s="252"/>
      <c r="P105" s="254"/>
      <c r="Q105" s="254"/>
      <c r="R105" s="254"/>
      <c r="S105" s="208"/>
      <c r="T105" s="254"/>
      <c r="U105" s="254"/>
      <c r="V105" s="254"/>
      <c r="W105" s="255"/>
      <c r="X105" s="255"/>
      <c r="Y105" s="255"/>
      <c r="Z105" s="255"/>
      <c r="AA105" s="255"/>
      <c r="AB105" s="255"/>
      <c r="AC105" s="255"/>
      <c r="AD105" s="255"/>
      <c r="AE105" s="255"/>
      <c r="AF105" s="256"/>
      <c r="AG105" s="256"/>
      <c r="AH105" s="256"/>
      <c r="AI105" s="256"/>
      <c r="AJ105" s="256"/>
      <c r="AK105" s="256"/>
      <c r="AL105" s="256"/>
      <c r="AM105" s="256"/>
      <c r="AN105" s="256"/>
      <c r="AO105" s="256"/>
      <c r="AP105" s="256"/>
      <c r="AQ105" s="252"/>
      <c r="AR105" s="252"/>
      <c r="AS105" s="252"/>
      <c r="AT105" s="252"/>
    </row>
    <row r="106" spans="1:46" s="206" customFormat="1">
      <c r="A106" s="266"/>
      <c r="B106" s="267"/>
      <c r="C106" s="267"/>
      <c r="D106" s="268"/>
      <c r="E106" s="268"/>
      <c r="F106" s="268"/>
      <c r="G106" s="268"/>
      <c r="H106" s="268"/>
      <c r="I106" s="268"/>
      <c r="J106" s="268"/>
      <c r="K106" s="268"/>
      <c r="M106" s="252"/>
      <c r="N106" s="252"/>
      <c r="O106" s="252"/>
      <c r="P106" s="254"/>
      <c r="Q106" s="254"/>
      <c r="R106" s="254"/>
      <c r="S106" s="208"/>
      <c r="T106" s="254"/>
      <c r="U106" s="254"/>
      <c r="V106" s="254"/>
      <c r="W106" s="255"/>
      <c r="X106" s="255"/>
      <c r="Y106" s="255"/>
      <c r="Z106" s="255"/>
      <c r="AA106" s="255"/>
      <c r="AB106" s="255"/>
      <c r="AC106" s="255"/>
      <c r="AD106" s="255"/>
      <c r="AE106" s="255"/>
      <c r="AF106" s="256"/>
      <c r="AG106" s="256"/>
      <c r="AH106" s="256"/>
      <c r="AI106" s="256"/>
      <c r="AJ106" s="256"/>
      <c r="AK106" s="256"/>
      <c r="AL106" s="256"/>
      <c r="AM106" s="256"/>
      <c r="AN106" s="256"/>
      <c r="AO106" s="256"/>
      <c r="AP106" s="256"/>
      <c r="AQ106" s="252"/>
      <c r="AR106" s="252"/>
      <c r="AS106" s="252"/>
      <c r="AT106" s="252"/>
    </row>
    <row r="107" spans="1:46" s="206" customFormat="1">
      <c r="A107" s="266"/>
      <c r="B107" s="267"/>
      <c r="C107" s="267"/>
      <c r="D107" s="268"/>
      <c r="E107" s="268"/>
      <c r="F107" s="268"/>
      <c r="G107" s="268"/>
      <c r="H107" s="268"/>
      <c r="I107" s="268"/>
      <c r="J107" s="268"/>
      <c r="K107" s="268"/>
      <c r="M107" s="252"/>
      <c r="N107" s="252"/>
      <c r="O107" s="252"/>
      <c r="P107" s="254"/>
      <c r="Q107" s="254"/>
      <c r="R107" s="254"/>
      <c r="S107" s="208"/>
      <c r="T107" s="254"/>
      <c r="U107" s="254"/>
      <c r="V107" s="254"/>
      <c r="W107" s="255"/>
      <c r="X107" s="255"/>
      <c r="Y107" s="255"/>
      <c r="Z107" s="255"/>
      <c r="AA107" s="255"/>
      <c r="AB107" s="255"/>
      <c r="AC107" s="255"/>
      <c r="AD107" s="255"/>
      <c r="AE107" s="255"/>
      <c r="AF107" s="256"/>
      <c r="AG107" s="256"/>
      <c r="AH107" s="256"/>
      <c r="AI107" s="256"/>
      <c r="AJ107" s="256"/>
      <c r="AK107" s="256"/>
      <c r="AL107" s="256"/>
      <c r="AM107" s="256"/>
      <c r="AN107" s="256"/>
      <c r="AO107" s="256"/>
      <c r="AP107" s="256"/>
      <c r="AQ107" s="252"/>
      <c r="AR107" s="252"/>
      <c r="AS107" s="252"/>
      <c r="AT107" s="252"/>
    </row>
  </sheetData>
  <sheetProtection password="EE4F" sheet="1" selectLockedCells="1"/>
  <customSheetViews>
    <customSheetView guid="{7E37D0FD-9786-4A30-A877-91D7F3F2D059}" showPageBreaks="1" showGridLines="0" printArea="1" hiddenRows="1" hiddenColumns="1" view="pageBreakPreview" topLeftCell="A12">
      <selection activeCell="G18" sqref="G18"/>
      <pageMargins left="0.261811024" right="2.5590551E-2" top="0.511811023622047" bottom="0.86614173228346503" header="0.23622047244094499" footer="0.23622047244094499"/>
      <printOptions horizontalCentered="1"/>
      <pageSetup paperSize="9" scale="80" fitToHeight="5" orientation="landscape" horizontalDpi="4294967295" verticalDpi="4294967295" r:id="rId1"/>
      <headerFooter alignWithMargins="0">
        <oddFooter>&amp;R&amp;"Book Antiqua,Bold"&amp;10Schedule-3/ Page &amp;P of &amp;N</oddFooter>
      </headerFooter>
    </customSheetView>
    <customSheetView guid="{F9C63928-D54C-449A-864F-E2728613909C}" showPageBreaks="1" showGridLines="0" printArea="1" hiddenRows="1" hiddenColumns="1" view="pageBreakPreview" topLeftCell="A14">
      <selection activeCell="G19" sqref="G19"/>
      <pageMargins left="0.261811024" right="2.5590551E-2" top="0.511811023622047" bottom="0.86614173228346503" header="0.23622047244094499" footer="0.23622047244094499"/>
      <printOptions horizontalCentered="1"/>
      <pageSetup paperSize="9" scale="80" fitToHeight="5" orientation="landscape" horizontalDpi="4294967295" verticalDpi="4294967295" r:id="rId2"/>
      <headerFooter alignWithMargins="0">
        <oddFooter>&amp;R&amp;"Book Antiqua,Bold"&amp;10Schedule-3/ Page &amp;P of &amp;N</oddFooter>
      </headerFooter>
    </customSheetView>
    <customSheetView guid="{4C2A6BCE-1067-41DA-B8E4-030BD18363EA}" showPageBreaks="1" showGridLines="0" printArea="1" hiddenRows="1" hiddenColumns="1" view="pageBreakPreview" topLeftCell="A16">
      <selection activeCell="J18" sqref="J18:J19"/>
      <pageMargins left="0.261811024" right="2.5590551E-2" top="0.511811023622047" bottom="0.86614173228346503" header="0.23622047244094499" footer="0.23622047244094499"/>
      <printOptions horizontalCentered="1"/>
      <pageSetup paperSize="9" scale="80" fitToHeight="5" orientation="landscape" horizontalDpi="4294967295" verticalDpi="4294967295" r:id="rId3"/>
      <headerFooter alignWithMargins="0">
        <oddFooter>&amp;R&amp;"Book Antiqua,Bold"&amp;10Schedule-3/ Page &amp;P of &amp;N</oddFooter>
      </headerFooter>
    </customSheetView>
    <customSheetView guid="{521B9B62-B5E4-4E18-A682-03EC47CAA2D7}" showPageBreaks="1" showGridLines="0" printArea="1" hiddenRows="1" hiddenColumns="1" view="pageBreakPreview" topLeftCell="A12">
      <selection activeCell="G18" sqref="G18"/>
      <pageMargins left="0.261811024" right="2.5590551E-2" top="0.511811023622047" bottom="0.86614173228346503" header="0.23622047244094499" footer="0.23622047244094499"/>
      <printOptions horizontalCentered="1"/>
      <pageSetup paperSize="9" scale="80" fitToHeight="5" orientation="landscape" horizontalDpi="4294967295" verticalDpi="4294967295" r:id="rId4"/>
      <headerFooter alignWithMargins="0">
        <oddFooter>&amp;R&amp;"Book Antiqua,Bold"&amp;10Schedule-3/ Page &amp;P of &amp;N</oddFooter>
      </headerFooter>
    </customSheetView>
  </customSheetViews>
  <mergeCells count="11">
    <mergeCell ref="AB3:AC3"/>
    <mergeCell ref="A5:K5"/>
    <mergeCell ref="A8:E8"/>
    <mergeCell ref="B9:E9"/>
    <mergeCell ref="B10:E10"/>
    <mergeCell ref="B11:E11"/>
    <mergeCell ref="B12:E12"/>
    <mergeCell ref="Q14:R14"/>
    <mergeCell ref="T14:U14"/>
    <mergeCell ref="A3:K3"/>
    <mergeCell ref="A13:B13"/>
  </mergeCells>
  <conditionalFormatting sqref="I18:J21">
    <cfRule type="expression" dxfId="3" priority="53" stopIfTrue="1">
      <formula>D18&gt;0</formula>
    </cfRule>
  </conditionalFormatting>
  <conditionalFormatting sqref="G18:G21">
    <cfRule type="expression" dxfId="2" priority="21" stopIfTrue="1">
      <formula>A18&gt;0</formula>
    </cfRule>
  </conditionalFormatting>
  <dataValidations count="3">
    <dataValidation type="list" operator="greaterThan" allowBlank="1" showInputMessage="1" showErrorMessage="1" error="Enter only Numeric value greater than zero or leave the cell blank !" sqref="I18:I21">
      <formula1>"0%,5%,12%,18%,28%"</formula1>
    </dataValidation>
    <dataValidation type="decimal" operator="greaterThan" allowBlank="1" showInputMessage="1" showErrorMessage="1" error="Enter only Numeric value greater than zero or leave the cell blank !" sqref="J18:J21">
      <formula1>0</formula1>
    </dataValidation>
    <dataValidation operator="greaterThan" allowBlank="1" showInputMessage="1" showErrorMessage="1" error="Enter only Numeric value greater than zero or leave the cell blank !" sqref="G18:G21"/>
  </dataValidations>
  <printOptions horizontalCentered="1"/>
  <pageMargins left="0.261811024" right="2.5590551E-2" top="0.511811023622047" bottom="0.86614173228346503" header="0.23622047244094499" footer="0.23622047244094499"/>
  <pageSetup paperSize="9" scale="80" fitToHeight="5" orientation="landscape" horizontalDpi="4294967295" verticalDpi="4294967295" r:id="rId5"/>
  <headerFooter alignWithMargins="0">
    <oddFooter>&amp;R&amp;"Book Antiqua,Bold"&amp;10Schedule-3/ 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3"/>
  </sheetPr>
  <dimension ref="A1:G23"/>
  <sheetViews>
    <sheetView showGridLines="0" view="pageBreakPreview" zoomScale="70" zoomScaleSheetLayoutView="70" workbookViewId="0">
      <selection activeCell="D21" sqref="D21"/>
    </sheetView>
  </sheetViews>
  <sheetFormatPr defaultColWidth="10" defaultRowHeight="16.5"/>
  <cols>
    <col min="1" max="1" width="9.5" style="23" customWidth="1"/>
    <col min="2" max="2" width="27.5" style="23" customWidth="1"/>
    <col min="3" max="3" width="25.125" style="23" customWidth="1"/>
    <col min="4" max="4" width="33.875" style="23" customWidth="1"/>
    <col min="5" max="16384" width="10" style="21"/>
  </cols>
  <sheetData>
    <row r="1" spans="1:7" ht="18" customHeight="1">
      <c r="A1" s="46" t="str">
        <f>Cover!B3</f>
        <v>ER-II/KOL/CS/I-2597/Rfx-5002001519 DATED 11.01.2021</v>
      </c>
      <c r="B1" s="47"/>
      <c r="C1" s="49"/>
      <c r="D1" s="50" t="s">
        <v>306</v>
      </c>
    </row>
    <row r="2" spans="1:7" ht="18" customHeight="1">
      <c r="A2" s="40"/>
      <c r="B2" s="51"/>
      <c r="C2" s="53"/>
      <c r="D2" s="53"/>
    </row>
    <row r="3" spans="1:7" ht="46.5" customHeight="1">
      <c r="A3" s="488" t="str">
        <f>'Sch-3'!A3:K3</f>
        <v>Procurement of New Battery Bank sets at Dalkhola and Berhampore substations in ER-II</v>
      </c>
      <c r="B3" s="488"/>
      <c r="C3" s="488"/>
      <c r="D3" s="488"/>
      <c r="E3" s="29"/>
      <c r="F3" s="29"/>
    </row>
    <row r="4" spans="1:7" ht="21.95" customHeight="1">
      <c r="A4" s="489" t="s">
        <v>281</v>
      </c>
      <c r="B4" s="489"/>
      <c r="C4" s="489"/>
      <c r="D4" s="489"/>
    </row>
    <row r="5" spans="1:7" ht="18" customHeight="1">
      <c r="A5" s="22"/>
    </row>
    <row r="6" spans="1:7" ht="18" customHeight="1">
      <c r="A6" s="20" t="str">
        <f>'[2]Sch-1'!A6</f>
        <v xml:space="preserve">Bidder’s Name and Address </v>
      </c>
      <c r="D6" s="37" t="s">
        <v>215</v>
      </c>
    </row>
    <row r="7" spans="1:7">
      <c r="A7" s="490" t="str">
        <f>'[2]Sch-1'!A7</f>
        <v/>
      </c>
      <c r="B7" s="490"/>
      <c r="C7" s="490"/>
      <c r="D7" s="311" t="s">
        <v>327</v>
      </c>
      <c r="E7" s="309"/>
      <c r="F7" s="309"/>
      <c r="G7" s="213"/>
    </row>
    <row r="8" spans="1:7" ht="18" customHeight="1">
      <c r="A8" s="24" t="s">
        <v>224</v>
      </c>
      <c r="B8" s="382">
        <f>'Names of Bidder'!D7</f>
        <v>0</v>
      </c>
      <c r="C8" s="418"/>
      <c r="D8" s="311" t="s">
        <v>328</v>
      </c>
      <c r="E8" s="309"/>
      <c r="F8" s="309"/>
      <c r="G8" s="309"/>
    </row>
    <row r="9" spans="1:7" ht="18" customHeight="1">
      <c r="A9" s="24" t="s">
        <v>225</v>
      </c>
      <c r="B9" s="382">
        <f>'Names of Bidder'!D8</f>
        <v>0</v>
      </c>
      <c r="C9" s="382"/>
      <c r="D9" s="311" t="s">
        <v>329</v>
      </c>
      <c r="E9" s="310"/>
      <c r="F9" s="310"/>
      <c r="G9" s="310"/>
    </row>
    <row r="10" spans="1:7" ht="18" customHeight="1">
      <c r="A10" s="25"/>
      <c r="B10" s="491">
        <f>'Names of Bidder'!D9</f>
        <v>0</v>
      </c>
      <c r="C10" s="491"/>
      <c r="D10" s="311" t="s">
        <v>330</v>
      </c>
      <c r="E10" s="310"/>
      <c r="F10" s="310"/>
      <c r="G10" s="213"/>
    </row>
    <row r="11" spans="1:7" ht="18" customHeight="1">
      <c r="A11" s="25"/>
      <c r="B11" s="491">
        <f>'Names of Bidder'!D10</f>
        <v>0</v>
      </c>
      <c r="C11" s="491"/>
      <c r="D11" s="311" t="s">
        <v>331</v>
      </c>
    </row>
    <row r="12" spans="1:7" ht="18" customHeight="1">
      <c r="A12" s="30"/>
      <c r="B12" s="30"/>
      <c r="C12" s="30"/>
      <c r="D12" s="39"/>
    </row>
    <row r="13" spans="1:7" ht="21.95" customHeight="1">
      <c r="A13" s="31" t="s">
        <v>205</v>
      </c>
      <c r="B13" s="492" t="s">
        <v>201</v>
      </c>
      <c r="C13" s="493"/>
      <c r="D13" s="32" t="s">
        <v>206</v>
      </c>
    </row>
    <row r="14" spans="1:7" ht="21.95" customHeight="1">
      <c r="A14" s="494" t="s">
        <v>207</v>
      </c>
      <c r="B14" s="496" t="s">
        <v>382</v>
      </c>
      <c r="C14" s="496"/>
      <c r="D14" s="497">
        <f>+'Sch-1'!K22+'Sch-3'!K23</f>
        <v>0</v>
      </c>
    </row>
    <row r="15" spans="1:7" ht="67.5" customHeight="1">
      <c r="A15" s="495"/>
      <c r="B15" s="496"/>
      <c r="C15" s="496"/>
      <c r="D15" s="498"/>
    </row>
    <row r="16" spans="1:7" ht="15.75" customHeight="1">
      <c r="A16" s="287">
        <v>2</v>
      </c>
      <c r="B16" s="487" t="s">
        <v>282</v>
      </c>
      <c r="C16" s="487"/>
      <c r="D16" s="290">
        <f>+D14</f>
        <v>0</v>
      </c>
    </row>
    <row r="17" spans="1:6" ht="18.75" customHeight="1">
      <c r="A17" s="43"/>
      <c r="B17" s="44"/>
      <c r="C17" s="44"/>
      <c r="D17" s="45"/>
    </row>
    <row r="18" spans="1:6" ht="27.95" customHeight="1">
      <c r="A18" s="43"/>
      <c r="B18" s="44"/>
      <c r="C18" s="55"/>
      <c r="D18" s="45"/>
    </row>
    <row r="19" spans="1:6" ht="27.95" customHeight="1">
      <c r="A19" s="54" t="s">
        <v>220</v>
      </c>
      <c r="B19" s="58">
        <f>'Names of Bidder'!D20</f>
        <v>0</v>
      </c>
      <c r="C19" s="55" t="s">
        <v>222</v>
      </c>
      <c r="D19" s="262">
        <f>'Names of Bidder'!D17</f>
        <v>0</v>
      </c>
      <c r="F19" s="56"/>
    </row>
    <row r="20" spans="1:6" ht="27.95" customHeight="1">
      <c r="A20" s="54" t="s">
        <v>221</v>
      </c>
      <c r="B20" s="58">
        <f>'Names of Bidder'!D21</f>
        <v>0</v>
      </c>
      <c r="C20" s="55" t="s">
        <v>223</v>
      </c>
      <c r="D20" s="262">
        <f>'Names of Bidder'!D18</f>
        <v>0</v>
      </c>
      <c r="F20" s="63"/>
    </row>
    <row r="21" spans="1:6" ht="27.95" customHeight="1">
      <c r="A21" s="52"/>
      <c r="B21" s="51"/>
      <c r="C21" s="55"/>
      <c r="F21" s="63"/>
    </row>
    <row r="22" spans="1:6" ht="30" customHeight="1">
      <c r="A22" s="52"/>
      <c r="B22" s="51"/>
      <c r="C22" s="55"/>
      <c r="D22" s="52"/>
      <c r="F22" s="56"/>
    </row>
    <row r="23" spans="1:6" ht="30" customHeight="1">
      <c r="A23" s="28"/>
      <c r="B23" s="28"/>
      <c r="C23" s="34"/>
      <c r="E23" s="35"/>
    </row>
  </sheetData>
  <sheetProtection password="EE4F" sheet="1" selectLockedCells="1"/>
  <customSheetViews>
    <customSheetView guid="{7E37D0FD-9786-4A30-A877-91D7F3F2D059}" showPageBreaks="1" showGridLines="0" printArea="1" view="pageBreakPreview" topLeftCell="A10">
      <selection activeCell="C8" sqref="C8:E8"/>
      <pageMargins left="0.5" right="0.38" top="0.56999999999999995" bottom="0.48" header="0.38" footer="0.24"/>
      <printOptions horizontalCentered="1"/>
      <pageSetup paperSize="9" fitToHeight="0" orientation="portrait" r:id="rId1"/>
      <headerFooter differentOddEven="1" alignWithMargins="0">
        <oddFooter>&amp;R&amp;"Book Antiqua,Bold"&amp;10Schedule-4/ Page &amp;P of &amp;N</oddFooter>
      </headerFooter>
    </customSheetView>
    <customSheetView guid="{F9C63928-D54C-449A-864F-E2728613909C}"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2"/>
      <headerFooter differentOddEven="1" alignWithMargins="0">
        <oddFooter>&amp;R&amp;"Book Antiqua,Bold"&amp;10Schedule-4/ Page &amp;P of &amp;N</oddFooter>
      </headerFooter>
    </customSheetView>
    <customSheetView guid="{4C2A6BCE-1067-41DA-B8E4-030BD18363EA}" showPageBreaks="1" showGridLines="0" printArea="1" view="pageBreakPreview" topLeftCell="A7">
      <selection activeCell="D14" sqref="D14:D15"/>
      <pageMargins left="0.5" right="0.38" top="0.56999999999999995" bottom="0.48" header="0.38" footer="0.24"/>
      <printOptions horizontalCentered="1"/>
      <pageSetup paperSize="9" fitToHeight="0" orientation="portrait" r:id="rId3"/>
      <headerFooter differentOddEven="1" alignWithMargins="0">
        <oddFooter>&amp;R&amp;"Book Antiqua,Bold"&amp;10Schedule-4/ Page &amp;P of &amp;N</oddFooter>
      </headerFooter>
    </customSheetView>
    <customSheetView guid="{521B9B62-B5E4-4E18-A682-03EC47CAA2D7}" showPageBreaks="1" showGridLines="0" printArea="1" view="pageBreakPreview" topLeftCell="A10">
      <selection activeCell="C8" sqref="C8:E8"/>
      <pageMargins left="0.5" right="0.38" top="0.56999999999999995" bottom="0.48" header="0.38" footer="0.24"/>
      <printOptions horizontalCentered="1"/>
      <pageSetup paperSize="9" fitToHeight="0" orientation="portrait" r:id="rId4"/>
      <headerFooter differentOddEven="1" alignWithMargins="0">
        <oddFooter>&amp;R&amp;"Book Antiqua,Bold"&amp;10Schedule-4/ Page &amp;P of &amp;N</oddFooter>
      </headerFooter>
    </customSheetView>
  </customSheetViews>
  <mergeCells count="10">
    <mergeCell ref="B16:C16"/>
    <mergeCell ref="A3:D3"/>
    <mergeCell ref="A4:D4"/>
    <mergeCell ref="A7:C7"/>
    <mergeCell ref="B10:C10"/>
    <mergeCell ref="B11:C11"/>
    <mergeCell ref="B13:C13"/>
    <mergeCell ref="A14:A15"/>
    <mergeCell ref="B14:C15"/>
    <mergeCell ref="D14:D15"/>
  </mergeCells>
  <printOptions horizontalCentered="1"/>
  <pageMargins left="0.5" right="0.38" top="0.56999999999999995" bottom="0.48" header="0.38" footer="0.24"/>
  <pageSetup paperSize="9" fitToHeight="0" orientation="portrait" r:id="rId5"/>
  <headerFooter differentOddEven="1" alignWithMargins="0">
    <oddFooter>&amp;R&amp;"Book Antiqua,Bold"&amp;10Schedule-4/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53"/>
  </sheetPr>
  <dimension ref="A1:AT107"/>
  <sheetViews>
    <sheetView showGridLines="0" view="pageBreakPreview" topLeftCell="A10" zoomScale="70" zoomScaleSheetLayoutView="70" workbookViewId="0">
      <selection activeCell="I19" sqref="I19"/>
    </sheetView>
  </sheetViews>
  <sheetFormatPr defaultRowHeight="12.75"/>
  <cols>
    <col min="1" max="1" width="8.125" style="225" customWidth="1"/>
    <col min="2" max="2" width="44.625" style="226" customWidth="1"/>
    <col min="3" max="3" width="10.75" style="226" customWidth="1"/>
    <col min="4" max="4" width="4.75" style="227" customWidth="1"/>
    <col min="5" max="5" width="9.625" style="225" customWidth="1"/>
    <col min="6" max="7" width="11.75" style="227" customWidth="1"/>
    <col min="8" max="8" width="8.75" style="227" customWidth="1"/>
    <col min="9" max="9" width="14.625" style="227" customWidth="1"/>
    <col min="10" max="10" width="18.5" style="227" customWidth="1"/>
    <col min="11" max="11" width="22.875" style="227" customWidth="1"/>
    <col min="12" max="12" width="9.375" style="206" hidden="1" customWidth="1"/>
    <col min="13" max="13" width="16" style="252" hidden="1" customWidth="1"/>
    <col min="14" max="14" width="6.5" style="252" hidden="1" customWidth="1"/>
    <col min="15" max="15" width="9" style="252" hidden="1" customWidth="1"/>
    <col min="16" max="16" width="9" style="254" hidden="1" customWidth="1"/>
    <col min="17" max="18" width="17.625" style="254" hidden="1" customWidth="1"/>
    <col min="19" max="19" width="9" style="208" hidden="1" customWidth="1"/>
    <col min="20" max="20" width="15.625" style="254" hidden="1" customWidth="1"/>
    <col min="21" max="21" width="17.125" style="254" hidden="1" customWidth="1"/>
    <col min="22" max="22" width="9" style="254" hidden="1" customWidth="1"/>
    <col min="23" max="31" width="9" style="255"/>
    <col min="32" max="42" width="9" style="256"/>
    <col min="43" max="16384" width="9" style="252"/>
  </cols>
  <sheetData>
    <row r="1" spans="1:46" s="207" customFormat="1" ht="18" customHeight="1">
      <c r="A1" s="201" t="str">
        <f>Cover!B3</f>
        <v>ER-II/KOL/CS/I-2597/Rfx-5002001519 DATED 11.01.2021</v>
      </c>
      <c r="B1" s="202"/>
      <c r="C1" s="202"/>
      <c r="D1" s="203"/>
      <c r="E1" s="203"/>
      <c r="F1" s="203"/>
      <c r="G1" s="203"/>
      <c r="H1" s="203"/>
      <c r="I1" s="203"/>
      <c r="J1" s="204"/>
      <c r="K1" s="205" t="s">
        <v>307</v>
      </c>
      <c r="L1" s="206"/>
      <c r="P1" s="208"/>
      <c r="Q1" s="208"/>
      <c r="R1" s="208"/>
      <c r="S1" s="208"/>
      <c r="T1" s="208"/>
      <c r="U1" s="208"/>
      <c r="V1" s="208"/>
      <c r="W1" s="209"/>
      <c r="X1" s="209"/>
      <c r="Y1" s="209"/>
      <c r="Z1" s="209"/>
      <c r="AA1" s="209"/>
      <c r="AB1" s="209"/>
      <c r="AC1" s="209"/>
      <c r="AD1" s="209"/>
      <c r="AE1" s="209"/>
      <c r="AF1" s="206"/>
      <c r="AG1" s="206"/>
      <c r="AH1" s="206"/>
      <c r="AI1" s="206"/>
      <c r="AJ1" s="206"/>
      <c r="AK1" s="206"/>
      <c r="AL1" s="206"/>
      <c r="AM1" s="206"/>
      <c r="AN1" s="206"/>
      <c r="AO1" s="206"/>
      <c r="AP1" s="206"/>
    </row>
    <row r="2" spans="1:46" s="207" customFormat="1" ht="15" customHeight="1">
      <c r="A2" s="210"/>
      <c r="B2" s="211"/>
      <c r="C2" s="211"/>
      <c r="D2" s="212"/>
      <c r="E2" s="212"/>
      <c r="F2" s="212"/>
      <c r="G2" s="212"/>
      <c r="H2" s="212"/>
      <c r="I2" s="212"/>
      <c r="J2" s="213"/>
      <c r="K2" s="213"/>
      <c r="L2" s="214"/>
      <c r="P2" s="208"/>
      <c r="Q2" s="208"/>
      <c r="R2" s="208"/>
      <c r="S2" s="208"/>
      <c r="T2" s="208"/>
      <c r="U2" s="208"/>
      <c r="V2" s="208"/>
      <c r="W2" s="209"/>
      <c r="X2" s="209"/>
      <c r="Y2" s="209"/>
      <c r="Z2" s="209"/>
      <c r="AA2" s="209"/>
      <c r="AB2" s="209"/>
      <c r="AC2" s="209"/>
      <c r="AD2" s="209"/>
      <c r="AE2" s="209"/>
      <c r="AF2" s="206"/>
      <c r="AG2" s="206"/>
      <c r="AH2" s="206"/>
      <c r="AI2" s="206"/>
      <c r="AJ2" s="206"/>
      <c r="AK2" s="206"/>
      <c r="AL2" s="206"/>
      <c r="AM2" s="206"/>
      <c r="AN2" s="206"/>
      <c r="AO2" s="206"/>
      <c r="AP2" s="206"/>
    </row>
    <row r="3" spans="1:46" s="207" customFormat="1">
      <c r="A3" s="483" t="str">
        <f>Cover!$B$2</f>
        <v>Procurement of New Battery Bank sets at Dalkhola and Berhampore substations in ER-II</v>
      </c>
      <c r="B3" s="483"/>
      <c r="C3" s="483"/>
      <c r="D3" s="483"/>
      <c r="E3" s="483"/>
      <c r="F3" s="483"/>
      <c r="G3" s="483"/>
      <c r="H3" s="483"/>
      <c r="I3" s="483"/>
      <c r="J3" s="483"/>
      <c r="K3" s="483"/>
      <c r="L3" s="215"/>
      <c r="M3" s="216"/>
      <c r="N3" s="217"/>
      <c r="O3" s="206"/>
      <c r="P3" s="206" t="s">
        <v>191</v>
      </c>
      <c r="Q3" s="206"/>
      <c r="R3" s="206">
        <f>IF(ISERROR(#REF!/('Sch-5A'!D14+'Sch-5A'!D16+'Sch-5A'!D18)),0,#REF!/( 'Sch-5A'!D14+'Sch-5A'!D16+'Sch-5A'!D18))</f>
        <v>0</v>
      </c>
      <c r="S3" s="206"/>
      <c r="T3" s="218"/>
      <c r="U3" s="219"/>
      <c r="V3" s="219"/>
      <c r="W3" s="219"/>
      <c r="X3" s="209"/>
      <c r="Y3" s="218"/>
      <c r="Z3" s="209"/>
      <c r="AA3" s="209"/>
      <c r="AB3" s="480"/>
      <c r="AC3" s="480"/>
      <c r="AD3" s="209"/>
      <c r="AE3" s="209"/>
      <c r="AF3" s="209"/>
      <c r="AG3" s="209"/>
      <c r="AH3" s="209"/>
      <c r="AI3" s="209"/>
      <c r="AJ3" s="209"/>
      <c r="AK3" s="209"/>
      <c r="AL3" s="209"/>
      <c r="AM3" s="209"/>
      <c r="AN3" s="209"/>
      <c r="AO3" s="209"/>
      <c r="AP3" s="206"/>
      <c r="AQ3" s="206"/>
      <c r="AR3" s="206"/>
      <c r="AS3" s="206"/>
      <c r="AT3" s="206"/>
    </row>
    <row r="4" spans="1:46" s="207" customFormat="1" ht="8.25" customHeight="1">
      <c r="A4" s="286"/>
      <c r="B4" s="286"/>
      <c r="C4" s="301"/>
      <c r="D4" s="286"/>
      <c r="E4" s="316"/>
      <c r="F4" s="286"/>
      <c r="G4" s="286"/>
      <c r="H4" s="286"/>
      <c r="I4" s="286"/>
      <c r="J4" s="286"/>
      <c r="K4" s="286"/>
      <c r="L4" s="215"/>
      <c r="M4" s="216"/>
      <c r="N4" s="217"/>
      <c r="O4" s="206"/>
      <c r="P4" s="206"/>
      <c r="Q4" s="206"/>
      <c r="R4" s="206"/>
      <c r="S4" s="206"/>
      <c r="T4" s="218"/>
      <c r="U4" s="219"/>
      <c r="V4" s="219"/>
      <c r="W4" s="219"/>
      <c r="X4" s="209"/>
      <c r="Y4" s="218"/>
      <c r="Z4" s="209"/>
      <c r="AA4" s="209"/>
      <c r="AB4" s="284"/>
      <c r="AC4" s="284"/>
      <c r="AD4" s="209"/>
      <c r="AE4" s="209"/>
      <c r="AF4" s="209"/>
      <c r="AG4" s="209"/>
      <c r="AH4" s="209"/>
      <c r="AI4" s="209"/>
      <c r="AJ4" s="209"/>
      <c r="AK4" s="209"/>
      <c r="AL4" s="209"/>
      <c r="AM4" s="209"/>
      <c r="AN4" s="209"/>
      <c r="AO4" s="209"/>
      <c r="AP4" s="206"/>
      <c r="AQ4" s="206"/>
      <c r="AR4" s="206"/>
      <c r="AS4" s="206"/>
      <c r="AT4" s="206"/>
    </row>
    <row r="5" spans="1:46" s="207" customFormat="1" ht="21.95" customHeight="1">
      <c r="A5" s="481" t="s">
        <v>348</v>
      </c>
      <c r="B5" s="481"/>
      <c r="C5" s="481"/>
      <c r="D5" s="481"/>
      <c r="E5" s="481"/>
      <c r="F5" s="481"/>
      <c r="G5" s="481"/>
      <c r="H5" s="481"/>
      <c r="I5" s="481"/>
      <c r="J5" s="481"/>
      <c r="K5" s="481"/>
      <c r="L5" s="222"/>
      <c r="P5" s="223" t="s">
        <v>192</v>
      </c>
      <c r="Q5" s="208"/>
      <c r="R5" s="224" t="e">
        <f>#REF!</f>
        <v>#REF!</v>
      </c>
      <c r="S5" s="208"/>
      <c r="T5" s="208"/>
      <c r="U5" s="208"/>
      <c r="V5" s="208"/>
      <c r="W5" s="209"/>
      <c r="X5" s="209"/>
      <c r="Y5" s="209"/>
      <c r="Z5" s="209"/>
      <c r="AA5" s="209"/>
      <c r="AB5" s="209"/>
      <c r="AC5" s="209"/>
      <c r="AD5" s="209"/>
      <c r="AE5" s="209"/>
      <c r="AF5" s="206"/>
      <c r="AG5" s="206"/>
      <c r="AH5" s="206"/>
      <c r="AI5" s="206"/>
      <c r="AJ5" s="206"/>
      <c r="AK5" s="206"/>
      <c r="AL5" s="206"/>
      <c r="AM5" s="206"/>
      <c r="AN5" s="206"/>
      <c r="AO5" s="206"/>
      <c r="AP5" s="206"/>
    </row>
    <row r="6" spans="1:46" s="207" customFormat="1" ht="15" customHeight="1">
      <c r="A6" s="225"/>
      <c r="B6" s="226"/>
      <c r="C6" s="226"/>
      <c r="D6" s="227"/>
      <c r="E6" s="225"/>
      <c r="F6" s="227"/>
      <c r="G6" s="227"/>
      <c r="H6" s="227"/>
      <c r="I6" s="227"/>
      <c r="J6" s="227"/>
      <c r="K6" s="213"/>
      <c r="L6" s="214"/>
      <c r="P6" s="223" t="s">
        <v>193</v>
      </c>
      <c r="Q6" s="208"/>
      <c r="R6" s="224">
        <f>IF(ISERROR(#REF!/#REF!),0,#REF! /#REF!)</f>
        <v>0</v>
      </c>
      <c r="S6" s="208"/>
      <c r="T6" s="208"/>
      <c r="U6" s="208"/>
      <c r="V6" s="208"/>
      <c r="W6" s="209"/>
      <c r="X6" s="209"/>
      <c r="Y6" s="209"/>
      <c r="Z6" s="209"/>
      <c r="AA6" s="209"/>
      <c r="AB6" s="209"/>
      <c r="AC6" s="209"/>
      <c r="AD6" s="209"/>
      <c r="AE6" s="209"/>
      <c r="AF6" s="206"/>
      <c r="AG6" s="206"/>
      <c r="AH6" s="206"/>
      <c r="AI6" s="206"/>
      <c r="AJ6" s="206"/>
      <c r="AK6" s="206"/>
      <c r="AL6" s="206"/>
      <c r="AM6" s="206"/>
      <c r="AN6" s="206"/>
      <c r="AO6" s="206"/>
      <c r="AP6" s="206"/>
    </row>
    <row r="7" spans="1:46" s="207" customFormat="1" ht="18" customHeight="1">
      <c r="A7" s="228"/>
      <c r="B7" s="229"/>
      <c r="C7" s="229"/>
      <c r="D7" s="229"/>
      <c r="E7" s="322"/>
      <c r="F7" s="229"/>
      <c r="G7" s="229"/>
      <c r="H7" s="229"/>
      <c r="I7" s="229"/>
      <c r="J7" s="230" t="s">
        <v>215</v>
      </c>
      <c r="K7" s="213"/>
      <c r="L7" s="231"/>
      <c r="P7" s="223" t="s">
        <v>195</v>
      </c>
      <c r="Q7" s="208"/>
      <c r="R7" s="224" t="e">
        <f>#REF!</f>
        <v>#REF!</v>
      </c>
      <c r="S7" s="208"/>
      <c r="T7" s="208"/>
      <c r="U7" s="208"/>
      <c r="V7" s="208"/>
      <c r="W7" s="209"/>
      <c r="X7" s="209"/>
      <c r="Y7" s="209"/>
      <c r="Z7" s="209"/>
      <c r="AA7" s="209"/>
      <c r="AB7" s="209"/>
      <c r="AC7" s="209"/>
      <c r="AD7" s="209"/>
      <c r="AE7" s="209"/>
      <c r="AF7" s="206"/>
      <c r="AG7" s="206"/>
      <c r="AH7" s="206"/>
      <c r="AI7" s="206"/>
      <c r="AJ7" s="206"/>
      <c r="AK7" s="206"/>
      <c r="AL7" s="206"/>
      <c r="AM7" s="206"/>
      <c r="AN7" s="206"/>
      <c r="AO7" s="206"/>
      <c r="AP7" s="206"/>
    </row>
    <row r="8" spans="1:46" s="207" customFormat="1" ht="16.5">
      <c r="A8" s="482" t="s">
        <v>304</v>
      </c>
      <c r="B8" s="482"/>
      <c r="C8" s="482"/>
      <c r="D8" s="482"/>
      <c r="E8" s="482"/>
      <c r="F8" s="285"/>
      <c r="G8" s="285"/>
      <c r="H8" s="285"/>
      <c r="I8" s="285"/>
      <c r="J8" s="311" t="s">
        <v>327</v>
      </c>
      <c r="K8" s="309"/>
      <c r="L8" s="213"/>
      <c r="P8" s="223" t="s">
        <v>194</v>
      </c>
      <c r="Q8" s="208"/>
      <c r="R8" s="235" t="e">
        <f>SUM(R3:R7)</f>
        <v>#REF!</v>
      </c>
      <c r="S8" s="208"/>
      <c r="T8" s="208"/>
      <c r="U8" s="208"/>
      <c r="V8" s="208"/>
      <c r="W8" s="209"/>
      <c r="X8" s="209"/>
      <c r="Y8" s="209"/>
      <c r="Z8" s="209"/>
      <c r="AA8" s="209"/>
      <c r="AB8" s="209"/>
      <c r="AC8" s="209"/>
      <c r="AD8" s="209"/>
      <c r="AE8" s="209"/>
      <c r="AF8" s="206"/>
      <c r="AG8" s="206"/>
      <c r="AH8" s="206"/>
      <c r="AI8" s="206"/>
      <c r="AJ8" s="206"/>
      <c r="AK8" s="206"/>
      <c r="AL8" s="206"/>
      <c r="AM8" s="206"/>
      <c r="AN8" s="206"/>
      <c r="AO8" s="206"/>
      <c r="AP8" s="206"/>
    </row>
    <row r="9" spans="1:46" s="207" customFormat="1" ht="18" customHeight="1">
      <c r="A9" s="236" t="s">
        <v>216</v>
      </c>
      <c r="B9" s="479">
        <f>'Names of Bidder'!D7</f>
        <v>0</v>
      </c>
      <c r="C9" s="479"/>
      <c r="D9" s="479"/>
      <c r="E9" s="479"/>
      <c r="F9" s="283"/>
      <c r="G9" s="283"/>
      <c r="H9" s="283"/>
      <c r="I9" s="310"/>
      <c r="J9" s="311" t="s">
        <v>328</v>
      </c>
      <c r="K9" s="309"/>
      <c r="L9" s="309"/>
      <c r="P9" s="208"/>
      <c r="Q9" s="208"/>
      <c r="R9" s="208"/>
      <c r="S9" s="208"/>
      <c r="T9" s="208"/>
      <c r="U9" s="208"/>
      <c r="V9" s="208"/>
      <c r="W9" s="209"/>
      <c r="X9" s="209"/>
      <c r="Y9" s="209"/>
      <c r="Z9" s="209"/>
      <c r="AA9" s="209"/>
      <c r="AB9" s="209"/>
      <c r="AC9" s="209"/>
      <c r="AD9" s="209"/>
      <c r="AE9" s="209"/>
      <c r="AF9" s="206"/>
      <c r="AG9" s="206"/>
      <c r="AH9" s="206"/>
      <c r="AI9" s="206"/>
      <c r="AJ9" s="206"/>
      <c r="AK9" s="206"/>
      <c r="AL9" s="206"/>
      <c r="AM9" s="206"/>
      <c r="AN9" s="206"/>
      <c r="AO9" s="206"/>
      <c r="AP9" s="206"/>
    </row>
    <row r="10" spans="1:46" s="207" customFormat="1" ht="18" customHeight="1">
      <c r="A10" s="236" t="s">
        <v>217</v>
      </c>
      <c r="B10" s="479">
        <f>'Names of Bidder'!D8</f>
        <v>0</v>
      </c>
      <c r="C10" s="479"/>
      <c r="D10" s="479"/>
      <c r="E10" s="479"/>
      <c r="F10" s="283"/>
      <c r="G10" s="283"/>
      <c r="H10" s="283"/>
      <c r="I10" s="283"/>
      <c r="J10" s="311" t="s">
        <v>329</v>
      </c>
      <c r="K10" s="309"/>
      <c r="L10" s="309"/>
      <c r="P10" s="208"/>
      <c r="Q10" s="208"/>
      <c r="R10" s="208"/>
      <c r="S10" s="208"/>
      <c r="T10" s="208"/>
      <c r="U10" s="208"/>
      <c r="V10" s="208"/>
      <c r="W10" s="209"/>
      <c r="X10" s="209"/>
      <c r="Y10" s="209"/>
      <c r="Z10" s="209"/>
      <c r="AA10" s="209"/>
      <c r="AB10" s="209"/>
      <c r="AC10" s="209"/>
      <c r="AD10" s="209"/>
      <c r="AE10" s="209"/>
      <c r="AF10" s="206"/>
      <c r="AG10" s="206"/>
      <c r="AH10" s="206"/>
      <c r="AI10" s="206"/>
      <c r="AJ10" s="206"/>
      <c r="AK10" s="206"/>
      <c r="AL10" s="206"/>
      <c r="AM10" s="206"/>
      <c r="AN10" s="206"/>
      <c r="AO10" s="206"/>
      <c r="AP10" s="206"/>
    </row>
    <row r="11" spans="1:46" s="207" customFormat="1" ht="18" customHeight="1">
      <c r="A11" s="238"/>
      <c r="B11" s="479">
        <f>'Names of Bidder'!D9</f>
        <v>0</v>
      </c>
      <c r="C11" s="479"/>
      <c r="D11" s="479"/>
      <c r="E11" s="479"/>
      <c r="F11" s="283"/>
      <c r="G11" s="283"/>
      <c r="H11" s="283"/>
      <c r="I11" s="283"/>
      <c r="J11" s="311" t="s">
        <v>330</v>
      </c>
      <c r="K11" s="310"/>
      <c r="L11" s="213"/>
      <c r="P11" s="223" t="s">
        <v>170</v>
      </c>
      <c r="Q11" s="208"/>
      <c r="R11" s="224" t="e">
        <f>#REF!</f>
        <v>#REF!</v>
      </c>
      <c r="S11" s="208"/>
      <c r="T11" s="208"/>
      <c r="U11" s="208"/>
      <c r="V11" s="208"/>
      <c r="W11" s="209"/>
      <c r="X11" s="209"/>
      <c r="Y11" s="209"/>
      <c r="Z11" s="209"/>
      <c r="AA11" s="209"/>
      <c r="AB11" s="209"/>
      <c r="AC11" s="209"/>
      <c r="AD11" s="209"/>
      <c r="AE11" s="209"/>
      <c r="AF11" s="206"/>
      <c r="AG11" s="206"/>
      <c r="AH11" s="206"/>
      <c r="AI11" s="206"/>
      <c r="AJ11" s="206"/>
      <c r="AK11" s="206"/>
      <c r="AL11" s="206"/>
      <c r="AM11" s="206"/>
      <c r="AN11" s="206"/>
      <c r="AO11" s="206"/>
      <c r="AP11" s="206"/>
    </row>
    <row r="12" spans="1:46" s="207" customFormat="1" ht="18" customHeight="1">
      <c r="A12" s="238"/>
      <c r="B12" s="479">
        <f>'Names of Bidder'!D10</f>
        <v>0</v>
      </c>
      <c r="C12" s="479"/>
      <c r="D12" s="479"/>
      <c r="E12" s="479"/>
      <c r="F12" s="283"/>
      <c r="G12" s="283"/>
      <c r="H12" s="283"/>
      <c r="I12" s="283"/>
      <c r="J12" s="311" t="s">
        <v>331</v>
      </c>
      <c r="K12" s="213"/>
      <c r="L12" s="234"/>
      <c r="P12" s="223"/>
      <c r="Q12" s="208"/>
      <c r="R12" s="224"/>
      <c r="S12" s="208"/>
      <c r="T12" s="208"/>
      <c r="U12" s="208"/>
      <c r="V12" s="208"/>
      <c r="W12" s="209"/>
      <c r="X12" s="209"/>
      <c r="Y12" s="209"/>
      <c r="Z12" s="209"/>
      <c r="AA12" s="209"/>
      <c r="AB12" s="209"/>
      <c r="AC12" s="209"/>
      <c r="AD12" s="209"/>
      <c r="AE12" s="209"/>
      <c r="AF12" s="206"/>
      <c r="AG12" s="206"/>
      <c r="AH12" s="206"/>
      <c r="AI12" s="206"/>
      <c r="AJ12" s="206"/>
      <c r="AK12" s="206"/>
      <c r="AL12" s="206"/>
      <c r="AM12" s="206"/>
      <c r="AN12" s="206"/>
      <c r="AO12" s="206"/>
      <c r="AP12" s="206"/>
    </row>
    <row r="13" spans="1:46" s="207" customFormat="1" ht="15.75">
      <c r="A13" s="499" t="s">
        <v>272</v>
      </c>
      <c r="B13" s="499"/>
      <c r="C13" s="300"/>
      <c r="D13" s="283"/>
      <c r="E13" s="323"/>
      <c r="F13" s="283"/>
      <c r="G13" s="283"/>
      <c r="H13" s="283"/>
      <c r="I13" s="283"/>
      <c r="J13" s="233"/>
      <c r="K13" s="213"/>
      <c r="L13" s="234"/>
      <c r="P13" s="223"/>
      <c r="Q13" s="208"/>
      <c r="R13" s="224"/>
      <c r="S13" s="208"/>
      <c r="T13" s="208"/>
      <c r="U13" s="208"/>
      <c r="V13" s="208"/>
      <c r="W13" s="209"/>
      <c r="X13" s="209"/>
      <c r="Y13" s="209"/>
      <c r="Z13" s="209"/>
      <c r="AA13" s="209"/>
      <c r="AB13" s="209"/>
      <c r="AC13" s="209"/>
      <c r="AD13" s="209"/>
      <c r="AE13" s="209"/>
      <c r="AF13" s="206"/>
      <c r="AG13" s="206"/>
      <c r="AH13" s="206"/>
      <c r="AI13" s="206"/>
      <c r="AJ13" s="206"/>
      <c r="AK13" s="206"/>
      <c r="AL13" s="206"/>
      <c r="AM13" s="206"/>
      <c r="AN13" s="206"/>
      <c r="AO13" s="206"/>
      <c r="AP13" s="206"/>
    </row>
    <row r="14" spans="1:46" s="207" customFormat="1" ht="13.5" thickBot="1">
      <c r="A14" s="238"/>
      <c r="B14" s="239"/>
      <c r="C14" s="239"/>
      <c r="D14" s="239"/>
      <c r="E14" s="324"/>
      <c r="F14" s="239"/>
      <c r="G14" s="239"/>
      <c r="H14" s="239"/>
      <c r="I14" s="239"/>
      <c r="J14" s="239"/>
      <c r="K14" s="205" t="s">
        <v>169</v>
      </c>
      <c r="L14" s="240"/>
      <c r="P14" s="208"/>
      <c r="Q14" s="478" t="s">
        <v>171</v>
      </c>
      <c r="R14" s="478"/>
      <c r="S14" s="241" t="s">
        <v>173</v>
      </c>
      <c r="T14" s="478" t="s">
        <v>172</v>
      </c>
      <c r="U14" s="478"/>
      <c r="V14" s="208"/>
      <c r="W14" s="209"/>
      <c r="X14" s="209"/>
      <c r="Y14" s="209"/>
      <c r="Z14" s="209"/>
      <c r="AA14" s="209"/>
      <c r="AB14" s="209"/>
      <c r="AC14" s="209"/>
      <c r="AD14" s="209"/>
      <c r="AE14" s="209"/>
      <c r="AF14" s="206"/>
      <c r="AG14" s="206"/>
      <c r="AH14" s="206"/>
      <c r="AI14" s="206"/>
      <c r="AJ14" s="206"/>
      <c r="AK14" s="206"/>
      <c r="AL14" s="206"/>
      <c r="AM14" s="206"/>
      <c r="AN14" s="206"/>
      <c r="AO14" s="206"/>
      <c r="AP14" s="206"/>
    </row>
    <row r="15" spans="1:46" s="207" customFormat="1" ht="169.5" customHeight="1">
      <c r="A15" s="242" t="s">
        <v>198</v>
      </c>
      <c r="B15" s="242" t="s">
        <v>201</v>
      </c>
      <c r="C15" s="242" t="s">
        <v>314</v>
      </c>
      <c r="D15" s="243" t="s">
        <v>196</v>
      </c>
      <c r="E15" s="243" t="s">
        <v>197</v>
      </c>
      <c r="F15" s="244" t="s">
        <v>266</v>
      </c>
      <c r="G15" s="336" t="s">
        <v>344</v>
      </c>
      <c r="H15" s="244" t="s">
        <v>263</v>
      </c>
      <c r="I15" s="244" t="s">
        <v>265</v>
      </c>
      <c r="J15" s="245" t="s">
        <v>273</v>
      </c>
      <c r="K15" s="246" t="s">
        <v>274</v>
      </c>
      <c r="L15" s="209"/>
      <c r="P15" s="208"/>
      <c r="Q15" s="247" t="s">
        <v>202</v>
      </c>
      <c r="R15" s="247" t="s">
        <v>218</v>
      </c>
      <c r="S15" s="241"/>
      <c r="T15" s="247" t="s">
        <v>202</v>
      </c>
      <c r="U15" s="247" t="s">
        <v>218</v>
      </c>
      <c r="V15" s="208"/>
      <c r="W15" s="209"/>
      <c r="X15" s="209"/>
      <c r="Y15" s="209"/>
      <c r="Z15" s="209"/>
      <c r="AA15" s="209"/>
      <c r="AB15" s="209"/>
      <c r="AC15" s="209"/>
      <c r="AD15" s="209"/>
      <c r="AE15" s="209"/>
      <c r="AF15" s="206"/>
      <c r="AG15" s="206"/>
      <c r="AH15" s="206"/>
      <c r="AI15" s="206"/>
      <c r="AJ15" s="206"/>
      <c r="AK15" s="206"/>
      <c r="AL15" s="206"/>
      <c r="AM15" s="206"/>
      <c r="AN15" s="206"/>
      <c r="AO15" s="206"/>
      <c r="AP15" s="206"/>
    </row>
    <row r="16" spans="1:46" s="207" customFormat="1" ht="18" customHeight="1">
      <c r="A16" s="269">
        <v>1</v>
      </c>
      <c r="B16" s="269">
        <v>2</v>
      </c>
      <c r="C16" s="269" t="s">
        <v>368</v>
      </c>
      <c r="D16" s="269">
        <v>3</v>
      </c>
      <c r="E16" s="269">
        <v>4</v>
      </c>
      <c r="F16" s="244">
        <v>5</v>
      </c>
      <c r="G16" s="244">
        <v>6</v>
      </c>
      <c r="H16" s="244">
        <v>7</v>
      </c>
      <c r="I16" s="269">
        <v>8</v>
      </c>
      <c r="J16" s="270">
        <v>9</v>
      </c>
      <c r="K16" s="269" t="s">
        <v>264</v>
      </c>
      <c r="L16" s="248"/>
      <c r="N16" s="207">
        <f>Discount!L19</f>
        <v>0</v>
      </c>
      <c r="P16" s="208"/>
      <c r="Q16" s="249">
        <v>5</v>
      </c>
      <c r="R16" s="249" t="s">
        <v>219</v>
      </c>
      <c r="S16" s="241"/>
      <c r="T16" s="249">
        <v>5</v>
      </c>
      <c r="U16" s="249" t="s">
        <v>219</v>
      </c>
      <c r="V16" s="208"/>
      <c r="W16" s="209"/>
      <c r="X16" s="209"/>
      <c r="Y16" s="209"/>
      <c r="Z16" s="209"/>
      <c r="AA16" s="209"/>
      <c r="AB16" s="209"/>
      <c r="AC16" s="209"/>
      <c r="AD16" s="209"/>
      <c r="AE16" s="209"/>
      <c r="AF16" s="206"/>
      <c r="AG16" s="206"/>
      <c r="AH16" s="206"/>
      <c r="AI16" s="206"/>
      <c r="AJ16" s="206"/>
      <c r="AK16" s="206"/>
      <c r="AL16" s="206"/>
      <c r="AM16" s="206"/>
      <c r="AN16" s="206"/>
      <c r="AO16" s="206"/>
      <c r="AP16" s="206"/>
    </row>
    <row r="17" spans="1:14" s="251" customFormat="1" ht="51.75" customHeight="1">
      <c r="A17" s="271">
        <v>1</v>
      </c>
      <c r="B17" s="318" t="s">
        <v>333</v>
      </c>
      <c r="C17" s="321" t="s">
        <v>340</v>
      </c>
      <c r="D17" s="331" t="s">
        <v>341</v>
      </c>
      <c r="E17" s="332">
        <v>2</v>
      </c>
      <c r="F17" s="333">
        <v>8548</v>
      </c>
      <c r="G17" s="253"/>
      <c r="H17" s="297">
        <v>0.18</v>
      </c>
      <c r="I17" s="282"/>
      <c r="J17" s="253"/>
      <c r="K17" s="250" t="str">
        <f>IF(J17=0, "Included", IF(ISERROR(E17*J17), J17, E17*J17))</f>
        <v>Included</v>
      </c>
      <c r="L17" s="251">
        <f>IF(I17="",H17,I17)</f>
        <v>0.18</v>
      </c>
      <c r="N17" s="252"/>
    </row>
    <row r="18" spans="1:14" s="251" customFormat="1" ht="52.5" customHeight="1">
      <c r="A18" s="271">
        <v>2</v>
      </c>
      <c r="B18" s="318" t="s">
        <v>334</v>
      </c>
      <c r="C18" s="321" t="s">
        <v>339</v>
      </c>
      <c r="D18" s="331" t="s">
        <v>341</v>
      </c>
      <c r="E18" s="332">
        <v>2</v>
      </c>
      <c r="F18" s="333">
        <v>8548</v>
      </c>
      <c r="G18" s="253"/>
      <c r="H18" s="297">
        <v>0.18</v>
      </c>
      <c r="I18" s="282"/>
      <c r="J18" s="253"/>
      <c r="K18" s="250" t="str">
        <f>IF(J18=0, "Included", IF(ISERROR(E18*J18), J18, E18*J18))</f>
        <v>Included</v>
      </c>
      <c r="L18" s="317">
        <f>IF(I18="",H18,I18)</f>
        <v>0.18</v>
      </c>
      <c r="N18" s="252"/>
    </row>
    <row r="19" spans="1:14" s="251" customFormat="1" ht="52.5" customHeight="1">
      <c r="A19" s="271">
        <v>3</v>
      </c>
      <c r="B19" s="318" t="s">
        <v>335</v>
      </c>
      <c r="C19" s="321" t="s">
        <v>338</v>
      </c>
      <c r="D19" s="331" t="s">
        <v>341</v>
      </c>
      <c r="E19" s="332">
        <v>2</v>
      </c>
      <c r="F19" s="333">
        <v>8548</v>
      </c>
      <c r="G19" s="253"/>
      <c r="H19" s="297">
        <v>0.18</v>
      </c>
      <c r="I19" s="282"/>
      <c r="J19" s="253"/>
      <c r="K19" s="250" t="str">
        <f t="shared" ref="K19:K20" si="0">IF(J19=0, "Included", IF(ISERROR(E19*J19), J19, E19*J19))</f>
        <v>Included</v>
      </c>
      <c r="L19" s="317">
        <f t="shared" ref="L19:L20" si="1">IF(I19="",H19,I19)</f>
        <v>0.18</v>
      </c>
      <c r="N19" s="252"/>
    </row>
    <row r="20" spans="1:14" s="251" customFormat="1" ht="52.5" customHeight="1">
      <c r="A20" s="271">
        <v>4</v>
      </c>
      <c r="B20" s="318" t="s">
        <v>336</v>
      </c>
      <c r="C20" s="321" t="s">
        <v>337</v>
      </c>
      <c r="D20" s="331" t="s">
        <v>341</v>
      </c>
      <c r="E20" s="332">
        <v>2</v>
      </c>
      <c r="F20" s="333">
        <v>8548</v>
      </c>
      <c r="G20" s="253"/>
      <c r="H20" s="297">
        <v>0.18</v>
      </c>
      <c r="I20" s="282"/>
      <c r="J20" s="253"/>
      <c r="K20" s="250" t="str">
        <f t="shared" si="0"/>
        <v>Included</v>
      </c>
      <c r="L20" s="317">
        <f t="shared" si="1"/>
        <v>0.18</v>
      </c>
      <c r="N20" s="252"/>
    </row>
    <row r="21" spans="1:14">
      <c r="A21" s="275"/>
      <c r="B21" s="288" t="s">
        <v>275</v>
      </c>
      <c r="C21" s="288"/>
      <c r="D21" s="276"/>
      <c r="E21" s="325"/>
      <c r="F21" s="277"/>
      <c r="G21" s="277"/>
      <c r="H21" s="277"/>
      <c r="I21" s="277"/>
      <c r="J21" s="277"/>
      <c r="K21" s="277">
        <f>SUM(K17:K20)</f>
        <v>0</v>
      </c>
      <c r="L21" s="214"/>
      <c r="N21" s="252">
        <f t="shared" ref="N21:N22" si="2">J21*(1-$N$16)</f>
        <v>0</v>
      </c>
    </row>
    <row r="22" spans="1:14">
      <c r="A22" s="275"/>
      <c r="B22" s="288" t="s">
        <v>276</v>
      </c>
      <c r="C22" s="288"/>
      <c r="D22" s="276"/>
      <c r="E22" s="326"/>
      <c r="F22" s="278"/>
      <c r="G22" s="278"/>
      <c r="H22" s="278"/>
      <c r="I22" s="278"/>
      <c r="J22" s="277"/>
      <c r="K22" s="277">
        <f>SUMPRODUCT(L17:L20,K17:K20)</f>
        <v>0</v>
      </c>
      <c r="L22" s="214"/>
      <c r="N22" s="252">
        <f t="shared" si="2"/>
        <v>0</v>
      </c>
    </row>
    <row r="23" spans="1:14" ht="27.95" hidden="1" customHeight="1">
      <c r="A23" s="279"/>
      <c r="B23" s="288" t="s">
        <v>260</v>
      </c>
      <c r="C23" s="288"/>
      <c r="D23" s="280"/>
      <c r="E23" s="279"/>
      <c r="F23" s="280"/>
      <c r="G23" s="280"/>
      <c r="H23" s="280"/>
      <c r="I23" s="280"/>
      <c r="J23" s="280"/>
      <c r="K23" s="280"/>
    </row>
    <row r="24" spans="1:14">
      <c r="A24" s="279"/>
      <c r="B24" s="288" t="s">
        <v>277</v>
      </c>
      <c r="C24" s="288"/>
      <c r="D24" s="280"/>
      <c r="E24" s="279"/>
      <c r="F24" s="280"/>
      <c r="G24" s="280"/>
      <c r="H24" s="280"/>
      <c r="I24" s="280"/>
      <c r="J24" s="280"/>
      <c r="K24" s="281">
        <f>K21+K22</f>
        <v>0</v>
      </c>
    </row>
    <row r="25" spans="1:14" ht="27.95" customHeight="1"/>
    <row r="26" spans="1:14" ht="27.95" customHeight="1">
      <c r="A26" s="257" t="s">
        <v>220</v>
      </c>
      <c r="B26" s="258">
        <f>'Names of Bidder'!D20</f>
        <v>0</v>
      </c>
      <c r="C26" s="258"/>
      <c r="D26" s="259"/>
      <c r="E26" s="314"/>
      <c r="F26" s="260"/>
      <c r="G26" s="260"/>
      <c r="H26" s="260"/>
      <c r="I26" s="260"/>
      <c r="J26" s="213"/>
      <c r="K26" s="213"/>
    </row>
    <row r="27" spans="1:14" ht="27.95" customHeight="1">
      <c r="A27" s="257" t="s">
        <v>221</v>
      </c>
      <c r="B27" s="258">
        <f>'Names of Bidder'!D21</f>
        <v>0</v>
      </c>
      <c r="C27" s="258"/>
      <c r="D27" s="213"/>
      <c r="F27" s="261"/>
      <c r="G27" s="261"/>
      <c r="H27" s="261"/>
      <c r="I27" s="261" t="s">
        <v>222</v>
      </c>
      <c r="J27" s="262">
        <f>'Names of Bidder'!D17</f>
        <v>0</v>
      </c>
      <c r="K27" s="213"/>
    </row>
    <row r="28" spans="1:14" ht="27.95" customHeight="1">
      <c r="A28" s="263"/>
      <c r="B28" s="264"/>
      <c r="C28" s="264"/>
      <c r="D28" s="265"/>
      <c r="F28" s="261"/>
      <c r="G28" s="261"/>
      <c r="H28" s="261"/>
      <c r="I28" s="261" t="s">
        <v>223</v>
      </c>
      <c r="J28" s="262">
        <f>'Names of Bidder'!D18</f>
        <v>0</v>
      </c>
      <c r="K28" s="265"/>
    </row>
    <row r="29" spans="1:14" ht="27.95" customHeight="1">
      <c r="A29" s="257"/>
      <c r="B29" s="258"/>
      <c r="C29" s="258"/>
      <c r="D29" s="259"/>
      <c r="E29" s="327"/>
      <c r="F29" s="261"/>
      <c r="G29" s="261"/>
      <c r="H29" s="261"/>
      <c r="I29" s="261"/>
      <c r="J29" s="213"/>
      <c r="K29" s="213"/>
    </row>
    <row r="67" spans="1:11">
      <c r="A67" s="266"/>
      <c r="B67" s="266"/>
      <c r="C67" s="266"/>
      <c r="D67" s="266"/>
      <c r="E67" s="266"/>
      <c r="F67" s="266"/>
      <c r="G67" s="266"/>
      <c r="H67" s="266"/>
      <c r="I67" s="266"/>
      <c r="J67" s="266"/>
      <c r="K67" s="266"/>
    </row>
    <row r="68" spans="1:11">
      <c r="A68" s="266"/>
      <c r="B68" s="266"/>
      <c r="C68" s="266"/>
      <c r="D68" s="266"/>
      <c r="E68" s="266"/>
      <c r="F68" s="266"/>
      <c r="G68" s="266"/>
      <c r="H68" s="266"/>
      <c r="I68" s="266"/>
      <c r="J68" s="266"/>
      <c r="K68" s="266"/>
    </row>
    <row r="69" spans="1:11">
      <c r="A69" s="266"/>
      <c r="B69" s="266"/>
      <c r="C69" s="266"/>
      <c r="D69" s="266"/>
      <c r="E69" s="266"/>
      <c r="F69" s="266"/>
      <c r="G69" s="266"/>
      <c r="H69" s="266"/>
      <c r="I69" s="266"/>
      <c r="J69" s="266"/>
      <c r="K69" s="266"/>
    </row>
    <row r="70" spans="1:11">
      <c r="A70" s="266"/>
      <c r="B70" s="266"/>
      <c r="C70" s="266"/>
      <c r="D70" s="266"/>
      <c r="E70" s="266"/>
      <c r="F70" s="266"/>
      <c r="G70" s="266"/>
      <c r="H70" s="266"/>
      <c r="I70" s="266"/>
      <c r="J70" s="266"/>
      <c r="K70" s="266"/>
    </row>
    <row r="71" spans="1:11">
      <c r="A71" s="266"/>
      <c r="B71" s="266"/>
      <c r="C71" s="266"/>
      <c r="D71" s="266"/>
      <c r="E71" s="266"/>
      <c r="F71" s="266"/>
      <c r="G71" s="266"/>
      <c r="H71" s="266"/>
      <c r="I71" s="266"/>
      <c r="J71" s="266"/>
      <c r="K71" s="266"/>
    </row>
    <row r="72" spans="1:11">
      <c r="A72" s="266"/>
      <c r="B72" s="266"/>
      <c r="C72" s="266"/>
      <c r="D72" s="266"/>
      <c r="E72" s="266"/>
      <c r="F72" s="266"/>
      <c r="G72" s="266"/>
      <c r="H72" s="266"/>
      <c r="I72" s="266"/>
      <c r="J72" s="266"/>
      <c r="K72" s="266"/>
    </row>
    <row r="73" spans="1:11">
      <c r="A73" s="266"/>
      <c r="B73" s="266"/>
      <c r="C73" s="266"/>
      <c r="D73" s="266"/>
      <c r="E73" s="266"/>
      <c r="F73" s="266"/>
      <c r="G73" s="266"/>
      <c r="H73" s="266"/>
      <c r="I73" s="266"/>
      <c r="J73" s="266"/>
      <c r="K73" s="266"/>
    </row>
    <row r="74" spans="1:11">
      <c r="A74" s="266"/>
      <c r="B74" s="266"/>
      <c r="C74" s="266"/>
      <c r="D74" s="266"/>
      <c r="E74" s="266"/>
      <c r="F74" s="266"/>
      <c r="G74" s="266"/>
      <c r="H74" s="266"/>
      <c r="I74" s="266"/>
      <c r="J74" s="266"/>
      <c r="K74" s="266"/>
    </row>
    <row r="75" spans="1:11">
      <c r="A75" s="266"/>
      <c r="B75" s="266"/>
      <c r="C75" s="266"/>
      <c r="D75" s="266"/>
      <c r="E75" s="266"/>
      <c r="F75" s="266"/>
      <c r="G75" s="266"/>
      <c r="H75" s="266"/>
      <c r="I75" s="266"/>
      <c r="J75" s="266"/>
      <c r="K75" s="266"/>
    </row>
    <row r="76" spans="1:11">
      <c r="A76" s="266"/>
      <c r="B76" s="266"/>
      <c r="C76" s="266"/>
      <c r="D76" s="266"/>
      <c r="E76" s="266"/>
      <c r="F76" s="266"/>
      <c r="G76" s="266"/>
      <c r="H76" s="266"/>
      <c r="I76" s="266"/>
      <c r="J76" s="266"/>
      <c r="K76" s="266"/>
    </row>
    <row r="77" spans="1:11">
      <c r="A77" s="266"/>
      <c r="B77" s="266"/>
      <c r="C77" s="266"/>
      <c r="D77" s="266"/>
      <c r="E77" s="266"/>
      <c r="F77" s="266"/>
      <c r="G77" s="266"/>
      <c r="H77" s="266"/>
      <c r="I77" s="266"/>
      <c r="J77" s="266"/>
      <c r="K77" s="266"/>
    </row>
    <row r="78" spans="1:11">
      <c r="A78" s="266"/>
      <c r="B78" s="266"/>
      <c r="C78" s="266"/>
      <c r="D78" s="266"/>
      <c r="E78" s="266"/>
      <c r="F78" s="266"/>
      <c r="G78" s="266"/>
      <c r="H78" s="266"/>
      <c r="I78" s="266"/>
      <c r="J78" s="266"/>
      <c r="K78" s="266"/>
    </row>
    <row r="79" spans="1:11">
      <c r="A79" s="266"/>
      <c r="B79" s="266"/>
      <c r="C79" s="266"/>
      <c r="D79" s="266"/>
      <c r="E79" s="266"/>
      <c r="F79" s="266"/>
      <c r="G79" s="266"/>
      <c r="H79" s="266"/>
      <c r="I79" s="266"/>
      <c r="J79" s="266"/>
      <c r="K79" s="266"/>
    </row>
    <row r="80" spans="1:11">
      <c r="A80" s="266"/>
      <c r="B80" s="266"/>
      <c r="C80" s="266"/>
      <c r="D80" s="266"/>
      <c r="E80" s="266"/>
      <c r="F80" s="266"/>
      <c r="G80" s="266"/>
      <c r="H80" s="266"/>
      <c r="I80" s="266"/>
      <c r="J80" s="266"/>
      <c r="K80" s="266"/>
    </row>
    <row r="81" spans="1:11">
      <c r="A81" s="266"/>
      <c r="B81" s="266"/>
      <c r="C81" s="266"/>
      <c r="D81" s="266"/>
      <c r="E81" s="266"/>
      <c r="F81" s="266"/>
      <c r="G81" s="266"/>
      <c r="H81" s="266"/>
      <c r="I81" s="266"/>
      <c r="J81" s="266"/>
      <c r="K81" s="266"/>
    </row>
    <row r="82" spans="1:11">
      <c r="A82" s="266"/>
      <c r="B82" s="266"/>
      <c r="C82" s="266"/>
      <c r="D82" s="266"/>
      <c r="E82" s="266"/>
      <c r="F82" s="266"/>
      <c r="G82" s="266"/>
      <c r="H82" s="266"/>
      <c r="I82" s="266"/>
      <c r="J82" s="266"/>
      <c r="K82" s="266"/>
    </row>
    <row r="83" spans="1:11">
      <c r="A83" s="266"/>
      <c r="B83" s="266"/>
      <c r="C83" s="266"/>
      <c r="D83" s="266"/>
      <c r="E83" s="266"/>
      <c r="F83" s="266"/>
      <c r="G83" s="266"/>
      <c r="H83" s="266"/>
      <c r="I83" s="266"/>
      <c r="J83" s="266"/>
      <c r="K83" s="266"/>
    </row>
    <row r="84" spans="1:11">
      <c r="A84" s="266"/>
      <c r="B84" s="266"/>
      <c r="C84" s="266"/>
      <c r="D84" s="266"/>
      <c r="E84" s="266"/>
      <c r="F84" s="266"/>
      <c r="G84" s="266"/>
      <c r="H84" s="266"/>
      <c r="I84" s="266"/>
      <c r="J84" s="266"/>
      <c r="K84" s="266"/>
    </row>
    <row r="85" spans="1:11">
      <c r="A85" s="266"/>
      <c r="B85" s="266"/>
      <c r="C85" s="266"/>
      <c r="D85" s="266"/>
      <c r="E85" s="266"/>
      <c r="F85" s="266"/>
      <c r="G85" s="266"/>
      <c r="H85" s="266"/>
      <c r="I85" s="266"/>
      <c r="J85" s="266"/>
      <c r="K85" s="266"/>
    </row>
    <row r="86" spans="1:11">
      <c r="A86" s="266"/>
      <c r="B86" s="266"/>
      <c r="C86" s="266"/>
      <c r="D86" s="266"/>
      <c r="E86" s="266"/>
      <c r="F86" s="266"/>
      <c r="G86" s="266"/>
      <c r="H86" s="266"/>
      <c r="I86" s="266"/>
      <c r="J86" s="266"/>
      <c r="K86" s="266"/>
    </row>
    <row r="87" spans="1:11">
      <c r="A87" s="266"/>
      <c r="B87" s="266"/>
      <c r="C87" s="266"/>
      <c r="D87" s="266"/>
      <c r="E87" s="266"/>
      <c r="F87" s="266"/>
      <c r="G87" s="266"/>
      <c r="H87" s="266"/>
      <c r="I87" s="266"/>
      <c r="J87" s="266"/>
      <c r="K87" s="266"/>
    </row>
    <row r="88" spans="1:11">
      <c r="A88" s="266"/>
      <c r="B88" s="266"/>
      <c r="C88" s="266"/>
      <c r="D88" s="266"/>
      <c r="E88" s="266"/>
      <c r="F88" s="266"/>
      <c r="G88" s="266"/>
      <c r="H88" s="266"/>
      <c r="I88" s="266"/>
      <c r="J88" s="266"/>
      <c r="K88" s="266"/>
    </row>
    <row r="89" spans="1:11">
      <c r="A89" s="266"/>
      <c r="B89" s="266"/>
      <c r="C89" s="266"/>
      <c r="D89" s="266"/>
      <c r="E89" s="266"/>
      <c r="F89" s="266"/>
      <c r="G89" s="266"/>
      <c r="H89" s="266"/>
      <c r="I89" s="266"/>
      <c r="J89" s="266"/>
      <c r="K89" s="266"/>
    </row>
    <row r="90" spans="1:11">
      <c r="A90" s="266"/>
      <c r="B90" s="267"/>
      <c r="C90" s="267"/>
      <c r="D90" s="268"/>
      <c r="E90" s="266"/>
      <c r="F90" s="268"/>
      <c r="G90" s="268"/>
      <c r="H90" s="268"/>
      <c r="I90" s="268"/>
      <c r="J90" s="268"/>
      <c r="K90" s="268"/>
    </row>
    <row r="91" spans="1:11">
      <c r="A91" s="266"/>
      <c r="B91" s="267"/>
      <c r="C91" s="267"/>
      <c r="D91" s="268"/>
      <c r="E91" s="266"/>
      <c r="F91" s="268"/>
      <c r="G91" s="268"/>
      <c r="H91" s="268"/>
      <c r="I91" s="268"/>
      <c r="J91" s="268"/>
      <c r="K91" s="268"/>
    </row>
    <row r="92" spans="1:11">
      <c r="A92" s="266"/>
      <c r="B92" s="267"/>
      <c r="C92" s="267"/>
      <c r="D92" s="268"/>
      <c r="E92" s="266"/>
      <c r="F92" s="268"/>
      <c r="G92" s="268"/>
      <c r="H92" s="268"/>
      <c r="I92" s="268"/>
      <c r="J92" s="268"/>
      <c r="K92" s="268"/>
    </row>
    <row r="93" spans="1:11">
      <c r="A93" s="266"/>
      <c r="B93" s="267"/>
      <c r="C93" s="267"/>
      <c r="D93" s="268"/>
      <c r="E93" s="266"/>
      <c r="F93" s="268"/>
      <c r="G93" s="268"/>
      <c r="H93" s="268"/>
      <c r="I93" s="268"/>
      <c r="J93" s="268"/>
      <c r="K93" s="268"/>
    </row>
    <row r="94" spans="1:11">
      <c r="A94" s="266"/>
      <c r="B94" s="267"/>
      <c r="C94" s="267"/>
      <c r="D94" s="268"/>
      <c r="E94" s="266"/>
      <c r="F94" s="268"/>
      <c r="G94" s="268"/>
      <c r="H94" s="268"/>
      <c r="I94" s="268"/>
      <c r="J94" s="268"/>
      <c r="K94" s="268"/>
    </row>
    <row r="95" spans="1:11">
      <c r="A95" s="266"/>
      <c r="B95" s="267"/>
      <c r="C95" s="267"/>
      <c r="D95" s="268"/>
      <c r="E95" s="266"/>
      <c r="F95" s="268"/>
      <c r="G95" s="268"/>
      <c r="H95" s="268"/>
      <c r="I95" s="268"/>
      <c r="J95" s="268"/>
      <c r="K95" s="268"/>
    </row>
    <row r="96" spans="1:11">
      <c r="A96" s="266"/>
      <c r="B96" s="267"/>
      <c r="C96" s="267"/>
      <c r="D96" s="268"/>
      <c r="E96" s="266"/>
      <c r="F96" s="268"/>
      <c r="G96" s="268"/>
      <c r="H96" s="268"/>
      <c r="I96" s="268"/>
      <c r="J96" s="268"/>
      <c r="K96" s="268"/>
    </row>
    <row r="97" spans="1:11">
      <c r="A97" s="266"/>
      <c r="B97" s="267"/>
      <c r="C97" s="267"/>
      <c r="D97" s="268"/>
      <c r="E97" s="266"/>
      <c r="F97" s="268"/>
      <c r="G97" s="268"/>
      <c r="H97" s="268"/>
      <c r="I97" s="268"/>
      <c r="J97" s="268"/>
      <c r="K97" s="268"/>
    </row>
    <row r="98" spans="1:11">
      <c r="A98" s="266"/>
      <c r="B98" s="267"/>
      <c r="C98" s="267"/>
      <c r="D98" s="268"/>
      <c r="E98" s="266"/>
      <c r="F98" s="268"/>
      <c r="G98" s="268"/>
      <c r="H98" s="268"/>
      <c r="I98" s="268"/>
      <c r="J98" s="268"/>
      <c r="K98" s="268"/>
    </row>
    <row r="99" spans="1:11">
      <c r="A99" s="266"/>
      <c r="B99" s="267"/>
      <c r="C99" s="267"/>
      <c r="D99" s="268"/>
      <c r="E99" s="266"/>
      <c r="F99" s="268"/>
      <c r="G99" s="268"/>
      <c r="H99" s="268"/>
      <c r="I99" s="268"/>
      <c r="J99" s="268"/>
      <c r="K99" s="268"/>
    </row>
    <row r="100" spans="1:11">
      <c r="A100" s="266"/>
      <c r="B100" s="267"/>
      <c r="C100" s="267"/>
      <c r="D100" s="268"/>
      <c r="E100" s="266"/>
      <c r="F100" s="268"/>
      <c r="G100" s="268"/>
      <c r="H100" s="268"/>
      <c r="I100" s="268"/>
      <c r="J100" s="268"/>
      <c r="K100" s="268"/>
    </row>
    <row r="101" spans="1:11">
      <c r="A101" s="266"/>
      <c r="B101" s="267"/>
      <c r="C101" s="267"/>
      <c r="D101" s="268"/>
      <c r="E101" s="266"/>
      <c r="F101" s="268"/>
      <c r="G101" s="268"/>
      <c r="H101" s="268"/>
      <c r="I101" s="268"/>
      <c r="J101" s="268"/>
      <c r="K101" s="268"/>
    </row>
    <row r="102" spans="1:11">
      <c r="A102" s="266"/>
      <c r="B102" s="267"/>
      <c r="C102" s="267"/>
      <c r="D102" s="268"/>
      <c r="E102" s="266"/>
      <c r="F102" s="268"/>
      <c r="G102" s="268"/>
      <c r="H102" s="268"/>
      <c r="I102" s="268"/>
      <c r="J102" s="268"/>
      <c r="K102" s="268"/>
    </row>
    <row r="103" spans="1:11">
      <c r="A103" s="266"/>
      <c r="B103" s="267"/>
      <c r="C103" s="267"/>
      <c r="D103" s="268"/>
      <c r="E103" s="266"/>
      <c r="F103" s="268"/>
      <c r="G103" s="268"/>
      <c r="H103" s="268"/>
      <c r="I103" s="268"/>
      <c r="J103" s="268"/>
      <c r="K103" s="268"/>
    </row>
    <row r="104" spans="1:11">
      <c r="A104" s="266"/>
      <c r="B104" s="267"/>
      <c r="C104" s="267"/>
      <c r="D104" s="268"/>
      <c r="E104" s="266"/>
      <c r="F104" s="268"/>
      <c r="G104" s="268"/>
      <c r="H104" s="268"/>
      <c r="I104" s="268"/>
      <c r="J104" s="268"/>
      <c r="K104" s="268"/>
    </row>
    <row r="105" spans="1:11">
      <c r="A105" s="266"/>
      <c r="B105" s="267"/>
      <c r="C105" s="267"/>
      <c r="D105" s="268"/>
      <c r="E105" s="266"/>
      <c r="F105" s="268"/>
      <c r="G105" s="268"/>
      <c r="H105" s="268"/>
      <c r="I105" s="268"/>
      <c r="J105" s="268"/>
      <c r="K105" s="268"/>
    </row>
    <row r="106" spans="1:11">
      <c r="A106" s="266"/>
      <c r="B106" s="267"/>
      <c r="C106" s="267"/>
      <c r="D106" s="268"/>
      <c r="E106" s="266"/>
      <c r="F106" s="268"/>
      <c r="G106" s="268"/>
      <c r="H106" s="268"/>
      <c r="I106" s="268"/>
      <c r="J106" s="268"/>
      <c r="K106" s="268"/>
    </row>
    <row r="107" spans="1:11">
      <c r="A107" s="266"/>
      <c r="B107" s="267"/>
      <c r="C107" s="267"/>
      <c r="D107" s="268"/>
      <c r="E107" s="266"/>
      <c r="F107" s="268"/>
      <c r="G107" s="268"/>
      <c r="H107" s="268"/>
      <c r="I107" s="268"/>
      <c r="J107" s="268"/>
      <c r="K107" s="268"/>
    </row>
  </sheetData>
  <sheetProtection password="EE4F" sheet="1" selectLockedCells="1"/>
  <customSheetViews>
    <customSheetView guid="{7E37D0FD-9786-4A30-A877-91D7F3F2D059}" scale="115" showPageBreaks="1" showGridLines="0" printArea="1" hiddenRows="1" hiddenColumns="1" view="pageBreakPreview" topLeftCell="A10">
      <selection activeCell="G17" sqref="G17"/>
      <pageMargins left="0.51181102362204722" right="0.27559055118110237" top="0.51181102362204722" bottom="0.86614173228346458" header="0.23622047244094491" footer="0.23622047244094491"/>
      <printOptions horizontalCentered="1"/>
      <pageSetup paperSize="9" scale="79" fitToHeight="5" orientation="landscape" horizontalDpi="4294967295" verticalDpi="4294967295" r:id="rId1"/>
      <headerFooter alignWithMargins="0">
        <oddFooter>&amp;R&amp;"Book Antiqua,Bold"&amp;10Schedule-5/ Page &amp;P of &amp;N</oddFooter>
      </headerFooter>
    </customSheetView>
    <customSheetView guid="{F9C63928-D54C-449A-864F-E2728613909C}" scale="115" showPageBreaks="1" showGridLines="0" printArea="1" hiddenRows="1" hiddenColumns="1" view="pageBreakPreview" topLeftCell="A5">
      <selection activeCell="G17" sqref="G17"/>
      <pageMargins left="0.51181102362204722" right="0.27559055118110237" top="0.51181102362204722" bottom="0.86614173228346458" header="0.23622047244094491" footer="0.23622047244094491"/>
      <printOptions horizontalCentered="1"/>
      <pageSetup paperSize="9" scale="79" fitToHeight="5" orientation="landscape" horizontalDpi="4294967295" verticalDpi="4294967295" r:id="rId2"/>
      <headerFooter alignWithMargins="0">
        <oddFooter>&amp;R&amp;"Book Antiqua,Bold"&amp;10Schedule-5/ Page &amp;P of &amp;N</oddFooter>
      </headerFooter>
    </customSheetView>
    <customSheetView guid="{4C2A6BCE-1067-41DA-B8E4-030BD18363EA}" scale="115" showPageBreaks="1" showGridLines="0" printArea="1" hiddenRows="1" hiddenColumns="1" view="pageBreakPreview" topLeftCell="G14">
      <selection activeCell="J17" sqref="J17"/>
      <pageMargins left="0.51181102362204722" right="0.27559055118110237" top="0.51181102362204722" bottom="0.86614173228346458" header="0.23622047244094491" footer="0.23622047244094491"/>
      <printOptions horizontalCentered="1"/>
      <pageSetup paperSize="9" scale="79" fitToHeight="5" orientation="landscape" horizontalDpi="4294967295" verticalDpi="4294967295" r:id="rId3"/>
      <headerFooter alignWithMargins="0">
        <oddFooter>&amp;R&amp;"Book Antiqua,Bold"&amp;10Schedule-5/ Page &amp;P of &amp;N</oddFooter>
      </headerFooter>
    </customSheetView>
    <customSheetView guid="{521B9B62-B5E4-4E18-A682-03EC47CAA2D7}" scale="115" showPageBreaks="1" showGridLines="0" printArea="1" hiddenRows="1" hiddenColumns="1" view="pageBreakPreview" topLeftCell="A10">
      <selection activeCell="G17" sqref="G17"/>
      <pageMargins left="0.51181102362204722" right="0.27559055118110237" top="0.51181102362204722" bottom="0.86614173228346458" header="0.23622047244094491" footer="0.23622047244094491"/>
      <printOptions horizontalCentered="1"/>
      <pageSetup paperSize="9" scale="79" fitToHeight="5" orientation="landscape" horizontalDpi="4294967295" verticalDpi="4294967295" r:id="rId4"/>
      <headerFooter alignWithMargins="0">
        <oddFooter>&amp;R&amp;"Book Antiqua,Bold"&amp;10Schedule-5/ Page &amp;P of &amp;N</oddFooter>
      </headerFooter>
    </customSheetView>
  </customSheetViews>
  <mergeCells count="11">
    <mergeCell ref="AB3:AC3"/>
    <mergeCell ref="A5:K5"/>
    <mergeCell ref="A8:E8"/>
    <mergeCell ref="B9:E9"/>
    <mergeCell ref="B10:E10"/>
    <mergeCell ref="B11:E11"/>
    <mergeCell ref="B12:E12"/>
    <mergeCell ref="Q14:R14"/>
    <mergeCell ref="T14:U14"/>
    <mergeCell ref="A3:K3"/>
    <mergeCell ref="A13:B13"/>
  </mergeCells>
  <conditionalFormatting sqref="I17:J20">
    <cfRule type="expression" dxfId="1" priority="3" stopIfTrue="1">
      <formula>D17&gt;0</formula>
    </cfRule>
  </conditionalFormatting>
  <conditionalFormatting sqref="G17:G20">
    <cfRule type="expression" dxfId="0" priority="4" stopIfTrue="1">
      <formula>A17&gt;0</formula>
    </cfRule>
  </conditionalFormatting>
  <dataValidations count="3">
    <dataValidation type="list" operator="greaterThan" allowBlank="1" showInputMessage="1" showErrorMessage="1" error="Enter only Numeric value greater than zero or leave the cell blank !" sqref="I17:I20">
      <formula1>"0%,5%,12%,18%,28%"</formula1>
    </dataValidation>
    <dataValidation type="decimal" operator="greaterThan" allowBlank="1" showInputMessage="1" showErrorMessage="1" error="Enter only Numeric value greater than zero or leave the cell blank !" sqref="J17:J20">
      <formula1>0</formula1>
    </dataValidation>
    <dataValidation operator="greaterThan" allowBlank="1" showInputMessage="1" showErrorMessage="1" error="Enter only Numeric value greater than zero or leave the cell blank !" sqref="G17:G20"/>
  </dataValidations>
  <printOptions horizontalCentered="1"/>
  <pageMargins left="0.51181102362204722" right="0.27559055118110237" top="0.51181102362204722" bottom="0.86614173228346458" header="0.23622047244094491" footer="0.23622047244094491"/>
  <pageSetup paperSize="9" scale="79" fitToHeight="5" orientation="landscape" horizontalDpi="4294967295" verticalDpi="4294967295" r:id="rId5"/>
  <headerFooter alignWithMargins="0">
    <oddFooter>&amp;R&amp;"Book Antiqua,Bold"&amp;10Schedule-5/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G32"/>
  <sheetViews>
    <sheetView showGridLines="0" view="pageBreakPreview" topLeftCell="A13" zoomScale="85" zoomScaleSheetLayoutView="85" workbookViewId="0">
      <selection activeCell="B21" sqref="B21:C21"/>
    </sheetView>
  </sheetViews>
  <sheetFormatPr defaultColWidth="10" defaultRowHeight="16.5"/>
  <cols>
    <col min="1" max="1" width="10.625" style="23" customWidth="1"/>
    <col min="2" max="2" width="27.5" style="23" customWidth="1"/>
    <col min="3" max="3" width="21" style="23" customWidth="1"/>
    <col min="4" max="4" width="34.375" style="23" customWidth="1"/>
    <col min="5" max="5" width="10" style="21"/>
    <col min="6" max="6" width="0" style="21" hidden="1" customWidth="1"/>
    <col min="7" max="16384" width="10" style="21"/>
  </cols>
  <sheetData>
    <row r="1" spans="1:7" ht="18" customHeight="1">
      <c r="A1" s="46" t="str">
        <f>Cover!B3</f>
        <v>ER-II/KOL/CS/I-2597/Rfx-5002001519 DATED 11.01.2021</v>
      </c>
      <c r="B1" s="47"/>
      <c r="C1" s="49"/>
      <c r="D1" s="50" t="s">
        <v>308</v>
      </c>
    </row>
    <row r="2" spans="1:7" ht="18" customHeight="1">
      <c r="A2" s="40"/>
      <c r="B2" s="51"/>
      <c r="C2" s="53"/>
      <c r="D2" s="53"/>
    </row>
    <row r="3" spans="1:7" ht="29.25" customHeight="1">
      <c r="A3" s="488" t="str">
        <f>Cover!$B$2</f>
        <v>Procurement of New Battery Bank sets at Dalkhola and Berhampore substations in ER-II</v>
      </c>
      <c r="B3" s="488"/>
      <c r="C3" s="488"/>
      <c r="D3" s="488"/>
      <c r="E3" s="29"/>
      <c r="F3" s="29"/>
    </row>
    <row r="4" spans="1:7" ht="21.95" customHeight="1">
      <c r="A4" s="489" t="s">
        <v>210</v>
      </c>
      <c r="B4" s="489"/>
      <c r="C4" s="489"/>
      <c r="D4" s="489"/>
    </row>
    <row r="5" spans="1:7" ht="18" customHeight="1">
      <c r="A5" s="22"/>
    </row>
    <row r="6" spans="1:7" ht="18" customHeight="1">
      <c r="A6" s="20"/>
      <c r="D6" s="37" t="s">
        <v>215</v>
      </c>
    </row>
    <row r="7" spans="1:7">
      <c r="A7" s="490"/>
      <c r="B7" s="490"/>
      <c r="C7" s="490"/>
      <c r="D7" s="311" t="s">
        <v>327</v>
      </c>
      <c r="E7" s="309"/>
      <c r="F7" s="309"/>
      <c r="G7" s="309"/>
    </row>
    <row r="8" spans="1:7" ht="18" customHeight="1">
      <c r="A8" s="24" t="s">
        <v>224</v>
      </c>
      <c r="B8" s="491">
        <f>'Names of Bidder'!D7</f>
        <v>0</v>
      </c>
      <c r="C8" s="491"/>
      <c r="D8" s="311" t="s">
        <v>328</v>
      </c>
      <c r="E8" s="310"/>
      <c r="F8" s="310"/>
      <c r="G8" s="310"/>
    </row>
    <row r="9" spans="1:7" ht="18" customHeight="1">
      <c r="A9" s="24" t="s">
        <v>225</v>
      </c>
      <c r="B9" s="491">
        <f>'Names of Bidder'!D8</f>
        <v>0</v>
      </c>
      <c r="C9" s="491"/>
      <c r="D9" s="311" t="s">
        <v>329</v>
      </c>
      <c r="E9" s="310"/>
      <c r="F9" s="310"/>
      <c r="G9" s="310"/>
    </row>
    <row r="10" spans="1:7" ht="18" customHeight="1">
      <c r="A10" s="25"/>
      <c r="B10" s="491">
        <f>'Names of Bidder'!D9</f>
        <v>0</v>
      </c>
      <c r="C10" s="491"/>
      <c r="D10" s="311" t="s">
        <v>330</v>
      </c>
      <c r="E10" s="310"/>
      <c r="F10" s="310"/>
      <c r="G10" s="213"/>
    </row>
    <row r="11" spans="1:7" ht="18" customHeight="1">
      <c r="A11" s="25"/>
      <c r="B11" s="491">
        <f>'Names of Bidder'!D10</f>
        <v>0</v>
      </c>
      <c r="C11" s="491"/>
      <c r="D11" s="311" t="s">
        <v>331</v>
      </c>
      <c r="E11" s="310"/>
      <c r="F11" s="213"/>
      <c r="G11" s="234"/>
    </row>
    <row r="12" spans="1:7" ht="18" customHeight="1">
      <c r="A12" s="30"/>
      <c r="B12" s="30"/>
      <c r="C12" s="30"/>
      <c r="D12" s="39"/>
    </row>
    <row r="13" spans="1:7" ht="21.95" customHeight="1">
      <c r="A13" s="31" t="s">
        <v>205</v>
      </c>
      <c r="B13" s="492" t="s">
        <v>201</v>
      </c>
      <c r="C13" s="493"/>
      <c r="D13" s="32" t="s">
        <v>206</v>
      </c>
    </row>
    <row r="14" spans="1:7" ht="21.95" customHeight="1">
      <c r="A14" s="26" t="s">
        <v>207</v>
      </c>
      <c r="B14" s="500" t="s">
        <v>226</v>
      </c>
      <c r="C14" s="500"/>
      <c r="D14" s="41">
        <f>+'Sch-1'!K21</f>
        <v>0</v>
      </c>
      <c r="F14" s="21">
        <f>D14*1.18</f>
        <v>0</v>
      </c>
    </row>
    <row r="15" spans="1:7" ht="35.1" customHeight="1">
      <c r="A15" s="33"/>
      <c r="B15" s="503" t="s">
        <v>248</v>
      </c>
      <c r="C15" s="504"/>
      <c r="D15" s="27"/>
    </row>
    <row r="16" spans="1:7" ht="21" customHeight="1">
      <c r="A16" s="26" t="s">
        <v>208</v>
      </c>
      <c r="B16" s="500" t="s">
        <v>227</v>
      </c>
      <c r="C16" s="500"/>
      <c r="D16" s="41">
        <f>+'Sch-2'!H21</f>
        <v>0</v>
      </c>
      <c r="F16" s="21">
        <f>1.05*D16</f>
        <v>0</v>
      </c>
    </row>
    <row r="17" spans="1:6" ht="36" customHeight="1">
      <c r="A17" s="33"/>
      <c r="B17" s="501" t="s">
        <v>279</v>
      </c>
      <c r="C17" s="502"/>
      <c r="D17" s="27"/>
    </row>
    <row r="18" spans="1:6" ht="21.95" customHeight="1">
      <c r="A18" s="26" t="s">
        <v>293</v>
      </c>
      <c r="B18" s="500" t="s">
        <v>280</v>
      </c>
      <c r="C18" s="500"/>
      <c r="D18" s="41">
        <f>+'Sch-3'!K22</f>
        <v>0</v>
      </c>
      <c r="F18" s="21">
        <f>1.18*D18</f>
        <v>0</v>
      </c>
    </row>
    <row r="19" spans="1:6" ht="30" customHeight="1">
      <c r="A19" s="33"/>
      <c r="B19" s="501" t="s">
        <v>318</v>
      </c>
      <c r="C19" s="502"/>
      <c r="D19" s="27"/>
    </row>
    <row r="20" spans="1:6" ht="21.95" customHeight="1">
      <c r="A20" s="26" t="s">
        <v>209</v>
      </c>
      <c r="B20" s="500" t="s">
        <v>228</v>
      </c>
      <c r="C20" s="500"/>
      <c r="D20" s="65">
        <f>+'Sch-1'!K22+'Sch-3'!K23</f>
        <v>0</v>
      </c>
    </row>
    <row r="21" spans="1:6" ht="28.5" customHeight="1">
      <c r="A21" s="33"/>
      <c r="B21" s="501" t="s">
        <v>284</v>
      </c>
      <c r="C21" s="502"/>
      <c r="D21" s="27"/>
    </row>
    <row r="22" spans="1:6" ht="30" customHeight="1">
      <c r="A22" s="26" t="s">
        <v>294</v>
      </c>
      <c r="B22" s="500" t="s">
        <v>285</v>
      </c>
      <c r="C22" s="500"/>
      <c r="D22" s="41">
        <f>+'Sch-5'!K24</f>
        <v>0</v>
      </c>
    </row>
    <row r="23" spans="1:6" ht="36.75" customHeight="1">
      <c r="A23" s="33"/>
      <c r="B23" s="501" t="s">
        <v>286</v>
      </c>
      <c r="C23" s="502"/>
      <c r="D23" s="179"/>
    </row>
    <row r="24" spans="1:6" ht="15.75">
      <c r="A24" s="505">
        <v>6</v>
      </c>
      <c r="B24" s="487" t="s">
        <v>287</v>
      </c>
      <c r="C24" s="487"/>
      <c r="D24" s="42">
        <f>+D14+D16+D18+D20-D22</f>
        <v>0</v>
      </c>
    </row>
    <row r="25" spans="1:6" ht="15.75">
      <c r="A25" s="505"/>
      <c r="B25" s="487"/>
      <c r="C25" s="487"/>
      <c r="D25" s="64"/>
    </row>
    <row r="26" spans="1:6" ht="18.75" customHeight="1">
      <c r="A26" s="43"/>
      <c r="B26" s="44"/>
      <c r="C26" s="44"/>
      <c r="D26" s="45"/>
    </row>
    <row r="27" spans="1:6" ht="27.95" customHeight="1">
      <c r="A27" s="43"/>
      <c r="B27" s="44"/>
      <c r="C27" s="55"/>
      <c r="D27" s="45"/>
    </row>
    <row r="28" spans="1:6" ht="27.95" customHeight="1">
      <c r="A28" s="54" t="s">
        <v>220</v>
      </c>
      <c r="B28" s="58">
        <f>'Names of Bidder'!D20</f>
        <v>0</v>
      </c>
      <c r="C28" s="55" t="s">
        <v>222</v>
      </c>
      <c r="D28" s="57">
        <f>'Names of Bidder'!D17</f>
        <v>0</v>
      </c>
      <c r="F28" s="56"/>
    </row>
    <row r="29" spans="1:6" ht="27.95" customHeight="1">
      <c r="A29" s="54" t="s">
        <v>221</v>
      </c>
      <c r="B29" s="58">
        <f>'Names of Bidder'!D21</f>
        <v>0</v>
      </c>
      <c r="C29" s="55" t="s">
        <v>223</v>
      </c>
      <c r="D29" s="57">
        <f>'Names of Bidder'!D18</f>
        <v>0</v>
      </c>
      <c r="F29" s="63"/>
    </row>
    <row r="30" spans="1:6" ht="27.95" customHeight="1">
      <c r="A30" s="52"/>
      <c r="B30" s="51"/>
      <c r="C30" s="55"/>
      <c r="F30" s="63"/>
    </row>
    <row r="31" spans="1:6" ht="30" customHeight="1">
      <c r="A31" s="52"/>
      <c r="B31" s="51"/>
      <c r="C31" s="55"/>
      <c r="D31" s="52"/>
      <c r="F31" s="56"/>
    </row>
    <row r="32" spans="1:6" ht="30" customHeight="1">
      <c r="A32" s="28"/>
      <c r="B32" s="28"/>
      <c r="C32" s="34"/>
      <c r="E32" s="35"/>
    </row>
  </sheetData>
  <sheetProtection password="EE4F" sheet="1" selectLockedCells="1"/>
  <customSheetViews>
    <customSheetView guid="{7E37D0FD-9786-4A30-A877-91D7F3F2D059}" showPageBreaks="1" showGridLines="0" printArea="1" hiddenColumns="1" view="pageBreakPreview" topLeftCell="A13">
      <selection activeCell="D10" sqref="D10:F10"/>
      <pageMargins left="0.5" right="0.38" top="0.56999999999999995" bottom="0.48" header="0.38" footer="0.24"/>
      <printOptions horizontalCentered="1"/>
      <pageSetup paperSize="9" fitToHeight="0" orientation="portrait" r:id="rId1"/>
      <headerFooter alignWithMargins="0">
        <oddFooter>&amp;R&amp;"Book Antiqua,Bold"&amp;10Schedule-2/ Page &amp;P of &amp;N</oddFooter>
      </headerFooter>
    </customSheetView>
    <customSheetView guid="{F9C63928-D54C-449A-864F-E2728613909C}" showPageBreaks="1" showGridLines="0" printArea="1" hiddenColumns="1" view="pageBreakPreview" topLeftCell="A16">
      <selection activeCell="D22" sqref="D22"/>
      <pageMargins left="0.5" right="0.38" top="0.56999999999999995" bottom="0.48" header="0.38" footer="0.24"/>
      <printOptions horizontalCentered="1"/>
      <pageSetup paperSize="9" fitToHeight="0" orientation="portrait" r:id="rId2"/>
      <headerFooter alignWithMargins="0">
        <oddFooter>&amp;R&amp;"Book Antiqua,Bold"&amp;10Schedule-2/ Page &amp;P of &amp;N</oddFooter>
      </headerFooter>
    </customSheetView>
    <customSheetView guid="{20CBBF41-A202-4892-A83D-52713C1F8A9E}" showPageBreaks="1" showGridLines="0" printArea="1" hiddenRows="1" view="pageBreakPreview" topLeftCell="A3">
      <selection activeCell="D19" sqref="D19"/>
      <pageMargins left="0.5" right="0.38" top="0.56999999999999995" bottom="0.48" header="0.38" footer="0.24"/>
      <printOptions horizontalCentered="1"/>
      <pageSetup paperSize="9" fitToHeight="0" orientation="portrait" r:id="rId3"/>
      <headerFooter alignWithMargins="0">
        <oddFooter>&amp;R&amp;"Book Antiqua,Bold"&amp;10Schedule-2/ Page &amp;P of &amp;N</oddFooter>
      </headerFooter>
    </customSheetView>
    <customSheetView guid="{6269FB24-FD69-4B06-B4F9-A51A4D37F8E4}" showPageBreaks="1" showGridLines="0" printArea="1" hiddenRows="1" view="pageBreakPreview">
      <selection activeCell="A7" sqref="A7:C7"/>
      <pageMargins left="0.5" right="0.38" top="0.56999999999999995" bottom="0.48" header="0.38" footer="0.24"/>
      <printOptions horizontalCentered="1"/>
      <pageSetup paperSize="9" fitToHeight="0" orientation="portrait" r:id="rId4"/>
      <headerFooter alignWithMargins="0">
        <oddFooter>&amp;R&amp;"Book Antiqua,Bold"&amp;10Schedule-2/ Page &amp;P of &amp;N</oddFooter>
      </headerFooter>
    </customSheetView>
    <customSheetView guid="{0DD8F97D-8C07-4CD0-8FF9-3A2505F13748}" showPageBreaks="1" showGridLines="0" printArea="1" hiddenRows="1" view="pageBreakPreview" topLeftCell="A13">
      <selection activeCell="B23" sqref="B23:C2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F42F111F-1008-4984-B8EF-A2028972CD6B}" showPageBreaks="1" showGridLines="0" printArea="1" hiddenRows="1" view="pageBreakPreview" topLeftCell="A7">
      <selection activeCell="H13" sqref="H13"/>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27A45B7A-04F2-4516-B80B-5ED0825D4ED3}" topLeftCell="A19">
      <selection activeCell="D22" sqref="D22"/>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4F65FF32-EC61-4022-A399-2986D7B6B8B3}" showRuler="0">
      <pageMargins left="0.5" right="0.38" top="0.56999999999999995" bottom="0.48" header="0.38" footer="0.24"/>
      <printOptions horizontalCentered="1"/>
      <pageSetup paperSize="9" fitToHeight="0" orientation="portrait" r:id="rId8"/>
      <headerFooter alignWithMargins="0">
        <oddFooter>&amp;R&amp;"Book Antiqua,Bold"&amp;10Schedule-6/ Page &amp;P of &amp;N</oddFooter>
      </headerFooter>
    </customSheetView>
    <customSheetView guid="{01ACF2E1-8E61-4459-ABC1-B6C183DEED61}" showRuler="0">
      <pageMargins left="0.5" right="0.38" top="0.56999999999999995" bottom="0.48" header="0.38" footer="0.24"/>
      <printOptions horizontalCentered="1"/>
      <pageSetup paperSize="9" fitToHeight="0" orientation="portrait" r:id="rId9"/>
      <headerFooter alignWithMargins="0">
        <oddFooter>&amp;R&amp;"Book Antiqua,Bold"&amp;10Schedule-6/ Page &amp;P of &amp;N</oddFooter>
      </headerFooter>
    </customSheetView>
    <customSheetView guid="{14D7F02E-BCCA-4517-ABC7-537FF4AEB67A}">
      <selection activeCell="A4" sqref="A4:D4"/>
      <pageMargins left="0.5" right="0.38" top="0.56999999999999995" bottom="0.48" header="0.38" footer="0.24"/>
      <printOptions horizontalCentered="1"/>
      <pageSetup paperSize="9" fitToHeight="0" orientation="portrait" r:id="rId10"/>
      <headerFooter alignWithMargins="0">
        <oddFooter>&amp;R&amp;"Book Antiqua,Bold"&amp;10Schedule-6/ Page &amp;P of &amp;N</oddFooter>
      </headerFooter>
    </customSheetView>
    <customSheetView guid="{76EF76C6-407E-4B5E-855E-3AC1614CD1AB}" showPageBreaks="1" showGridLines="0" printArea="1" hiddenRows="1" view="pageBreakPreview" topLeftCell="A3">
      <selection activeCell="D19" sqref="D19"/>
      <pageMargins left="0.5" right="0.38" top="0.56999999999999995" bottom="0.48" header="0.38" footer="0.24"/>
      <printOptions horizontalCentered="1"/>
      <pageSetup paperSize="9" fitToHeight="0" orientation="portrait" r:id="rId11"/>
      <headerFooter alignWithMargins="0">
        <oddFooter>&amp;R&amp;"Book Antiqua,Bold"&amp;10Schedule-2/ Page &amp;P of &amp;N</oddFooter>
      </headerFooter>
    </customSheetView>
    <customSheetView guid="{4C2A6BCE-1067-41DA-B8E4-030BD18363EA}" showPageBreaks="1" showGridLines="0" printArea="1" hiddenColumns="1" view="pageBreakPreview" topLeftCell="A13">
      <selection activeCell="D22" sqref="D22"/>
      <pageMargins left="0.5" right="0.38" top="0.56999999999999995" bottom="0.48" header="0.38" footer="0.24"/>
      <printOptions horizontalCentered="1"/>
      <pageSetup paperSize="9" fitToHeight="0" orientation="portrait" r:id="rId12"/>
      <headerFooter alignWithMargins="0">
        <oddFooter>&amp;R&amp;"Book Antiqua,Bold"&amp;10Schedule-2/ Page &amp;P of &amp;N</oddFooter>
      </headerFooter>
    </customSheetView>
    <customSheetView guid="{521B9B62-B5E4-4E18-A682-03EC47CAA2D7}" showPageBreaks="1" showGridLines="0" printArea="1" hiddenColumns="1" view="pageBreakPreview" topLeftCell="A13">
      <selection activeCell="D10" sqref="D10:F10"/>
      <pageMargins left="0.5" right="0.38" top="0.56999999999999995" bottom="0.48" header="0.38" footer="0.24"/>
      <printOptions horizontalCentered="1"/>
      <pageSetup paperSize="9" fitToHeight="0" orientation="portrait" r:id="rId13"/>
      <headerFooter alignWithMargins="0">
        <oddFooter>&amp;R&amp;"Book Antiqua,Bold"&amp;10Schedule-2/ Page &amp;P of &amp;N</oddFooter>
      </headerFooter>
    </customSheetView>
  </customSheetViews>
  <mergeCells count="20">
    <mergeCell ref="A24:A25"/>
    <mergeCell ref="B19:C19"/>
    <mergeCell ref="B24:C25"/>
    <mergeCell ref="B23:C23"/>
    <mergeCell ref="B20:C20"/>
    <mergeCell ref="B21:C21"/>
    <mergeCell ref="B22:C22"/>
    <mergeCell ref="A3:D3"/>
    <mergeCell ref="A4:D4"/>
    <mergeCell ref="B8:C8"/>
    <mergeCell ref="B18:C18"/>
    <mergeCell ref="B11:C11"/>
    <mergeCell ref="B17:C17"/>
    <mergeCell ref="B16:C16"/>
    <mergeCell ref="B14:C14"/>
    <mergeCell ref="B15:C15"/>
    <mergeCell ref="B13:C13"/>
    <mergeCell ref="B9:C9"/>
    <mergeCell ref="B10:C10"/>
    <mergeCell ref="A7:C7"/>
  </mergeCells>
  <phoneticPr fontId="1" type="noConversion"/>
  <printOptions horizontalCentered="1"/>
  <pageMargins left="0.5" right="0.38" top="0.56999999999999995" bottom="0.48" header="0.38" footer="0.24"/>
  <pageSetup paperSize="9" fitToHeight="0" orientation="portrait" r:id="rId14"/>
  <headerFooter alignWithMargins="0">
    <oddFooter>&amp;R&amp;"Book Antiqua,Bold"&amp;10Schedule-2/ 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1"/>
  </sheetPr>
  <dimension ref="A1:T39"/>
  <sheetViews>
    <sheetView showGridLines="0" showZeros="0" view="pageBreakPreview" topLeftCell="A13" zoomScale="85" zoomScaleSheetLayoutView="85" workbookViewId="0">
      <selection activeCell="L17" sqref="L17"/>
    </sheetView>
  </sheetViews>
  <sheetFormatPr defaultRowHeight="16.5"/>
  <cols>
    <col min="1" max="2" width="6.625" style="138" customWidth="1"/>
    <col min="3" max="3" width="21.625" style="138" customWidth="1"/>
    <col min="4" max="4" width="13.375" style="138" customWidth="1"/>
    <col min="5" max="5" width="23.625" style="138" customWidth="1"/>
    <col min="6" max="6" width="11.875" style="138" customWidth="1"/>
    <col min="7" max="7" width="14.5" style="138" customWidth="1"/>
    <col min="8" max="8" width="9.625" style="130" customWidth="1"/>
    <col min="9" max="9" width="11.75" style="131" customWidth="1"/>
    <col min="10" max="10" width="8.625" style="132" customWidth="1"/>
    <col min="11" max="11" width="33.5" style="132" customWidth="1"/>
    <col min="12" max="12" width="11.875" style="132" customWidth="1"/>
    <col min="13" max="13" width="21.375" style="132" customWidth="1"/>
    <col min="14" max="14" width="14.25" style="132" customWidth="1"/>
    <col min="15" max="20" width="9" style="132"/>
    <col min="21" max="16384" width="9" style="133"/>
  </cols>
  <sheetData>
    <row r="1" spans="1:20" s="129" customFormat="1" ht="39.950000000000003" customHeight="1">
      <c r="A1" s="521" t="s">
        <v>0</v>
      </c>
      <c r="B1" s="521"/>
      <c r="C1" s="521"/>
      <c r="D1" s="521"/>
      <c r="E1" s="521"/>
      <c r="F1" s="521"/>
      <c r="G1" s="521"/>
      <c r="H1" s="126"/>
      <c r="I1" s="127"/>
      <c r="J1" s="128"/>
      <c r="K1" s="128"/>
      <c r="L1" s="128"/>
      <c r="M1" s="128"/>
      <c r="N1" s="128"/>
      <c r="O1" s="128"/>
      <c r="P1" s="128"/>
      <c r="Q1" s="128"/>
      <c r="R1" s="128"/>
      <c r="S1" s="128"/>
      <c r="T1" s="128"/>
    </row>
    <row r="2" spans="1:20" ht="18" customHeight="1">
      <c r="A2" s="46" t="str">
        <f>Cover!B3</f>
        <v>ER-II/KOL/CS/I-2597/Rfx-5002001519 DATED 11.01.2021</v>
      </c>
      <c r="B2" s="46"/>
      <c r="C2" s="47"/>
      <c r="D2" s="48"/>
      <c r="E2" s="48"/>
      <c r="F2" s="48"/>
      <c r="G2" s="50" t="s">
        <v>1</v>
      </c>
    </row>
    <row r="3" spans="1:20" ht="18" customHeight="1">
      <c r="A3" s="40"/>
      <c r="B3" s="40"/>
      <c r="C3" s="51"/>
      <c r="D3" s="52"/>
      <c r="E3" s="52"/>
      <c r="F3" s="52"/>
      <c r="G3" s="53"/>
    </row>
    <row r="4" spans="1:20" ht="18.95" customHeight="1">
      <c r="A4" s="522" t="s">
        <v>2</v>
      </c>
      <c r="B4" s="522"/>
      <c r="C4" s="522"/>
      <c r="D4" s="522"/>
      <c r="E4" s="522"/>
      <c r="F4" s="522"/>
      <c r="G4" s="522"/>
    </row>
    <row r="5" spans="1:20" ht="21" customHeight="1">
      <c r="A5" s="36" t="s">
        <v>215</v>
      </c>
      <c r="B5" s="36"/>
      <c r="C5" s="134"/>
      <c r="D5" s="134"/>
      <c r="E5" s="134"/>
      <c r="F5" s="134"/>
      <c r="G5" s="134"/>
    </row>
    <row r="6" spans="1:20">
      <c r="A6" s="311" t="s">
        <v>327</v>
      </c>
      <c r="B6" s="309"/>
      <c r="C6" s="309"/>
      <c r="D6" s="309"/>
      <c r="E6" s="134"/>
      <c r="F6" s="134"/>
      <c r="G6" s="134"/>
    </row>
    <row r="7" spans="1:20">
      <c r="A7" s="311" t="s">
        <v>328</v>
      </c>
      <c r="B7" s="310"/>
      <c r="C7" s="310"/>
      <c r="D7" s="310"/>
      <c r="E7" s="134"/>
      <c r="F7" s="134"/>
      <c r="G7" s="134"/>
    </row>
    <row r="8" spans="1:20">
      <c r="A8" s="311" t="s">
        <v>329</v>
      </c>
      <c r="B8" s="310"/>
      <c r="C8" s="310"/>
      <c r="D8" s="310"/>
      <c r="E8" s="134"/>
      <c r="F8" s="134"/>
      <c r="G8" s="134"/>
    </row>
    <row r="9" spans="1:20">
      <c r="A9" s="311" t="s">
        <v>330</v>
      </c>
      <c r="B9" s="310"/>
      <c r="C9" s="310"/>
      <c r="D9" s="213"/>
      <c r="E9" s="134"/>
      <c r="F9" s="134"/>
      <c r="G9" s="134"/>
    </row>
    <row r="10" spans="1:20" ht="21" customHeight="1">
      <c r="A10" s="311" t="s">
        <v>331</v>
      </c>
      <c r="B10" s="310"/>
      <c r="C10" s="213"/>
      <c r="D10" s="234"/>
      <c r="E10" s="134"/>
      <c r="F10" s="134"/>
      <c r="G10" s="134"/>
    </row>
    <row r="11" spans="1:20" ht="40.5" customHeight="1">
      <c r="A11" s="135" t="s">
        <v>3</v>
      </c>
      <c r="B11" s="135"/>
      <c r="C11" s="523" t="str">
        <f>Cover!$B$2</f>
        <v>Procurement of New Battery Bank sets at Dalkhola and Berhampore substations in ER-II</v>
      </c>
      <c r="D11" s="523"/>
      <c r="E11" s="523"/>
      <c r="F11" s="523"/>
      <c r="G11" s="523"/>
    </row>
    <row r="12" spans="1:20" ht="21" customHeight="1">
      <c r="A12" s="136" t="s">
        <v>4</v>
      </c>
      <c r="B12" s="136"/>
      <c r="C12" s="137"/>
      <c r="D12" s="136"/>
      <c r="E12" s="136"/>
      <c r="F12" s="136"/>
      <c r="G12" s="136"/>
    </row>
    <row r="13" spans="1:20" ht="42" customHeight="1">
      <c r="A13" s="524" t="s">
        <v>5</v>
      </c>
      <c r="B13" s="524"/>
      <c r="C13" s="524"/>
      <c r="D13" s="524"/>
      <c r="E13" s="524"/>
      <c r="F13" s="524"/>
      <c r="G13" s="524"/>
      <c r="I13" s="181"/>
      <c r="J13" s="182" t="s">
        <v>6</v>
      </c>
      <c r="K13" s="183"/>
      <c r="L13" s="183"/>
    </row>
    <row r="14" spans="1:20" ht="53.25" customHeight="1">
      <c r="B14" s="139">
        <v>1</v>
      </c>
      <c r="C14" s="507" t="s">
        <v>291</v>
      </c>
      <c r="D14" s="508"/>
      <c r="E14" s="508"/>
      <c r="F14" s="509"/>
      <c r="G14" s="140"/>
      <c r="I14" s="184">
        <f>+'Sch-1'!K21+'Sch-2'!H21+'Sch-3'!K22</f>
        <v>0</v>
      </c>
      <c r="J14" s="194">
        <f>IF(I14=0,0,G14/I14)</f>
        <v>0</v>
      </c>
      <c r="K14" s="183"/>
      <c r="L14" s="183"/>
    </row>
    <row r="15" spans="1:20" ht="54" customHeight="1">
      <c r="B15" s="139">
        <v>2</v>
      </c>
      <c r="C15" s="507" t="s">
        <v>292</v>
      </c>
      <c r="D15" s="508"/>
      <c r="E15" s="508"/>
      <c r="F15" s="509"/>
      <c r="G15" s="141"/>
      <c r="I15" s="184">
        <f>+'Sch-1'!K22+'Sch-2'!H22+'Sch-3'!K23</f>
        <v>0</v>
      </c>
      <c r="J15" s="194">
        <f>G15</f>
        <v>0</v>
      </c>
      <c r="K15" s="183"/>
      <c r="L15" s="183"/>
    </row>
    <row r="16" spans="1:20" s="142" customFormat="1" ht="54.95" customHeight="1">
      <c r="B16" s="143">
        <v>3</v>
      </c>
      <c r="C16" s="510" t="s">
        <v>7</v>
      </c>
      <c r="D16" s="511"/>
      <c r="E16" s="511"/>
      <c r="F16" s="512"/>
      <c r="G16" s="144"/>
      <c r="H16" s="130"/>
      <c r="I16" s="185"/>
      <c r="J16" s="195"/>
      <c r="K16" s="186"/>
      <c r="L16" s="186"/>
      <c r="M16" s="145"/>
      <c r="N16" s="145"/>
      <c r="O16" s="145"/>
      <c r="P16" s="145"/>
      <c r="Q16" s="145"/>
      <c r="R16" s="145"/>
      <c r="S16" s="145"/>
      <c r="T16" s="145"/>
    </row>
    <row r="17" spans="1:20" s="142" customFormat="1" ht="21" customHeight="1">
      <c r="B17" s="146"/>
      <c r="C17" s="199" t="s">
        <v>289</v>
      </c>
      <c r="D17" s="148"/>
      <c r="E17" s="149"/>
      <c r="F17" s="150" t="s">
        <v>8</v>
      </c>
      <c r="G17" s="151"/>
      <c r="H17" s="130"/>
      <c r="I17" s="187">
        <f>+'Sch-1'!K21</f>
        <v>0</v>
      </c>
      <c r="J17" s="194">
        <f>IF(I17=0,0,G17/I17)</f>
        <v>0</v>
      </c>
      <c r="K17" s="188" t="s">
        <v>289</v>
      </c>
      <c r="L17" s="189">
        <f>J14+J15+J17+J23</f>
        <v>0</v>
      </c>
      <c r="M17" s="145"/>
      <c r="N17" s="145"/>
      <c r="O17" s="145"/>
      <c r="P17" s="145"/>
      <c r="Q17" s="145"/>
      <c r="R17" s="145"/>
      <c r="S17" s="145"/>
      <c r="T17" s="145"/>
    </row>
    <row r="18" spans="1:20" s="142" customFormat="1" ht="21" hidden="1" customHeight="1">
      <c r="B18" s="146"/>
      <c r="C18" s="147" t="s">
        <v>9</v>
      </c>
      <c r="D18" s="148"/>
      <c r="E18" s="149"/>
      <c r="F18" s="150" t="s">
        <v>8</v>
      </c>
      <c r="G18" s="151"/>
      <c r="H18" s="130"/>
      <c r="I18" s="187" t="e">
        <f>#REF!</f>
        <v>#REF!</v>
      </c>
      <c r="J18" s="194" t="e">
        <f>IF(I18=0,0,G18/I18)</f>
        <v>#REF!</v>
      </c>
      <c r="K18" s="188" t="s">
        <v>10</v>
      </c>
      <c r="L18" s="189" t="e">
        <f>+J14+J15+J18+J24</f>
        <v>#REF!</v>
      </c>
      <c r="M18" s="145"/>
      <c r="N18" s="145"/>
      <c r="O18" s="145"/>
      <c r="P18" s="145"/>
      <c r="Q18" s="145"/>
      <c r="R18" s="145"/>
      <c r="S18" s="145"/>
      <c r="T18" s="145"/>
    </row>
    <row r="19" spans="1:20" s="142" customFormat="1" ht="21" customHeight="1">
      <c r="B19" s="146"/>
      <c r="C19" s="147" t="s">
        <v>11</v>
      </c>
      <c r="D19" s="148"/>
      <c r="E19" s="149"/>
      <c r="F19" s="197" t="s">
        <v>8</v>
      </c>
      <c r="G19" s="151"/>
      <c r="H19" s="130"/>
      <c r="I19" s="187">
        <f>+'Sch-2'!H21</f>
        <v>0</v>
      </c>
      <c r="J19" s="194">
        <f>IF(I19=0,0,G19/I19)</f>
        <v>0</v>
      </c>
      <c r="K19" s="190" t="s">
        <v>11</v>
      </c>
      <c r="L19" s="189">
        <f>+J14+J15+J19+J25</f>
        <v>0</v>
      </c>
      <c r="M19" s="145"/>
      <c r="N19" s="145"/>
      <c r="O19" s="145"/>
      <c r="P19" s="145"/>
      <c r="Q19" s="145"/>
      <c r="R19" s="145"/>
      <c r="S19" s="145"/>
      <c r="T19" s="145"/>
    </row>
    <row r="20" spans="1:20" s="142" customFormat="1" ht="21" customHeight="1">
      <c r="B20" s="146"/>
      <c r="C20" s="199" t="s">
        <v>319</v>
      </c>
      <c r="D20" s="148"/>
      <c r="E20" s="149"/>
      <c r="F20" s="150" t="s">
        <v>8</v>
      </c>
      <c r="G20" s="151"/>
      <c r="H20" s="130"/>
      <c r="I20" s="187">
        <f>+'Sch-3'!K22</f>
        <v>0</v>
      </c>
      <c r="J20" s="194">
        <f>IF(I20=0,0,G20/I20)</f>
        <v>0</v>
      </c>
      <c r="K20" s="188" t="s">
        <v>288</v>
      </c>
      <c r="L20" s="189">
        <f>+J26+J20+J15+J14</f>
        <v>0</v>
      </c>
      <c r="M20" s="145"/>
      <c r="N20" s="145"/>
      <c r="O20" s="145"/>
      <c r="P20" s="145"/>
      <c r="Q20" s="145"/>
      <c r="R20" s="145"/>
      <c r="S20" s="145"/>
      <c r="T20" s="145"/>
    </row>
    <row r="21" spans="1:20" s="142" customFormat="1" ht="21" hidden="1" customHeight="1">
      <c r="B21" s="153"/>
      <c r="C21" s="154" t="s">
        <v>16</v>
      </c>
      <c r="D21" s="155"/>
      <c r="E21" s="149"/>
      <c r="F21" s="156" t="s">
        <v>8</v>
      </c>
      <c r="G21" s="157"/>
      <c r="H21" s="130"/>
      <c r="I21" s="187" t="e">
        <f>#REF!</f>
        <v>#REF!</v>
      </c>
      <c r="J21" s="195"/>
      <c r="K21" s="192" t="s">
        <v>12</v>
      </c>
      <c r="L21" s="191" t="e">
        <f>#REF!+#REF!+#REF!+#REF!+#REF!+#REF!</f>
        <v>#REF!</v>
      </c>
      <c r="M21" s="145"/>
      <c r="N21" s="145"/>
      <c r="O21" s="145"/>
      <c r="P21" s="145"/>
      <c r="Q21" s="145"/>
      <c r="R21" s="145"/>
      <c r="S21" s="145"/>
      <c r="T21" s="145"/>
    </row>
    <row r="22" spans="1:20" s="142" customFormat="1" ht="54.95" customHeight="1">
      <c r="B22" s="143">
        <v>4</v>
      </c>
      <c r="C22" s="513" t="s">
        <v>13</v>
      </c>
      <c r="D22" s="514"/>
      <c r="E22" s="514"/>
      <c r="F22" s="515"/>
      <c r="G22" s="144"/>
      <c r="H22" s="130"/>
      <c r="I22" s="185"/>
      <c r="J22" s="195"/>
      <c r="K22" s="186"/>
      <c r="L22" s="186"/>
      <c r="M22" s="145"/>
      <c r="N22" s="145"/>
      <c r="O22" s="145"/>
      <c r="P22" s="145"/>
      <c r="Q22" s="145"/>
      <c r="R22" s="145"/>
      <c r="S22" s="145"/>
      <c r="T22" s="145"/>
    </row>
    <row r="23" spans="1:20" s="142" customFormat="1" ht="21" customHeight="1">
      <c r="A23" s="158"/>
      <c r="B23" s="146"/>
      <c r="C23" s="199" t="s">
        <v>289</v>
      </c>
      <c r="D23" s="148"/>
      <c r="E23" s="159"/>
      <c r="F23" s="150" t="s">
        <v>14</v>
      </c>
      <c r="G23" s="160"/>
      <c r="H23" s="130"/>
      <c r="I23" s="187">
        <f>+'Sch-1'!K21</f>
        <v>0</v>
      </c>
      <c r="J23" s="196">
        <f>G23</f>
        <v>0</v>
      </c>
      <c r="K23" s="145"/>
      <c r="L23" s="145"/>
      <c r="M23" s="145"/>
      <c r="N23" s="145"/>
      <c r="O23" s="145"/>
      <c r="P23" s="145"/>
      <c r="Q23" s="145"/>
      <c r="R23" s="145"/>
      <c r="S23" s="145"/>
      <c r="T23" s="145"/>
    </row>
    <row r="24" spans="1:20" s="142" customFormat="1" ht="21" hidden="1" customHeight="1">
      <c r="A24" s="158"/>
      <c r="B24" s="146"/>
      <c r="C24" s="147" t="s">
        <v>9</v>
      </c>
      <c r="D24" s="148"/>
      <c r="E24" s="159"/>
      <c r="F24" s="150" t="s">
        <v>14</v>
      </c>
      <c r="G24" s="160"/>
      <c r="H24" s="130"/>
      <c r="I24" s="187" t="e">
        <f>#REF!</f>
        <v>#REF!</v>
      </c>
      <c r="J24" s="196">
        <f>G24</f>
        <v>0</v>
      </c>
      <c r="K24" s="145"/>
      <c r="L24" s="145"/>
      <c r="M24" s="145"/>
      <c r="N24" s="145"/>
      <c r="O24" s="145"/>
      <c r="P24" s="145"/>
      <c r="Q24" s="145"/>
      <c r="R24" s="145"/>
      <c r="S24" s="145"/>
      <c r="T24" s="145"/>
    </row>
    <row r="25" spans="1:20" s="142" customFormat="1" ht="21" customHeight="1">
      <c r="A25" s="158"/>
      <c r="B25" s="146"/>
      <c r="C25" s="147" t="s">
        <v>11</v>
      </c>
      <c r="D25" s="148"/>
      <c r="E25" s="159"/>
      <c r="F25" s="150" t="s">
        <v>14</v>
      </c>
      <c r="G25" s="160"/>
      <c r="H25" s="130"/>
      <c r="I25" s="187">
        <f>+'Sch-2'!H21</f>
        <v>0</v>
      </c>
      <c r="J25" s="196">
        <f>G25</f>
        <v>0</v>
      </c>
      <c r="K25" s="145"/>
      <c r="L25" s="145"/>
      <c r="M25" s="145"/>
      <c r="N25" s="145"/>
      <c r="O25" s="145"/>
      <c r="P25" s="145"/>
      <c r="Q25" s="145"/>
      <c r="R25" s="145"/>
      <c r="S25" s="145"/>
      <c r="T25" s="145"/>
    </row>
    <row r="26" spans="1:20" s="142" customFormat="1" ht="21" customHeight="1">
      <c r="A26" s="158"/>
      <c r="B26" s="146"/>
      <c r="C26" s="199" t="s">
        <v>319</v>
      </c>
      <c r="D26" s="148"/>
      <c r="E26" s="159"/>
      <c r="F26" s="150" t="s">
        <v>14</v>
      </c>
      <c r="G26" s="160"/>
      <c r="H26" s="130"/>
      <c r="I26" s="187">
        <f>+'Sch-3'!K22</f>
        <v>0</v>
      </c>
      <c r="J26" s="198">
        <f>G26</f>
        <v>0</v>
      </c>
      <c r="K26" s="145"/>
      <c r="L26" s="145"/>
      <c r="M26" s="145"/>
      <c r="N26" s="145"/>
      <c r="O26" s="145"/>
      <c r="P26" s="145"/>
      <c r="Q26" s="145"/>
      <c r="R26" s="145"/>
      <c r="S26" s="145"/>
      <c r="T26" s="145"/>
    </row>
    <row r="27" spans="1:20" s="142" customFormat="1" ht="13.5" hidden="1" customHeight="1">
      <c r="A27" s="158"/>
      <c r="B27" s="153"/>
      <c r="C27" s="154" t="s">
        <v>16</v>
      </c>
      <c r="D27" s="155"/>
      <c r="E27" s="161"/>
      <c r="F27" s="156" t="s">
        <v>14</v>
      </c>
      <c r="G27" s="162"/>
      <c r="H27" s="130"/>
      <c r="I27" s="152" t="e">
        <f>#REF!</f>
        <v>#REF!</v>
      </c>
      <c r="J27" s="145"/>
      <c r="K27" s="145"/>
      <c r="L27" s="145"/>
      <c r="M27" s="145"/>
      <c r="N27" s="145"/>
      <c r="O27" s="145"/>
      <c r="P27" s="145"/>
      <c r="Q27" s="145"/>
      <c r="R27" s="145"/>
      <c r="S27" s="145"/>
      <c r="T27" s="145"/>
    </row>
    <row r="28" spans="1:20" s="142" customFormat="1" ht="54.75" hidden="1" customHeight="1">
      <c r="A28" s="158"/>
      <c r="B28" s="139">
        <v>3</v>
      </c>
      <c r="C28" s="507" t="s">
        <v>255</v>
      </c>
      <c r="D28" s="508"/>
      <c r="E28" s="508"/>
      <c r="F28" s="509"/>
      <c r="G28" s="140"/>
      <c r="H28" s="130"/>
      <c r="I28" s="152" t="e">
        <f>#REF!+'Sch-1'!K21+#REF!+#REF!</f>
        <v>#REF!</v>
      </c>
      <c r="J28" s="145"/>
      <c r="K28" s="145"/>
      <c r="L28" s="145"/>
      <c r="M28" s="145"/>
      <c r="N28" s="145"/>
      <c r="O28" s="145"/>
      <c r="P28" s="145"/>
      <c r="Q28" s="145"/>
      <c r="R28" s="145"/>
      <c r="S28" s="145"/>
      <c r="T28" s="145"/>
    </row>
    <row r="29" spans="1:20" s="142" customFormat="1" ht="58.5" hidden="1" customHeight="1">
      <c r="A29" s="158"/>
      <c r="B29" s="139">
        <v>4</v>
      </c>
      <c r="C29" s="507" t="s">
        <v>256</v>
      </c>
      <c r="D29" s="508"/>
      <c r="E29" s="508"/>
      <c r="F29" s="509"/>
      <c r="G29" s="141"/>
      <c r="H29" s="130"/>
      <c r="I29" s="152" t="e">
        <f>#REF!+'Sch-1'!K21+#REF!+#REF!</f>
        <v>#REF!</v>
      </c>
      <c r="J29" s="145"/>
      <c r="K29" s="145"/>
      <c r="L29" s="145"/>
      <c r="M29" s="145"/>
      <c r="N29" s="145"/>
      <c r="O29" s="145"/>
      <c r="P29" s="145"/>
      <c r="Q29" s="145"/>
      <c r="R29" s="145"/>
      <c r="S29" s="145"/>
      <c r="T29" s="145"/>
    </row>
    <row r="30" spans="1:20" s="142" customFormat="1" ht="33" customHeight="1">
      <c r="A30" s="158"/>
      <c r="B30" s="163"/>
      <c r="C30" s="516" t="s">
        <v>290</v>
      </c>
      <c r="D30" s="517"/>
      <c r="E30" s="517"/>
      <c r="F30" s="517"/>
      <c r="G30" s="517"/>
      <c r="H30" s="130"/>
      <c r="I30" s="130"/>
      <c r="J30" s="145"/>
      <c r="K30" s="145"/>
      <c r="L30" s="145"/>
      <c r="M30" s="145"/>
      <c r="N30" s="145"/>
      <c r="O30" s="145"/>
      <c r="P30" s="145"/>
      <c r="Q30" s="145"/>
      <c r="R30" s="145"/>
      <c r="S30" s="145"/>
      <c r="T30" s="145"/>
    </row>
    <row r="31" spans="1:20" s="142" customFormat="1" ht="48.75" hidden="1" customHeight="1">
      <c r="A31" s="158"/>
      <c r="B31" s="177">
        <v>5</v>
      </c>
      <c r="C31" s="518" t="s">
        <v>247</v>
      </c>
      <c r="D31" s="518"/>
      <c r="E31" s="518"/>
      <c r="F31" s="518"/>
      <c r="G31" s="518"/>
      <c r="H31" s="130"/>
      <c r="I31" s="130"/>
      <c r="J31" s="145"/>
      <c r="K31" s="145"/>
      <c r="L31" s="145"/>
      <c r="M31" s="145"/>
      <c r="N31" s="145"/>
      <c r="O31" s="145"/>
      <c r="P31" s="145"/>
      <c r="Q31" s="145"/>
      <c r="R31" s="145"/>
      <c r="S31" s="145"/>
      <c r="T31" s="145"/>
    </row>
    <row r="32" spans="1:20" s="142" customFormat="1" ht="88.5" hidden="1" customHeight="1">
      <c r="A32" s="158"/>
      <c r="B32" s="519"/>
      <c r="C32" s="519"/>
      <c r="D32" s="519"/>
      <c r="E32" s="519"/>
      <c r="F32" s="519"/>
      <c r="G32" s="519"/>
      <c r="H32" s="130"/>
      <c r="I32" s="130"/>
      <c r="J32" s="145"/>
      <c r="K32" s="145"/>
      <c r="L32" s="145"/>
      <c r="M32" s="145"/>
      <c r="N32" s="145"/>
      <c r="O32" s="145"/>
      <c r="P32" s="145"/>
      <c r="Q32" s="145"/>
      <c r="R32" s="145"/>
      <c r="S32" s="145"/>
      <c r="T32" s="145"/>
    </row>
    <row r="33" spans="1:20" s="142" customFormat="1" ht="38.25" hidden="1" customHeight="1">
      <c r="A33" s="136"/>
      <c r="B33" s="164"/>
      <c r="C33" s="518" t="s">
        <v>257</v>
      </c>
      <c r="D33" s="520"/>
      <c r="E33" s="520"/>
      <c r="F33" s="520"/>
      <c r="G33" s="520"/>
      <c r="H33" s="130"/>
      <c r="I33" s="130"/>
      <c r="J33" s="145"/>
      <c r="K33" s="145"/>
      <c r="L33" s="145"/>
      <c r="M33" s="145"/>
      <c r="N33" s="145"/>
      <c r="O33" s="145"/>
      <c r="P33" s="145"/>
      <c r="Q33" s="145"/>
      <c r="R33" s="145"/>
      <c r="S33" s="145"/>
      <c r="T33" s="145"/>
    </row>
    <row r="34" spans="1:20" s="142" customFormat="1">
      <c r="A34" s="136" t="s">
        <v>15</v>
      </c>
      <c r="B34" s="164"/>
      <c r="C34" s="165"/>
      <c r="E34" s="166"/>
      <c r="F34" s="166"/>
      <c r="G34" s="167"/>
      <c r="H34" s="130"/>
      <c r="I34" s="130"/>
      <c r="J34" s="145"/>
      <c r="K34" s="145"/>
      <c r="L34" s="145"/>
      <c r="M34" s="145"/>
      <c r="N34" s="145"/>
      <c r="O34" s="145"/>
      <c r="P34" s="145"/>
      <c r="Q34" s="145"/>
      <c r="R34" s="145"/>
      <c r="S34" s="145"/>
      <c r="T34" s="145"/>
    </row>
    <row r="35" spans="1:20" s="142" customFormat="1">
      <c r="A35" s="168" t="s">
        <v>24</v>
      </c>
      <c r="B35" s="164"/>
      <c r="C35" s="165"/>
      <c r="E35" s="166"/>
      <c r="F35" s="166"/>
      <c r="G35" s="167"/>
      <c r="H35" s="130"/>
      <c r="I35" s="130"/>
      <c r="J35" s="145"/>
      <c r="K35" s="145"/>
      <c r="L35" s="145"/>
      <c r="M35" s="145"/>
      <c r="N35" s="145"/>
      <c r="O35" s="145"/>
      <c r="P35" s="145"/>
      <c r="Q35" s="145"/>
      <c r="R35" s="145"/>
      <c r="S35" s="145"/>
      <c r="T35" s="145"/>
    </row>
    <row r="36" spans="1:20" ht="33" customHeight="1">
      <c r="A36" s="170"/>
      <c r="B36" s="170"/>
      <c r="C36" s="171"/>
      <c r="D36" s="169"/>
      <c r="E36" s="168"/>
      <c r="F36" s="168"/>
      <c r="G36" s="172" t="s">
        <v>25</v>
      </c>
      <c r="H36" s="132"/>
    </row>
    <row r="37" spans="1:20">
      <c r="A37" s="170"/>
      <c r="B37" s="170"/>
      <c r="C37" s="171"/>
      <c r="D37" s="169"/>
      <c r="E37" s="168"/>
      <c r="F37" s="168"/>
      <c r="G37" s="172" t="e">
        <f>"For and on behalf of " &amp;#REF!</f>
        <v>#REF!</v>
      </c>
      <c r="H37" s="132"/>
    </row>
    <row r="38" spans="1:20" ht="15">
      <c r="A38" s="175" t="s">
        <v>156</v>
      </c>
      <c r="B38" s="175"/>
      <c r="C38" s="173" t="e">
        <f>#REF!&amp;"-"&amp;#REF!&amp;"-"&amp;#REF!</f>
        <v>#REF!</v>
      </c>
      <c r="D38" s="173"/>
      <c r="E38" s="174" t="s">
        <v>26</v>
      </c>
      <c r="F38" s="506" t="e">
        <f>#REF!</f>
        <v>#REF!</v>
      </c>
      <c r="G38" s="506"/>
      <c r="H38" s="132"/>
    </row>
    <row r="39" spans="1:20">
      <c r="A39" s="175" t="s">
        <v>157</v>
      </c>
      <c r="B39" s="175"/>
      <c r="C39" s="173" t="e">
        <f>#REF!</f>
        <v>#REF!</v>
      </c>
      <c r="D39" s="176"/>
      <c r="E39" s="174" t="s">
        <v>27</v>
      </c>
      <c r="F39" s="506" t="e">
        <f>#REF!</f>
        <v>#REF!</v>
      </c>
      <c r="G39" s="506"/>
      <c r="H39" s="132"/>
    </row>
  </sheetData>
  <sheetProtection selectLockedCells="1"/>
  <customSheetViews>
    <customSheetView guid="{7E37D0FD-9786-4A30-A877-91D7F3F2D059}" showPageBreaks="1" showGridLines="0" zeroValues="0" printArea="1" hiddenRows="1" hiddenColumns="1" view="pageBreakPreview" topLeftCell="A22">
      <selection activeCell="G14" sqref="G14"/>
      <pageMargins left="0.72" right="0.49" top="0.62" bottom="0.52" header="0.32" footer="0.27"/>
      <pageSetup scale="95" orientation="portrait" r:id="rId1"/>
      <headerFooter alignWithMargins="0">
        <oddFooter>&amp;R&amp;"Book Antiqua,Bold"&amp;10Letter of Discount  / Page &amp;P of &amp;N</oddFooter>
      </headerFooter>
    </customSheetView>
    <customSheetView guid="{F9C63928-D54C-449A-864F-E2728613909C}" showPageBreaks="1" showGridLines="0" zeroValues="0" printArea="1" hiddenRows="1" hiddenColumns="1" view="pageBreakPreview">
      <selection activeCell="G14" sqref="G14"/>
      <pageMargins left="0.72" right="0.49" top="0.62" bottom="0.52" header="0.32" footer="0.27"/>
      <pageSetup scale="96" orientation="portrait" r:id="rId2"/>
      <headerFooter alignWithMargins="0">
        <oddFooter>&amp;R&amp;"Book Antiqua,Bold"&amp;10Letter of Discount  / Page &amp;P of &amp;N</oddFooter>
      </headerFooter>
    </customSheetView>
    <customSheetView guid="{20CBBF41-A202-4892-A83D-52713C1F8A9E}" showPageBreaks="1" showGridLines="0" zeroValues="0" printArea="1" hiddenRows="1" hiddenColumns="1" view="pageBreakPreview" topLeftCell="A9">
      <selection activeCell="G14" sqref="G14"/>
      <pageMargins left="0.72" right="0.49" top="0.62" bottom="0.52" header="0.32" footer="0.27"/>
      <pageSetup scale="96" orientation="portrait" r:id="rId3"/>
      <headerFooter alignWithMargins="0">
        <oddFooter>&amp;R&amp;"Book Antiqua,Bold"&amp;10Letter of Discount  / Page &amp;P of &amp;N</oddFooter>
      </headerFooter>
    </customSheetView>
    <customSheetView guid="{6269FB24-FD69-4B06-B4F9-A51A4D37F8E4}" showPageBreaks="1" showGridLines="0" zeroValues="0" printArea="1" hiddenRows="1" hiddenColumns="1" view="pageBreakPreview" topLeftCell="A9">
      <selection activeCell="G14" sqref="G14"/>
      <pageMargins left="0.72" right="0.49" top="0.62" bottom="0.52" header="0.32" footer="0.27"/>
      <pageSetup scale="96" orientation="portrait" r:id="rId4"/>
      <headerFooter alignWithMargins="0">
        <oddFooter>&amp;R&amp;"Book Antiqua,Bold"&amp;10Letter of Discount  / Page &amp;P of &amp;N</oddFooter>
      </headerFooter>
    </customSheetView>
    <customSheetView guid="{0DD8F97D-8C07-4CD0-8FF9-3A2505F13748}" showPageBreaks="1" showGridLines="0" zeroValues="0" printArea="1" hiddenRows="1" hiddenColumns="1" view="pageBreakPreview" topLeftCell="A14">
      <selection activeCell="G25" sqref="G25"/>
      <pageMargins left="0.72" right="0.49" top="0.62" bottom="0.52" header="0.32" footer="0.27"/>
      <pageSetup scale="96" orientation="portrait" r:id="rId5"/>
      <headerFooter alignWithMargins="0">
        <oddFooter>&amp;R&amp;"Book Antiqua,Bold"&amp;10Letter of Discount  / Page &amp;P of &amp;N</oddFooter>
      </headerFooter>
    </customSheetView>
    <customSheetView guid="{F42F111F-1008-4984-B8EF-A2028972CD6B}" showGridLines="0" zeroValues="0" printArea="1" hiddenRows="1" hiddenColumns="1" topLeftCell="B19">
      <selection activeCell="G14" sqref="G14"/>
      <pageMargins left="0.72" right="0.49" top="0.62" bottom="0.52" header="0.32" footer="0.27"/>
      <pageSetup scale="96" orientation="portrait" r:id="rId6"/>
      <headerFooter alignWithMargins="0">
        <oddFooter>&amp;R&amp;"Book Antiqua,Bold"&amp;10Letter of Discount  / Page &amp;P of &amp;N</oddFooter>
      </headerFooter>
    </customSheetView>
    <customSheetView guid="{27A45B7A-04F2-4516-B80B-5ED0825D4ED3}" scale="70" zeroValues="0" hiddenRows="1" hiddenColumns="1">
      <selection activeCell="G15" sqref="G15"/>
      <pageMargins left="0.72" right="0.49" top="0.62" bottom="0.52" header="0.32" footer="0.27"/>
      <pageSetup scale="96" orientation="portrait" r:id="rId7"/>
      <headerFooter alignWithMargins="0">
        <oddFooter>&amp;R&amp;"Book Antiqua,Bold"&amp;10Letter of Discount  / Page &amp;P of &amp;N</oddFooter>
      </headerFooter>
    </customSheetView>
    <customSheetView guid="{76EF76C6-407E-4B5E-855E-3AC1614CD1AB}" showPageBreaks="1" showGridLines="0" zeroValues="0" printArea="1" hiddenRows="1" hiddenColumns="1" view="pageBreakPreview" topLeftCell="A9">
      <selection activeCell="G14" sqref="G14"/>
      <pageMargins left="0.72" right="0.49" top="0.62" bottom="0.52" header="0.32" footer="0.27"/>
      <pageSetup scale="96" orientation="portrait" r:id="rId8"/>
      <headerFooter alignWithMargins="0">
        <oddFooter>&amp;R&amp;"Book Antiqua,Bold"&amp;10Letter of Discount  / Page &amp;P of &amp;N</oddFooter>
      </headerFooter>
    </customSheetView>
    <customSheetView guid="{4C2A6BCE-1067-41DA-B8E4-030BD18363EA}" showPageBreaks="1" showGridLines="0" zeroValues="0" printArea="1" hiddenRows="1" hiddenColumns="1" view="pageBreakPreview" topLeftCell="A16">
      <selection activeCell="G14" sqref="G14"/>
      <pageMargins left="0.72" right="0.49" top="0.62" bottom="0.52" header="0.32" footer="0.27"/>
      <pageSetup scale="96" orientation="portrait" r:id="rId9"/>
      <headerFooter alignWithMargins="0">
        <oddFooter>&amp;R&amp;"Book Antiqua,Bold"&amp;10Letter of Discount  / Page &amp;P of &amp;N</oddFooter>
      </headerFooter>
    </customSheetView>
    <customSheetView guid="{521B9B62-B5E4-4E18-A682-03EC47CAA2D7}" showPageBreaks="1" showGridLines="0" zeroValues="0" printArea="1" hiddenRows="1" hiddenColumns="1" view="pageBreakPreview" topLeftCell="A22">
      <selection activeCell="G14" sqref="G14"/>
      <pageMargins left="0.72" right="0.49" top="0.62" bottom="0.52" header="0.32" footer="0.27"/>
      <pageSetup scale="95" orientation="portrait" r:id="rId10"/>
      <headerFooter alignWithMargins="0">
        <oddFooter>&amp;R&amp;"Book Antiqua,Bold"&amp;10Letter of Discount  / Page &amp;P of &amp;N</oddFooter>
      </headerFooter>
    </customSheetView>
  </customSheetViews>
  <mergeCells count="16">
    <mergeCell ref="A1:G1"/>
    <mergeCell ref="A4:G4"/>
    <mergeCell ref="C11:G11"/>
    <mergeCell ref="A13:G13"/>
    <mergeCell ref="C14:F14"/>
    <mergeCell ref="F38:G38"/>
    <mergeCell ref="F39:G39"/>
    <mergeCell ref="C15:F15"/>
    <mergeCell ref="C16:F16"/>
    <mergeCell ref="C22:F22"/>
    <mergeCell ref="C28:F28"/>
    <mergeCell ref="C29:F29"/>
    <mergeCell ref="C30:G30"/>
    <mergeCell ref="C31:G31"/>
    <mergeCell ref="B32:G32"/>
    <mergeCell ref="C33:G33"/>
  </mergeCells>
  <phoneticPr fontId="26" type="noConversion"/>
  <dataValidations count="5">
    <dataValidation type="whole" operator="greaterThanOrEqual" allowBlank="1" showInputMessage="1" showErrorMessage="1" error="Enter numeric figure without decimal only" sqref="G14">
      <formula1>0</formula1>
    </dataValidation>
    <dataValidation type="decimal" allowBlank="1" showInputMessage="1" showErrorMessage="1" error="Enter in percent only." sqref="G23:G27 G15">
      <formula1>0</formula1>
      <formula2>1</formula2>
    </dataValidation>
    <dataValidation type="whole" operator="greaterThanOrEqual" allowBlank="1" showInputMessage="1" showErrorMessage="1" error="Enter numeric figure only." sqref="G28">
      <formula1>0</formula1>
    </dataValidation>
    <dataValidation type="whole" operator="greaterThanOrEqual" allowBlank="1" showInputMessage="1" showErrorMessage="1" error="Enter numeric figures only." sqref="G17:G21">
      <formula1>0</formula1>
    </dataValidation>
    <dataValidation type="decimal" allowBlank="1" showInputMessage="1" showErrorMessage="1" error="Enter in percent only" sqref="G29">
      <formula1>0</formula1>
      <formula2>1</formula2>
    </dataValidation>
  </dataValidations>
  <pageMargins left="0.72" right="0.49" top="0.62" bottom="0.52" header="0.32" footer="0.27"/>
  <pageSetup scale="95" orientation="portrait" r:id="rId11"/>
  <headerFooter alignWithMargins="0">
    <oddFooter>&amp;R&amp;"Book Antiqua,Bold"&amp;10Letter of Discount  / Page &amp;P of &amp;N</oddFooter>
  </headerFooter>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I32"/>
  <sheetViews>
    <sheetView showGridLines="0" view="pageBreakPreview" topLeftCell="A7" zoomScale="85" zoomScaleSheetLayoutView="85" workbookViewId="0">
      <selection activeCell="D14" sqref="D14"/>
    </sheetView>
  </sheetViews>
  <sheetFormatPr defaultColWidth="10" defaultRowHeight="16.5"/>
  <cols>
    <col min="1" max="1" width="10.625" style="23" customWidth="1"/>
    <col min="2" max="2" width="27.5" style="23" customWidth="1"/>
    <col min="3" max="3" width="21" style="23" customWidth="1"/>
    <col min="4" max="4" width="34.375" style="23" customWidth="1"/>
    <col min="5" max="6" width="10" style="21"/>
    <col min="7" max="7" width="21.5" style="21" customWidth="1"/>
    <col min="8" max="8" width="10" style="21" hidden="1" customWidth="1"/>
    <col min="9" max="9" width="15.375" style="21" customWidth="1"/>
    <col min="10" max="10" width="10" style="21" customWidth="1"/>
    <col min="11" max="16384" width="10" style="21"/>
  </cols>
  <sheetData>
    <row r="1" spans="1:9" ht="18" customHeight="1">
      <c r="A1" s="46" t="str">
        <f>Cover!B3</f>
        <v>ER-II/KOL/CS/I-2597/Rfx-5002001519 DATED 11.01.2021</v>
      </c>
      <c r="B1" s="47"/>
      <c r="C1" s="49"/>
      <c r="D1" s="50" t="s">
        <v>309</v>
      </c>
    </row>
    <row r="2" spans="1:9" ht="18" customHeight="1">
      <c r="A2" s="40"/>
      <c r="B2" s="51"/>
      <c r="C2" s="53"/>
      <c r="D2" s="53"/>
    </row>
    <row r="3" spans="1:9" ht="35.25" customHeight="1">
      <c r="A3" s="488" t="str">
        <f>Cover!$B$2</f>
        <v>Procurement of New Battery Bank sets at Dalkhola and Berhampore substations in ER-II</v>
      </c>
      <c r="B3" s="488"/>
      <c r="C3" s="488"/>
      <c r="D3" s="488"/>
      <c r="E3" s="29"/>
      <c r="F3" s="29"/>
    </row>
    <row r="4" spans="1:9" ht="21.95" customHeight="1">
      <c r="A4" s="489" t="s">
        <v>246</v>
      </c>
      <c r="B4" s="489"/>
      <c r="C4" s="489"/>
      <c r="D4" s="489"/>
    </row>
    <row r="5" spans="1:9" ht="18" customHeight="1">
      <c r="A5" s="22"/>
    </row>
    <row r="6" spans="1:9" ht="18" customHeight="1">
      <c r="A6" s="20" t="s">
        <v>283</v>
      </c>
      <c r="D6" s="37" t="s">
        <v>215</v>
      </c>
    </row>
    <row r="7" spans="1:9">
      <c r="A7" s="490"/>
      <c r="B7" s="490"/>
      <c r="C7" s="490"/>
      <c r="D7" s="311" t="s">
        <v>327</v>
      </c>
      <c r="E7" s="309"/>
      <c r="F7" s="309"/>
      <c r="G7" s="309"/>
    </row>
    <row r="8" spans="1:9" ht="18" customHeight="1">
      <c r="A8" s="24" t="s">
        <v>224</v>
      </c>
      <c r="B8" s="491" t="e">
        <f xml:space="preserve"> IF(#REF!=0, "",#REF!)</f>
        <v>#REF!</v>
      </c>
      <c r="C8" s="491"/>
      <c r="D8" s="311" t="s">
        <v>328</v>
      </c>
      <c r="E8" s="310"/>
      <c r="F8" s="310"/>
      <c r="G8" s="310"/>
    </row>
    <row r="9" spans="1:9" ht="18" customHeight="1">
      <c r="A9" s="24" t="s">
        <v>225</v>
      </c>
      <c r="B9" s="491" t="e">
        <f xml:space="preserve"> IF(#REF!=0, "",#REF!)</f>
        <v>#REF!</v>
      </c>
      <c r="C9" s="491"/>
      <c r="D9" s="311" t="s">
        <v>329</v>
      </c>
      <c r="E9" s="310"/>
      <c r="F9" s="310"/>
      <c r="G9" s="310"/>
    </row>
    <row r="10" spans="1:9" ht="18" customHeight="1">
      <c r="A10" s="25"/>
      <c r="B10" s="491" t="e">
        <f xml:space="preserve"> IF(#REF!=0, "",#REF!)</f>
        <v>#REF!</v>
      </c>
      <c r="C10" s="491"/>
      <c r="D10" s="311" t="s">
        <v>330</v>
      </c>
      <c r="E10" s="310"/>
      <c r="F10" s="310"/>
      <c r="G10" s="213"/>
    </row>
    <row r="11" spans="1:9" ht="18" customHeight="1">
      <c r="A11" s="25"/>
      <c r="B11" s="491" t="e">
        <f xml:space="preserve"> IF(#REF!=0, "",#REF!)</f>
        <v>#REF!</v>
      </c>
      <c r="C11" s="491"/>
      <c r="D11" s="311" t="s">
        <v>331</v>
      </c>
      <c r="E11" s="310"/>
      <c r="F11" s="213"/>
      <c r="G11" s="234"/>
    </row>
    <row r="12" spans="1:9" ht="18" customHeight="1">
      <c r="A12" s="30"/>
      <c r="B12" s="30"/>
      <c r="C12" s="30"/>
      <c r="D12" s="39"/>
    </row>
    <row r="13" spans="1:9" ht="21.95" customHeight="1">
      <c r="A13" s="31" t="s">
        <v>205</v>
      </c>
      <c r="B13" s="492" t="s">
        <v>201</v>
      </c>
      <c r="C13" s="493"/>
      <c r="D13" s="32" t="s">
        <v>206</v>
      </c>
    </row>
    <row r="14" spans="1:9" ht="21.95" customHeight="1">
      <c r="A14" s="26" t="s">
        <v>207</v>
      </c>
      <c r="B14" s="500" t="s">
        <v>226</v>
      </c>
      <c r="C14" s="500"/>
      <c r="D14" s="41">
        <f>'Sch-5A'!D14*(1-Discount!L17)</f>
        <v>0</v>
      </c>
      <c r="F14" s="193"/>
      <c r="H14" s="21" t="e">
        <f>#REF!*(1-Discount!L17) +#REF!*(1-Discount!L18)</f>
        <v>#REF!</v>
      </c>
      <c r="I14" s="180"/>
    </row>
    <row r="15" spans="1:9" ht="35.1" customHeight="1">
      <c r="A15" s="33"/>
      <c r="B15" s="503" t="s">
        <v>248</v>
      </c>
      <c r="C15" s="504"/>
      <c r="D15" s="27"/>
      <c r="H15" s="180"/>
      <c r="I15" s="180"/>
    </row>
    <row r="16" spans="1:9" ht="30" customHeight="1">
      <c r="A16" s="26" t="s">
        <v>208</v>
      </c>
      <c r="B16" s="500" t="s">
        <v>227</v>
      </c>
      <c r="C16" s="500"/>
      <c r="D16" s="41">
        <f>'Sch-5A'!D16*(1-Discount!L19)</f>
        <v>0</v>
      </c>
      <c r="F16" s="193"/>
      <c r="H16" s="180"/>
      <c r="I16" s="180"/>
    </row>
    <row r="17" spans="1:6" ht="42.75" customHeight="1">
      <c r="A17" s="33"/>
      <c r="B17" s="501" t="s">
        <v>279</v>
      </c>
      <c r="C17" s="502"/>
      <c r="D17" s="27"/>
    </row>
    <row r="18" spans="1:6" ht="21.95" customHeight="1">
      <c r="A18" s="26" t="s">
        <v>293</v>
      </c>
      <c r="B18" s="500" t="s">
        <v>280</v>
      </c>
      <c r="C18" s="500"/>
      <c r="D18" s="41">
        <f>'Sch-5A'!D18*(1-Discount!L20)</f>
        <v>0</v>
      </c>
    </row>
    <row r="19" spans="1:6" ht="30" customHeight="1">
      <c r="A19" s="33"/>
      <c r="B19" s="501" t="s">
        <v>318</v>
      </c>
      <c r="C19" s="502"/>
      <c r="D19" s="27"/>
    </row>
    <row r="20" spans="1:6" ht="21.95" customHeight="1">
      <c r="A20" s="26" t="s">
        <v>209</v>
      </c>
      <c r="B20" s="500" t="s">
        <v>228</v>
      </c>
      <c r="C20" s="500"/>
      <c r="D20" s="65">
        <f>'Sch-1'!N22+'Sch-3'!K23</f>
        <v>0</v>
      </c>
    </row>
    <row r="21" spans="1:6" ht="30" customHeight="1">
      <c r="A21" s="33"/>
      <c r="B21" s="501" t="s">
        <v>284</v>
      </c>
      <c r="C21" s="502"/>
      <c r="D21" s="27"/>
    </row>
    <row r="22" spans="1:6" ht="30" customHeight="1">
      <c r="A22" s="26" t="s">
        <v>294</v>
      </c>
      <c r="B22" s="500" t="s">
        <v>285</v>
      </c>
      <c r="C22" s="500"/>
      <c r="D22" s="41">
        <f>+'Sch-5A'!D22</f>
        <v>0</v>
      </c>
    </row>
    <row r="23" spans="1:6">
      <c r="A23" s="33"/>
      <c r="B23" s="501" t="s">
        <v>286</v>
      </c>
      <c r="C23" s="502"/>
      <c r="D23" s="179"/>
    </row>
    <row r="24" spans="1:6" ht="15.75" customHeight="1">
      <c r="A24" s="505">
        <v>6</v>
      </c>
      <c r="B24" s="487" t="s">
        <v>287</v>
      </c>
      <c r="C24" s="487"/>
      <c r="D24" s="42">
        <f>D14+D16+D18+D20-D22</f>
        <v>0</v>
      </c>
    </row>
    <row r="25" spans="1:6" ht="15.75">
      <c r="A25" s="505"/>
      <c r="B25" s="487"/>
      <c r="C25" s="487"/>
      <c r="D25" s="64"/>
    </row>
    <row r="26" spans="1:6" ht="18.75" customHeight="1">
      <c r="A26" s="43"/>
      <c r="B26" s="44"/>
      <c r="C26" s="44"/>
      <c r="D26" s="45"/>
    </row>
    <row r="27" spans="1:6" ht="27.95" customHeight="1">
      <c r="A27" s="43"/>
      <c r="B27" s="44"/>
      <c r="C27" s="55"/>
      <c r="D27" s="45"/>
    </row>
    <row r="28" spans="1:6" ht="27.95" customHeight="1">
      <c r="A28" s="54" t="s">
        <v>220</v>
      </c>
      <c r="B28" s="58" t="e">
        <f>#REF!&amp;"-"&amp;#REF!&amp;"-"&amp;#REF!</f>
        <v>#REF!</v>
      </c>
      <c r="C28" s="55" t="s">
        <v>222</v>
      </c>
      <c r="D28" s="57" t="e">
        <f>#REF!</f>
        <v>#REF!</v>
      </c>
      <c r="F28" s="56"/>
    </row>
    <row r="29" spans="1:6" ht="27.95" customHeight="1">
      <c r="A29" s="54" t="s">
        <v>221</v>
      </c>
      <c r="B29" s="58" t="e">
        <f>#REF!</f>
        <v>#REF!</v>
      </c>
      <c r="C29" s="55" t="s">
        <v>223</v>
      </c>
      <c r="D29" s="57" t="e">
        <f>#REF!</f>
        <v>#REF!</v>
      </c>
      <c r="F29" s="63"/>
    </row>
    <row r="30" spans="1:6" ht="27.95" customHeight="1">
      <c r="A30" s="52"/>
      <c r="B30" s="51"/>
      <c r="C30" s="55"/>
      <c r="F30" s="63"/>
    </row>
    <row r="31" spans="1:6" ht="30" customHeight="1">
      <c r="A31" s="52"/>
      <c r="B31" s="51"/>
      <c r="C31" s="55"/>
      <c r="D31" s="52"/>
      <c r="F31" s="56"/>
    </row>
    <row r="32" spans="1:6" ht="30" customHeight="1">
      <c r="A32" s="28"/>
      <c r="B32" s="28"/>
      <c r="C32" s="34"/>
      <c r="E32" s="35"/>
    </row>
  </sheetData>
  <sheetProtection selectLockedCells="1"/>
  <customSheetViews>
    <customSheetView guid="{7E37D0FD-9786-4A30-A877-91D7F3F2D059}" showPageBreaks="1" showGridLines="0" printArea="1" hiddenColumns="1" view="pageBreakPreview" topLeftCell="A19">
      <selection activeCell="B11" sqref="B11:C11"/>
      <pageMargins left="0.5" right="0.38" top="0.56999999999999995" bottom="0.48" header="0.38" footer="0.24"/>
      <printOptions horizontalCentered="1"/>
      <pageSetup paperSize="9" fitToHeight="0" orientation="portrait" r:id="rId1"/>
      <headerFooter alignWithMargins="0">
        <oddFooter>&amp;R&amp;"Book Antiqua,Bold"&amp;10Schedule-2After Discount/ Page &amp;P of &amp;N</oddFooter>
      </headerFooter>
    </customSheetView>
    <customSheetView guid="{F9C63928-D54C-449A-864F-E2728613909C}" showPageBreaks="1" showGridLines="0" printArea="1" hiddenColumns="1" view="pageBreakPreview" topLeftCell="A13">
      <selection activeCell="D22" sqref="D22"/>
      <pageMargins left="0.5" right="0.38" top="0.56999999999999995" bottom="0.48" header="0.38" footer="0.24"/>
      <printOptions horizontalCentered="1"/>
      <pageSetup paperSize="9" fitToHeight="0" orientation="portrait" r:id="rId2"/>
      <headerFooter alignWithMargins="0">
        <oddFooter>&amp;R&amp;"Book Antiqua,Bold"&amp;10Schedule-2After Discount/ Page &amp;P of &amp;N</oddFooter>
      </headerFooter>
    </customSheetView>
    <customSheetView guid="{20CBBF41-A202-4892-A83D-52713C1F8A9E}" showPageBreaks="1" showGridLines="0" printArea="1" hiddenRows="1" view="pageBreakPreview" topLeftCell="A2">
      <selection activeCell="D29" sqref="D29"/>
      <pageMargins left="0.5" right="0.38" top="0.56999999999999995" bottom="0.48" header="0.38" footer="0.24"/>
      <printOptions horizontalCentered="1"/>
      <pageSetup paperSize="9" fitToHeight="0" orientation="portrait" r:id="rId3"/>
      <headerFooter alignWithMargins="0">
        <oddFooter>&amp;R&amp;"Book Antiqua,Bold"&amp;10Schedule-2After Discount/ Page &amp;P of &amp;N</oddFooter>
      </headerFooter>
    </customSheetView>
    <customSheetView guid="{6269FB24-FD69-4B06-B4F9-A51A4D37F8E4}" showPageBreaks="1" showGridLines="0" printArea="1" hiddenRows="1" hiddenColumns="1" view="pageBreakPreview">
      <selection activeCell="C31" sqref="C31"/>
      <pageMargins left="0.5" right="0.38" top="0.56999999999999995" bottom="0.48" header="0.38" footer="0.24"/>
      <printOptions horizontalCentered="1"/>
      <pageSetup paperSize="9" fitToHeight="0" orientation="portrait" r:id="rId4"/>
      <headerFooter alignWithMargins="0">
        <oddFooter>&amp;R&amp;"Book Antiqua,Bold"&amp;10Schedule-2After Discount/ Page &amp;P of &amp;N</oddFooter>
      </headerFooter>
    </customSheetView>
    <customSheetView guid="{0DD8F97D-8C07-4CD0-8FF9-3A2505F13748}" showPageBreaks="1" showGridLines="0" printArea="1" hiddenRows="1" hiddenColumns="1" view="pageBreakPreview" topLeftCell="A13">
      <selection activeCell="D23" sqref="D23"/>
      <pageMargins left="0.5" right="0.38" top="0.56999999999999995" bottom="0.48" header="0.38" footer="0.24"/>
      <printOptions horizontalCentered="1"/>
      <pageSetup paperSize="9" fitToHeight="0" orientation="portrait" r:id="rId5"/>
      <headerFooter alignWithMargins="0">
        <oddFooter>&amp;R&amp;"Book Antiqua,Bold"&amp;10Schedule-6/ Page &amp;P of &amp;N</oddFooter>
      </headerFooter>
    </customSheetView>
    <customSheetView guid="{F42F111F-1008-4984-B8EF-A2028972CD6B}" showGridLines="0" hiddenRows="1" hiddenColumns="1" topLeftCell="A10">
      <selection activeCell="D22" sqref="D22"/>
      <pageMargins left="0.5" right="0.38" top="0.56999999999999995" bottom="0.48" header="0.38" footer="0.24"/>
      <printOptions horizontalCentered="1"/>
      <pageSetup paperSize="9" fitToHeight="0" orientation="portrait" r:id="rId6"/>
      <headerFooter alignWithMargins="0">
        <oddFooter>&amp;R&amp;"Book Antiqua,Bold"&amp;10Schedule-6/ Page &amp;P of &amp;N</oddFooter>
      </headerFooter>
    </customSheetView>
    <customSheetView guid="{27A45B7A-04F2-4516-B80B-5ED0825D4ED3}" topLeftCell="A22">
      <selection activeCell="G8" sqref="G8"/>
      <pageMargins left="0.5" right="0.38" top="0.56999999999999995" bottom="0.48" header="0.38" footer="0.24"/>
      <printOptions horizontalCentered="1"/>
      <pageSetup paperSize="9" fitToHeight="0" orientation="portrait" r:id="rId7"/>
      <headerFooter alignWithMargins="0">
        <oddFooter>&amp;R&amp;"Book Antiqua,Bold"&amp;10Schedule-6/ Page &amp;P of &amp;N</oddFooter>
      </headerFooter>
    </customSheetView>
    <customSheetView guid="{76EF76C6-407E-4B5E-855E-3AC1614CD1AB}" showPageBreaks="1" showGridLines="0" printArea="1" hiddenRows="1" view="pageBreakPreview" topLeftCell="A2">
      <selection activeCell="D29" sqref="D29"/>
      <pageMargins left="0.5" right="0.38" top="0.56999999999999995" bottom="0.48" header="0.38" footer="0.24"/>
      <printOptions horizontalCentered="1"/>
      <pageSetup paperSize="9" fitToHeight="0" orientation="portrait" r:id="rId8"/>
      <headerFooter alignWithMargins="0">
        <oddFooter>&amp;R&amp;"Book Antiqua,Bold"&amp;10Schedule-2After Discount/ Page &amp;P of &amp;N</oddFooter>
      </headerFooter>
    </customSheetView>
    <customSheetView guid="{4C2A6BCE-1067-41DA-B8E4-030BD18363EA}" showPageBreaks="1" showGridLines="0" printArea="1" hiddenColumns="1" view="pageBreakPreview" topLeftCell="A13">
      <selection activeCell="D22" sqref="D22"/>
      <pageMargins left="0.5" right="0.38" top="0.56999999999999995" bottom="0.48" header="0.38" footer="0.24"/>
      <printOptions horizontalCentered="1"/>
      <pageSetup paperSize="9" fitToHeight="0" orientation="portrait" r:id="rId9"/>
      <headerFooter alignWithMargins="0">
        <oddFooter>&amp;R&amp;"Book Antiqua,Bold"&amp;10Schedule-2After Discount/ Page &amp;P of &amp;N</oddFooter>
      </headerFooter>
    </customSheetView>
    <customSheetView guid="{521B9B62-B5E4-4E18-A682-03EC47CAA2D7}" showPageBreaks="1" showGridLines="0" printArea="1" hiddenColumns="1" view="pageBreakPreview" topLeftCell="A19">
      <selection activeCell="B11" sqref="B11:C11"/>
      <pageMargins left="0.5" right="0.38" top="0.56999999999999995" bottom="0.48" header="0.38" footer="0.24"/>
      <printOptions horizontalCentered="1"/>
      <pageSetup paperSize="9" fitToHeight="0" orientation="portrait" r:id="rId10"/>
      <headerFooter alignWithMargins="0">
        <oddFooter>&amp;R&amp;"Book Antiqua,Bold"&amp;10Schedule-2After Discount/ Page &amp;P of &amp;N</oddFooter>
      </headerFooter>
    </customSheetView>
  </customSheetViews>
  <mergeCells count="20">
    <mergeCell ref="B20:C20"/>
    <mergeCell ref="A24:A25"/>
    <mergeCell ref="B24:C25"/>
    <mergeCell ref="B22:C22"/>
    <mergeCell ref="B23:C23"/>
    <mergeCell ref="B21:C21"/>
    <mergeCell ref="B18:C18"/>
    <mergeCell ref="B19:C19"/>
    <mergeCell ref="B14:C14"/>
    <mergeCell ref="B15:C15"/>
    <mergeCell ref="B16:C16"/>
    <mergeCell ref="B17:C17"/>
    <mergeCell ref="B11:C11"/>
    <mergeCell ref="B13:C13"/>
    <mergeCell ref="B9:C9"/>
    <mergeCell ref="B10:C10"/>
    <mergeCell ref="A3:D3"/>
    <mergeCell ref="A4:D4"/>
    <mergeCell ref="A7:C7"/>
    <mergeCell ref="B8:C8"/>
  </mergeCells>
  <phoneticPr fontId="26" type="noConversion"/>
  <printOptions horizontalCentered="1"/>
  <pageMargins left="0.5" right="0.38" top="0.56999999999999995" bottom="0.48" header="0.38" footer="0.24"/>
  <pageSetup paperSize="9" fitToHeight="0" orientation="portrait" r:id="rId11"/>
  <headerFooter alignWithMargins="0">
    <oddFooter>&amp;R&amp;"Book Antiqua,Bold"&amp;10Schedule-2After Discount/ 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O72"/>
  <sheetViews>
    <sheetView showGridLines="0" showZeros="0" view="pageBreakPreview" topLeftCell="A46" zoomScaleSheetLayoutView="100" workbookViewId="0">
      <selection activeCell="C5" sqref="C5:F5"/>
    </sheetView>
  </sheetViews>
  <sheetFormatPr defaultColWidth="8" defaultRowHeight="16.5"/>
  <cols>
    <col min="1" max="1" width="9.375" style="89" customWidth="1"/>
    <col min="2" max="2" width="9.375" style="92" customWidth="1"/>
    <col min="3" max="3" width="12.875" style="89" customWidth="1"/>
    <col min="4" max="4" width="18.125" style="89" customWidth="1"/>
    <col min="5" max="5" width="11.125" style="89" customWidth="1"/>
    <col min="6" max="6" width="38" style="89" customWidth="1"/>
    <col min="7" max="7" width="8" style="89" customWidth="1"/>
    <col min="8" max="8" width="8" style="89" hidden="1" customWidth="1"/>
    <col min="9" max="25" width="8" style="88" customWidth="1"/>
    <col min="26" max="27" width="8" style="90" customWidth="1"/>
    <col min="28" max="28" width="17.5" style="90" customWidth="1"/>
    <col min="29" max="29" width="12.125" style="90" customWidth="1"/>
    <col min="30" max="30" width="8" style="86" customWidth="1"/>
    <col min="31" max="31" width="8" style="87" customWidth="1"/>
    <col min="32" max="32" width="12" style="87" customWidth="1"/>
    <col min="33" max="35" width="8" style="86" customWidth="1"/>
    <col min="36" max="36" width="9.125" style="86" customWidth="1"/>
    <col min="37" max="41" width="8" style="86" customWidth="1"/>
    <col min="42" max="16384" width="8" style="88"/>
  </cols>
  <sheetData>
    <row r="1" spans="1:36" ht="17.25">
      <c r="A1" s="80" t="str">
        <f>Cover!B3</f>
        <v>ER-II/KOL/CS/I-2597/Rfx-5002001519 DATED 11.01.2021</v>
      </c>
      <c r="B1" s="80"/>
      <c r="C1" s="81"/>
      <c r="D1" s="81"/>
      <c r="E1" s="81"/>
      <c r="F1" s="82" t="s">
        <v>252</v>
      </c>
      <c r="G1" s="83"/>
      <c r="H1" s="83"/>
      <c r="I1" s="84"/>
      <c r="J1" s="84"/>
      <c r="K1" s="84"/>
      <c r="L1" s="84"/>
      <c r="M1" s="84"/>
      <c r="N1" s="84"/>
      <c r="O1" s="84"/>
      <c r="P1" s="84"/>
      <c r="Q1" s="84"/>
      <c r="R1" s="84"/>
      <c r="S1" s="84"/>
      <c r="T1" s="84"/>
      <c r="U1" s="84"/>
      <c r="V1" s="84"/>
      <c r="W1" s="84"/>
      <c r="X1" s="84"/>
      <c r="Y1" s="84"/>
      <c r="Z1" s="85" t="e">
        <f>#REF!</f>
        <v>#REF!</v>
      </c>
      <c r="AA1" s="85"/>
      <c r="AB1" s="85"/>
      <c r="AC1" s="85"/>
      <c r="AE1" s="87">
        <v>1</v>
      </c>
      <c r="AF1" s="87" t="s">
        <v>36</v>
      </c>
      <c r="AI1" s="87">
        <v>1</v>
      </c>
      <c r="AJ1" s="86" t="s">
        <v>40</v>
      </c>
    </row>
    <row r="2" spans="1:36">
      <c r="B2" s="89"/>
      <c r="Z2" s="90" t="e">
        <f>#REF!</f>
        <v>#REF!</v>
      </c>
      <c r="AE2" s="87">
        <v>2</v>
      </c>
      <c r="AF2" s="87" t="s">
        <v>37</v>
      </c>
      <c r="AI2" s="87">
        <v>2</v>
      </c>
      <c r="AJ2" s="86" t="s">
        <v>41</v>
      </c>
    </row>
    <row r="3" spans="1:36">
      <c r="A3" s="536" t="s">
        <v>154</v>
      </c>
      <c r="B3" s="536"/>
      <c r="C3" s="536"/>
      <c r="D3" s="536"/>
      <c r="E3" s="536"/>
      <c r="F3" s="536"/>
      <c r="G3" s="83"/>
      <c r="H3" s="83"/>
      <c r="I3" s="84"/>
      <c r="J3" s="84"/>
      <c r="K3" s="84"/>
      <c r="L3" s="84"/>
      <c r="M3" s="84"/>
      <c r="N3" s="84"/>
      <c r="O3" s="84"/>
      <c r="P3" s="84"/>
      <c r="Q3" s="84"/>
      <c r="R3" s="84"/>
      <c r="S3" s="84"/>
      <c r="T3" s="84"/>
      <c r="U3" s="84"/>
      <c r="V3" s="84"/>
      <c r="W3" s="84"/>
      <c r="X3" s="84"/>
      <c r="Y3" s="84"/>
      <c r="Z3" s="85"/>
      <c r="AA3" s="85"/>
      <c r="AB3" s="85"/>
      <c r="AC3" s="85"/>
      <c r="AE3" s="87">
        <v>3</v>
      </c>
      <c r="AF3" s="87" t="s">
        <v>38</v>
      </c>
      <c r="AI3" s="87">
        <v>3</v>
      </c>
      <c r="AJ3" s="86" t="s">
        <v>42</v>
      </c>
    </row>
    <row r="4" spans="1:36">
      <c r="A4" s="91"/>
      <c r="B4" s="91"/>
      <c r="C4" s="91"/>
      <c r="D4" s="91"/>
      <c r="E4" s="91"/>
      <c r="F4" s="91"/>
      <c r="G4" s="83"/>
      <c r="H4" s="83"/>
      <c r="I4" s="84"/>
      <c r="J4" s="84"/>
      <c r="K4" s="84"/>
      <c r="L4" s="84"/>
      <c r="M4" s="84"/>
      <c r="N4" s="84"/>
      <c r="O4" s="84"/>
      <c r="P4" s="84"/>
      <c r="Q4" s="84"/>
      <c r="R4" s="84"/>
      <c r="S4" s="84"/>
      <c r="T4" s="84"/>
      <c r="U4" s="84"/>
      <c r="V4" s="84"/>
      <c r="W4" s="84"/>
      <c r="X4" s="84"/>
      <c r="Y4" s="84"/>
      <c r="Z4" s="85"/>
      <c r="AA4" s="85"/>
      <c r="AB4" s="85"/>
      <c r="AC4" s="85"/>
      <c r="AE4" s="87">
        <v>4</v>
      </c>
      <c r="AF4" s="87" t="s">
        <v>39</v>
      </c>
      <c r="AI4" s="87">
        <v>4</v>
      </c>
      <c r="AJ4" s="86" t="s">
        <v>43</v>
      </c>
    </row>
    <row r="5" spans="1:36">
      <c r="A5" s="92" t="s">
        <v>28</v>
      </c>
      <c r="C5" s="537"/>
      <c r="D5" s="537"/>
      <c r="E5" s="537"/>
      <c r="F5" s="537"/>
      <c r="AE5" s="87">
        <v>5</v>
      </c>
      <c r="AF5" s="87" t="s">
        <v>39</v>
      </c>
      <c r="AI5" s="87">
        <v>5</v>
      </c>
      <c r="AJ5" s="86" t="s">
        <v>44</v>
      </c>
    </row>
    <row r="6" spans="1:36">
      <c r="A6" s="92" t="s">
        <v>17</v>
      </c>
      <c r="B6" s="538">
        <f>'Names of Bidder'!D20</f>
        <v>0</v>
      </c>
      <c r="C6" s="538"/>
      <c r="AE6" s="87">
        <v>6</v>
      </c>
      <c r="AF6" s="87" t="s">
        <v>39</v>
      </c>
      <c r="AG6" s="94">
        <f>DAY(B6)</f>
        <v>0</v>
      </c>
      <c r="AI6" s="87">
        <v>6</v>
      </c>
      <c r="AJ6" s="86" t="s">
        <v>45</v>
      </c>
    </row>
    <row r="7" spans="1:36">
      <c r="A7" s="92"/>
      <c r="B7" s="93"/>
      <c r="C7" s="93"/>
      <c r="AE7" s="87">
        <v>7</v>
      </c>
      <c r="AF7" s="87" t="s">
        <v>39</v>
      </c>
      <c r="AG7" s="94">
        <f>MONTH(B6)</f>
        <v>1</v>
      </c>
      <c r="AI7" s="87">
        <v>7</v>
      </c>
      <c r="AJ7" s="86" t="s">
        <v>46</v>
      </c>
    </row>
    <row r="8" spans="1:36">
      <c r="A8" s="95" t="s">
        <v>215</v>
      </c>
      <c r="B8" s="96"/>
      <c r="C8" s="83"/>
      <c r="D8" s="83"/>
      <c r="E8" s="83"/>
      <c r="F8" s="97"/>
      <c r="G8" s="83"/>
      <c r="H8" s="83"/>
      <c r="I8" s="84"/>
      <c r="J8" s="84"/>
      <c r="K8" s="84"/>
      <c r="L8" s="84"/>
      <c r="M8" s="84"/>
      <c r="N8" s="84"/>
      <c r="O8" s="84"/>
      <c r="P8" s="84"/>
      <c r="Q8" s="84"/>
      <c r="R8" s="84"/>
      <c r="S8" s="84"/>
      <c r="T8" s="84"/>
      <c r="U8" s="84"/>
      <c r="V8" s="84"/>
      <c r="W8" s="84"/>
      <c r="X8" s="84"/>
      <c r="Y8" s="84"/>
      <c r="Z8" s="85"/>
      <c r="AA8" s="85"/>
      <c r="AB8" s="85"/>
      <c r="AC8" s="85"/>
      <c r="AE8" s="87">
        <v>8</v>
      </c>
      <c r="AF8" s="87" t="s">
        <v>39</v>
      </c>
      <c r="AG8" s="94" t="str">
        <f>LOOKUP(AG7,AI1:AI13,AJ1:AJ13)</f>
        <v>January</v>
      </c>
      <c r="AI8" s="87">
        <v>8</v>
      </c>
      <c r="AJ8" s="86" t="s">
        <v>47</v>
      </c>
    </row>
    <row r="9" spans="1:36">
      <c r="A9" s="308"/>
      <c r="B9" s="311" t="s">
        <v>327</v>
      </c>
      <c r="C9" s="309"/>
      <c r="D9" s="210"/>
      <c r="E9" s="83"/>
      <c r="F9" s="97"/>
      <c r="G9" s="83"/>
      <c r="H9" s="83"/>
      <c r="I9" s="84"/>
      <c r="J9" s="84"/>
      <c r="K9" s="84"/>
      <c r="L9" s="84"/>
      <c r="M9" s="84"/>
      <c r="N9" s="84"/>
      <c r="O9" s="84"/>
      <c r="P9" s="84"/>
      <c r="Q9" s="84"/>
      <c r="R9" s="84"/>
      <c r="S9" s="84"/>
      <c r="T9" s="84"/>
      <c r="U9" s="84"/>
      <c r="V9" s="84"/>
      <c r="W9" s="84"/>
      <c r="X9" s="84"/>
      <c r="Y9" s="84"/>
      <c r="Z9" s="85"/>
      <c r="AA9" s="85"/>
      <c r="AB9" s="85"/>
      <c r="AC9" s="85"/>
      <c r="AG9" s="94"/>
      <c r="AI9" s="87"/>
    </row>
    <row r="10" spans="1:36">
      <c r="A10" s="310"/>
      <c r="B10" s="311" t="s">
        <v>328</v>
      </c>
      <c r="C10" s="309"/>
      <c r="D10" s="309"/>
      <c r="F10" s="99"/>
      <c r="AE10" s="87">
        <v>9</v>
      </c>
      <c r="AF10" s="87" t="s">
        <v>39</v>
      </c>
      <c r="AG10" s="94">
        <f>YEAR(B6)</f>
        <v>1900</v>
      </c>
      <c r="AI10" s="87">
        <v>9</v>
      </c>
      <c r="AJ10" s="86" t="s">
        <v>48</v>
      </c>
    </row>
    <row r="11" spans="1:36">
      <c r="A11" s="307"/>
      <c r="B11" s="311" t="s">
        <v>329</v>
      </c>
      <c r="C11" s="309"/>
      <c r="D11" s="309"/>
      <c r="F11" s="99"/>
      <c r="AE11" s="87">
        <v>10</v>
      </c>
      <c r="AF11" s="87" t="s">
        <v>39</v>
      </c>
      <c r="AI11" s="87">
        <v>10</v>
      </c>
      <c r="AJ11" s="86" t="s">
        <v>49</v>
      </c>
    </row>
    <row r="12" spans="1:36">
      <c r="A12" s="307"/>
      <c r="B12" s="311" t="s">
        <v>330</v>
      </c>
      <c r="C12" s="310"/>
      <c r="D12" s="210"/>
      <c r="F12" s="99"/>
      <c r="AE12" s="87">
        <v>11</v>
      </c>
      <c r="AF12" s="87" t="s">
        <v>39</v>
      </c>
      <c r="AI12" s="87">
        <v>11</v>
      </c>
      <c r="AJ12" s="86" t="s">
        <v>50</v>
      </c>
    </row>
    <row r="13" spans="1:36">
      <c r="A13" s="38"/>
      <c r="B13" s="311" t="s">
        <v>331</v>
      </c>
      <c r="F13" s="99"/>
      <c r="AE13" s="87">
        <v>12</v>
      </c>
      <c r="AF13" s="87" t="s">
        <v>39</v>
      </c>
      <c r="AI13" s="87">
        <v>12</v>
      </c>
      <c r="AJ13" s="86" t="s">
        <v>51</v>
      </c>
    </row>
    <row r="14" spans="1:36">
      <c r="A14" s="38"/>
      <c r="B14" s="98"/>
      <c r="F14" s="99"/>
      <c r="AE14" s="87">
        <v>13</v>
      </c>
      <c r="AF14" s="87" t="s">
        <v>39</v>
      </c>
    </row>
    <row r="15" spans="1:36" ht="22.5" customHeight="1">
      <c r="A15" s="92"/>
      <c r="F15" s="99"/>
      <c r="AE15" s="87">
        <v>14</v>
      </c>
      <c r="AF15" s="87" t="s">
        <v>39</v>
      </c>
    </row>
    <row r="16" spans="1:36" ht="30.75" customHeight="1">
      <c r="A16" s="100" t="s">
        <v>29</v>
      </c>
      <c r="B16" s="101"/>
      <c r="C16" s="539" t="str">
        <f>Cover!B2</f>
        <v>Procurement of New Battery Bank sets at Dalkhola and Berhampore substations in ER-II</v>
      </c>
      <c r="D16" s="539"/>
      <c r="E16" s="539"/>
      <c r="F16" s="539"/>
      <c r="AE16" s="87">
        <v>15</v>
      </c>
      <c r="AF16" s="87" t="s">
        <v>39</v>
      </c>
    </row>
    <row r="17" spans="1:41" ht="27.75" customHeight="1">
      <c r="A17" s="89" t="s">
        <v>18</v>
      </c>
      <c r="B17" s="89"/>
      <c r="C17" s="99"/>
      <c r="D17" s="99"/>
      <c r="E17" s="99"/>
      <c r="F17" s="99"/>
      <c r="AE17" s="87">
        <v>16</v>
      </c>
      <c r="AF17" s="87" t="s">
        <v>39</v>
      </c>
    </row>
    <row r="18" spans="1:41" ht="86.25" customHeight="1">
      <c r="A18" s="101">
        <v>1</v>
      </c>
      <c r="B18" s="527" t="s">
        <v>392</v>
      </c>
      <c r="C18" s="528"/>
      <c r="D18" s="528"/>
      <c r="E18" s="528"/>
      <c r="F18" s="528"/>
      <c r="Z18" s="178" t="s">
        <v>258</v>
      </c>
      <c r="AA18" s="200" t="s">
        <v>259</v>
      </c>
      <c r="AB18" s="102">
        <f>'Sch-5A After Discount'!D24</f>
        <v>0</v>
      </c>
      <c r="AC18" s="103" t="str">
        <f>" (" &amp; 'N to W'!A4 &amp; ")"</f>
        <v xml:space="preserve"> (Rs. Zero Only )</v>
      </c>
      <c r="AE18" s="87">
        <v>17</v>
      </c>
      <c r="AF18" s="87" t="s">
        <v>39</v>
      </c>
    </row>
    <row r="19" spans="1:41" ht="37.5" customHeight="1">
      <c r="A19" s="101"/>
      <c r="B19" s="544" t="str">
        <f xml:space="preserve"> "INR " &amp; 'Sch-5A'!D24 &amp; " including GST or such other sums as may be determined in accordance with the terms and conditions of the Bidding Documents."</f>
        <v>INR 0 including GST or such other sums as may be determined in accordance with the terms and conditions of the Bidding Documents.</v>
      </c>
      <c r="C19" s="545"/>
      <c r="D19" s="545"/>
      <c r="E19" s="545"/>
      <c r="F19" s="545"/>
      <c r="Z19" s="178"/>
      <c r="AA19" s="200"/>
      <c r="AB19" s="102"/>
      <c r="AC19" s="103"/>
    </row>
    <row r="20" spans="1:41" ht="24.75" customHeight="1">
      <c r="B20" s="542" t="s">
        <v>19</v>
      </c>
      <c r="C20" s="542"/>
      <c r="D20" s="542"/>
      <c r="E20" s="542"/>
      <c r="F20" s="542"/>
      <c r="AE20" s="87">
        <v>18</v>
      </c>
      <c r="AF20" s="87" t="s">
        <v>39</v>
      </c>
    </row>
    <row r="21" spans="1:41" s="89" customFormat="1" ht="27.75" customHeight="1">
      <c r="A21" s="104">
        <v>2</v>
      </c>
      <c r="B21" s="543" t="s">
        <v>20</v>
      </c>
      <c r="C21" s="543"/>
      <c r="D21" s="543"/>
      <c r="E21" s="543"/>
      <c r="F21" s="543"/>
      <c r="G21" s="83"/>
      <c r="H21" s="83"/>
      <c r="I21" s="83"/>
      <c r="J21" s="83"/>
      <c r="K21" s="83"/>
      <c r="L21" s="83"/>
      <c r="M21" s="83"/>
      <c r="N21" s="83"/>
      <c r="O21" s="83"/>
      <c r="P21" s="83"/>
      <c r="Q21" s="83"/>
      <c r="R21" s="83"/>
      <c r="S21" s="83"/>
      <c r="T21" s="83"/>
      <c r="U21" s="83"/>
      <c r="V21" s="83"/>
      <c r="W21" s="83"/>
      <c r="X21" s="83"/>
      <c r="Y21" s="83"/>
      <c r="Z21" s="105"/>
      <c r="AA21" s="105"/>
      <c r="AB21" s="105"/>
      <c r="AC21" s="105"/>
      <c r="AD21" s="106"/>
      <c r="AE21" s="87">
        <v>19</v>
      </c>
      <c r="AF21" s="87" t="s">
        <v>39</v>
      </c>
      <c r="AG21" s="106"/>
      <c r="AH21" s="106"/>
      <c r="AI21" s="106"/>
      <c r="AJ21" s="106"/>
      <c r="AK21" s="106"/>
      <c r="AL21" s="106"/>
      <c r="AM21" s="106"/>
      <c r="AN21" s="106"/>
      <c r="AO21" s="106"/>
    </row>
    <row r="22" spans="1:41" ht="39.75" customHeight="1">
      <c r="A22" s="101">
        <v>2.1</v>
      </c>
      <c r="B22" s="528" t="s">
        <v>21</v>
      </c>
      <c r="C22" s="528"/>
      <c r="D22" s="528"/>
      <c r="E22" s="528"/>
      <c r="F22" s="528"/>
      <c r="AE22" s="87">
        <v>20</v>
      </c>
      <c r="AF22" s="87" t="s">
        <v>39</v>
      </c>
    </row>
    <row r="23" spans="1:41" ht="39.75" customHeight="1">
      <c r="A23" s="101"/>
      <c r="B23" s="541" t="s">
        <v>234</v>
      </c>
      <c r="C23" s="541"/>
      <c r="D23" s="527" t="s">
        <v>300</v>
      </c>
      <c r="E23" s="528"/>
      <c r="F23" s="528"/>
    </row>
    <row r="24" spans="1:41" ht="39.75" customHeight="1">
      <c r="A24" s="101"/>
      <c r="B24" s="540" t="s">
        <v>295</v>
      </c>
      <c r="C24" s="541"/>
      <c r="D24" s="527" t="s">
        <v>301</v>
      </c>
      <c r="E24" s="528"/>
      <c r="F24" s="528"/>
    </row>
    <row r="25" spans="1:41" ht="39.75" customHeight="1">
      <c r="A25" s="101"/>
      <c r="B25" s="540" t="s">
        <v>296</v>
      </c>
      <c r="C25" s="541"/>
      <c r="D25" s="527" t="s">
        <v>326</v>
      </c>
      <c r="E25" s="528"/>
      <c r="F25" s="528"/>
    </row>
    <row r="26" spans="1:41" ht="39.75" customHeight="1">
      <c r="A26" s="101"/>
      <c r="B26" s="540" t="s">
        <v>297</v>
      </c>
      <c r="C26" s="541"/>
      <c r="D26" s="527" t="s">
        <v>302</v>
      </c>
      <c r="E26" s="528"/>
      <c r="F26" s="528"/>
    </row>
    <row r="27" spans="1:41" ht="39.75" customHeight="1">
      <c r="A27" s="101"/>
      <c r="B27" s="540" t="s">
        <v>298</v>
      </c>
      <c r="C27" s="541"/>
      <c r="D27" s="527" t="s">
        <v>286</v>
      </c>
      <c r="E27" s="528"/>
      <c r="F27" s="528"/>
    </row>
    <row r="28" spans="1:41" ht="39.75" customHeight="1">
      <c r="A28" s="101"/>
      <c r="B28" s="540" t="s">
        <v>299</v>
      </c>
      <c r="C28" s="541"/>
      <c r="D28" s="527" t="s">
        <v>303</v>
      </c>
      <c r="E28" s="528"/>
      <c r="F28" s="528"/>
    </row>
    <row r="29" spans="1:41" ht="27.95" hidden="1" customHeight="1">
      <c r="B29" s="541" t="s">
        <v>235</v>
      </c>
      <c r="C29" s="541"/>
      <c r="D29" s="100" t="s">
        <v>22</v>
      </c>
      <c r="E29" s="100"/>
      <c r="F29" s="100"/>
      <c r="AE29" s="87">
        <v>27</v>
      </c>
      <c r="AF29" s="87" t="s">
        <v>39</v>
      </c>
    </row>
    <row r="30" spans="1:41" ht="99.75" customHeight="1">
      <c r="A30" s="107">
        <v>2.2000000000000002</v>
      </c>
      <c r="B30" s="528" t="s">
        <v>30</v>
      </c>
      <c r="C30" s="528"/>
      <c r="D30" s="528"/>
      <c r="E30" s="528"/>
      <c r="F30" s="528"/>
      <c r="AE30" s="87">
        <v>28</v>
      </c>
      <c r="AF30" s="87" t="s">
        <v>39</v>
      </c>
    </row>
    <row r="31" spans="1:41" ht="85.5" hidden="1" customHeight="1">
      <c r="A31" s="107">
        <v>2.2999999999999998</v>
      </c>
      <c r="B31" s="528" t="s">
        <v>31</v>
      </c>
      <c r="C31" s="528"/>
      <c r="D31" s="528"/>
      <c r="E31" s="528"/>
      <c r="F31" s="528"/>
      <c r="AE31" s="87">
        <v>29</v>
      </c>
      <c r="AF31" s="87" t="s">
        <v>39</v>
      </c>
    </row>
    <row r="32" spans="1:41" ht="146.25" customHeight="1">
      <c r="A32" s="107">
        <v>2.2999999999999998</v>
      </c>
      <c r="B32" s="528" t="s">
        <v>32</v>
      </c>
      <c r="C32" s="528"/>
      <c r="D32" s="528"/>
      <c r="E32" s="528"/>
      <c r="F32" s="528"/>
      <c r="AE32" s="87">
        <v>30</v>
      </c>
      <c r="AF32" s="87" t="s">
        <v>39</v>
      </c>
    </row>
    <row r="33" spans="1:32" ht="93" customHeight="1">
      <c r="A33" s="107">
        <v>2.5</v>
      </c>
      <c r="B33" s="527" t="s">
        <v>254</v>
      </c>
      <c r="C33" s="528"/>
      <c r="D33" s="528"/>
      <c r="E33" s="528"/>
      <c r="F33" s="528"/>
      <c r="AE33" s="87">
        <v>31</v>
      </c>
      <c r="AF33" s="87" t="s">
        <v>36</v>
      </c>
    </row>
    <row r="34" spans="1:32" ht="98.25" customHeight="1">
      <c r="A34" s="101">
        <v>3</v>
      </c>
      <c r="B34" s="527" t="s">
        <v>249</v>
      </c>
      <c r="C34" s="528"/>
      <c r="D34" s="528"/>
      <c r="E34" s="528"/>
      <c r="F34" s="528"/>
    </row>
    <row r="35" spans="1:32" ht="114.75" hidden="1" customHeight="1">
      <c r="A35" s="107">
        <v>3.2</v>
      </c>
      <c r="B35" s="527" t="s">
        <v>250</v>
      </c>
      <c r="C35" s="528"/>
      <c r="D35" s="528"/>
      <c r="E35" s="528"/>
      <c r="F35" s="528"/>
    </row>
    <row r="36" spans="1:32" ht="102" hidden="1" customHeight="1">
      <c r="A36" s="107">
        <v>3.3</v>
      </c>
      <c r="B36" s="528" t="s">
        <v>33</v>
      </c>
      <c r="C36" s="528"/>
      <c r="D36" s="528"/>
      <c r="E36" s="528"/>
      <c r="F36" s="528"/>
    </row>
    <row r="37" spans="1:32" ht="49.5" hidden="1" customHeight="1">
      <c r="A37" s="107">
        <v>3.4</v>
      </c>
      <c r="B37" s="528" t="s">
        <v>23</v>
      </c>
      <c r="C37" s="528"/>
      <c r="D37" s="528"/>
      <c r="E37" s="528"/>
      <c r="F37" s="528"/>
    </row>
    <row r="38" spans="1:32" ht="96" hidden="1" customHeight="1">
      <c r="A38" s="107">
        <v>3.5</v>
      </c>
      <c r="B38" s="527" t="s">
        <v>251</v>
      </c>
      <c r="C38" s="528"/>
      <c r="D38" s="528"/>
      <c r="E38" s="528"/>
      <c r="F38" s="528"/>
    </row>
    <row r="39" spans="1:32" ht="84" hidden="1" customHeight="1">
      <c r="A39" s="101">
        <v>4</v>
      </c>
      <c r="B39" s="528" t="s">
        <v>34</v>
      </c>
      <c r="C39" s="528"/>
      <c r="D39" s="528"/>
      <c r="E39" s="528"/>
      <c r="F39" s="528"/>
    </row>
    <row r="40" spans="1:32" ht="93.75" customHeight="1">
      <c r="A40" s="101">
        <v>4</v>
      </c>
      <c r="B40" s="528" t="s">
        <v>35</v>
      </c>
      <c r="C40" s="528"/>
      <c r="D40" s="528"/>
      <c r="E40" s="528"/>
      <c r="F40" s="528"/>
    </row>
    <row r="41" spans="1:32" ht="30" customHeight="1">
      <c r="B41" s="108" t="str">
        <f>IF(ISERROR("Dated this " &amp; AG6 &amp; LOOKUP(AG6,AE1:AE33,AF1:AF33) &amp; " day of " &amp; AG8 &amp; " " &amp;AG10), "", "Dated this " &amp; AG6 &amp; LOOKUP(AG6,AE1:AE33,AF1:AF33) &amp; " day of " &amp; AG8 &amp; " " &amp;AG10)</f>
        <v/>
      </c>
      <c r="C41" s="108"/>
      <c r="D41" s="108"/>
      <c r="E41" s="109"/>
      <c r="F41" s="109"/>
    </row>
    <row r="42" spans="1:32" ht="30" customHeight="1">
      <c r="B42" s="108" t="s">
        <v>24</v>
      </c>
      <c r="C42" s="110"/>
      <c r="D42" s="111"/>
      <c r="E42" s="111"/>
      <c r="F42" s="111"/>
    </row>
    <row r="43" spans="1:32" ht="30" customHeight="1">
      <c r="B43" s="112"/>
      <c r="C43" s="111"/>
      <c r="D43" s="111"/>
      <c r="E43" s="108"/>
      <c r="F43" s="113" t="s">
        <v>25</v>
      </c>
    </row>
    <row r="44" spans="1:32" ht="30" customHeight="1">
      <c r="B44" s="112"/>
      <c r="C44" s="111"/>
      <c r="D44" s="108"/>
      <c r="E44" s="108"/>
      <c r="F44" s="113" t="str">
        <f>"For and on behalf of " &amp;'Names of Bidder'!D7</f>
        <v xml:space="preserve">For and on behalf of </v>
      </c>
    </row>
    <row r="45" spans="1:32" ht="30" customHeight="1">
      <c r="A45" s="88"/>
      <c r="B45" s="88"/>
      <c r="C45" s="114"/>
      <c r="D45" s="84"/>
      <c r="E45" s="115" t="s">
        <v>200</v>
      </c>
      <c r="F45" s="116"/>
      <c r="G45" s="83"/>
      <c r="H45" s="83"/>
      <c r="I45" s="84"/>
      <c r="J45" s="84"/>
      <c r="K45" s="84"/>
      <c r="L45" s="84"/>
      <c r="M45" s="84"/>
      <c r="N45" s="84"/>
      <c r="O45" s="84"/>
      <c r="P45" s="84"/>
      <c r="Q45" s="84"/>
      <c r="R45" s="84"/>
      <c r="S45" s="84"/>
      <c r="T45" s="84"/>
      <c r="U45" s="84"/>
      <c r="V45" s="84"/>
      <c r="W45" s="84"/>
      <c r="X45" s="84"/>
      <c r="Y45" s="84"/>
      <c r="Z45" s="85"/>
      <c r="AA45" s="85"/>
      <c r="AB45" s="85"/>
      <c r="AC45" s="85"/>
    </row>
    <row r="46" spans="1:32" ht="30" customHeight="1">
      <c r="A46" s="117" t="s">
        <v>156</v>
      </c>
      <c r="B46" s="532">
        <f>'Names of Bidder'!D20</f>
        <v>0</v>
      </c>
      <c r="C46" s="532"/>
      <c r="D46" s="84"/>
      <c r="E46" s="115" t="s">
        <v>26</v>
      </c>
      <c r="F46" s="118">
        <f>'Names of Bidder'!D17</f>
        <v>0</v>
      </c>
      <c r="G46" s="83"/>
      <c r="H46" s="83"/>
      <c r="I46" s="84"/>
      <c r="J46" s="84"/>
      <c r="K46" s="84"/>
      <c r="L46" s="84"/>
      <c r="M46" s="84"/>
      <c r="N46" s="84"/>
      <c r="O46" s="84"/>
      <c r="P46" s="84"/>
      <c r="Q46" s="84"/>
      <c r="R46" s="84"/>
      <c r="S46" s="84"/>
      <c r="T46" s="84"/>
      <c r="U46" s="84"/>
      <c r="V46" s="84"/>
      <c r="W46" s="84"/>
      <c r="X46" s="84"/>
      <c r="Y46" s="84"/>
      <c r="Z46" s="85"/>
      <c r="AA46" s="85"/>
      <c r="AB46" s="85"/>
      <c r="AC46" s="85"/>
    </row>
    <row r="47" spans="1:32" ht="30" customHeight="1">
      <c r="A47" s="117" t="s">
        <v>157</v>
      </c>
      <c r="B47" s="118">
        <f>'Names of Bidder'!D21</f>
        <v>0</v>
      </c>
      <c r="C47" s="119"/>
      <c r="D47" s="84"/>
      <c r="E47" s="115" t="s">
        <v>27</v>
      </c>
      <c r="F47" s="118">
        <f>'Names of Bidder'!D18</f>
        <v>0</v>
      </c>
      <c r="G47" s="83"/>
      <c r="H47" s="83"/>
      <c r="I47" s="84"/>
      <c r="J47" s="84"/>
      <c r="K47" s="84"/>
      <c r="L47" s="84"/>
      <c r="M47" s="84"/>
      <c r="N47" s="84"/>
      <c r="O47" s="84"/>
      <c r="P47" s="84"/>
      <c r="Q47" s="84"/>
      <c r="R47" s="84"/>
      <c r="S47" s="84"/>
      <c r="T47" s="84"/>
      <c r="U47" s="84"/>
      <c r="V47" s="84"/>
      <c r="W47" s="84"/>
      <c r="X47" s="84"/>
      <c r="Y47" s="84"/>
      <c r="Z47" s="85"/>
      <c r="AA47" s="85"/>
      <c r="AB47" s="85"/>
      <c r="AC47" s="85"/>
    </row>
    <row r="48" spans="1:32" ht="30" customHeight="1">
      <c r="B48" s="89"/>
      <c r="D48" s="88"/>
      <c r="E48" s="115" t="s">
        <v>199</v>
      </c>
      <c r="F48" s="83"/>
      <c r="G48" s="83"/>
      <c r="H48" s="83"/>
      <c r="I48" s="84"/>
      <c r="J48" s="84"/>
      <c r="K48" s="84"/>
      <c r="L48" s="84"/>
      <c r="M48" s="84"/>
      <c r="N48" s="84"/>
      <c r="O48" s="84"/>
      <c r="P48" s="84"/>
      <c r="Q48" s="84"/>
      <c r="R48" s="84"/>
      <c r="S48" s="84"/>
      <c r="T48" s="84"/>
      <c r="U48" s="84"/>
      <c r="V48" s="84"/>
      <c r="W48" s="84"/>
      <c r="X48" s="84"/>
      <c r="Y48" s="84"/>
      <c r="Z48" s="85"/>
      <c r="AA48" s="85"/>
      <c r="AB48" s="85"/>
      <c r="AC48" s="85"/>
    </row>
    <row r="49" spans="1:41" s="89" customFormat="1" ht="33" customHeight="1">
      <c r="A49" s="122" t="s">
        <v>155</v>
      </c>
      <c r="B49" s="123"/>
      <c r="C49" s="124"/>
      <c r="D49" s="121"/>
      <c r="E49" s="125"/>
      <c r="F49" s="121"/>
      <c r="G49" s="83"/>
      <c r="H49" s="116"/>
      <c r="I49" s="83"/>
      <c r="J49" s="83"/>
      <c r="K49" s="83"/>
      <c r="L49" s="83"/>
      <c r="M49" s="83"/>
      <c r="N49" s="83"/>
      <c r="O49" s="83"/>
      <c r="P49" s="83"/>
      <c r="Q49" s="83"/>
      <c r="R49" s="83"/>
      <c r="S49" s="83"/>
      <c r="T49" s="83"/>
      <c r="U49" s="83"/>
      <c r="V49" s="83"/>
      <c r="W49" s="83"/>
      <c r="X49" s="83"/>
      <c r="Y49" s="83"/>
      <c r="Z49" s="105"/>
      <c r="AA49" s="105"/>
      <c r="AB49" s="105"/>
      <c r="AC49" s="105"/>
      <c r="AD49" s="106"/>
      <c r="AE49" s="87"/>
      <c r="AF49" s="87"/>
      <c r="AG49" s="106"/>
      <c r="AH49" s="106"/>
      <c r="AI49" s="106"/>
      <c r="AJ49" s="106"/>
      <c r="AK49" s="106"/>
      <c r="AL49" s="106"/>
      <c r="AM49" s="106"/>
      <c r="AN49" s="106"/>
      <c r="AO49" s="106"/>
    </row>
    <row r="50" spans="1:41" s="89" customFormat="1" ht="33" customHeight="1">
      <c r="A50" s="535" t="s">
        <v>165</v>
      </c>
      <c r="B50" s="535"/>
      <c r="C50" s="535"/>
      <c r="D50" s="525"/>
      <c r="E50" s="526"/>
      <c r="F50" s="526"/>
      <c r="H50" s="92"/>
      <c r="Z50" s="120"/>
      <c r="AA50" s="120"/>
      <c r="AB50" s="120"/>
      <c r="AC50" s="120"/>
      <c r="AD50" s="106"/>
      <c r="AE50" s="87"/>
      <c r="AF50" s="87"/>
      <c r="AG50" s="106"/>
      <c r="AH50" s="106"/>
      <c r="AI50" s="106"/>
      <c r="AJ50" s="106"/>
      <c r="AK50" s="106"/>
      <c r="AL50" s="106"/>
      <c r="AM50" s="106"/>
      <c r="AN50" s="106"/>
      <c r="AO50" s="106"/>
    </row>
    <row r="51" spans="1:41" s="89" customFormat="1" ht="33" customHeight="1">
      <c r="A51" s="531"/>
      <c r="B51" s="531"/>
      <c r="C51" s="531"/>
      <c r="D51" s="525"/>
      <c r="E51" s="526"/>
      <c r="F51" s="526"/>
      <c r="H51" s="92"/>
      <c r="Z51" s="120"/>
      <c r="AA51" s="120"/>
      <c r="AB51" s="120"/>
      <c r="AC51" s="120"/>
      <c r="AD51" s="106"/>
      <c r="AE51" s="87"/>
      <c r="AF51" s="87"/>
      <c r="AG51" s="106"/>
      <c r="AH51" s="106"/>
      <c r="AI51" s="106"/>
      <c r="AJ51" s="106"/>
      <c r="AK51" s="106"/>
      <c r="AL51" s="106"/>
      <c r="AM51" s="106"/>
      <c r="AN51" s="106"/>
      <c r="AO51" s="106"/>
    </row>
    <row r="52" spans="1:41" s="89" customFormat="1" ht="33" customHeight="1">
      <c r="A52" s="530"/>
      <c r="B52" s="530"/>
      <c r="C52" s="530"/>
      <c r="D52" s="525"/>
      <c r="E52" s="526"/>
      <c r="F52" s="526"/>
      <c r="H52" s="92"/>
      <c r="Z52" s="120"/>
      <c r="AA52" s="120"/>
      <c r="AB52" s="120"/>
      <c r="AC52" s="120"/>
      <c r="AD52" s="106"/>
      <c r="AE52" s="87"/>
      <c r="AF52" s="87"/>
      <c r="AG52" s="106"/>
      <c r="AH52" s="106"/>
      <c r="AI52" s="106"/>
      <c r="AJ52" s="106"/>
      <c r="AK52" s="106"/>
      <c r="AL52" s="106"/>
      <c r="AM52" s="106"/>
      <c r="AN52" s="106"/>
      <c r="AO52" s="106"/>
    </row>
    <row r="53" spans="1:41" s="89" customFormat="1" ht="33" customHeight="1">
      <c r="A53" s="529" t="s">
        <v>166</v>
      </c>
      <c r="B53" s="529"/>
      <c r="C53" s="529"/>
      <c r="D53" s="525"/>
      <c r="E53" s="526"/>
      <c r="F53" s="526"/>
      <c r="H53" s="92"/>
      <c r="Z53" s="120"/>
      <c r="AA53" s="120"/>
      <c r="AB53" s="120"/>
      <c r="AC53" s="120"/>
      <c r="AD53" s="106"/>
      <c r="AE53" s="87"/>
      <c r="AF53" s="87"/>
      <c r="AG53" s="106"/>
      <c r="AH53" s="106"/>
      <c r="AI53" s="106"/>
      <c r="AJ53" s="106"/>
      <c r="AK53" s="106"/>
      <c r="AL53" s="106"/>
      <c r="AM53" s="106"/>
      <c r="AN53" s="106"/>
      <c r="AO53" s="106"/>
    </row>
    <row r="54" spans="1:41" s="89" customFormat="1" ht="33" customHeight="1">
      <c r="A54" s="529" t="s">
        <v>164</v>
      </c>
      <c r="B54" s="529"/>
      <c r="C54" s="529"/>
      <c r="D54" s="525"/>
      <c r="E54" s="526"/>
      <c r="F54" s="526"/>
      <c r="H54" s="92"/>
      <c r="Z54" s="120"/>
      <c r="AA54" s="120"/>
      <c r="AB54" s="120"/>
      <c r="AC54" s="120"/>
      <c r="AD54" s="106"/>
      <c r="AE54" s="87"/>
      <c r="AF54" s="87"/>
      <c r="AG54" s="106"/>
      <c r="AH54" s="106"/>
      <c r="AI54" s="106"/>
      <c r="AJ54" s="106"/>
      <c r="AK54" s="106"/>
      <c r="AL54" s="106"/>
      <c r="AM54" s="106"/>
      <c r="AN54" s="106"/>
      <c r="AO54" s="106"/>
    </row>
    <row r="55" spans="1:41" s="89" customFormat="1" ht="33" customHeight="1">
      <c r="A55" s="529" t="s">
        <v>167</v>
      </c>
      <c r="B55" s="529"/>
      <c r="C55" s="529"/>
      <c r="D55" s="525"/>
      <c r="E55" s="526"/>
      <c r="F55" s="526"/>
      <c r="H55" s="92"/>
      <c r="Z55" s="120"/>
      <c r="AA55" s="120"/>
      <c r="AB55" s="120"/>
      <c r="AC55" s="120"/>
      <c r="AD55" s="106"/>
      <c r="AE55" s="87"/>
      <c r="AF55" s="87"/>
      <c r="AG55" s="106"/>
      <c r="AH55" s="106"/>
      <c r="AI55" s="106"/>
      <c r="AJ55" s="106"/>
      <c r="AK55" s="106"/>
      <c r="AL55" s="106"/>
      <c r="AM55" s="106"/>
      <c r="AN55" s="106"/>
      <c r="AO55" s="106"/>
    </row>
    <row r="56" spans="1:41" s="89" customFormat="1" ht="33" customHeight="1">
      <c r="A56" s="535" t="s">
        <v>168</v>
      </c>
      <c r="B56" s="535"/>
      <c r="C56" s="535"/>
      <c r="D56" s="525"/>
      <c r="E56" s="526"/>
      <c r="F56" s="526"/>
      <c r="H56" s="92"/>
      <c r="Z56" s="120"/>
      <c r="AA56" s="120"/>
      <c r="AB56" s="120"/>
      <c r="AC56" s="120"/>
      <c r="AD56" s="106"/>
      <c r="AE56" s="87"/>
      <c r="AF56" s="87"/>
      <c r="AG56" s="106"/>
      <c r="AH56" s="106"/>
      <c r="AI56" s="106"/>
      <c r="AJ56" s="106"/>
      <c r="AK56" s="106"/>
      <c r="AL56" s="106"/>
      <c r="AM56" s="106"/>
      <c r="AN56" s="106"/>
      <c r="AO56" s="106"/>
    </row>
    <row r="57" spans="1:41" s="89" customFormat="1" ht="33" customHeight="1">
      <c r="A57" s="531"/>
      <c r="B57" s="531"/>
      <c r="C57" s="531"/>
      <c r="D57" s="525"/>
      <c r="E57" s="526"/>
      <c r="F57" s="526"/>
      <c r="H57" s="92"/>
      <c r="Z57" s="120"/>
      <c r="AA57" s="120"/>
      <c r="AB57" s="120"/>
      <c r="AC57" s="120"/>
      <c r="AD57" s="106"/>
      <c r="AE57" s="87"/>
      <c r="AF57" s="87"/>
      <c r="AG57" s="106"/>
      <c r="AH57" s="106"/>
      <c r="AI57" s="106"/>
      <c r="AJ57" s="106"/>
      <c r="AK57" s="106"/>
      <c r="AL57" s="106"/>
      <c r="AM57" s="106"/>
      <c r="AN57" s="106"/>
      <c r="AO57" s="106"/>
    </row>
    <row r="58" spans="1:41" s="89" customFormat="1" ht="33" customHeight="1">
      <c r="A58" s="530"/>
      <c r="B58" s="530"/>
      <c r="C58" s="530"/>
      <c r="D58" s="525"/>
      <c r="E58" s="526"/>
      <c r="F58" s="526"/>
      <c r="H58" s="92"/>
      <c r="Z58" s="120"/>
      <c r="AA58" s="120"/>
      <c r="AB58" s="120"/>
      <c r="AC58" s="120"/>
      <c r="AD58" s="106"/>
      <c r="AE58" s="87"/>
      <c r="AF58" s="87"/>
      <c r="AG58" s="106"/>
      <c r="AH58" s="106"/>
      <c r="AI58" s="106"/>
      <c r="AJ58" s="106"/>
      <c r="AK58" s="106"/>
      <c r="AL58" s="106"/>
      <c r="AM58" s="106"/>
      <c r="AN58" s="106"/>
      <c r="AO58" s="106"/>
    </row>
    <row r="59" spans="1:41" s="89" customFormat="1" ht="60.75" customHeight="1">
      <c r="A59" s="534" t="str">
        <f>"Note: Bidders may note that no prescribed proforma has been enclosed for Attachment 19 : Power of Attorney. Bidders may use their own proforma for furnishing the required information with the bid."</f>
        <v>Note: Bidders may note that no prescribed proforma has been enclosed for Attachment 19 : Power of Attorney. Bidders may use their own proforma for furnishing the required information with the bid.</v>
      </c>
      <c r="B59" s="534"/>
      <c r="C59" s="534"/>
      <c r="D59" s="534"/>
      <c r="E59" s="534"/>
      <c r="F59" s="534"/>
      <c r="H59" s="92"/>
      <c r="Z59" s="120"/>
      <c r="AA59" s="120"/>
      <c r="AB59" s="120"/>
      <c r="AC59" s="120"/>
      <c r="AD59" s="106"/>
      <c r="AE59" s="87"/>
      <c r="AF59" s="87"/>
      <c r="AG59" s="106"/>
      <c r="AH59" s="106"/>
      <c r="AI59" s="106"/>
      <c r="AJ59" s="106"/>
      <c r="AK59" s="106"/>
      <c r="AL59" s="106"/>
      <c r="AM59" s="106"/>
      <c r="AN59" s="106"/>
      <c r="AO59" s="106"/>
    </row>
    <row r="60" spans="1:41" s="89" customFormat="1" ht="33" customHeight="1">
      <c r="A60" s="533" t="s">
        <v>77</v>
      </c>
      <c r="B60" s="533"/>
      <c r="C60" s="533"/>
      <c r="D60" s="533"/>
      <c r="E60" s="533"/>
      <c r="F60" s="533"/>
      <c r="H60" s="92"/>
      <c r="Z60" s="120"/>
      <c r="AA60" s="120"/>
      <c r="AB60" s="120"/>
      <c r="AC60" s="120"/>
      <c r="AD60" s="106"/>
      <c r="AE60" s="87"/>
      <c r="AF60" s="87"/>
      <c r="AG60" s="106"/>
      <c r="AH60" s="106"/>
      <c r="AI60" s="106"/>
      <c r="AJ60" s="106"/>
      <c r="AK60" s="106"/>
      <c r="AL60" s="106"/>
      <c r="AM60" s="106"/>
      <c r="AN60" s="106"/>
      <c r="AO60" s="106"/>
    </row>
    <row r="61" spans="1:41">
      <c r="A61" s="92"/>
    </row>
    <row r="62" spans="1:41">
      <c r="A62" s="92"/>
    </row>
    <row r="63" spans="1:41">
      <c r="A63" s="92"/>
    </row>
    <row r="64" spans="1:41">
      <c r="A64" s="92"/>
    </row>
    <row r="65" spans="1:1">
      <c r="A65" s="92"/>
    </row>
    <row r="66" spans="1:1">
      <c r="A66" s="92"/>
    </row>
    <row r="67" spans="1:1">
      <c r="A67" s="92"/>
    </row>
    <row r="68" spans="1:1">
      <c r="A68" s="92"/>
    </row>
    <row r="69" spans="1:1">
      <c r="A69" s="92"/>
    </row>
    <row r="70" spans="1:1">
      <c r="A70" s="92"/>
    </row>
    <row r="71" spans="1:1">
      <c r="A71" s="92"/>
    </row>
    <row r="72" spans="1:1">
      <c r="A72" s="92"/>
    </row>
  </sheetData>
  <sheetProtection password="EE4F" sheet="1" selectLockedCells="1"/>
  <customSheetViews>
    <customSheetView guid="{7E37D0FD-9786-4A30-A877-91D7F3F2D059}" showPageBreaks="1" showGridLines="0" zeroValues="0" printArea="1" hiddenRows="1" hiddenColumns="1" view="pageBreakPreview" topLeftCell="A42">
      <selection activeCell="D54" sqref="D54:F54"/>
      <rowBreaks count="1" manualBreakCount="1">
        <brk id="50" max="5" man="1"/>
      </rowBreaks>
      <pageMargins left="0.75" right="0.77" top="0.62" bottom="0.61" header="0.39" footer="0.32"/>
      <pageSetup scale="99" orientation="portrait" r:id="rId1"/>
      <headerFooter alignWithMargins="0">
        <oddFooter>&amp;R&amp;"Book Antiqua,Bold"&amp;8Bid Form (2nd Envelope)  / Page &amp;P of &amp;N</oddFooter>
      </headerFooter>
    </customSheetView>
    <customSheetView guid="{F9C63928-D54C-449A-864F-E2728613909C}" showPageBreaks="1" showGridLines="0" zeroValues="0" printArea="1" hiddenRows="1" hiddenColumns="1" view="pageBreakPreview" topLeftCell="A43">
      <selection activeCell="D54" sqref="D54:F54"/>
      <rowBreaks count="1" manualBreakCount="1">
        <brk id="50" max="5" man="1"/>
      </rowBreaks>
      <pageMargins left="0.75" right="0.77" top="0.62" bottom="0.61" header="0.39" footer="0.32"/>
      <pageSetup orientation="portrait" r:id="rId2"/>
      <headerFooter alignWithMargins="0">
        <oddFooter>&amp;R&amp;"Book Antiqua,Bold"&amp;8Bid Form (2nd Envelope)  / Page &amp;P of &amp;N</oddFooter>
      </headerFooter>
    </customSheetView>
    <customSheetView guid="{20CBBF41-A202-4892-A83D-52713C1F8A9E}" showPageBreaks="1" showGridLines="0" zeroValues="0" printArea="1" hiddenRows="1" hiddenColumns="1" view="pageBreakPreview" topLeftCell="A69">
      <selection activeCell="D49" sqref="D49:F49"/>
      <rowBreaks count="1" manualBreakCount="1">
        <brk id="44" max="5" man="1"/>
      </rowBreaks>
      <pageMargins left="0.75" right="0.77" top="0.62" bottom="0.61" header="0.39" footer="0.32"/>
      <pageSetup orientation="portrait" r:id="rId3"/>
      <headerFooter alignWithMargins="0">
        <oddFooter>&amp;R&amp;"Book Antiqua,Bold"&amp;8Bid Form (2nd Envelope)  / Page &amp;P of &amp;N</oddFooter>
      </headerFooter>
    </customSheetView>
    <customSheetView guid="{6269FB24-FD69-4B06-B4F9-A51A4D37F8E4}" showPageBreaks="1" showGridLines="0" zeroValues="0" printArea="1" hiddenRows="1" hiddenColumns="1" view="pageBreakPreview" topLeftCell="A42">
      <selection activeCell="C5" sqref="C5:F5"/>
      <rowBreaks count="1" manualBreakCount="1">
        <brk id="44" max="5" man="1"/>
      </rowBreaks>
      <pageMargins left="0.75" right="0.77" top="0.62" bottom="0.61" header="0.39" footer="0.32"/>
      <pageSetup orientation="portrait" r:id="rId4"/>
      <headerFooter alignWithMargins="0">
        <oddFooter>&amp;R&amp;"Book Antiqua,Bold"&amp;8Bid Form (2nd Envelope)  / Page &amp;P of &amp;N</oddFooter>
      </headerFooter>
    </customSheetView>
    <customSheetView guid="{0DD8F97D-8C07-4CD0-8FF9-3A2505F13748}" showPageBreaks="1" showGridLines="0" zeroValues="0" printArea="1" hiddenRows="1" hiddenColumns="1" view="pageBreakPreview" topLeftCell="A43">
      <selection activeCell="D54" sqref="D54:F54"/>
      <rowBreaks count="1" manualBreakCount="1">
        <brk id="52" max="5" man="1"/>
      </rowBreaks>
      <pageMargins left="0.75" right="0.77" top="0.62" bottom="0.61" header="0.39" footer="0.32"/>
      <pageSetup orientation="portrait" r:id="rId5"/>
      <headerFooter alignWithMargins="0">
        <oddFooter>&amp;R&amp;"Book Antiqua,Bold"&amp;8Bid Form (1st Envelope)  / Page &amp;P of &amp;N</oddFooter>
      </headerFooter>
    </customSheetView>
    <customSheetView guid="{F42F111F-1008-4984-B8EF-A2028972CD6B}" showGridLines="0" zeroValues="0" hiddenRows="1">
      <selection activeCell="D58" sqref="D58:F58"/>
      <rowBreaks count="1" manualBreakCount="1">
        <brk id="52" max="5" man="1"/>
      </rowBreaks>
      <pageMargins left="0.75" right="0.77" top="0.62" bottom="0.61" header="0.39" footer="0.32"/>
      <pageSetup orientation="portrait" r:id="rId6"/>
      <headerFooter alignWithMargins="0">
        <oddFooter>&amp;R&amp;"Book Antiqua,Bold"&amp;8Bid Form (1st Envelope)  / Page &amp;P of &amp;N</oddFooter>
      </headerFooter>
    </customSheetView>
    <customSheetView guid="{27A45B7A-04F2-4516-B80B-5ED0825D4ED3}" showGridLines="0" zeroValues="0" topLeftCell="A49">
      <selection activeCell="D58" sqref="D58:F58"/>
      <rowBreaks count="1" manualBreakCount="1">
        <brk id="52" max="5" man="1"/>
      </rowBreaks>
      <pageMargins left="0.75" right="0.77" top="0.62" bottom="0.61" header="0.39" footer="0.32"/>
      <pageSetup orientation="portrait" r:id="rId7"/>
      <headerFooter alignWithMargins="0">
        <oddFooter>&amp;R&amp;"Book Antiqua,Bold"&amp;8Bid Form (1st Envelope)  / Page &amp;P of &amp;N</oddFooter>
      </headerFooter>
    </customSheetView>
    <customSheetView guid="{4F65FF32-EC61-4022-A399-2986D7B6B8B3}" showGridLines="0" zeroValues="0" hiddenColumns="1" showRuler="0">
      <selection activeCell="C5" sqref="C5:F5"/>
      <pageMargins left="0.75" right="0.77" top="0.62" bottom="0.61" header="0.39" footer="0.32"/>
      <pageSetup orientation="portrait" r:id="rId8"/>
      <headerFooter alignWithMargins="0">
        <oddFooter>&amp;R&amp;"Book Antiqua,Bold"&amp;8Bid Form (1st Envelope)  / Page &amp;P of &amp;N</oddFooter>
      </headerFooter>
    </customSheetView>
    <customSheetView guid="{01ACF2E1-8E61-4459-ABC1-B6C183DEED61}" showGridLines="0" zeroValues="0" showRuler="0">
      <selection activeCell="C5" sqref="C5:F5"/>
      <pageMargins left="0.75" right="0.77" top="0.73" bottom="0.75" header="0.52" footer="0.45"/>
      <pageSetup orientation="portrait" r:id="rId9"/>
      <headerFooter alignWithMargins="0">
        <oddFooter>&amp;R&amp;"Book Antiqua,Bold"&amp;8Bid Form (1st Envelope)  / Page &amp;P of &amp;N</oddFooter>
      </headerFooter>
    </customSheetView>
    <customSheetView guid="{14D7F02E-BCCA-4517-ABC7-537FF4AEB67A}" showGridLines="0" zeroValues="0">
      <selection activeCell="D54" sqref="D54:F54"/>
      <rowBreaks count="1" manualBreakCount="1">
        <brk id="52" max="5" man="1"/>
      </rowBreaks>
      <pageMargins left="0.75" right="0.77" top="0.62" bottom="0.61" header="0.39" footer="0.32"/>
      <pageSetup orientation="portrait" r:id="rId10"/>
      <headerFooter alignWithMargins="0">
        <oddFooter>&amp;R&amp;"Book Antiqua,Bold"&amp;8Bid Form (1st Envelope)  / Page &amp;P of &amp;N</oddFooter>
      </headerFooter>
    </customSheetView>
    <customSheetView guid="{76EF76C6-407E-4B5E-855E-3AC1614CD1AB}" showPageBreaks="1" showGridLines="0" zeroValues="0" printArea="1" hiddenRows="1" hiddenColumns="1" view="pageBreakPreview" topLeftCell="A81">
      <selection activeCell="D49" sqref="D49:F49"/>
      <rowBreaks count="1" manualBreakCount="1">
        <brk id="44" max="5" man="1"/>
      </rowBreaks>
      <pageMargins left="0.75" right="0.77" top="0.62" bottom="0.61" header="0.39" footer="0.32"/>
      <pageSetup orientation="portrait" r:id="rId11"/>
      <headerFooter alignWithMargins="0">
        <oddFooter>&amp;R&amp;"Book Antiqua,Bold"&amp;8Bid Form (2nd Envelope)  / Page &amp;P of &amp;N</oddFooter>
      </headerFooter>
    </customSheetView>
    <customSheetView guid="{4C2A6BCE-1067-41DA-B8E4-030BD18363EA}" showPageBreaks="1" showGridLines="0" zeroValues="0" printArea="1" hiddenRows="1" hiddenColumns="1" view="pageBreakPreview" topLeftCell="A44">
      <selection activeCell="D54" sqref="D54:F54"/>
      <rowBreaks count="1" manualBreakCount="1">
        <brk id="50" max="5" man="1"/>
      </rowBreaks>
      <pageMargins left="0.75" right="0.77" top="0.62" bottom="0.61" header="0.39" footer="0.32"/>
      <pageSetup orientation="portrait" r:id="rId12"/>
      <headerFooter alignWithMargins="0">
        <oddFooter>&amp;R&amp;"Book Antiqua,Bold"&amp;8Bid Form (2nd Envelope)  / Page &amp;P of &amp;N</oddFooter>
      </headerFooter>
    </customSheetView>
    <customSheetView guid="{521B9B62-B5E4-4E18-A682-03EC47CAA2D7}" showPageBreaks="1" showGridLines="0" zeroValues="0" printArea="1" hiddenRows="1" hiddenColumns="1" view="pageBreakPreview" topLeftCell="A42">
      <selection activeCell="D54" sqref="D54:F54"/>
      <rowBreaks count="1" manualBreakCount="1">
        <brk id="50" max="5" man="1"/>
      </rowBreaks>
      <pageMargins left="0.75" right="0.77" top="0.62" bottom="0.61" header="0.39" footer="0.32"/>
      <pageSetup scale="99" orientation="portrait" r:id="rId13"/>
      <headerFooter alignWithMargins="0">
        <oddFooter>&amp;R&amp;"Book Antiqua,Bold"&amp;8Bid Form (2nd Envelope)  / Page &amp;P of &amp;N</oddFooter>
      </headerFooter>
    </customSheetView>
  </customSheetViews>
  <mergeCells count="54">
    <mergeCell ref="B30:F30"/>
    <mergeCell ref="B29:C29"/>
    <mergeCell ref="B27:C27"/>
    <mergeCell ref="D27:F27"/>
    <mergeCell ref="B28:C28"/>
    <mergeCell ref="B25:C25"/>
    <mergeCell ref="D25:F25"/>
    <mergeCell ref="B26:C26"/>
    <mergeCell ref="D26:F26"/>
    <mergeCell ref="D28:F28"/>
    <mergeCell ref="A3:F3"/>
    <mergeCell ref="C5:F5"/>
    <mergeCell ref="B6:C6"/>
    <mergeCell ref="C16:F16"/>
    <mergeCell ref="B24:C24"/>
    <mergeCell ref="D24:F24"/>
    <mergeCell ref="B18:F18"/>
    <mergeCell ref="B20:F20"/>
    <mergeCell ref="B22:F22"/>
    <mergeCell ref="B23:C23"/>
    <mergeCell ref="D23:F23"/>
    <mergeCell ref="B21:F21"/>
    <mergeCell ref="B19:F19"/>
    <mergeCell ref="A60:F60"/>
    <mergeCell ref="B31:F31"/>
    <mergeCell ref="B32:F32"/>
    <mergeCell ref="B33:F33"/>
    <mergeCell ref="D56:F56"/>
    <mergeCell ref="A59:F59"/>
    <mergeCell ref="A55:C55"/>
    <mergeCell ref="D55:F55"/>
    <mergeCell ref="A56:C56"/>
    <mergeCell ref="B36:F36"/>
    <mergeCell ref="A51:C51"/>
    <mergeCell ref="B38:F38"/>
    <mergeCell ref="A58:C58"/>
    <mergeCell ref="A50:C50"/>
    <mergeCell ref="D52:F52"/>
    <mergeCell ref="B37:F37"/>
    <mergeCell ref="D57:F57"/>
    <mergeCell ref="D58:F58"/>
    <mergeCell ref="D51:F51"/>
    <mergeCell ref="B34:F34"/>
    <mergeCell ref="B35:F35"/>
    <mergeCell ref="A54:C54"/>
    <mergeCell ref="A52:C52"/>
    <mergeCell ref="B39:F39"/>
    <mergeCell ref="B40:F40"/>
    <mergeCell ref="A53:C53"/>
    <mergeCell ref="D53:F53"/>
    <mergeCell ref="D54:F54"/>
    <mergeCell ref="A57:C57"/>
    <mergeCell ref="D50:F50"/>
    <mergeCell ref="B46:C46"/>
  </mergeCells>
  <phoneticPr fontId="29" type="noConversion"/>
  <pageMargins left="0.75" right="0.77" top="0.62" bottom="0.61" header="0.39" footer="0.32"/>
  <pageSetup scale="99" orientation="portrait" r:id="rId14"/>
  <headerFooter alignWithMargins="0">
    <oddFooter>&amp;R&amp;"Book Antiqua,Bold"&amp;8Bid Form (2nd Envelope)  / Page &amp;P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indexed="8"/>
  </sheetPr>
  <dimension ref="A1:D112"/>
  <sheetViews>
    <sheetView workbookViewId="0">
      <selection activeCell="B13" sqref="B13"/>
    </sheetView>
  </sheetViews>
  <sheetFormatPr defaultColWidth="8" defaultRowHeight="12.75"/>
  <cols>
    <col min="1" max="1" width="11.625" style="62" customWidth="1"/>
    <col min="2" max="2" width="22.125" style="62" customWidth="1"/>
    <col min="3" max="16384" width="8" style="62"/>
  </cols>
  <sheetData>
    <row r="1" spans="1:4" s="60" customFormat="1" ht="30" customHeight="1">
      <c r="A1" s="546">
        <f>'Bid Form 2nd Envelope'!AB18</f>
        <v>0</v>
      </c>
      <c r="B1" s="546"/>
    </row>
    <row r="2" spans="1:4" s="60" customFormat="1" ht="30" customHeight="1">
      <c r="A2" s="61"/>
    </row>
    <row r="3" spans="1:4">
      <c r="A3" s="61"/>
    </row>
    <row r="4" spans="1:4">
      <c r="A4" s="73" t="str">
        <f>IF(OR((A1&gt;9999999999),(A1&lt;0)),"Invalid Entry - More than 1000 crore OR -ve value",IF(A1=0, "Rs. Zero Only ",+CONCATENATE("Rs. ", B11,D11,B10,D10,B9,D9,B8,D8,B7,D7,B6," Only")))</f>
        <v xml:space="preserve">Rs. Zero Only </v>
      </c>
      <c r="B4" s="74"/>
    </row>
    <row r="5" spans="1:4">
      <c r="A5" s="75"/>
      <c r="B5" s="74"/>
    </row>
    <row r="6" spans="1:4">
      <c r="A6" s="76">
        <f>-INT(A1/100)*100+ROUND(A1,0)</f>
        <v>0</v>
      </c>
      <c r="B6" s="74" t="str">
        <f t="shared" ref="B6:B11" si="0">IF(A6=0,"",LOOKUP(A6,$A$13:$A$112,$B$13:$B$112))</f>
        <v/>
      </c>
      <c r="D6" s="59"/>
    </row>
    <row r="7" spans="1:4">
      <c r="A7" s="76">
        <f>-INT(A1/1000)*10+INT(A1/100)</f>
        <v>0</v>
      </c>
      <c r="B7" s="74" t="str">
        <f t="shared" si="0"/>
        <v/>
      </c>
      <c r="D7" s="59" t="str">
        <f>+IF(B7="",""," Hundred ")</f>
        <v/>
      </c>
    </row>
    <row r="8" spans="1:4">
      <c r="A8" s="76">
        <f>-INT(A1/100000)*100+INT(A1/1000)</f>
        <v>0</v>
      </c>
      <c r="B8" s="74" t="str">
        <f t="shared" si="0"/>
        <v/>
      </c>
      <c r="D8" s="59" t="str">
        <f>IF((B8=""),IF(C8="",""," Thousand ")," Thousand ")</f>
        <v/>
      </c>
    </row>
    <row r="9" spans="1:4">
      <c r="A9" s="76">
        <f>-INT(A1/10000000)*100+INT(A1/100000)</f>
        <v>0</v>
      </c>
      <c r="B9" s="74" t="str">
        <f t="shared" si="0"/>
        <v/>
      </c>
      <c r="D9" s="59" t="str">
        <f>IF((B9=""),IF(C9="",""," Lac ")," Lac ")</f>
        <v/>
      </c>
    </row>
    <row r="10" spans="1:4">
      <c r="A10" s="76">
        <f>-INT(A1/1000000000)*100+INT(A1/10000000)</f>
        <v>0</v>
      </c>
      <c r="B10" s="77" t="str">
        <f t="shared" si="0"/>
        <v/>
      </c>
      <c r="D10" s="59" t="str">
        <f>IF((B10=""),IF(C10="",""," Crore ")," Crore ")</f>
        <v/>
      </c>
    </row>
    <row r="11" spans="1:4">
      <c r="A11" s="78">
        <f>-INT(A1/10000000000)*1000+INT(A1/1000000000)</f>
        <v>0</v>
      </c>
      <c r="B11" s="77" t="str">
        <f t="shared" si="0"/>
        <v/>
      </c>
      <c r="D11" s="59" t="str">
        <f>IF((B11=""),IF(C11="",""," Hundred ")," Hundred ")</f>
        <v/>
      </c>
    </row>
    <row r="12" spans="1:4">
      <c r="A12" s="74"/>
      <c r="B12" s="74"/>
    </row>
    <row r="13" spans="1:4">
      <c r="A13" s="71">
        <v>1</v>
      </c>
      <c r="B13" s="72" t="s">
        <v>52</v>
      </c>
    </row>
    <row r="14" spans="1:4">
      <c r="A14" s="71">
        <v>2</v>
      </c>
      <c r="B14" s="72" t="s">
        <v>53</v>
      </c>
    </row>
    <row r="15" spans="1:4">
      <c r="A15" s="71">
        <v>3</v>
      </c>
      <c r="B15" s="72" t="s">
        <v>54</v>
      </c>
    </row>
    <row r="16" spans="1:4">
      <c r="A16" s="71">
        <v>4</v>
      </c>
      <c r="B16" s="72" t="s">
        <v>55</v>
      </c>
    </row>
    <row r="17" spans="1:2">
      <c r="A17" s="71">
        <v>5</v>
      </c>
      <c r="B17" s="72" t="s">
        <v>56</v>
      </c>
    </row>
    <row r="18" spans="1:2">
      <c r="A18" s="71">
        <v>6</v>
      </c>
      <c r="B18" s="72" t="s">
        <v>57</v>
      </c>
    </row>
    <row r="19" spans="1:2">
      <c r="A19" s="71">
        <v>7</v>
      </c>
      <c r="B19" s="72" t="s">
        <v>58</v>
      </c>
    </row>
    <row r="20" spans="1:2">
      <c r="A20" s="71">
        <v>8</v>
      </c>
      <c r="B20" s="72" t="s">
        <v>59</v>
      </c>
    </row>
    <row r="21" spans="1:2">
      <c r="A21" s="71">
        <v>9</v>
      </c>
      <c r="B21" s="72" t="s">
        <v>60</v>
      </c>
    </row>
    <row r="22" spans="1:2">
      <c r="A22" s="71">
        <v>10</v>
      </c>
      <c r="B22" s="72" t="s">
        <v>61</v>
      </c>
    </row>
    <row r="23" spans="1:2">
      <c r="A23" s="71">
        <v>11</v>
      </c>
      <c r="B23" s="72" t="s">
        <v>62</v>
      </c>
    </row>
    <row r="24" spans="1:2">
      <c r="A24" s="71">
        <v>12</v>
      </c>
      <c r="B24" s="72" t="s">
        <v>63</v>
      </c>
    </row>
    <row r="25" spans="1:2">
      <c r="A25" s="71">
        <v>13</v>
      </c>
      <c r="B25" s="72" t="s">
        <v>64</v>
      </c>
    </row>
    <row r="26" spans="1:2">
      <c r="A26" s="71">
        <v>14</v>
      </c>
      <c r="B26" s="72" t="s">
        <v>65</v>
      </c>
    </row>
    <row r="27" spans="1:2">
      <c r="A27" s="71">
        <v>15</v>
      </c>
      <c r="B27" s="72" t="s">
        <v>66</v>
      </c>
    </row>
    <row r="28" spans="1:2">
      <c r="A28" s="71">
        <v>16</v>
      </c>
      <c r="B28" s="72" t="s">
        <v>67</v>
      </c>
    </row>
    <row r="29" spans="1:2">
      <c r="A29" s="71">
        <v>17</v>
      </c>
      <c r="B29" s="72" t="s">
        <v>68</v>
      </c>
    </row>
    <row r="30" spans="1:2">
      <c r="A30" s="71">
        <v>18</v>
      </c>
      <c r="B30" s="72" t="s">
        <v>69</v>
      </c>
    </row>
    <row r="31" spans="1:2">
      <c r="A31" s="71">
        <v>19</v>
      </c>
      <c r="B31" s="72" t="s">
        <v>70</v>
      </c>
    </row>
    <row r="32" spans="1:2">
      <c r="A32" s="71">
        <v>20</v>
      </c>
      <c r="B32" s="72" t="s">
        <v>71</v>
      </c>
    </row>
    <row r="33" spans="1:2">
      <c r="A33" s="71">
        <v>21</v>
      </c>
      <c r="B33" s="72" t="s">
        <v>73</v>
      </c>
    </row>
    <row r="34" spans="1:2">
      <c r="A34" s="71">
        <v>22</v>
      </c>
      <c r="B34" s="72" t="s">
        <v>72</v>
      </c>
    </row>
    <row r="35" spans="1:2">
      <c r="A35" s="71">
        <v>23</v>
      </c>
      <c r="B35" s="72" t="s">
        <v>74</v>
      </c>
    </row>
    <row r="36" spans="1:2">
      <c r="A36" s="71">
        <v>24</v>
      </c>
      <c r="B36" s="72" t="s">
        <v>78</v>
      </c>
    </row>
    <row r="37" spans="1:2">
      <c r="A37" s="71">
        <v>25</v>
      </c>
      <c r="B37" s="72" t="s">
        <v>80</v>
      </c>
    </row>
    <row r="38" spans="1:2">
      <c r="A38" s="71">
        <v>26</v>
      </c>
      <c r="B38" s="72" t="s">
        <v>79</v>
      </c>
    </row>
    <row r="39" spans="1:2">
      <c r="A39" s="71">
        <v>27</v>
      </c>
      <c r="B39" s="72" t="s">
        <v>81</v>
      </c>
    </row>
    <row r="40" spans="1:2">
      <c r="A40" s="71">
        <v>28</v>
      </c>
      <c r="B40" s="72" t="s">
        <v>82</v>
      </c>
    </row>
    <row r="41" spans="1:2">
      <c r="A41" s="71">
        <v>29</v>
      </c>
      <c r="B41" s="72" t="s">
        <v>83</v>
      </c>
    </row>
    <row r="42" spans="1:2">
      <c r="A42" s="71">
        <v>30</v>
      </c>
      <c r="B42" s="72" t="s">
        <v>84</v>
      </c>
    </row>
    <row r="43" spans="1:2">
      <c r="A43" s="71">
        <v>31</v>
      </c>
      <c r="B43" s="72" t="s">
        <v>85</v>
      </c>
    </row>
    <row r="44" spans="1:2">
      <c r="A44" s="71">
        <v>32</v>
      </c>
      <c r="B44" s="72" t="s">
        <v>86</v>
      </c>
    </row>
    <row r="45" spans="1:2">
      <c r="A45" s="71">
        <v>33</v>
      </c>
      <c r="B45" s="72" t="s">
        <v>87</v>
      </c>
    </row>
    <row r="46" spans="1:2">
      <c r="A46" s="71">
        <v>34</v>
      </c>
      <c r="B46" s="72" t="s">
        <v>88</v>
      </c>
    </row>
    <row r="47" spans="1:2">
      <c r="A47" s="71">
        <v>35</v>
      </c>
      <c r="B47" s="72" t="s">
        <v>233</v>
      </c>
    </row>
    <row r="48" spans="1:2">
      <c r="A48" s="71">
        <v>36</v>
      </c>
      <c r="B48" s="72" t="s">
        <v>89</v>
      </c>
    </row>
    <row r="49" spans="1:2">
      <c r="A49" s="71">
        <v>37</v>
      </c>
      <c r="B49" s="72" t="s">
        <v>90</v>
      </c>
    </row>
    <row r="50" spans="1:2">
      <c r="A50" s="71">
        <v>38</v>
      </c>
      <c r="B50" s="72" t="s">
        <v>91</v>
      </c>
    </row>
    <row r="51" spans="1:2">
      <c r="A51" s="71">
        <v>39</v>
      </c>
      <c r="B51" s="72" t="s">
        <v>92</v>
      </c>
    </row>
    <row r="52" spans="1:2">
      <c r="A52" s="71">
        <v>40</v>
      </c>
      <c r="B52" s="72" t="s">
        <v>93</v>
      </c>
    </row>
    <row r="53" spans="1:2">
      <c r="A53" s="71">
        <v>41</v>
      </c>
      <c r="B53" s="72" t="s">
        <v>94</v>
      </c>
    </row>
    <row r="54" spans="1:2">
      <c r="A54" s="71">
        <v>42</v>
      </c>
      <c r="B54" s="72" t="s">
        <v>95</v>
      </c>
    </row>
    <row r="55" spans="1:2">
      <c r="A55" s="71">
        <v>43</v>
      </c>
      <c r="B55" s="72" t="s">
        <v>96</v>
      </c>
    </row>
    <row r="56" spans="1:2">
      <c r="A56" s="71">
        <v>44</v>
      </c>
      <c r="B56" s="72" t="s">
        <v>97</v>
      </c>
    </row>
    <row r="57" spans="1:2">
      <c r="A57" s="71">
        <v>45</v>
      </c>
      <c r="B57" s="72" t="s">
        <v>98</v>
      </c>
    </row>
    <row r="58" spans="1:2">
      <c r="A58" s="71">
        <v>46</v>
      </c>
      <c r="B58" s="72" t="s">
        <v>99</v>
      </c>
    </row>
    <row r="59" spans="1:2">
      <c r="A59" s="71">
        <v>47</v>
      </c>
      <c r="B59" s="72" t="s">
        <v>100</v>
      </c>
    </row>
    <row r="60" spans="1:2">
      <c r="A60" s="71">
        <v>48</v>
      </c>
      <c r="B60" s="72" t="s">
        <v>101</v>
      </c>
    </row>
    <row r="61" spans="1:2">
      <c r="A61" s="71">
        <v>49</v>
      </c>
      <c r="B61" s="72" t="s">
        <v>102</v>
      </c>
    </row>
    <row r="62" spans="1:2">
      <c r="A62" s="71">
        <v>50</v>
      </c>
      <c r="B62" s="72" t="s">
        <v>103</v>
      </c>
    </row>
    <row r="63" spans="1:2">
      <c r="A63" s="71">
        <v>51</v>
      </c>
      <c r="B63" s="72" t="s">
        <v>104</v>
      </c>
    </row>
    <row r="64" spans="1:2">
      <c r="A64" s="71">
        <v>52</v>
      </c>
      <c r="B64" s="72" t="s">
        <v>105</v>
      </c>
    </row>
    <row r="65" spans="1:2">
      <c r="A65" s="71">
        <v>53</v>
      </c>
      <c r="B65" s="72" t="s">
        <v>106</v>
      </c>
    </row>
    <row r="66" spans="1:2">
      <c r="A66" s="71">
        <v>54</v>
      </c>
      <c r="B66" s="72" t="s">
        <v>107</v>
      </c>
    </row>
    <row r="67" spans="1:2">
      <c r="A67" s="71">
        <v>55</v>
      </c>
      <c r="B67" s="72" t="s">
        <v>108</v>
      </c>
    </row>
    <row r="68" spans="1:2">
      <c r="A68" s="71">
        <v>56</v>
      </c>
      <c r="B68" s="72" t="s">
        <v>109</v>
      </c>
    </row>
    <row r="69" spans="1:2">
      <c r="A69" s="71">
        <v>57</v>
      </c>
      <c r="B69" s="72" t="s">
        <v>110</v>
      </c>
    </row>
    <row r="70" spans="1:2">
      <c r="A70" s="71">
        <v>58</v>
      </c>
      <c r="B70" s="72" t="s">
        <v>111</v>
      </c>
    </row>
    <row r="71" spans="1:2">
      <c r="A71" s="71">
        <v>59</v>
      </c>
      <c r="B71" s="72" t="s">
        <v>112</v>
      </c>
    </row>
    <row r="72" spans="1:2">
      <c r="A72" s="71">
        <v>60</v>
      </c>
      <c r="B72" s="72" t="s">
        <v>113</v>
      </c>
    </row>
    <row r="73" spans="1:2">
      <c r="A73" s="71">
        <v>61</v>
      </c>
      <c r="B73" s="72" t="s">
        <v>114</v>
      </c>
    </row>
    <row r="74" spans="1:2">
      <c r="A74" s="71">
        <v>62</v>
      </c>
      <c r="B74" s="72" t="s">
        <v>115</v>
      </c>
    </row>
    <row r="75" spans="1:2">
      <c r="A75" s="71">
        <v>63</v>
      </c>
      <c r="B75" s="72" t="s">
        <v>116</v>
      </c>
    </row>
    <row r="76" spans="1:2">
      <c r="A76" s="71">
        <v>64</v>
      </c>
      <c r="B76" s="72" t="s">
        <v>117</v>
      </c>
    </row>
    <row r="77" spans="1:2">
      <c r="A77" s="71">
        <v>65</v>
      </c>
      <c r="B77" s="72" t="s">
        <v>118</v>
      </c>
    </row>
    <row r="78" spans="1:2">
      <c r="A78" s="71">
        <v>66</v>
      </c>
      <c r="B78" s="72" t="s">
        <v>119</v>
      </c>
    </row>
    <row r="79" spans="1:2">
      <c r="A79" s="71">
        <v>67</v>
      </c>
      <c r="B79" s="72" t="s">
        <v>120</v>
      </c>
    </row>
    <row r="80" spans="1:2">
      <c r="A80" s="71">
        <v>68</v>
      </c>
      <c r="B80" s="72" t="s">
        <v>121</v>
      </c>
    </row>
    <row r="81" spans="1:2">
      <c r="A81" s="71">
        <v>69</v>
      </c>
      <c r="B81" s="72" t="s">
        <v>122</v>
      </c>
    </row>
    <row r="82" spans="1:2">
      <c r="A82" s="71">
        <v>70</v>
      </c>
      <c r="B82" s="72" t="s">
        <v>123</v>
      </c>
    </row>
    <row r="83" spans="1:2">
      <c r="A83" s="71">
        <v>71</v>
      </c>
      <c r="B83" s="72" t="s">
        <v>124</v>
      </c>
    </row>
    <row r="84" spans="1:2">
      <c r="A84" s="71">
        <v>72</v>
      </c>
      <c r="B84" s="72" t="s">
        <v>125</v>
      </c>
    </row>
    <row r="85" spans="1:2">
      <c r="A85" s="71">
        <v>73</v>
      </c>
      <c r="B85" s="72" t="s">
        <v>126</v>
      </c>
    </row>
    <row r="86" spans="1:2">
      <c r="A86" s="71">
        <v>74</v>
      </c>
      <c r="B86" s="72" t="s">
        <v>127</v>
      </c>
    </row>
    <row r="87" spans="1:2">
      <c r="A87" s="71">
        <v>75</v>
      </c>
      <c r="B87" s="72" t="s">
        <v>128</v>
      </c>
    </row>
    <row r="88" spans="1:2">
      <c r="A88" s="71">
        <v>76</v>
      </c>
      <c r="B88" s="72" t="s">
        <v>129</v>
      </c>
    </row>
    <row r="89" spans="1:2">
      <c r="A89" s="71">
        <v>77</v>
      </c>
      <c r="B89" s="72" t="s">
        <v>130</v>
      </c>
    </row>
    <row r="90" spans="1:2">
      <c r="A90" s="71">
        <v>78</v>
      </c>
      <c r="B90" s="72" t="s">
        <v>131</v>
      </c>
    </row>
    <row r="91" spans="1:2">
      <c r="A91" s="71">
        <v>79</v>
      </c>
      <c r="B91" s="72" t="s">
        <v>132</v>
      </c>
    </row>
    <row r="92" spans="1:2">
      <c r="A92" s="71">
        <v>80</v>
      </c>
      <c r="B92" s="72" t="s">
        <v>133</v>
      </c>
    </row>
    <row r="93" spans="1:2">
      <c r="A93" s="71">
        <v>81</v>
      </c>
      <c r="B93" s="72" t="s">
        <v>134</v>
      </c>
    </row>
    <row r="94" spans="1:2">
      <c r="A94" s="71">
        <v>82</v>
      </c>
      <c r="B94" s="72" t="s">
        <v>135</v>
      </c>
    </row>
    <row r="95" spans="1:2">
      <c r="A95" s="71">
        <v>83</v>
      </c>
      <c r="B95" s="72" t="s">
        <v>136</v>
      </c>
    </row>
    <row r="96" spans="1:2">
      <c r="A96" s="71">
        <v>84</v>
      </c>
      <c r="B96" s="72" t="s">
        <v>137</v>
      </c>
    </row>
    <row r="97" spans="1:2">
      <c r="A97" s="71">
        <v>85</v>
      </c>
      <c r="B97" s="72" t="s">
        <v>138</v>
      </c>
    </row>
    <row r="98" spans="1:2">
      <c r="A98" s="71">
        <v>86</v>
      </c>
      <c r="B98" s="72" t="s">
        <v>139</v>
      </c>
    </row>
    <row r="99" spans="1:2">
      <c r="A99" s="71">
        <v>87</v>
      </c>
      <c r="B99" s="72" t="s">
        <v>140</v>
      </c>
    </row>
    <row r="100" spans="1:2">
      <c r="A100" s="71">
        <v>88</v>
      </c>
      <c r="B100" s="72" t="s">
        <v>141</v>
      </c>
    </row>
    <row r="101" spans="1:2">
      <c r="A101" s="71">
        <v>89</v>
      </c>
      <c r="B101" s="72" t="s">
        <v>142</v>
      </c>
    </row>
    <row r="102" spans="1:2">
      <c r="A102" s="71">
        <v>90</v>
      </c>
      <c r="B102" s="72" t="s">
        <v>143</v>
      </c>
    </row>
    <row r="103" spans="1:2">
      <c r="A103" s="71">
        <v>91</v>
      </c>
      <c r="B103" s="72" t="s">
        <v>144</v>
      </c>
    </row>
    <row r="104" spans="1:2">
      <c r="A104" s="71">
        <v>92</v>
      </c>
      <c r="B104" s="72" t="s">
        <v>145</v>
      </c>
    </row>
    <row r="105" spans="1:2">
      <c r="A105" s="71">
        <v>93</v>
      </c>
      <c r="B105" s="72" t="s">
        <v>146</v>
      </c>
    </row>
    <row r="106" spans="1:2">
      <c r="A106" s="71">
        <v>94</v>
      </c>
      <c r="B106" s="72" t="s">
        <v>147</v>
      </c>
    </row>
    <row r="107" spans="1:2">
      <c r="A107" s="71">
        <v>95</v>
      </c>
      <c r="B107" s="72" t="s">
        <v>148</v>
      </c>
    </row>
    <row r="108" spans="1:2">
      <c r="A108" s="71">
        <v>96</v>
      </c>
      <c r="B108" s="72" t="s">
        <v>149</v>
      </c>
    </row>
    <row r="109" spans="1:2">
      <c r="A109" s="71">
        <v>97</v>
      </c>
      <c r="B109" s="72" t="s">
        <v>150</v>
      </c>
    </row>
    <row r="110" spans="1:2">
      <c r="A110" s="71">
        <v>98</v>
      </c>
      <c r="B110" s="72" t="s">
        <v>151</v>
      </c>
    </row>
    <row r="111" spans="1:2">
      <c r="A111" s="71">
        <v>99</v>
      </c>
      <c r="B111" s="72" t="s">
        <v>152</v>
      </c>
    </row>
    <row r="112" spans="1:2">
      <c r="A112" s="71">
        <v>100</v>
      </c>
      <c r="B112" s="72" t="s">
        <v>153</v>
      </c>
    </row>
  </sheetData>
  <sheetProtection selectLockedCells="1" selectUnlockedCells="1"/>
  <customSheetViews>
    <customSheetView guid="{7E37D0FD-9786-4A30-A877-91D7F3F2D059}" state="hidden">
      <selection activeCell="B13" sqref="B13"/>
      <pageMargins left="0.75" right="0.75" top="1" bottom="1" header="0.5" footer="0.5"/>
      <pageSetup orientation="portrait" r:id="rId1"/>
      <headerFooter alignWithMargins="0"/>
    </customSheetView>
    <customSheetView guid="{F9C63928-D54C-449A-864F-E2728613909C}" state="hidden">
      <selection activeCell="B13" sqref="B13"/>
      <pageMargins left="0.75" right="0.75" top="1" bottom="1" header="0.5" footer="0.5"/>
      <pageSetup orientation="portrait" r:id="rId2"/>
      <headerFooter alignWithMargins="0"/>
    </customSheetView>
    <customSheetView guid="{20CBBF41-A202-4892-A83D-52713C1F8A9E}" state="hidden">
      <selection activeCell="C2" sqref="C2"/>
      <pageMargins left="0.75" right="0.75" top="1" bottom="1" header="0.5" footer="0.5"/>
      <pageSetup orientation="portrait" r:id="rId3"/>
      <headerFooter alignWithMargins="0"/>
    </customSheetView>
    <customSheetView guid="{6269FB24-FD69-4B06-B4F9-A51A4D37F8E4}" state="hidden">
      <selection activeCell="C2" sqref="C2"/>
      <pageMargins left="0.75" right="0.75" top="1" bottom="1" header="0.5" footer="0.5"/>
      <pageSetup orientation="portrait" r:id="rId4"/>
      <headerFooter alignWithMargins="0"/>
    </customSheetView>
    <customSheetView guid="{0DD8F97D-8C07-4CD0-8FF9-3A2505F13748}" state="hidden">
      <selection activeCell="C2" sqref="C2"/>
      <pageMargins left="0.75" right="0.75" top="1" bottom="1" header="0.5" footer="0.5"/>
      <pageSetup orientation="portrait" r:id="rId5"/>
      <headerFooter alignWithMargins="0"/>
    </customSheetView>
    <customSheetView guid="{F42F111F-1008-4984-B8EF-A2028972CD6B}" state="hidden">
      <selection activeCell="C2" sqref="C2"/>
      <pageMargins left="0.75" right="0.75" top="1" bottom="1" header="0.5" footer="0.5"/>
      <pageSetup orientation="portrait" r:id="rId6"/>
      <headerFooter alignWithMargins="0"/>
    </customSheetView>
    <customSheetView guid="{27A45B7A-04F2-4516-B80B-5ED0825D4ED3}" state="hidden" topLeftCell="A2">
      <selection activeCell="C2" sqref="C2"/>
      <pageMargins left="0.75" right="0.75" top="1" bottom="1" header="0.5" footer="0.5"/>
      <pageSetup orientation="portrait" r:id="rId7"/>
      <headerFooter alignWithMargins="0"/>
    </customSheetView>
    <customSheetView guid="{4F65FF32-EC61-4022-A399-2986D7B6B8B3}" state="hidden" showRuler="0">
      <selection sqref="A1:B1"/>
      <pageMargins left="0.75" right="0.75" top="1" bottom="1" header="0.5" footer="0.5"/>
      <pageSetup orientation="portrait" r:id="rId8"/>
      <headerFooter alignWithMargins="0"/>
    </customSheetView>
    <customSheetView guid="{01ACF2E1-8E61-4459-ABC1-B6C183DEED61}" state="hidden" showRuler="0">
      <selection sqref="A1:B1"/>
      <pageMargins left="0.75" right="0.75" top="1" bottom="1" header="0.5" footer="0.5"/>
      <pageSetup orientation="portrait" r:id="rId9"/>
      <headerFooter alignWithMargins="0"/>
    </customSheetView>
    <customSheetView guid="{14D7F02E-BCCA-4517-ABC7-537FF4AEB67A}" state="hidden" topLeftCell="A2">
      <selection activeCell="C2" sqref="C2"/>
      <pageMargins left="0.75" right="0.75" top="1" bottom="1" header="0.5" footer="0.5"/>
      <pageSetup orientation="portrait" r:id="rId10"/>
      <headerFooter alignWithMargins="0"/>
    </customSheetView>
    <customSheetView guid="{76EF76C6-407E-4B5E-855E-3AC1614CD1AB}" state="hidden">
      <selection activeCell="C2" sqref="C2"/>
      <pageMargins left="0.75" right="0.75" top="1" bottom="1" header="0.5" footer="0.5"/>
      <pageSetup orientation="portrait" r:id="rId11"/>
      <headerFooter alignWithMargins="0"/>
    </customSheetView>
    <customSheetView guid="{4C2A6BCE-1067-41DA-B8E4-030BD18363EA}" state="hidden">
      <selection activeCell="B13" sqref="B13"/>
      <pageMargins left="0.75" right="0.75" top="1" bottom="1" header="0.5" footer="0.5"/>
      <pageSetup orientation="portrait" r:id="rId12"/>
      <headerFooter alignWithMargins="0"/>
    </customSheetView>
    <customSheetView guid="{521B9B62-B5E4-4E18-A682-03EC47CAA2D7}" state="hidden">
      <selection activeCell="B13" sqref="B13"/>
      <pageMargins left="0.75" right="0.75" top="1" bottom="1" header="0.5" footer="0.5"/>
      <pageSetup orientation="portrait" r:id="rId13"/>
      <headerFooter alignWithMargins="0"/>
    </customSheetView>
  </customSheetViews>
  <mergeCells count="1">
    <mergeCell ref="A1:B1"/>
  </mergeCells>
  <phoneticPr fontId="2" type="noConversion"/>
  <pageMargins left="0.75" right="0.75" top="1" bottom="1" header="0.5" footer="0.5"/>
  <pageSetup orientation="portrait" r:id="rId1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18</vt:i4>
      </vt:variant>
    </vt:vector>
  </HeadingPairs>
  <TitlesOfParts>
    <vt:vector size="33" baseType="lpstr">
      <vt:lpstr>Basic</vt:lpstr>
      <vt:lpstr>Cover</vt:lpstr>
      <vt:lpstr>Cover_1</vt:lpstr>
      <vt:lpstr>Instructions</vt:lpstr>
      <vt:lpstr>Names of Bidder</vt:lpstr>
      <vt:lpstr>Sch-1</vt:lpstr>
      <vt:lpstr>Sch-2</vt:lpstr>
      <vt:lpstr>Sch-3</vt:lpstr>
      <vt:lpstr>Sch-4</vt:lpstr>
      <vt:lpstr>Sch-5</vt:lpstr>
      <vt:lpstr>Sch-5A</vt:lpstr>
      <vt:lpstr>Discount</vt:lpstr>
      <vt:lpstr>Sch-5A After Discount</vt:lpstr>
      <vt:lpstr>Bid Form 2nd Envelope</vt:lpstr>
      <vt:lpstr>N to W</vt:lpstr>
      <vt:lpstr>'Bid Form 2nd Envelope'!Print_Area</vt:lpstr>
      <vt:lpstr>Discount!Print_Area</vt:lpstr>
      <vt:lpstr>Instructions!Print_Area</vt:lpstr>
      <vt:lpstr>'Names of Bidder'!Print_Area</vt:lpstr>
      <vt:lpstr>'Sch-1'!Print_Area</vt:lpstr>
      <vt:lpstr>'Sch-2'!Print_Area</vt:lpstr>
      <vt:lpstr>'Sch-3'!Print_Area</vt:lpstr>
      <vt:lpstr>'Sch-4'!Print_Area</vt:lpstr>
      <vt:lpstr>'Sch-5'!Print_Area</vt:lpstr>
      <vt:lpstr>'Sch-5A'!Print_Area</vt:lpstr>
      <vt:lpstr>'Sch-5A After Discount'!Print_Area</vt:lpstr>
      <vt:lpstr>'Sch-1'!Print_Titles</vt:lpstr>
      <vt:lpstr>'Sch-2'!Print_Titles</vt:lpstr>
      <vt:lpstr>'Sch-3'!Print_Titles</vt:lpstr>
      <vt:lpstr>'Sch-4'!Print_Titles</vt:lpstr>
      <vt:lpstr>'Sch-5'!Print_Titles</vt:lpstr>
      <vt:lpstr>'Sch-5A'!Print_Titles</vt:lpstr>
      <vt:lpstr>'Sch-5A After Discount'!Print_Titles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Gaya Prasad</dc:creator>
  <cp:lastModifiedBy>ARSHIA SHARMA {Arshia Sharma}</cp:lastModifiedBy>
  <cp:lastPrinted>2021-01-05T06:37:53Z</cp:lastPrinted>
  <dcterms:created xsi:type="dcterms:W3CDTF">2019-08-20T14:32:09Z</dcterms:created>
  <dcterms:modified xsi:type="dcterms:W3CDTF">2021-01-11T07:46:41Z</dcterms:modified>
</cp:coreProperties>
</file>