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Y:\RHQ AWARDED PACKAGES\OPEN TENDERS\E-Tendering\I-2597 Procurement of Battery bank for Dalkhola and Behrampore substation\Bid Docs\Vol III\"/>
    </mc:Choice>
  </mc:AlternateContent>
  <workbookProtection workbookPassword="EE4F" lockStructure="1"/>
  <bookViews>
    <workbookView xWindow="0" yWindow="0" windowWidth="15345" windowHeight="3945" tabRatio="632" firstSheet="2" activeTab="2"/>
  </bookViews>
  <sheets>
    <sheet name="Basic" sheetId="1" state="hidden" r:id="rId1"/>
    <sheet name="Cover" sheetId="2" state="hidden" r:id="rId2"/>
    <sheet name="Cover_1" sheetId="15" r:id="rId3"/>
    <sheet name="Instructions" sheetId="16" r:id="rId4"/>
    <sheet name="Names of Bidder" sheetId="18" r:id="rId5"/>
    <sheet name="Sch-1" sheetId="5" r:id="rId6"/>
    <sheet name="Sch-2" sheetId="6" r:id="rId7"/>
    <sheet name="Sch-3" sheetId="7" r:id="rId8"/>
    <sheet name="Sch-4" sheetId="8" r:id="rId9"/>
    <sheet name="Sch-5" sheetId="9" r:id="rId10"/>
    <sheet name="Sch-5A" sheetId="10" r:id="rId11"/>
    <sheet name="Discount" sheetId="11" state="hidden" r:id="rId12"/>
    <sheet name="Sch-5A After Discount" sheetId="12" state="hidden" r:id="rId13"/>
    <sheet name="Bid Form 2nd Envelope" sheetId="13" r:id="rId14"/>
    <sheet name="N to W" sheetId="14" state="hidden" r:id="rId15"/>
  </sheets>
  <externalReferences>
    <externalReference r:id="rId16"/>
    <externalReference r:id="rId17"/>
  </externalReferences>
  <definedNames>
    <definedName name="\A" localSheetId="3">#REF!</definedName>
    <definedName name="\A" localSheetId="4">#REF!</definedName>
    <definedName name="\A" localSheetId="6">#REF!</definedName>
    <definedName name="\A" localSheetId="7">#REF!</definedName>
    <definedName name="\A" localSheetId="8">#REF!</definedName>
    <definedName name="\A" localSheetId="9">#REF!</definedName>
    <definedName name="\A">#REF!</definedName>
    <definedName name="\B" localSheetId="3">#REF!</definedName>
    <definedName name="\B" localSheetId="4">#REF!</definedName>
    <definedName name="\B" localSheetId="6">#REF!</definedName>
    <definedName name="\B" localSheetId="7">#REF!</definedName>
    <definedName name="\B" localSheetId="8">#REF!</definedName>
    <definedName name="\B" localSheetId="9">#REF!</definedName>
    <definedName name="\B">#REF!</definedName>
    <definedName name="\C" localSheetId="3">#REF!</definedName>
    <definedName name="\C" localSheetId="4">#REF!</definedName>
    <definedName name="\C" localSheetId="6">#REF!</definedName>
    <definedName name="\C" localSheetId="7">#REF!</definedName>
    <definedName name="\C" localSheetId="8">#REF!</definedName>
    <definedName name="\C" localSheetId="9">#REF!</definedName>
    <definedName name="\C">#REF!</definedName>
    <definedName name="\M" localSheetId="3">#REF!</definedName>
    <definedName name="\M" localSheetId="4">#REF!</definedName>
    <definedName name="\M" localSheetId="6">#REF!</definedName>
    <definedName name="\M" localSheetId="7">#REF!</definedName>
    <definedName name="\M" localSheetId="8">#REF!</definedName>
    <definedName name="\M" localSheetId="9">#REF!</definedName>
    <definedName name="\M">#REF!</definedName>
    <definedName name="\N" localSheetId="3">#REF!</definedName>
    <definedName name="\N" localSheetId="4">#REF!</definedName>
    <definedName name="\N" localSheetId="6">#REF!</definedName>
    <definedName name="\N" localSheetId="7">#REF!</definedName>
    <definedName name="\N" localSheetId="8">#REF!</definedName>
    <definedName name="\N" localSheetId="9">#REF!</definedName>
    <definedName name="\N">#REF!</definedName>
    <definedName name="\P" localSheetId="3">#REF!</definedName>
    <definedName name="\P" localSheetId="4">#REF!</definedName>
    <definedName name="\P" localSheetId="6">#REF!</definedName>
    <definedName name="\P" localSheetId="7">#REF!</definedName>
    <definedName name="\P" localSheetId="8">#REF!</definedName>
    <definedName name="\P" localSheetId="9">#REF!</definedName>
    <definedName name="\P">#REF!</definedName>
    <definedName name="\R" localSheetId="3">#REF!</definedName>
    <definedName name="\R" localSheetId="4">#REF!</definedName>
    <definedName name="\R" localSheetId="6">#REF!</definedName>
    <definedName name="\R" localSheetId="7">#REF!</definedName>
    <definedName name="\R" localSheetId="8">#REF!</definedName>
    <definedName name="\R" localSheetId="9">#REF!</definedName>
    <definedName name="\R">#REF!</definedName>
    <definedName name="\U" localSheetId="3">#REF!</definedName>
    <definedName name="\U" localSheetId="4">#REF!</definedName>
    <definedName name="\U" localSheetId="6">#REF!</definedName>
    <definedName name="\U" localSheetId="7">#REF!</definedName>
    <definedName name="\U" localSheetId="8">#REF!</definedName>
    <definedName name="\U" localSheetId="9">#REF!</definedName>
    <definedName name="\U">#REF!</definedName>
    <definedName name="\V" localSheetId="3">#REF!</definedName>
    <definedName name="\V" localSheetId="4">#REF!</definedName>
    <definedName name="\V" localSheetId="6">#REF!</definedName>
    <definedName name="\V" localSheetId="7">#REF!</definedName>
    <definedName name="\V" localSheetId="8">#REF!</definedName>
    <definedName name="\V" localSheetId="9">#REF!</definedName>
    <definedName name="\V">#REF!</definedName>
    <definedName name="_xlnm._FilterDatabase" localSheetId="5" hidden="1">'Sch-1'!$B$21:$K$21</definedName>
    <definedName name="_xlnm._FilterDatabase" localSheetId="6" hidden="1">'Sch-2'!$B$16:$H$21</definedName>
    <definedName name="_xlnm._FilterDatabase" localSheetId="7" hidden="1">'Sch-3'!$B$18:$K$22</definedName>
    <definedName name="_xlnm._FilterDatabase" localSheetId="9" hidden="1">'Sch-5'!$B$17:$K$21</definedName>
    <definedName name="ab" localSheetId="3">#REF!</definedName>
    <definedName name="ab" localSheetId="4">#REF!</definedName>
    <definedName name="ab" localSheetId="6">#REF!</definedName>
    <definedName name="ab" localSheetId="7">#REF!</definedName>
    <definedName name="ab" localSheetId="8">#REF!</definedName>
    <definedName name="ab" localSheetId="9">#REF!</definedName>
    <definedName name="ab">#REF!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LA">#REF!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3">'Bid Form 2nd Envelope'!$A$1:$F$60</definedName>
    <definedName name="_xlnm.Print_Area" localSheetId="11">Discount!$A$2:$G$39</definedName>
    <definedName name="_xlnm.Print_Area" localSheetId="3">Instructions!$A$1:$C$55</definedName>
    <definedName name="_xlnm.Print_Area" localSheetId="4">'Names of Bidder'!$B$1:$D$19</definedName>
    <definedName name="_xlnm.Print_Area" localSheetId="5">'Sch-1'!$A$1:$K$27</definedName>
    <definedName name="_xlnm.Print_Area" localSheetId="6">'Sch-2'!$A$1:$H$28</definedName>
    <definedName name="_xlnm.Print_Area" localSheetId="7">'Sch-3'!$A$1:$AC$28</definedName>
    <definedName name="_xlnm.Print_Area" localSheetId="8">'Sch-4'!$A$1:$D$21</definedName>
    <definedName name="_xlnm.Print_Area" localSheetId="9">'Sch-5'!$A$1:$K$29</definedName>
    <definedName name="_xlnm.Print_Area" localSheetId="10">'Sch-5A'!$A$1:$D$30</definedName>
    <definedName name="_xlnm.Print_Area" localSheetId="12">'Sch-5A After Discount'!$A$1:$D$30</definedName>
    <definedName name="_xlnm.Print_Titles" localSheetId="5">'Sch-1'!$1:$16</definedName>
    <definedName name="_xlnm.Print_Titles" localSheetId="6">'Sch-2'!$1:$15</definedName>
    <definedName name="_xlnm.Print_Titles" localSheetId="7">'Sch-3'!$1:$16</definedName>
    <definedName name="_xlnm.Print_Titles" localSheetId="8">'Sch-4'!$3:$13</definedName>
    <definedName name="_xlnm.Print_Titles" localSheetId="9">'Sch-5'!$1:$16</definedName>
    <definedName name="_xlnm.Print_Titles" localSheetId="10">'Sch-5A'!$3:$13</definedName>
    <definedName name="_xlnm.Print_Titles" localSheetId="12">'Sch-5A After Discount'!$3:$13</definedName>
    <definedName name="_xlnm.Recorder" localSheetId="3">#REF!</definedName>
    <definedName name="_xlnm.Recorder" localSheetId="4">#REF!</definedName>
    <definedName name="_xlnm.Recorder" localSheetId="6">#REF!</definedName>
    <definedName name="_xlnm.Recorder" localSheetId="7">#REF!</definedName>
    <definedName name="_xlnm.Recorder" localSheetId="8">#REF!</definedName>
    <definedName name="_xlnm.Recorder" localSheetId="9">#REF!</definedName>
    <definedName name="_xlnm.Recorder">#REF!</definedName>
    <definedName name="TEST" localSheetId="3">#REF!</definedName>
    <definedName name="TEST" localSheetId="4">#REF!</definedName>
    <definedName name="TEST" localSheetId="6">#REF!</definedName>
    <definedName name="TEST" localSheetId="7">#REF!</definedName>
    <definedName name="TEST" localSheetId="8">#REF!</definedName>
    <definedName name="TEST" localSheetId="9">#REF!</definedName>
    <definedName name="TEST">#REF!</definedName>
    <definedName name="TO">#REF!</definedName>
    <definedName name="Z_01ACF2E1_8E61_4459_ABC1_B6C183DEED61_.wvu.PrintArea" localSheetId="13" hidden="1">'Bid Form 2nd Envelope'!$A$1:$F$60</definedName>
    <definedName name="Z_01ACF2E1_8E61_4459_ABC1_B6C183DEED61_.wvu.PrintArea" localSheetId="5" hidden="1">'Sch-1'!$A$1:$K$16</definedName>
    <definedName name="Z_01ACF2E1_8E61_4459_ABC1_B6C183DEED61_.wvu.PrintArea" localSheetId="6" hidden="1">'Sch-2'!$A$1:$H$15</definedName>
    <definedName name="Z_01ACF2E1_8E61_4459_ABC1_B6C183DEED61_.wvu.PrintArea" localSheetId="7" hidden="1">'Sch-3'!$A$1:$K$16</definedName>
    <definedName name="Z_01ACF2E1_8E61_4459_ABC1_B6C183DEED61_.wvu.PrintArea" localSheetId="8" hidden="1">'Sch-4'!$A$1:$D$22</definedName>
    <definedName name="Z_01ACF2E1_8E61_4459_ABC1_B6C183DEED61_.wvu.PrintArea" localSheetId="9" hidden="1">'Sch-5'!$A$1:$K$16</definedName>
    <definedName name="Z_01ACF2E1_8E61_4459_ABC1_B6C183DEED61_.wvu.PrintArea" localSheetId="10" hidden="1">'Sch-5A'!$A$1:$D$31</definedName>
    <definedName name="Z_01ACF2E1_8E61_4459_ABC1_B6C183DEED61_.wvu.PrintArea" localSheetId="12" hidden="1">'Sch-5A After Discount'!$A$1:$D$31</definedName>
    <definedName name="Z_01ACF2E1_8E61_4459_ABC1_B6C183DEED61_.wvu.PrintTitles" localSheetId="5" hidden="1">'Sch-1'!$14:$16</definedName>
    <definedName name="Z_01ACF2E1_8E61_4459_ABC1_B6C183DEED61_.wvu.PrintTitles" localSheetId="6" hidden="1">'Sch-2'!$14:$15</definedName>
    <definedName name="Z_01ACF2E1_8E61_4459_ABC1_B6C183DEED61_.wvu.PrintTitles" localSheetId="7" hidden="1">'Sch-3'!$14:$16</definedName>
    <definedName name="Z_01ACF2E1_8E61_4459_ABC1_B6C183DEED61_.wvu.PrintTitles" localSheetId="8" hidden="1">'Sch-4'!$3:$13</definedName>
    <definedName name="Z_01ACF2E1_8E61_4459_ABC1_B6C183DEED61_.wvu.PrintTitles" localSheetId="9" hidden="1">'Sch-5'!$14:$16</definedName>
    <definedName name="Z_01ACF2E1_8E61_4459_ABC1_B6C183DEED61_.wvu.PrintTitles" localSheetId="10" hidden="1">'Sch-5A'!$3:$13</definedName>
    <definedName name="Z_01ACF2E1_8E61_4459_ABC1_B6C183DEED61_.wvu.PrintTitles" localSheetId="12" hidden="1">'Sch-5A After Discount'!$3:$13</definedName>
    <definedName name="Z_091A6405_72DB_46E0_B81A_EC53A5C58396_.wvu.PrintArea" localSheetId="3" hidden="1">Instructions!$A$1:$C$55</definedName>
    <definedName name="Z_0DD8F97D_8C07_4CD0_8FF9_3A2505F13748_.wvu.Cols" localSheetId="13" hidden="1">'Bid Form 2nd Envelope'!$H:$H</definedName>
    <definedName name="Z_0DD8F97D_8C07_4CD0_8FF9_3A2505F13748_.wvu.Cols" localSheetId="11" hidden="1">Discount!$H:$M</definedName>
    <definedName name="Z_0DD8F97D_8C07_4CD0_8FF9_3A2505F13748_.wvu.Cols" localSheetId="5" hidden="1">'Sch-1'!$N:$N,'Sch-1'!$P:$V</definedName>
    <definedName name="Z_0DD8F97D_8C07_4CD0_8FF9_3A2505F13748_.wvu.Cols" localSheetId="6" hidden="1">'Sch-2'!$K:$K,'Sch-2'!$M:$S</definedName>
    <definedName name="Z_0DD8F97D_8C07_4CD0_8FF9_3A2505F13748_.wvu.Cols" localSheetId="7" hidden="1">'Sch-3'!$N:$N,'Sch-3'!$P:$V</definedName>
    <definedName name="Z_0DD8F97D_8C07_4CD0_8FF9_3A2505F13748_.wvu.Cols" localSheetId="9" hidden="1">'Sch-5'!$N:$N,'Sch-5'!$P:$V</definedName>
    <definedName name="Z_0DD8F97D_8C07_4CD0_8FF9_3A2505F13748_.wvu.Cols" localSheetId="12" hidden="1">'Sch-5A After Discount'!$H:$H</definedName>
    <definedName name="Z_0DD8F97D_8C07_4CD0_8FF9_3A2505F13748_.wvu.FilterData" localSheetId="5" hidden="1">'Sch-1'!$B$21:$K$21</definedName>
    <definedName name="Z_0DD8F97D_8C07_4CD0_8FF9_3A2505F13748_.wvu.FilterData" localSheetId="6" hidden="1">'Sch-2'!$B$16:$H$21</definedName>
    <definedName name="Z_0DD8F97D_8C07_4CD0_8FF9_3A2505F13748_.wvu.FilterData" localSheetId="7" hidden="1">'Sch-3'!$B$18:$K$22</definedName>
    <definedName name="Z_0DD8F97D_8C07_4CD0_8FF9_3A2505F13748_.wvu.FilterData" localSheetId="9" hidden="1">'Sch-5'!$B$17:$K$21</definedName>
    <definedName name="Z_0DD8F97D_8C07_4CD0_8FF9_3A2505F13748_.wvu.PrintArea" localSheetId="13" hidden="1">'Bid Form 2nd Envelope'!$A$1:$F$60</definedName>
    <definedName name="Z_0DD8F97D_8C07_4CD0_8FF9_3A2505F13748_.wvu.PrintArea" localSheetId="11" hidden="1">Discount!$A$2:$G$39</definedName>
    <definedName name="Z_0DD8F97D_8C07_4CD0_8FF9_3A2505F13748_.wvu.PrintArea" localSheetId="5" hidden="1">'Sch-1'!$A$1:$K$27</definedName>
    <definedName name="Z_0DD8F97D_8C07_4CD0_8FF9_3A2505F13748_.wvu.PrintArea" localSheetId="6" hidden="1">'Sch-2'!$A$1:$H$25</definedName>
    <definedName name="Z_0DD8F97D_8C07_4CD0_8FF9_3A2505F13748_.wvu.PrintArea" localSheetId="7" hidden="1">'Sch-3'!$A$1:$K$28</definedName>
    <definedName name="Z_0DD8F97D_8C07_4CD0_8FF9_3A2505F13748_.wvu.PrintArea" localSheetId="8" hidden="1">'Sch-4'!$A$1:$D$21</definedName>
    <definedName name="Z_0DD8F97D_8C07_4CD0_8FF9_3A2505F13748_.wvu.PrintArea" localSheetId="9" hidden="1">'Sch-5'!$A$1:$K$28</definedName>
    <definedName name="Z_0DD8F97D_8C07_4CD0_8FF9_3A2505F13748_.wvu.PrintArea" localSheetId="10" hidden="1">'Sch-5A'!$A$1:$D$30</definedName>
    <definedName name="Z_0DD8F97D_8C07_4CD0_8FF9_3A2505F13748_.wvu.PrintArea" localSheetId="12" hidden="1">'Sch-5A After Discount'!$A$1:$D$30</definedName>
    <definedName name="Z_0DD8F97D_8C07_4CD0_8FF9_3A2505F13748_.wvu.PrintTitles" localSheetId="5" hidden="1">'Sch-1'!$14:$16</definedName>
    <definedName name="Z_0DD8F97D_8C07_4CD0_8FF9_3A2505F13748_.wvu.PrintTitles" localSheetId="6" hidden="1">'Sch-2'!$14:$15</definedName>
    <definedName name="Z_0DD8F97D_8C07_4CD0_8FF9_3A2505F13748_.wvu.PrintTitles" localSheetId="7" hidden="1">'Sch-3'!$14:$16</definedName>
    <definedName name="Z_0DD8F97D_8C07_4CD0_8FF9_3A2505F13748_.wvu.PrintTitles" localSheetId="8" hidden="1">'Sch-4'!$3:$13</definedName>
    <definedName name="Z_0DD8F97D_8C07_4CD0_8FF9_3A2505F13748_.wvu.PrintTitles" localSheetId="9" hidden="1">'Sch-5'!$14:$16</definedName>
    <definedName name="Z_0DD8F97D_8C07_4CD0_8FF9_3A2505F13748_.wvu.PrintTitles" localSheetId="10" hidden="1">'Sch-5A'!$3:$13</definedName>
    <definedName name="Z_0DD8F97D_8C07_4CD0_8FF9_3A2505F13748_.wvu.PrintTitles" localSheetId="12" hidden="1">'Sch-5A After Discount'!$3:$13</definedName>
    <definedName name="Z_0DD8F97D_8C07_4CD0_8FF9_3A2505F13748_.wvu.Rows" localSheetId="13" hidden="1">'Bid Form 2nd Envelope'!#REF!,'Bid Form 2nd Envelope'!$29:$29,'Bid Form 2nd Envelope'!$31:$31</definedName>
    <definedName name="Z_0DD8F97D_8C07_4CD0_8FF9_3A2505F13748_.wvu.Rows" localSheetId="1" hidden="1">Cover!$7:$7</definedName>
    <definedName name="Z_0DD8F97D_8C07_4CD0_8FF9_3A2505F13748_.wvu.Rows" localSheetId="11" hidden="1">Discount!$21:$21,Discount!$27:$29,Discount!$31:$33</definedName>
    <definedName name="Z_0DD8F97D_8C07_4CD0_8FF9_3A2505F13748_.wvu.Rows" localSheetId="5" hidden="1">'Sch-1'!#REF!</definedName>
    <definedName name="Z_0DD8F97D_8C07_4CD0_8FF9_3A2505F13748_.wvu.Rows" localSheetId="6" hidden="1">'Sch-2'!#REF!</definedName>
    <definedName name="Z_0DD8F97D_8C07_4CD0_8FF9_3A2505F13748_.wvu.Rows" localSheetId="7" hidden="1">'Sch-3'!#REF!</definedName>
    <definedName name="Z_0DD8F97D_8C07_4CD0_8FF9_3A2505F13748_.wvu.Rows" localSheetId="8" hidden="1">'Sch-4'!#REF!,'Sch-4'!#REF!</definedName>
    <definedName name="Z_0DD8F97D_8C07_4CD0_8FF9_3A2505F13748_.wvu.Rows" localSheetId="9" hidden="1">'Sch-5'!$23:$23</definedName>
    <definedName name="Z_0DD8F97D_8C07_4CD0_8FF9_3A2505F13748_.wvu.Rows" localSheetId="10" hidden="1">'Sch-5A'!$20:$21,'Sch-5A'!#REF!</definedName>
    <definedName name="Z_0DD8F97D_8C07_4CD0_8FF9_3A2505F13748_.wvu.Rows" localSheetId="12" hidden="1">'Sch-5A After Discount'!$20:$21,'Sch-5A After Discount'!#REF!</definedName>
    <definedName name="Z_14D7F02E_BCCA_4517_ABC7_537FF4AEB67A_.wvu.Cols" localSheetId="5" hidden="1">'Sch-1'!$P:$V</definedName>
    <definedName name="Z_14D7F02E_BCCA_4517_ABC7_537FF4AEB67A_.wvu.Cols" localSheetId="6" hidden="1">'Sch-2'!$M:$S</definedName>
    <definedName name="Z_14D7F02E_BCCA_4517_ABC7_537FF4AEB67A_.wvu.Cols" localSheetId="7" hidden="1">'Sch-3'!$P:$V</definedName>
    <definedName name="Z_14D7F02E_BCCA_4517_ABC7_537FF4AEB67A_.wvu.Cols" localSheetId="9" hidden="1">'Sch-5'!$P:$V</definedName>
    <definedName name="Z_14D7F02E_BCCA_4517_ABC7_537FF4AEB67A_.wvu.PrintArea" localSheetId="13" hidden="1">'Bid Form 2nd Envelope'!$A$1:$F$60</definedName>
    <definedName name="Z_14D7F02E_BCCA_4517_ABC7_537FF4AEB67A_.wvu.PrintArea" localSheetId="3" hidden="1">Instructions!$A$1:$C$55</definedName>
    <definedName name="Z_14D7F02E_BCCA_4517_ABC7_537FF4AEB67A_.wvu.PrintArea" localSheetId="5" hidden="1">'Sch-1'!$A$1:$K$28</definedName>
    <definedName name="Z_14D7F02E_BCCA_4517_ABC7_537FF4AEB67A_.wvu.PrintArea" localSheetId="6" hidden="1">'Sch-2'!$A$1:$H$26</definedName>
    <definedName name="Z_14D7F02E_BCCA_4517_ABC7_537FF4AEB67A_.wvu.PrintArea" localSheetId="7" hidden="1">'Sch-3'!$A$1:$K$29</definedName>
    <definedName name="Z_14D7F02E_BCCA_4517_ABC7_537FF4AEB67A_.wvu.PrintArea" localSheetId="8" hidden="1">'Sch-4'!$A$1:$D$21</definedName>
    <definedName name="Z_14D7F02E_BCCA_4517_ABC7_537FF4AEB67A_.wvu.PrintArea" localSheetId="9" hidden="1">'Sch-5'!$A$1:$K$29</definedName>
    <definedName name="Z_14D7F02E_BCCA_4517_ABC7_537FF4AEB67A_.wvu.PrintArea" localSheetId="10" hidden="1">'Sch-5A'!$A$1:$D$30</definedName>
    <definedName name="Z_14D7F02E_BCCA_4517_ABC7_537FF4AEB67A_.wvu.PrintArea" localSheetId="12" hidden="1">'Sch-5A After Discount'!$A$1:$D$30</definedName>
    <definedName name="Z_14D7F02E_BCCA_4517_ABC7_537FF4AEB67A_.wvu.PrintTitles" localSheetId="5" hidden="1">'Sch-1'!$14:$16</definedName>
    <definedName name="Z_14D7F02E_BCCA_4517_ABC7_537FF4AEB67A_.wvu.PrintTitles" localSheetId="6" hidden="1">'Sch-2'!$14:$15</definedName>
    <definedName name="Z_14D7F02E_BCCA_4517_ABC7_537FF4AEB67A_.wvu.PrintTitles" localSheetId="7" hidden="1">'Sch-3'!$14:$16</definedName>
    <definedName name="Z_14D7F02E_BCCA_4517_ABC7_537FF4AEB67A_.wvu.PrintTitles" localSheetId="8" hidden="1">'Sch-4'!$3:$13</definedName>
    <definedName name="Z_14D7F02E_BCCA_4517_ABC7_537FF4AEB67A_.wvu.PrintTitles" localSheetId="9" hidden="1">'Sch-5'!$14:$16</definedName>
    <definedName name="Z_14D7F02E_BCCA_4517_ABC7_537FF4AEB67A_.wvu.PrintTitles" localSheetId="10" hidden="1">'Sch-5A'!$3:$13</definedName>
    <definedName name="Z_14D7F02E_BCCA_4517_ABC7_537FF4AEB67A_.wvu.PrintTitles" localSheetId="12" hidden="1">'Sch-5A After Discount'!$3:$13</definedName>
    <definedName name="Z_16B70025_9CA2_4F36_80BF_1F4ACCC1B53C_.wvu.PrintArea" localSheetId="8" hidden="1">'Sch-4'!$A$1:$D$21</definedName>
    <definedName name="Z_16B70025_9CA2_4F36_80BF_1F4ACCC1B53C_.wvu.PrintTitles" localSheetId="8" hidden="1">'Sch-4'!$3:$13</definedName>
    <definedName name="Z_16B70025_9CA2_4F36_80BF_1F4ACCC1B53C_.wvu.Rows" localSheetId="8" hidden="1">'Sch-4'!#REF!,'Sch-4'!#REF!</definedName>
    <definedName name="Z_20CBBF41_A202_4892_A83D_52713C1F8A9E_.wvu.Cols" localSheetId="13" hidden="1">'Bid Form 2nd Envelope'!$H:$H</definedName>
    <definedName name="Z_20CBBF41_A202_4892_A83D_52713C1F8A9E_.wvu.Cols" localSheetId="11" hidden="1">Discount!$I:$J</definedName>
    <definedName name="Z_20CBBF41_A202_4892_A83D_52713C1F8A9E_.wvu.Cols" localSheetId="5" hidden="1">'Sch-1'!$L:$L,'Sch-1'!$N:$N,'Sch-1'!$P:$V</definedName>
    <definedName name="Z_20CBBF41_A202_4892_A83D_52713C1F8A9E_.wvu.Cols" localSheetId="6" hidden="1">'Sch-2'!$I:$I,'Sch-2'!$K:$K,'Sch-2'!$M:$S</definedName>
    <definedName name="Z_20CBBF41_A202_4892_A83D_52713C1F8A9E_.wvu.Cols" localSheetId="7" hidden="1">'Sch-3'!$L:$L,'Sch-3'!$N:$N,'Sch-3'!$P:$V</definedName>
    <definedName name="Z_20CBBF41_A202_4892_A83D_52713C1F8A9E_.wvu.Cols" localSheetId="9" hidden="1">'Sch-5'!$L:$L,'Sch-5'!$N:$N,'Sch-5'!$P:$V</definedName>
    <definedName name="Z_20CBBF41_A202_4892_A83D_52713C1F8A9E_.wvu.FilterData" localSheetId="5" hidden="1">'Sch-1'!$B$21:$K$21</definedName>
    <definedName name="Z_20CBBF41_A202_4892_A83D_52713C1F8A9E_.wvu.FilterData" localSheetId="6" hidden="1">'Sch-2'!$B$16:$H$21</definedName>
    <definedName name="Z_20CBBF41_A202_4892_A83D_52713C1F8A9E_.wvu.FilterData" localSheetId="7" hidden="1">'Sch-3'!$B$18:$K$22</definedName>
    <definedName name="Z_20CBBF41_A202_4892_A83D_52713C1F8A9E_.wvu.FilterData" localSheetId="9" hidden="1">'Sch-5'!$B$17:$K$21</definedName>
    <definedName name="Z_20CBBF41_A202_4892_A83D_52713C1F8A9E_.wvu.PrintArea" localSheetId="13" hidden="1">'Bid Form 2nd Envelope'!$A$1:$F$60</definedName>
    <definedName name="Z_20CBBF41_A202_4892_A83D_52713C1F8A9E_.wvu.PrintArea" localSheetId="11" hidden="1">Discount!$A$2:$G$39</definedName>
    <definedName name="Z_20CBBF41_A202_4892_A83D_52713C1F8A9E_.wvu.PrintArea" localSheetId="5" hidden="1">'Sch-1'!$A$1:$K$27</definedName>
    <definedName name="Z_20CBBF41_A202_4892_A83D_52713C1F8A9E_.wvu.PrintArea" localSheetId="6" hidden="1">'Sch-2'!$A$1:$H$25</definedName>
    <definedName name="Z_20CBBF41_A202_4892_A83D_52713C1F8A9E_.wvu.PrintArea" localSheetId="7" hidden="1">'Sch-3'!$A$1:$K$28</definedName>
    <definedName name="Z_20CBBF41_A202_4892_A83D_52713C1F8A9E_.wvu.PrintArea" localSheetId="9" hidden="1">'Sch-5'!$A$1:$K$28</definedName>
    <definedName name="Z_20CBBF41_A202_4892_A83D_52713C1F8A9E_.wvu.PrintArea" localSheetId="10" hidden="1">'Sch-5A'!$A$1:$D$30</definedName>
    <definedName name="Z_20CBBF41_A202_4892_A83D_52713C1F8A9E_.wvu.PrintArea" localSheetId="12" hidden="1">'Sch-5A After Discount'!$A$1:$D$30</definedName>
    <definedName name="Z_20CBBF41_A202_4892_A83D_52713C1F8A9E_.wvu.PrintTitles" localSheetId="5" hidden="1">'Sch-1'!$1:$16</definedName>
    <definedName name="Z_20CBBF41_A202_4892_A83D_52713C1F8A9E_.wvu.PrintTitles" localSheetId="6" hidden="1">'Sch-2'!$1:$15</definedName>
    <definedName name="Z_20CBBF41_A202_4892_A83D_52713C1F8A9E_.wvu.PrintTitles" localSheetId="7" hidden="1">'Sch-3'!$1:$16</definedName>
    <definedName name="Z_20CBBF41_A202_4892_A83D_52713C1F8A9E_.wvu.PrintTitles" localSheetId="9" hidden="1">'Sch-5'!$1:$16</definedName>
    <definedName name="Z_20CBBF41_A202_4892_A83D_52713C1F8A9E_.wvu.PrintTitles" localSheetId="10" hidden="1">'Sch-5A'!$3:$13</definedName>
    <definedName name="Z_20CBBF41_A202_4892_A83D_52713C1F8A9E_.wvu.PrintTitles" localSheetId="12" hidden="1">'Sch-5A After Discount'!$3:$13</definedName>
    <definedName name="Z_20CBBF41_A202_4892_A83D_52713C1F8A9E_.wvu.Rows" localSheetId="13" hidden="1">'Bid Form 2nd Envelope'!$29:$29,'Bid Form 2nd Envelope'!$31:$31,'Bid Form 2nd Envelope'!$35:$39</definedName>
    <definedName name="Z_20CBBF41_A202_4892_A83D_52713C1F8A9E_.wvu.Rows" localSheetId="1" hidden="1">Cover!$7:$7</definedName>
    <definedName name="Z_20CBBF41_A202_4892_A83D_52713C1F8A9E_.wvu.Rows" localSheetId="11" hidden="1">Discount!$16:$29</definedName>
    <definedName name="Z_20CBBF41_A202_4892_A83D_52713C1F8A9E_.wvu.Rows" localSheetId="5" hidden="1">'Sch-1'!#REF!</definedName>
    <definedName name="Z_20CBBF41_A202_4892_A83D_52713C1F8A9E_.wvu.Rows" localSheetId="6" hidden="1">'Sch-2'!#REF!</definedName>
    <definedName name="Z_20CBBF41_A202_4892_A83D_52713C1F8A9E_.wvu.Rows" localSheetId="7" hidden="1">'Sch-3'!#REF!</definedName>
    <definedName name="Z_20CBBF41_A202_4892_A83D_52713C1F8A9E_.wvu.Rows" localSheetId="9" hidden="1">'Sch-5'!$23:$23</definedName>
    <definedName name="Z_20CBBF41_A202_4892_A83D_52713C1F8A9E_.wvu.Rows" localSheetId="10" hidden="1">'Sch-5A'!$14:$17,'Sch-5A'!$20:$23</definedName>
    <definedName name="Z_20CBBF41_A202_4892_A83D_52713C1F8A9E_.wvu.Rows" localSheetId="12" hidden="1">'Sch-5A After Discount'!$14:$23</definedName>
    <definedName name="Z_237D8718_39ED_4FFE_B3B2_D1192F8D2E87_.wvu.Cols" localSheetId="4" hidden="1">'Names of Bidder'!$A:$A</definedName>
    <definedName name="Z_237D8718_39ED_4FFE_B3B2_D1192F8D2E87_.wvu.PrintArea" localSheetId="4" hidden="1">'Names of Bidder'!$B$1:$E$19</definedName>
    <definedName name="Z_27A45B7A_04F2_4516_B80B_5ED0825D4ED3_.wvu.Cols" localSheetId="11" hidden="1">Discount!$I:$K</definedName>
    <definedName name="Z_27A45B7A_04F2_4516_B80B_5ED0825D4ED3_.wvu.Cols" localSheetId="5" hidden="1">'Sch-1'!$N:$N,'Sch-1'!$P:$V</definedName>
    <definedName name="Z_27A45B7A_04F2_4516_B80B_5ED0825D4ED3_.wvu.Cols" localSheetId="6" hidden="1">'Sch-2'!$K:$K,'Sch-2'!$M:$S</definedName>
    <definedName name="Z_27A45B7A_04F2_4516_B80B_5ED0825D4ED3_.wvu.Cols" localSheetId="7" hidden="1">'Sch-3'!$N:$N,'Sch-3'!$P:$V</definedName>
    <definedName name="Z_27A45B7A_04F2_4516_B80B_5ED0825D4ED3_.wvu.Cols" localSheetId="9" hidden="1">'Sch-5'!$N:$N,'Sch-5'!$P:$V</definedName>
    <definedName name="Z_27A45B7A_04F2_4516_B80B_5ED0825D4ED3_.wvu.FilterData" localSheetId="5" hidden="1">'Sch-1'!$B$21:$K$21</definedName>
    <definedName name="Z_27A45B7A_04F2_4516_B80B_5ED0825D4ED3_.wvu.FilterData" localSheetId="6" hidden="1">'Sch-2'!$B$16:$H$21</definedName>
    <definedName name="Z_27A45B7A_04F2_4516_B80B_5ED0825D4ED3_.wvu.FilterData" localSheetId="7" hidden="1">'Sch-3'!$B$18:$K$22</definedName>
    <definedName name="Z_27A45B7A_04F2_4516_B80B_5ED0825D4ED3_.wvu.FilterData" localSheetId="9" hidden="1">'Sch-5'!$B$17:$K$21</definedName>
    <definedName name="Z_27A45B7A_04F2_4516_B80B_5ED0825D4ED3_.wvu.PrintArea" localSheetId="13" hidden="1">'Bid Form 2nd Envelope'!$A$1:$F$60</definedName>
    <definedName name="Z_27A45B7A_04F2_4516_B80B_5ED0825D4ED3_.wvu.PrintArea" localSheetId="11" hidden="1">Discount!$A$2:$G$39</definedName>
    <definedName name="Z_27A45B7A_04F2_4516_B80B_5ED0825D4ED3_.wvu.PrintArea" localSheetId="3" hidden="1">Instructions!$A$1:$C$55</definedName>
    <definedName name="Z_27A45B7A_04F2_4516_B80B_5ED0825D4ED3_.wvu.PrintArea" localSheetId="5" hidden="1">'Sch-1'!$A$1:$K$27</definedName>
    <definedName name="Z_27A45B7A_04F2_4516_B80B_5ED0825D4ED3_.wvu.PrintArea" localSheetId="6" hidden="1">'Sch-2'!$A$1:$H$25</definedName>
    <definedName name="Z_27A45B7A_04F2_4516_B80B_5ED0825D4ED3_.wvu.PrintArea" localSheetId="7" hidden="1">'Sch-3'!$A$1:$K$28</definedName>
    <definedName name="Z_27A45B7A_04F2_4516_B80B_5ED0825D4ED3_.wvu.PrintArea" localSheetId="8" hidden="1">'Sch-4'!$A$1:$D$21</definedName>
    <definedName name="Z_27A45B7A_04F2_4516_B80B_5ED0825D4ED3_.wvu.PrintArea" localSheetId="9" hidden="1">'Sch-5'!$A$1:$K$28</definedName>
    <definedName name="Z_27A45B7A_04F2_4516_B80B_5ED0825D4ED3_.wvu.PrintArea" localSheetId="10" hidden="1">'Sch-5A'!$A$1:$D$30</definedName>
    <definedName name="Z_27A45B7A_04F2_4516_B80B_5ED0825D4ED3_.wvu.PrintArea" localSheetId="12" hidden="1">'Sch-5A After Discount'!$A$1:$D$30</definedName>
    <definedName name="Z_27A45B7A_04F2_4516_B80B_5ED0825D4ED3_.wvu.PrintTitles" localSheetId="5" hidden="1">'Sch-1'!$14:$16</definedName>
    <definedName name="Z_27A45B7A_04F2_4516_B80B_5ED0825D4ED3_.wvu.PrintTitles" localSheetId="6" hidden="1">'Sch-2'!$14:$15</definedName>
    <definedName name="Z_27A45B7A_04F2_4516_B80B_5ED0825D4ED3_.wvu.PrintTitles" localSheetId="7" hidden="1">'Sch-3'!$14:$16</definedName>
    <definedName name="Z_27A45B7A_04F2_4516_B80B_5ED0825D4ED3_.wvu.PrintTitles" localSheetId="8" hidden="1">'Sch-4'!$3:$13</definedName>
    <definedName name="Z_27A45B7A_04F2_4516_B80B_5ED0825D4ED3_.wvu.PrintTitles" localSheetId="9" hidden="1">'Sch-5'!$14:$16</definedName>
    <definedName name="Z_27A45B7A_04F2_4516_B80B_5ED0825D4ED3_.wvu.PrintTitles" localSheetId="10" hidden="1">'Sch-5A'!$3:$13</definedName>
    <definedName name="Z_27A45B7A_04F2_4516_B80B_5ED0825D4ED3_.wvu.PrintTitles" localSheetId="12" hidden="1">'Sch-5A After Discount'!$3:$13</definedName>
    <definedName name="Z_27A45B7A_04F2_4516_B80B_5ED0825D4ED3_.wvu.Rows" localSheetId="1" hidden="1">Cover!$7:$7</definedName>
    <definedName name="Z_27A45B7A_04F2_4516_B80B_5ED0825D4ED3_.wvu.Rows" localSheetId="11" hidden="1">Discount!$28:$29</definedName>
    <definedName name="Z_2A6E02DA_6025_4CF8_BF90_3061C510AE53_.wvu.PrintArea" localSheetId="3" hidden="1">Instructions!$A$1:$C$55</definedName>
    <definedName name="Z_2A6E02DA_6025_4CF8_BF90_3061C510AE53_.wvu.Rows" localSheetId="3" hidden="1">Instructions!#REF!</definedName>
    <definedName name="Z_2FDEDC7A_220A_4BDB_8FCD_0C556B60E1DF_.wvu.Cols" localSheetId="4" hidden="1">'Names of Bidder'!$A:$A</definedName>
    <definedName name="Z_2FDEDC7A_220A_4BDB_8FCD_0C556B60E1DF_.wvu.PrintArea" localSheetId="4" hidden="1">'Names of Bidder'!$B$1:$D$19</definedName>
    <definedName name="Z_38BADFEC_005D_4348_A1C4_C10C151F5DFC_.wvu.PrintArea" localSheetId="3" hidden="1">Instructions!$A$1:$C$55</definedName>
    <definedName name="Z_38BADFEC_005D_4348_A1C4_C10C151F5DFC_.wvu.Rows" localSheetId="3" hidden="1">Instructions!#REF!</definedName>
    <definedName name="Z_3AF5D368_0F40_4903_B06B_A4E8DE0BBD2F_.wvu.PrintArea" localSheetId="3" hidden="1">Instructions!$A$1:$C$55</definedName>
    <definedName name="Z_4C2A6BCE_1067_41DA_B8E4_030BD18363EA_.wvu.Cols" localSheetId="13" hidden="1">'Bid Form 2nd Envelope'!$H:$H</definedName>
    <definedName name="Z_4C2A6BCE_1067_41DA_B8E4_030BD18363EA_.wvu.Cols" localSheetId="11" hidden="1">Discount!$H:$L</definedName>
    <definedName name="Z_4C2A6BCE_1067_41DA_B8E4_030BD18363EA_.wvu.Cols" localSheetId="5" hidden="1">'Sch-1'!$L:$U</definedName>
    <definedName name="Z_4C2A6BCE_1067_41DA_B8E4_030BD18363EA_.wvu.Cols" localSheetId="6" hidden="1">'Sch-2'!$F:$F,'Sch-2'!$I:$I,'Sch-2'!$K:$K,'Sch-2'!$M:$S</definedName>
    <definedName name="Z_4C2A6BCE_1067_41DA_B8E4_030BD18363EA_.wvu.Cols" localSheetId="7" hidden="1">'Sch-3'!$L:$U</definedName>
    <definedName name="Z_4C2A6BCE_1067_41DA_B8E4_030BD18363EA_.wvu.Cols" localSheetId="9" hidden="1">'Sch-5'!$P:$V</definedName>
    <definedName name="Z_4C2A6BCE_1067_41DA_B8E4_030BD18363EA_.wvu.Cols" localSheetId="10" hidden="1">'Sch-5A'!$F:$F</definedName>
    <definedName name="Z_4C2A6BCE_1067_41DA_B8E4_030BD18363EA_.wvu.Cols" localSheetId="12" hidden="1">'Sch-5A After Discount'!$H:$H</definedName>
    <definedName name="Z_4C2A6BCE_1067_41DA_B8E4_030BD18363EA_.wvu.FilterData" localSheetId="5" hidden="1">'Sch-1'!$B$21:$K$21</definedName>
    <definedName name="Z_4C2A6BCE_1067_41DA_B8E4_030BD18363EA_.wvu.FilterData" localSheetId="6" hidden="1">'Sch-2'!$B$16:$H$21</definedName>
    <definedName name="Z_4C2A6BCE_1067_41DA_B8E4_030BD18363EA_.wvu.FilterData" localSheetId="7" hidden="1">'Sch-3'!$B$18:$K$22</definedName>
    <definedName name="Z_4C2A6BCE_1067_41DA_B8E4_030BD18363EA_.wvu.FilterData" localSheetId="9" hidden="1">'Sch-5'!$B$17:$K$21</definedName>
    <definedName name="Z_4C2A6BCE_1067_41DA_B8E4_030BD18363EA_.wvu.PrintArea" localSheetId="13" hidden="1">'Bid Form 2nd Envelope'!$A$1:$F$60</definedName>
    <definedName name="Z_4C2A6BCE_1067_41DA_B8E4_030BD18363EA_.wvu.PrintArea" localSheetId="11" hidden="1">Discount!$A$2:$G$39</definedName>
    <definedName name="Z_4C2A6BCE_1067_41DA_B8E4_030BD18363EA_.wvu.PrintArea" localSheetId="5" hidden="1">'Sch-1'!$A$1:$K$23</definedName>
    <definedName name="Z_4C2A6BCE_1067_41DA_B8E4_030BD18363EA_.wvu.PrintArea" localSheetId="6" hidden="1">'Sch-2'!$A$1:$H$21</definedName>
    <definedName name="Z_4C2A6BCE_1067_41DA_B8E4_030BD18363EA_.wvu.PrintArea" localSheetId="7" hidden="1">'Sch-3'!$A$1:$K$28</definedName>
    <definedName name="Z_4C2A6BCE_1067_41DA_B8E4_030BD18363EA_.wvu.PrintArea" localSheetId="8" hidden="1">'Sch-4'!$A$1:$D$21</definedName>
    <definedName name="Z_4C2A6BCE_1067_41DA_B8E4_030BD18363EA_.wvu.PrintArea" localSheetId="9" hidden="1">'Sch-5'!$A$1:$K$24</definedName>
    <definedName name="Z_4C2A6BCE_1067_41DA_B8E4_030BD18363EA_.wvu.PrintArea" localSheetId="10" hidden="1">'Sch-5A'!$A$1:$D$30</definedName>
    <definedName name="Z_4C2A6BCE_1067_41DA_B8E4_030BD18363EA_.wvu.PrintArea" localSheetId="12" hidden="1">'Sch-5A After Discount'!$A$1:$D$30</definedName>
    <definedName name="Z_4C2A6BCE_1067_41DA_B8E4_030BD18363EA_.wvu.PrintTitles" localSheetId="5" hidden="1">'Sch-1'!$1:$16</definedName>
    <definedName name="Z_4C2A6BCE_1067_41DA_B8E4_030BD18363EA_.wvu.PrintTitles" localSheetId="6" hidden="1">'Sch-2'!$1:$15</definedName>
    <definedName name="Z_4C2A6BCE_1067_41DA_B8E4_030BD18363EA_.wvu.PrintTitles" localSheetId="7" hidden="1">'Sch-3'!$1:$16</definedName>
    <definedName name="Z_4C2A6BCE_1067_41DA_B8E4_030BD18363EA_.wvu.PrintTitles" localSheetId="8" hidden="1">'Sch-4'!$3:$13</definedName>
    <definedName name="Z_4C2A6BCE_1067_41DA_B8E4_030BD18363EA_.wvu.PrintTitles" localSheetId="9" hidden="1">'Sch-5'!$1:$16</definedName>
    <definedName name="Z_4C2A6BCE_1067_41DA_B8E4_030BD18363EA_.wvu.PrintTitles" localSheetId="10" hidden="1">'Sch-5A'!$3:$13</definedName>
    <definedName name="Z_4C2A6BCE_1067_41DA_B8E4_030BD18363EA_.wvu.PrintTitles" localSheetId="12" hidden="1">'Sch-5A After Discount'!$3:$13</definedName>
    <definedName name="Z_4C2A6BCE_1067_41DA_B8E4_030BD18363EA_.wvu.Rows" localSheetId="13" hidden="1">'Bid Form 2nd Envelope'!$29:$29,'Bid Form 2nd Envelope'!$31:$31,'Bid Form 2nd Envelope'!$35:$39</definedName>
    <definedName name="Z_4C2A6BCE_1067_41DA_B8E4_030BD18363EA_.wvu.Rows" localSheetId="1" hidden="1">Cover!$7:$7</definedName>
    <definedName name="Z_4C2A6BCE_1067_41DA_B8E4_030BD18363EA_.wvu.Rows" localSheetId="11" hidden="1">Discount!$18:$18,Discount!$21:$21,Discount!$24:$24,Discount!$27:$29,Discount!$31:$33</definedName>
    <definedName name="Z_4C2A6BCE_1067_41DA_B8E4_030BD18363EA_.wvu.Rows" localSheetId="7" hidden="1">'Sch-3'!$23:$24</definedName>
    <definedName name="Z_4C2A6BCE_1067_41DA_B8E4_030BD18363EA_.wvu.Rows" localSheetId="9" hidden="1">'Sch-5'!$23:$23</definedName>
    <definedName name="Z_4F65FF32_EC61_4022_A399_2986D7B6B8B3_.wvu.Cols" localSheetId="13" hidden="1">'Bid Form 2nd Envelope'!$Z:$AJ</definedName>
    <definedName name="Z_4F65FF32_EC61_4022_A399_2986D7B6B8B3_.wvu.Cols" localSheetId="5" hidden="1">'Sch-1'!$P:$V</definedName>
    <definedName name="Z_4F65FF32_EC61_4022_A399_2986D7B6B8B3_.wvu.Cols" localSheetId="6" hidden="1">'Sch-2'!$M:$S</definedName>
    <definedName name="Z_4F65FF32_EC61_4022_A399_2986D7B6B8B3_.wvu.Cols" localSheetId="7" hidden="1">'Sch-3'!$P:$V</definedName>
    <definedName name="Z_4F65FF32_EC61_4022_A399_2986D7B6B8B3_.wvu.Cols" localSheetId="9" hidden="1">'Sch-5'!$P:$V</definedName>
    <definedName name="Z_4F65FF32_EC61_4022_A399_2986D7B6B8B3_.wvu.PrintArea" localSheetId="13" hidden="1">'Bid Form 2nd Envelope'!$A$1:$F$60</definedName>
    <definedName name="Z_4F65FF32_EC61_4022_A399_2986D7B6B8B3_.wvu.PrintArea" localSheetId="11" hidden="1">Discount!$A$2:$G$38</definedName>
    <definedName name="Z_4F65FF32_EC61_4022_A399_2986D7B6B8B3_.wvu.PrintArea" localSheetId="3" hidden="1">Instructions!$A$1:$C$55</definedName>
    <definedName name="Z_4F65FF32_EC61_4022_A399_2986D7B6B8B3_.wvu.PrintArea" localSheetId="5" hidden="1">'Sch-1'!$A$1:$K$16</definedName>
    <definedName name="Z_4F65FF32_EC61_4022_A399_2986D7B6B8B3_.wvu.PrintArea" localSheetId="6" hidden="1">'Sch-2'!$A$1:$H$15</definedName>
    <definedName name="Z_4F65FF32_EC61_4022_A399_2986D7B6B8B3_.wvu.PrintArea" localSheetId="7" hidden="1">'Sch-3'!$A$1:$K$16</definedName>
    <definedName name="Z_4F65FF32_EC61_4022_A399_2986D7B6B8B3_.wvu.PrintArea" localSheetId="8" hidden="1">'Sch-4'!$A$1:$D$21</definedName>
    <definedName name="Z_4F65FF32_EC61_4022_A399_2986D7B6B8B3_.wvu.PrintArea" localSheetId="9" hidden="1">'Sch-5'!$A$1:$K$16</definedName>
    <definedName name="Z_4F65FF32_EC61_4022_A399_2986D7B6B8B3_.wvu.PrintArea" localSheetId="10" hidden="1">'Sch-5A'!$A$1:$D$30</definedName>
    <definedName name="Z_4F65FF32_EC61_4022_A399_2986D7B6B8B3_.wvu.PrintArea" localSheetId="12" hidden="1">'Sch-5A After Discount'!$A$1:$D$30</definedName>
    <definedName name="Z_4F65FF32_EC61_4022_A399_2986D7B6B8B3_.wvu.PrintTitles" localSheetId="5" hidden="1">'Sch-1'!$14:$16</definedName>
    <definedName name="Z_4F65FF32_EC61_4022_A399_2986D7B6B8B3_.wvu.PrintTitles" localSheetId="6" hidden="1">'Sch-2'!$14:$15</definedName>
    <definedName name="Z_4F65FF32_EC61_4022_A399_2986D7B6B8B3_.wvu.PrintTitles" localSheetId="7" hidden="1">'Sch-3'!$14:$16</definedName>
    <definedName name="Z_4F65FF32_EC61_4022_A399_2986D7B6B8B3_.wvu.PrintTitles" localSheetId="8" hidden="1">'Sch-4'!$3:$13</definedName>
    <definedName name="Z_4F65FF32_EC61_4022_A399_2986D7B6B8B3_.wvu.PrintTitles" localSheetId="9" hidden="1">'Sch-5'!$14:$16</definedName>
    <definedName name="Z_4F65FF32_EC61_4022_A399_2986D7B6B8B3_.wvu.PrintTitles" localSheetId="10" hidden="1">'Sch-5A'!$3:$13</definedName>
    <definedName name="Z_4F65FF32_EC61_4022_A399_2986D7B6B8B3_.wvu.PrintTitles" localSheetId="12" hidden="1">'Sch-5A After Discount'!$3:$13</definedName>
    <definedName name="Z_4F65FF32_EC61_4022_A399_2986D7B6B8B3_.wvu.Rows" localSheetId="5" hidden="1">'Sch-1'!#REF!</definedName>
    <definedName name="Z_4F65FF32_EC61_4022_A399_2986D7B6B8B3_.wvu.Rows" localSheetId="6" hidden="1">'Sch-2'!#REF!</definedName>
    <definedName name="Z_4F65FF32_EC61_4022_A399_2986D7B6B8B3_.wvu.Rows" localSheetId="7" hidden="1">'Sch-3'!#REF!</definedName>
    <definedName name="Z_4F65FF32_EC61_4022_A399_2986D7B6B8B3_.wvu.Rows" localSheetId="9" hidden="1">'Sch-5'!#REF!</definedName>
    <definedName name="Z_521B9B62_B5E4_4E18_A682_03EC47CAA2D7_.wvu.Cols" localSheetId="13" hidden="1">'Bid Form 2nd Envelope'!$H:$H</definedName>
    <definedName name="Z_521B9B62_B5E4_4E18_A682_03EC47CAA2D7_.wvu.Cols" localSheetId="11" hidden="1">Discount!$H:$L</definedName>
    <definedName name="Z_521B9B62_B5E4_4E18_A682_03EC47CAA2D7_.wvu.Cols" localSheetId="5" hidden="1">'Sch-1'!$L:$U</definedName>
    <definedName name="Z_521B9B62_B5E4_4E18_A682_03EC47CAA2D7_.wvu.Cols" localSheetId="6" hidden="1">'Sch-2'!$F:$F,'Sch-2'!$I:$I,'Sch-2'!$K:$K,'Sch-2'!$M:$S</definedName>
    <definedName name="Z_521B9B62_B5E4_4E18_A682_03EC47CAA2D7_.wvu.Cols" localSheetId="7" hidden="1">'Sch-3'!$L:$U</definedName>
    <definedName name="Z_521B9B62_B5E4_4E18_A682_03EC47CAA2D7_.wvu.Cols" localSheetId="9" hidden="1">'Sch-5'!$P:$V</definedName>
    <definedName name="Z_521B9B62_B5E4_4E18_A682_03EC47CAA2D7_.wvu.Cols" localSheetId="10" hidden="1">'Sch-5A'!$F:$F</definedName>
    <definedName name="Z_521B9B62_B5E4_4E18_A682_03EC47CAA2D7_.wvu.Cols" localSheetId="12" hidden="1">'Sch-5A After Discount'!$H:$H</definedName>
    <definedName name="Z_521B9B62_B5E4_4E18_A682_03EC47CAA2D7_.wvu.FilterData" localSheetId="5" hidden="1">'Sch-1'!$B$21:$K$21</definedName>
    <definedName name="Z_521B9B62_B5E4_4E18_A682_03EC47CAA2D7_.wvu.FilterData" localSheetId="6" hidden="1">'Sch-2'!$B$16:$H$21</definedName>
    <definedName name="Z_521B9B62_B5E4_4E18_A682_03EC47CAA2D7_.wvu.FilterData" localSheetId="7" hidden="1">'Sch-3'!$B$18:$K$22</definedName>
    <definedName name="Z_521B9B62_B5E4_4E18_A682_03EC47CAA2D7_.wvu.FilterData" localSheetId="9" hidden="1">'Sch-5'!$B$17:$K$21</definedName>
    <definedName name="Z_521B9B62_B5E4_4E18_A682_03EC47CAA2D7_.wvu.PrintArea" localSheetId="13" hidden="1">'Bid Form 2nd Envelope'!$A$1:$F$60</definedName>
    <definedName name="Z_521B9B62_B5E4_4E18_A682_03EC47CAA2D7_.wvu.PrintArea" localSheetId="11" hidden="1">Discount!$A$2:$G$39</definedName>
    <definedName name="Z_521B9B62_B5E4_4E18_A682_03EC47CAA2D7_.wvu.PrintArea" localSheetId="5" hidden="1">'Sch-1'!$A$1:$K$23</definedName>
    <definedName name="Z_521B9B62_B5E4_4E18_A682_03EC47CAA2D7_.wvu.PrintArea" localSheetId="6" hidden="1">'Sch-2'!$A$1:$H$21</definedName>
    <definedName name="Z_521B9B62_B5E4_4E18_A682_03EC47CAA2D7_.wvu.PrintArea" localSheetId="7" hidden="1">'Sch-3'!$A$1:$K$28</definedName>
    <definedName name="Z_521B9B62_B5E4_4E18_A682_03EC47CAA2D7_.wvu.PrintArea" localSheetId="8" hidden="1">'Sch-4'!$A$1:$D$21</definedName>
    <definedName name="Z_521B9B62_B5E4_4E18_A682_03EC47CAA2D7_.wvu.PrintArea" localSheetId="9" hidden="1">'Sch-5'!$A$1:$K$24</definedName>
    <definedName name="Z_521B9B62_B5E4_4E18_A682_03EC47CAA2D7_.wvu.PrintArea" localSheetId="10" hidden="1">'Sch-5A'!$A$1:$D$30</definedName>
    <definedName name="Z_521B9B62_B5E4_4E18_A682_03EC47CAA2D7_.wvu.PrintArea" localSheetId="12" hidden="1">'Sch-5A After Discount'!$A$1:$D$30</definedName>
    <definedName name="Z_521B9B62_B5E4_4E18_A682_03EC47CAA2D7_.wvu.PrintTitles" localSheetId="5" hidden="1">'Sch-1'!$1:$16</definedName>
    <definedName name="Z_521B9B62_B5E4_4E18_A682_03EC47CAA2D7_.wvu.PrintTitles" localSheetId="6" hidden="1">'Sch-2'!$1:$15</definedName>
    <definedName name="Z_521B9B62_B5E4_4E18_A682_03EC47CAA2D7_.wvu.PrintTitles" localSheetId="7" hidden="1">'Sch-3'!$1:$16</definedName>
    <definedName name="Z_521B9B62_B5E4_4E18_A682_03EC47CAA2D7_.wvu.PrintTitles" localSheetId="8" hidden="1">'Sch-4'!$3:$13</definedName>
    <definedName name="Z_521B9B62_B5E4_4E18_A682_03EC47CAA2D7_.wvu.PrintTitles" localSheetId="9" hidden="1">'Sch-5'!$1:$16</definedName>
    <definedName name="Z_521B9B62_B5E4_4E18_A682_03EC47CAA2D7_.wvu.PrintTitles" localSheetId="10" hidden="1">'Sch-5A'!$3:$13</definedName>
    <definedName name="Z_521B9B62_B5E4_4E18_A682_03EC47CAA2D7_.wvu.PrintTitles" localSheetId="12" hidden="1">'Sch-5A After Discount'!$3:$13</definedName>
    <definedName name="Z_521B9B62_B5E4_4E18_A682_03EC47CAA2D7_.wvu.Rows" localSheetId="13" hidden="1">'Bid Form 2nd Envelope'!$29:$29,'Bid Form 2nd Envelope'!$31:$31,'Bid Form 2nd Envelope'!$35:$39</definedName>
    <definedName name="Z_521B9B62_B5E4_4E18_A682_03EC47CAA2D7_.wvu.Rows" localSheetId="1" hidden="1">Cover!$7:$7</definedName>
    <definedName name="Z_521B9B62_B5E4_4E18_A682_03EC47CAA2D7_.wvu.Rows" localSheetId="11" hidden="1">Discount!$18:$18,Discount!$21:$21,Discount!$24:$24,Discount!$27:$29,Discount!$31:$33</definedName>
    <definedName name="Z_521B9B62_B5E4_4E18_A682_03EC47CAA2D7_.wvu.Rows" localSheetId="7" hidden="1">'Sch-3'!$23:$24</definedName>
    <definedName name="Z_521B9B62_B5E4_4E18_A682_03EC47CAA2D7_.wvu.Rows" localSheetId="9" hidden="1">'Sch-5'!$23:$23</definedName>
    <definedName name="Z_58D82F59_8CF6_455F_B9F4_081499FDF243_.wvu.Cols" localSheetId="11" hidden="1">Discount!$I:$M</definedName>
    <definedName name="Z_58D82F59_8CF6_455F_B9F4_081499FDF243_.wvu.PrintArea" localSheetId="11" hidden="1">Discount!$A$2:$G$39</definedName>
    <definedName name="Z_58D82F59_8CF6_455F_B9F4_081499FDF243_.wvu.Rows" localSheetId="11" hidden="1">Discount!$20:$20,Discount!$26:$26</definedName>
    <definedName name="Z_5C6610A7_30B1_43C5_B47D_FDA0FBB789C6_.wvu.PrintArea" localSheetId="3" hidden="1">Instructions!$A$1:$C$55</definedName>
    <definedName name="Z_611D8B62_9C40_451B_ABB4_92F111B2BF43_.wvu.PrintArea" localSheetId="3" hidden="1">Instructions!$A$1:$C$55</definedName>
    <definedName name="Z_6269FB24_FD69_4B06_B4F9_A51A4D37F8E4_.wvu.Cols" localSheetId="13" hidden="1">'Bid Form 2nd Envelope'!$H:$H</definedName>
    <definedName name="Z_6269FB24_FD69_4B06_B4F9_A51A4D37F8E4_.wvu.Cols" localSheetId="11" hidden="1">Discount!$H:$M</definedName>
    <definedName name="Z_6269FB24_FD69_4B06_B4F9_A51A4D37F8E4_.wvu.Cols" localSheetId="5" hidden="1">'Sch-1'!$N:$N,'Sch-1'!$P:$V</definedName>
    <definedName name="Z_6269FB24_FD69_4B06_B4F9_A51A4D37F8E4_.wvu.Cols" localSheetId="6" hidden="1">'Sch-2'!$K:$K,'Sch-2'!$M:$S</definedName>
    <definedName name="Z_6269FB24_FD69_4B06_B4F9_A51A4D37F8E4_.wvu.Cols" localSheetId="7" hidden="1">'Sch-3'!$N:$N,'Sch-3'!$P:$V</definedName>
    <definedName name="Z_6269FB24_FD69_4B06_B4F9_A51A4D37F8E4_.wvu.Cols" localSheetId="9" hidden="1">'Sch-5'!$N:$N,'Sch-5'!$P:$V</definedName>
    <definedName name="Z_6269FB24_FD69_4B06_B4F9_A51A4D37F8E4_.wvu.Cols" localSheetId="12" hidden="1">'Sch-5A After Discount'!$H:$H</definedName>
    <definedName name="Z_6269FB24_FD69_4B06_B4F9_A51A4D37F8E4_.wvu.FilterData" localSheetId="5" hidden="1">'Sch-1'!$B$21:$K$21</definedName>
    <definedName name="Z_6269FB24_FD69_4B06_B4F9_A51A4D37F8E4_.wvu.FilterData" localSheetId="6" hidden="1">'Sch-2'!$B$16:$H$21</definedName>
    <definedName name="Z_6269FB24_FD69_4B06_B4F9_A51A4D37F8E4_.wvu.FilterData" localSheetId="7" hidden="1">'Sch-3'!$B$18:$K$22</definedName>
    <definedName name="Z_6269FB24_FD69_4B06_B4F9_A51A4D37F8E4_.wvu.FilterData" localSheetId="9" hidden="1">'Sch-5'!$B$17:$K$21</definedName>
    <definedName name="Z_6269FB24_FD69_4B06_B4F9_A51A4D37F8E4_.wvu.PrintArea" localSheetId="13" hidden="1">'Bid Form 2nd Envelope'!$A$1:$F$60</definedName>
    <definedName name="Z_6269FB24_FD69_4B06_B4F9_A51A4D37F8E4_.wvu.PrintArea" localSheetId="11" hidden="1">Discount!$A$2:$G$39</definedName>
    <definedName name="Z_6269FB24_FD69_4B06_B4F9_A51A4D37F8E4_.wvu.PrintArea" localSheetId="5" hidden="1">'Sch-1'!$A$1:$K$27</definedName>
    <definedName name="Z_6269FB24_FD69_4B06_B4F9_A51A4D37F8E4_.wvu.PrintArea" localSheetId="6" hidden="1">'Sch-2'!$A$1:$H$25</definedName>
    <definedName name="Z_6269FB24_FD69_4B06_B4F9_A51A4D37F8E4_.wvu.PrintArea" localSheetId="7" hidden="1">'Sch-3'!$A$1:$K$28</definedName>
    <definedName name="Z_6269FB24_FD69_4B06_B4F9_A51A4D37F8E4_.wvu.PrintArea" localSheetId="9" hidden="1">'Sch-5'!$A$1:$K$28</definedName>
    <definedName name="Z_6269FB24_FD69_4B06_B4F9_A51A4D37F8E4_.wvu.PrintArea" localSheetId="10" hidden="1">'Sch-5A'!$A$1:$D$30</definedName>
    <definedName name="Z_6269FB24_FD69_4B06_B4F9_A51A4D37F8E4_.wvu.PrintArea" localSheetId="12" hidden="1">'Sch-5A After Discount'!$A$1:$D$30</definedName>
    <definedName name="Z_6269FB24_FD69_4B06_B4F9_A51A4D37F8E4_.wvu.PrintTitles" localSheetId="5" hidden="1">'Sch-1'!$1:$16</definedName>
    <definedName name="Z_6269FB24_FD69_4B06_B4F9_A51A4D37F8E4_.wvu.PrintTitles" localSheetId="6" hidden="1">'Sch-2'!$1:$15</definedName>
    <definedName name="Z_6269FB24_FD69_4B06_B4F9_A51A4D37F8E4_.wvu.PrintTitles" localSheetId="7" hidden="1">'Sch-3'!$1:$16</definedName>
    <definedName name="Z_6269FB24_FD69_4B06_B4F9_A51A4D37F8E4_.wvu.PrintTitles" localSheetId="9" hidden="1">'Sch-5'!$1:$16</definedName>
    <definedName name="Z_6269FB24_FD69_4B06_B4F9_A51A4D37F8E4_.wvu.PrintTitles" localSheetId="10" hidden="1">'Sch-5A'!$3:$13</definedName>
    <definedName name="Z_6269FB24_FD69_4B06_B4F9_A51A4D37F8E4_.wvu.PrintTitles" localSheetId="12" hidden="1">'Sch-5A After Discount'!$3:$13</definedName>
    <definedName name="Z_6269FB24_FD69_4B06_B4F9_A51A4D37F8E4_.wvu.Rows" localSheetId="13" hidden="1">'Bid Form 2nd Envelope'!$29:$29,'Bid Form 2nd Envelope'!$31:$31,'Bid Form 2nd Envelope'!$35:$39</definedName>
    <definedName name="Z_6269FB24_FD69_4B06_B4F9_A51A4D37F8E4_.wvu.Rows" localSheetId="1" hidden="1">Cover!$7:$7</definedName>
    <definedName name="Z_6269FB24_FD69_4B06_B4F9_A51A4D37F8E4_.wvu.Rows" localSheetId="11" hidden="1">Discount!$16:$29,Discount!$31:$33</definedName>
    <definedName name="Z_6269FB24_FD69_4B06_B4F9_A51A4D37F8E4_.wvu.Rows" localSheetId="5" hidden="1">'Sch-1'!#REF!</definedName>
    <definedName name="Z_6269FB24_FD69_4B06_B4F9_A51A4D37F8E4_.wvu.Rows" localSheetId="6" hidden="1">'Sch-2'!#REF!</definedName>
    <definedName name="Z_6269FB24_FD69_4B06_B4F9_A51A4D37F8E4_.wvu.Rows" localSheetId="7" hidden="1">'Sch-3'!#REF!</definedName>
    <definedName name="Z_6269FB24_FD69_4B06_B4F9_A51A4D37F8E4_.wvu.Rows" localSheetId="9" hidden="1">'Sch-5'!$23:$23</definedName>
    <definedName name="Z_6269FB24_FD69_4B06_B4F9_A51A4D37F8E4_.wvu.Rows" localSheetId="10" hidden="1">'Sch-5A'!$14:$17,'Sch-5A'!$20:$23</definedName>
    <definedName name="Z_6269FB24_FD69_4B06_B4F9_A51A4D37F8E4_.wvu.Rows" localSheetId="12" hidden="1">'Sch-5A After Discount'!$14:$17,'Sch-5A After Discount'!$20:$23</definedName>
    <definedName name="Z_696D9240_6693_44E8_B9A4_2BFADD101EE2_.wvu.Cols" localSheetId="11" hidden="1">Discount!$I:$M</definedName>
    <definedName name="Z_696D9240_6693_44E8_B9A4_2BFADD101EE2_.wvu.PrintArea" localSheetId="11" hidden="1">Discount!$A$2:$G$39</definedName>
    <definedName name="Z_696D9240_6693_44E8_B9A4_2BFADD101EE2_.wvu.Rows" localSheetId="11" hidden="1">Discount!$20:$20,Discount!$26:$26</definedName>
    <definedName name="Z_6A6F11F6_4979_4331_B451_38654332CB39_.wvu.Cols" localSheetId="4" hidden="1">'Names of Bidder'!$A:$A</definedName>
    <definedName name="Z_6A6F11F6_4979_4331_B451_38654332CB39_.wvu.PrintArea" localSheetId="4" hidden="1">'Names of Bidder'!$B$1:$D$19</definedName>
    <definedName name="Z_76EF76C6_407E_4B5E_855E_3AC1614CD1AB_.wvu.Cols" localSheetId="13" hidden="1">'Bid Form 2nd Envelope'!$H:$H</definedName>
    <definedName name="Z_76EF76C6_407E_4B5E_855E_3AC1614CD1AB_.wvu.Cols" localSheetId="11" hidden="1">Discount!$I:$J</definedName>
    <definedName name="Z_76EF76C6_407E_4B5E_855E_3AC1614CD1AB_.wvu.Cols" localSheetId="5" hidden="1">'Sch-1'!$L:$L,'Sch-1'!$N:$N,'Sch-1'!$P:$V</definedName>
    <definedName name="Z_76EF76C6_407E_4B5E_855E_3AC1614CD1AB_.wvu.Cols" localSheetId="6" hidden="1">'Sch-2'!$I:$I,'Sch-2'!$K:$K,'Sch-2'!$M:$S</definedName>
    <definedName name="Z_76EF76C6_407E_4B5E_855E_3AC1614CD1AB_.wvu.Cols" localSheetId="7" hidden="1">'Sch-3'!$L:$L,'Sch-3'!$N:$N,'Sch-3'!$P:$V</definedName>
    <definedName name="Z_76EF76C6_407E_4B5E_855E_3AC1614CD1AB_.wvu.Cols" localSheetId="9" hidden="1">'Sch-5'!$L:$L,'Sch-5'!$N:$N,'Sch-5'!$P:$V</definedName>
    <definedName name="Z_76EF76C6_407E_4B5E_855E_3AC1614CD1AB_.wvu.FilterData" localSheetId="5" hidden="1">'Sch-1'!$B$21:$K$21</definedName>
    <definedName name="Z_76EF76C6_407E_4B5E_855E_3AC1614CD1AB_.wvu.FilterData" localSheetId="6" hidden="1">'Sch-2'!$B$16:$H$21</definedName>
    <definedName name="Z_76EF76C6_407E_4B5E_855E_3AC1614CD1AB_.wvu.FilterData" localSheetId="7" hidden="1">'Sch-3'!$B$18:$K$22</definedName>
    <definedName name="Z_76EF76C6_407E_4B5E_855E_3AC1614CD1AB_.wvu.FilterData" localSheetId="9" hidden="1">'Sch-5'!$B$17:$K$21</definedName>
    <definedName name="Z_76EF76C6_407E_4B5E_855E_3AC1614CD1AB_.wvu.PrintArea" localSheetId="13" hidden="1">'Bid Form 2nd Envelope'!$A$1:$F$60</definedName>
    <definedName name="Z_76EF76C6_407E_4B5E_855E_3AC1614CD1AB_.wvu.PrintArea" localSheetId="11" hidden="1">Discount!$A$2:$G$39</definedName>
    <definedName name="Z_76EF76C6_407E_4B5E_855E_3AC1614CD1AB_.wvu.PrintArea" localSheetId="5" hidden="1">'Sch-1'!$A$1:$K$27</definedName>
    <definedName name="Z_76EF76C6_407E_4B5E_855E_3AC1614CD1AB_.wvu.PrintArea" localSheetId="6" hidden="1">'Sch-2'!$A$1:$H$25</definedName>
    <definedName name="Z_76EF76C6_407E_4B5E_855E_3AC1614CD1AB_.wvu.PrintArea" localSheetId="7" hidden="1">'Sch-3'!$A$1:$K$28</definedName>
    <definedName name="Z_76EF76C6_407E_4B5E_855E_3AC1614CD1AB_.wvu.PrintArea" localSheetId="9" hidden="1">'Sch-5'!$A$1:$K$28</definedName>
    <definedName name="Z_76EF76C6_407E_4B5E_855E_3AC1614CD1AB_.wvu.PrintArea" localSheetId="10" hidden="1">'Sch-5A'!$A$1:$D$30</definedName>
    <definedName name="Z_76EF76C6_407E_4B5E_855E_3AC1614CD1AB_.wvu.PrintArea" localSheetId="12" hidden="1">'Sch-5A After Discount'!$A$1:$D$30</definedName>
    <definedName name="Z_76EF76C6_407E_4B5E_855E_3AC1614CD1AB_.wvu.PrintTitles" localSheetId="5" hidden="1">'Sch-1'!$1:$16</definedName>
    <definedName name="Z_76EF76C6_407E_4B5E_855E_3AC1614CD1AB_.wvu.PrintTitles" localSheetId="6" hidden="1">'Sch-2'!$1:$15</definedName>
    <definedName name="Z_76EF76C6_407E_4B5E_855E_3AC1614CD1AB_.wvu.PrintTitles" localSheetId="7" hidden="1">'Sch-3'!$1:$16</definedName>
    <definedName name="Z_76EF76C6_407E_4B5E_855E_3AC1614CD1AB_.wvu.PrintTitles" localSheetId="9" hidden="1">'Sch-5'!$1:$16</definedName>
    <definedName name="Z_76EF76C6_407E_4B5E_855E_3AC1614CD1AB_.wvu.PrintTitles" localSheetId="10" hidden="1">'Sch-5A'!$3:$13</definedName>
    <definedName name="Z_76EF76C6_407E_4B5E_855E_3AC1614CD1AB_.wvu.PrintTitles" localSheetId="12" hidden="1">'Sch-5A After Discount'!$3:$13</definedName>
    <definedName name="Z_76EF76C6_407E_4B5E_855E_3AC1614CD1AB_.wvu.Rows" localSheetId="13" hidden="1">'Bid Form 2nd Envelope'!$29:$29,'Bid Form 2nd Envelope'!$31:$31,'Bid Form 2nd Envelope'!$35:$39</definedName>
    <definedName name="Z_76EF76C6_407E_4B5E_855E_3AC1614CD1AB_.wvu.Rows" localSheetId="1" hidden="1">Cover!$7:$7</definedName>
    <definedName name="Z_76EF76C6_407E_4B5E_855E_3AC1614CD1AB_.wvu.Rows" localSheetId="11" hidden="1">Discount!$16:$29</definedName>
    <definedName name="Z_76EF76C6_407E_4B5E_855E_3AC1614CD1AB_.wvu.Rows" localSheetId="5" hidden="1">'Sch-1'!#REF!</definedName>
    <definedName name="Z_76EF76C6_407E_4B5E_855E_3AC1614CD1AB_.wvu.Rows" localSheetId="6" hidden="1">'Sch-2'!#REF!</definedName>
    <definedName name="Z_76EF76C6_407E_4B5E_855E_3AC1614CD1AB_.wvu.Rows" localSheetId="7" hidden="1">'Sch-3'!#REF!</definedName>
    <definedName name="Z_76EF76C6_407E_4B5E_855E_3AC1614CD1AB_.wvu.Rows" localSheetId="9" hidden="1">'Sch-5'!$23:$23</definedName>
    <definedName name="Z_76EF76C6_407E_4B5E_855E_3AC1614CD1AB_.wvu.Rows" localSheetId="10" hidden="1">'Sch-5A'!$14:$17,'Sch-5A'!$20:$23</definedName>
    <definedName name="Z_76EF76C6_407E_4B5E_855E_3AC1614CD1AB_.wvu.Rows" localSheetId="12" hidden="1">'Sch-5A After Discount'!$14:$23</definedName>
    <definedName name="Z_7C2FE42D_100D_42C1_B89A_7B6FB08C8EE8_.wvu.PrintArea" localSheetId="8" hidden="1">'Sch-4'!$A$1:$D$21</definedName>
    <definedName name="Z_7C2FE42D_100D_42C1_B89A_7B6FB08C8EE8_.wvu.PrintTitles" localSheetId="8" hidden="1">'Sch-4'!$3:$13</definedName>
    <definedName name="Z_7C2FE42D_100D_42C1_B89A_7B6FB08C8EE8_.wvu.Rows" localSheetId="8" hidden="1">'Sch-4'!#REF!,'Sch-4'!#REF!</definedName>
    <definedName name="Z_7E37D0FD_9786_4A30_A877_91D7F3F2D059_.wvu.Cols" localSheetId="13" hidden="1">'Bid Form 2nd Envelope'!$H:$H</definedName>
    <definedName name="Z_7E37D0FD_9786_4A30_A877_91D7F3F2D059_.wvu.Cols" localSheetId="11" hidden="1">Discount!$H:$L</definedName>
    <definedName name="Z_7E37D0FD_9786_4A30_A877_91D7F3F2D059_.wvu.Cols" localSheetId="5" hidden="1">'Sch-1'!$L:$U</definedName>
    <definedName name="Z_7E37D0FD_9786_4A30_A877_91D7F3F2D059_.wvu.Cols" localSheetId="6" hidden="1">'Sch-2'!$F:$F,'Sch-2'!$I:$I,'Sch-2'!$K:$K,'Sch-2'!$M:$S</definedName>
    <definedName name="Z_7E37D0FD_9786_4A30_A877_91D7F3F2D059_.wvu.Cols" localSheetId="7" hidden="1">'Sch-3'!$L:$U</definedName>
    <definedName name="Z_7E37D0FD_9786_4A30_A877_91D7F3F2D059_.wvu.Cols" localSheetId="9" hidden="1">'Sch-5'!$P:$V</definedName>
    <definedName name="Z_7E37D0FD_9786_4A30_A877_91D7F3F2D059_.wvu.Cols" localSheetId="10" hidden="1">'Sch-5A'!$F:$F</definedName>
    <definedName name="Z_7E37D0FD_9786_4A30_A877_91D7F3F2D059_.wvu.Cols" localSheetId="12" hidden="1">'Sch-5A After Discount'!$H:$H</definedName>
    <definedName name="Z_7E37D0FD_9786_4A30_A877_91D7F3F2D059_.wvu.FilterData" localSheetId="5" hidden="1">'Sch-1'!$B$21:$K$21</definedName>
    <definedName name="Z_7E37D0FD_9786_4A30_A877_91D7F3F2D059_.wvu.FilterData" localSheetId="6" hidden="1">'Sch-2'!$B$16:$H$21</definedName>
    <definedName name="Z_7E37D0FD_9786_4A30_A877_91D7F3F2D059_.wvu.FilterData" localSheetId="7" hidden="1">'Sch-3'!$B$18:$K$22</definedName>
    <definedName name="Z_7E37D0FD_9786_4A30_A877_91D7F3F2D059_.wvu.FilterData" localSheetId="9" hidden="1">'Sch-5'!$B$17:$K$21</definedName>
    <definedName name="Z_7E37D0FD_9786_4A30_A877_91D7F3F2D059_.wvu.PrintArea" localSheetId="13" hidden="1">'Bid Form 2nd Envelope'!$A$1:$F$60</definedName>
    <definedName name="Z_7E37D0FD_9786_4A30_A877_91D7F3F2D059_.wvu.PrintArea" localSheetId="11" hidden="1">Discount!$A$2:$G$39</definedName>
    <definedName name="Z_7E37D0FD_9786_4A30_A877_91D7F3F2D059_.wvu.PrintArea" localSheetId="5" hidden="1">'Sch-1'!$A$1:$K$23</definedName>
    <definedName name="Z_7E37D0FD_9786_4A30_A877_91D7F3F2D059_.wvu.PrintArea" localSheetId="6" hidden="1">'Sch-2'!$A$1:$H$21</definedName>
    <definedName name="Z_7E37D0FD_9786_4A30_A877_91D7F3F2D059_.wvu.PrintArea" localSheetId="7" hidden="1">'Sch-3'!$A$1:$K$28</definedName>
    <definedName name="Z_7E37D0FD_9786_4A30_A877_91D7F3F2D059_.wvu.PrintArea" localSheetId="8" hidden="1">'Sch-4'!$A$1:$D$21</definedName>
    <definedName name="Z_7E37D0FD_9786_4A30_A877_91D7F3F2D059_.wvu.PrintArea" localSheetId="9" hidden="1">'Sch-5'!$A$1:$K$24</definedName>
    <definedName name="Z_7E37D0FD_9786_4A30_A877_91D7F3F2D059_.wvu.PrintArea" localSheetId="10" hidden="1">'Sch-5A'!$A$1:$D$30</definedName>
    <definedName name="Z_7E37D0FD_9786_4A30_A877_91D7F3F2D059_.wvu.PrintArea" localSheetId="12" hidden="1">'Sch-5A After Discount'!$A$1:$D$30</definedName>
    <definedName name="Z_7E37D0FD_9786_4A30_A877_91D7F3F2D059_.wvu.PrintTitles" localSheetId="5" hidden="1">'Sch-1'!$1:$16</definedName>
    <definedName name="Z_7E37D0FD_9786_4A30_A877_91D7F3F2D059_.wvu.PrintTitles" localSheetId="6" hidden="1">'Sch-2'!$1:$15</definedName>
    <definedName name="Z_7E37D0FD_9786_4A30_A877_91D7F3F2D059_.wvu.PrintTitles" localSheetId="7" hidden="1">'Sch-3'!$1:$16</definedName>
    <definedName name="Z_7E37D0FD_9786_4A30_A877_91D7F3F2D059_.wvu.PrintTitles" localSheetId="8" hidden="1">'Sch-4'!$3:$13</definedName>
    <definedName name="Z_7E37D0FD_9786_4A30_A877_91D7F3F2D059_.wvu.PrintTitles" localSheetId="9" hidden="1">'Sch-5'!$1:$16</definedName>
    <definedName name="Z_7E37D0FD_9786_4A30_A877_91D7F3F2D059_.wvu.PrintTitles" localSheetId="10" hidden="1">'Sch-5A'!$3:$13</definedName>
    <definedName name="Z_7E37D0FD_9786_4A30_A877_91D7F3F2D059_.wvu.PrintTitles" localSheetId="12" hidden="1">'Sch-5A After Discount'!$3:$13</definedName>
    <definedName name="Z_7E37D0FD_9786_4A30_A877_91D7F3F2D059_.wvu.Rows" localSheetId="13" hidden="1">'Bid Form 2nd Envelope'!$29:$29,'Bid Form 2nd Envelope'!$31:$31,'Bid Form 2nd Envelope'!$35:$39</definedName>
    <definedName name="Z_7E37D0FD_9786_4A30_A877_91D7F3F2D059_.wvu.Rows" localSheetId="1" hidden="1">Cover!$7:$7</definedName>
    <definedName name="Z_7E37D0FD_9786_4A30_A877_91D7F3F2D059_.wvu.Rows" localSheetId="11" hidden="1">Discount!$18:$18,Discount!$21:$21,Discount!$24:$24,Discount!$27:$29,Discount!$31:$33</definedName>
    <definedName name="Z_7E37D0FD_9786_4A30_A877_91D7F3F2D059_.wvu.Rows" localSheetId="7" hidden="1">'Sch-3'!$23:$24</definedName>
    <definedName name="Z_7E37D0FD_9786_4A30_A877_91D7F3F2D059_.wvu.Rows" localSheetId="9" hidden="1">'Sch-5'!$23:$23</definedName>
    <definedName name="Z_827228A5_964E_465A_A946_EF2238A19E11_.wvu.Cols" localSheetId="4" hidden="1">'Names of Bidder'!$A:$A</definedName>
    <definedName name="Z_827228A5_964E_465A_A946_EF2238A19E11_.wvu.PrintArea" localSheetId="4" hidden="1">'Names of Bidder'!$B$1:$D$19</definedName>
    <definedName name="Z_8566786D_2D4B_4FC4_8E45_FBC51902B342_.wvu.PrintArea" localSheetId="8" hidden="1">'Sch-4'!$A$1:$D$21</definedName>
    <definedName name="Z_8566786D_2D4B_4FC4_8E45_FBC51902B342_.wvu.PrintTitles" localSheetId="8" hidden="1">'Sch-4'!$3:$13</definedName>
    <definedName name="Z_89A69BBE_86BD_4ED5_A6DE_500F6F896469_.wvu.PrintArea" localSheetId="3" hidden="1">Instructions!$A$1:$C$55</definedName>
    <definedName name="Z_9BD5809A_F83C_4861_AA90_59C637990B0F_.wvu.PrintArea" localSheetId="3" hidden="1">Instructions!$A$1:$C$55</definedName>
    <definedName name="Z_A1A37535_86BA_4AD6_B9DE_8FD1762D7A4F_.wvu.PrintArea" localSheetId="3" hidden="1">Instructions!$A$1:$C$55</definedName>
    <definedName name="Z_A2A72CBE_DAAF_48C4_9E34_7327EF769B70_.wvu.PrintArea" localSheetId="3" hidden="1">Instructions!$A$1:$C$55</definedName>
    <definedName name="Z_A9056DFA_9011_4DE4_93BC_7F72AD728838_.wvu.PrintArea" localSheetId="3" hidden="1">Instructions!$A$1:$C$55</definedName>
    <definedName name="Z_BEBFA23A_0A68_484B_B4DB_1316A69C8CF2_.wvu.PrintArea" localSheetId="3" hidden="1">Instructions!$A$1:$C$55</definedName>
    <definedName name="Z_C75B92C6_DDA6_4B48_9868_112DE431C284_.wvu.Cols" localSheetId="4" hidden="1">'Names of Bidder'!$A:$A</definedName>
    <definedName name="Z_C75B92C6_DDA6_4B48_9868_112DE431C284_.wvu.PrintArea" localSheetId="4" hidden="1">'Names of Bidder'!$B$1:$D$19</definedName>
    <definedName name="Z_CD4CA1A8_824A_452F_BDBA_32A47C1B3013_.wvu.Cols" localSheetId="4" hidden="1">'Names of Bidder'!$A:$A</definedName>
    <definedName name="Z_CD4CA1A8_824A_452F_BDBA_32A47C1B3013_.wvu.PrintArea" localSheetId="4" hidden="1">'Names of Bidder'!$B$1:$E$19</definedName>
    <definedName name="Z_D28492A2_03BC_4800_BDD2_40223FB3746A_.wvu.PrintArea" localSheetId="3" hidden="1">Instructions!$A$1:$C$55</definedName>
    <definedName name="Z_D28492A2_03BC_4800_BDD2_40223FB3746A_.wvu.Rows" localSheetId="3" hidden="1">Instructions!#REF!</definedName>
    <definedName name="Z_D8FEBE5C_B2F2_4EC0_A63C_AA75C674D146_.wvu.PrintArea" localSheetId="3" hidden="1">Instructions!$A$1:$C$55</definedName>
    <definedName name="Z_D8FEBE5C_B2F2_4EC0_A63C_AA75C674D146_.wvu.Rows" localSheetId="3" hidden="1">Instructions!#REF!</definedName>
    <definedName name="Z_EA7DF7E5_E236_43CF_B44D_241C517C1CF5_.wvu.PrintArea" localSheetId="3" hidden="1">Instructions!$A$1:$C$55</definedName>
    <definedName name="Z_EA7DF7E5_E236_43CF_B44D_241C517C1CF5_.wvu.Rows" localSheetId="3" hidden="1">Instructions!#REF!</definedName>
    <definedName name="Z_EACC8D0D_A45F_4CB3_A5E3_2C77C83D3E68_.wvu.PrintArea" localSheetId="3" hidden="1">Instructions!$A$1:$C$55</definedName>
    <definedName name="Z_EACC8D0D_A45F_4CB3_A5E3_2C77C83D3E68_.wvu.Rows" localSheetId="3" hidden="1">Instructions!#REF!</definedName>
    <definedName name="Z_F42F111F_1008_4984_B8EF_A2028972CD6B_.wvu.Cols" localSheetId="11" hidden="1">Discount!$H:$L</definedName>
    <definedName name="Z_F42F111F_1008_4984_B8EF_A2028972CD6B_.wvu.Cols" localSheetId="5" hidden="1">'Sch-1'!$N:$N,'Sch-1'!$P:$V</definedName>
    <definedName name="Z_F42F111F_1008_4984_B8EF_A2028972CD6B_.wvu.Cols" localSheetId="6" hidden="1">'Sch-2'!$K:$K,'Sch-2'!$M:$S</definedName>
    <definedName name="Z_F42F111F_1008_4984_B8EF_A2028972CD6B_.wvu.Cols" localSheetId="7" hidden="1">'Sch-3'!$N:$N,'Sch-3'!$P:$V</definedName>
    <definedName name="Z_F42F111F_1008_4984_B8EF_A2028972CD6B_.wvu.Cols" localSheetId="9" hidden="1">'Sch-5'!$N:$N,'Sch-5'!$P:$V</definedName>
    <definedName name="Z_F42F111F_1008_4984_B8EF_A2028972CD6B_.wvu.Cols" localSheetId="12" hidden="1">'Sch-5A After Discount'!$H:$H</definedName>
    <definedName name="Z_F42F111F_1008_4984_B8EF_A2028972CD6B_.wvu.FilterData" localSheetId="5" hidden="1">'Sch-1'!$B$21:$K$21</definedName>
    <definedName name="Z_F42F111F_1008_4984_B8EF_A2028972CD6B_.wvu.FilterData" localSheetId="6" hidden="1">'Sch-2'!$B$16:$H$21</definedName>
    <definedName name="Z_F42F111F_1008_4984_B8EF_A2028972CD6B_.wvu.FilterData" localSheetId="7" hidden="1">'Sch-3'!$B$18:$K$22</definedName>
    <definedName name="Z_F42F111F_1008_4984_B8EF_A2028972CD6B_.wvu.FilterData" localSheetId="9" hidden="1">'Sch-5'!$B$17:$K$21</definedName>
    <definedName name="Z_F42F111F_1008_4984_B8EF_A2028972CD6B_.wvu.PrintArea" localSheetId="13" hidden="1">'Bid Form 2nd Envelope'!$A$1:$F$60</definedName>
    <definedName name="Z_F42F111F_1008_4984_B8EF_A2028972CD6B_.wvu.PrintArea" localSheetId="11" hidden="1">Discount!$A$2:$G$39</definedName>
    <definedName name="Z_F42F111F_1008_4984_B8EF_A2028972CD6B_.wvu.PrintArea" localSheetId="5" hidden="1">'Sch-1'!$A$1:$K$27</definedName>
    <definedName name="Z_F42F111F_1008_4984_B8EF_A2028972CD6B_.wvu.PrintArea" localSheetId="6" hidden="1">'Sch-2'!$A$1:$H$25</definedName>
    <definedName name="Z_F42F111F_1008_4984_B8EF_A2028972CD6B_.wvu.PrintArea" localSheetId="7" hidden="1">'Sch-3'!$A$1:$K$28</definedName>
    <definedName name="Z_F42F111F_1008_4984_B8EF_A2028972CD6B_.wvu.PrintArea" localSheetId="8" hidden="1">'Sch-4'!$A$1:$D$21</definedName>
    <definedName name="Z_F42F111F_1008_4984_B8EF_A2028972CD6B_.wvu.PrintArea" localSheetId="9" hidden="1">'Sch-5'!$A$1:$K$28</definedName>
    <definedName name="Z_F42F111F_1008_4984_B8EF_A2028972CD6B_.wvu.PrintArea" localSheetId="10" hidden="1">'Sch-5A'!$A$1:$D$30</definedName>
    <definedName name="Z_F42F111F_1008_4984_B8EF_A2028972CD6B_.wvu.PrintArea" localSheetId="12" hidden="1">'Sch-5A After Discount'!$A$1:$D$30</definedName>
    <definedName name="Z_F42F111F_1008_4984_B8EF_A2028972CD6B_.wvu.PrintTitles" localSheetId="5" hidden="1">'Sch-1'!$14:$16</definedName>
    <definedName name="Z_F42F111F_1008_4984_B8EF_A2028972CD6B_.wvu.PrintTitles" localSheetId="6" hidden="1">'Sch-2'!$14:$15</definedName>
    <definedName name="Z_F42F111F_1008_4984_B8EF_A2028972CD6B_.wvu.PrintTitles" localSheetId="7" hidden="1">'Sch-3'!$14:$16</definedName>
    <definedName name="Z_F42F111F_1008_4984_B8EF_A2028972CD6B_.wvu.PrintTitles" localSheetId="8" hidden="1">'Sch-4'!$3:$13</definedName>
    <definedName name="Z_F42F111F_1008_4984_B8EF_A2028972CD6B_.wvu.PrintTitles" localSheetId="9" hidden="1">'Sch-5'!$14:$16</definedName>
    <definedName name="Z_F42F111F_1008_4984_B8EF_A2028972CD6B_.wvu.PrintTitles" localSheetId="10" hidden="1">'Sch-5A'!$3:$13</definedName>
    <definedName name="Z_F42F111F_1008_4984_B8EF_A2028972CD6B_.wvu.PrintTitles" localSheetId="12" hidden="1">'Sch-5A After Discount'!$3:$13</definedName>
    <definedName name="Z_F42F111F_1008_4984_B8EF_A2028972CD6B_.wvu.Rows" localSheetId="13" hidden="1">'Bid Form 2nd Envelope'!#REF!,'Bid Form 2nd Envelope'!$29:$29,'Bid Form 2nd Envelope'!$31:$31</definedName>
    <definedName name="Z_F42F111F_1008_4984_B8EF_A2028972CD6B_.wvu.Rows" localSheetId="1" hidden="1">Cover!$7:$7</definedName>
    <definedName name="Z_F42F111F_1008_4984_B8EF_A2028972CD6B_.wvu.Rows" localSheetId="11" hidden="1">Discount!$20:$21,Discount!$26:$29,Discount!$31:$33</definedName>
    <definedName name="Z_F42F111F_1008_4984_B8EF_A2028972CD6B_.wvu.Rows" localSheetId="5" hidden="1">'Sch-1'!#REF!</definedName>
    <definedName name="Z_F42F111F_1008_4984_B8EF_A2028972CD6B_.wvu.Rows" localSheetId="6" hidden="1">'Sch-2'!#REF!</definedName>
    <definedName name="Z_F42F111F_1008_4984_B8EF_A2028972CD6B_.wvu.Rows" localSheetId="7" hidden="1">'Sch-3'!#REF!</definedName>
    <definedName name="Z_F42F111F_1008_4984_B8EF_A2028972CD6B_.wvu.Rows" localSheetId="8" hidden="1">'Sch-4'!#REF!,'Sch-4'!#REF!</definedName>
    <definedName name="Z_F42F111F_1008_4984_B8EF_A2028972CD6B_.wvu.Rows" localSheetId="9" hidden="1">'Sch-5'!$23:$23</definedName>
    <definedName name="Z_F42F111F_1008_4984_B8EF_A2028972CD6B_.wvu.Rows" localSheetId="10" hidden="1">'Sch-5A'!$18:$21,'Sch-5A'!#REF!</definedName>
    <definedName name="Z_F42F111F_1008_4984_B8EF_A2028972CD6B_.wvu.Rows" localSheetId="12" hidden="1">'Sch-5A After Discount'!$18:$21,'Sch-5A After Discount'!#REF!</definedName>
    <definedName name="Z_F51A1875_E3DE_4601_ADCE_E0FEEC04A5F8_.wvu.PrintArea" localSheetId="3" hidden="1">Instructions!$A$1:$C$55</definedName>
    <definedName name="Z_F68380CD_DF58_4BFA_A4C7_4B5C98AD7B16_.wvu.Cols" localSheetId="4" hidden="1">'Names of Bidder'!$A:$A</definedName>
    <definedName name="Z_F68380CD_DF58_4BFA_A4C7_4B5C98AD7B16_.wvu.PrintArea" localSheetId="4" hidden="1">'Names of Bidder'!$B$1:$D$19</definedName>
    <definedName name="Z_F9C63928_D54C_449A_864F_E2728613909C_.wvu.Cols" localSheetId="13" hidden="1">'Bid Form 2nd Envelope'!$H:$H</definedName>
    <definedName name="Z_F9C63928_D54C_449A_864F_E2728613909C_.wvu.Cols" localSheetId="11" hidden="1">Discount!$H:$L</definedName>
    <definedName name="Z_F9C63928_D54C_449A_864F_E2728613909C_.wvu.Cols" localSheetId="5" hidden="1">'Sch-1'!$L:$U</definedName>
    <definedName name="Z_F9C63928_D54C_449A_864F_E2728613909C_.wvu.Cols" localSheetId="6" hidden="1">'Sch-2'!$F:$F,'Sch-2'!$I:$I,'Sch-2'!$K:$K,'Sch-2'!$M:$S</definedName>
    <definedName name="Z_F9C63928_D54C_449A_864F_E2728613909C_.wvu.Cols" localSheetId="7" hidden="1">'Sch-3'!$L:$U</definedName>
    <definedName name="Z_F9C63928_D54C_449A_864F_E2728613909C_.wvu.Cols" localSheetId="9" hidden="1">'Sch-5'!$L:$N,'Sch-5'!$P:$V</definedName>
    <definedName name="Z_F9C63928_D54C_449A_864F_E2728613909C_.wvu.Cols" localSheetId="10" hidden="1">'Sch-5A'!$F:$F</definedName>
    <definedName name="Z_F9C63928_D54C_449A_864F_E2728613909C_.wvu.Cols" localSheetId="12" hidden="1">'Sch-5A After Discount'!$H:$H</definedName>
    <definedName name="Z_F9C63928_D54C_449A_864F_E2728613909C_.wvu.FilterData" localSheetId="5" hidden="1">'Sch-1'!$B$21:$K$21</definedName>
    <definedName name="Z_F9C63928_D54C_449A_864F_E2728613909C_.wvu.FilterData" localSheetId="6" hidden="1">'Sch-2'!$B$16:$H$21</definedName>
    <definedName name="Z_F9C63928_D54C_449A_864F_E2728613909C_.wvu.FilterData" localSheetId="7" hidden="1">'Sch-3'!$B$18:$K$22</definedName>
    <definedName name="Z_F9C63928_D54C_449A_864F_E2728613909C_.wvu.FilterData" localSheetId="9" hidden="1">'Sch-5'!$B$17:$K$21</definedName>
    <definedName name="Z_F9C63928_D54C_449A_864F_E2728613909C_.wvu.PrintArea" localSheetId="13" hidden="1">'Bid Form 2nd Envelope'!$A$1:$F$60</definedName>
    <definedName name="Z_F9C63928_D54C_449A_864F_E2728613909C_.wvu.PrintArea" localSheetId="11" hidden="1">Discount!$A$2:$G$39</definedName>
    <definedName name="Z_F9C63928_D54C_449A_864F_E2728613909C_.wvu.PrintArea" localSheetId="5" hidden="1">'Sch-1'!$A$1:$K$23</definedName>
    <definedName name="Z_F9C63928_D54C_449A_864F_E2728613909C_.wvu.PrintArea" localSheetId="6" hidden="1">'Sch-2'!$A$1:$H$21</definedName>
    <definedName name="Z_F9C63928_D54C_449A_864F_E2728613909C_.wvu.PrintArea" localSheetId="7" hidden="1">'Sch-3'!$A$1:$K$28</definedName>
    <definedName name="Z_F9C63928_D54C_449A_864F_E2728613909C_.wvu.PrintArea" localSheetId="8" hidden="1">'Sch-4'!$A$1:$D$21</definedName>
    <definedName name="Z_F9C63928_D54C_449A_864F_E2728613909C_.wvu.PrintArea" localSheetId="9" hidden="1">'Sch-5'!$A$1:$K$24</definedName>
    <definedName name="Z_F9C63928_D54C_449A_864F_E2728613909C_.wvu.PrintArea" localSheetId="10" hidden="1">'Sch-5A'!$A$1:$D$30</definedName>
    <definedName name="Z_F9C63928_D54C_449A_864F_E2728613909C_.wvu.PrintArea" localSheetId="12" hidden="1">'Sch-5A After Discount'!$A$1:$D$30</definedName>
    <definedName name="Z_F9C63928_D54C_449A_864F_E2728613909C_.wvu.PrintTitles" localSheetId="5" hidden="1">'Sch-1'!$1:$16</definedName>
    <definedName name="Z_F9C63928_D54C_449A_864F_E2728613909C_.wvu.PrintTitles" localSheetId="6" hidden="1">'Sch-2'!$1:$15</definedName>
    <definedName name="Z_F9C63928_D54C_449A_864F_E2728613909C_.wvu.PrintTitles" localSheetId="7" hidden="1">'Sch-3'!$1:$16</definedName>
    <definedName name="Z_F9C63928_D54C_449A_864F_E2728613909C_.wvu.PrintTitles" localSheetId="8" hidden="1">'Sch-4'!$3:$13</definedName>
    <definedName name="Z_F9C63928_D54C_449A_864F_E2728613909C_.wvu.PrintTitles" localSheetId="9" hidden="1">'Sch-5'!$1:$16</definedName>
    <definedName name="Z_F9C63928_D54C_449A_864F_E2728613909C_.wvu.PrintTitles" localSheetId="10" hidden="1">'Sch-5A'!$3:$13</definedName>
    <definedName name="Z_F9C63928_D54C_449A_864F_E2728613909C_.wvu.PrintTitles" localSheetId="12" hidden="1">'Sch-5A After Discount'!$3:$13</definedName>
    <definedName name="Z_F9C63928_D54C_449A_864F_E2728613909C_.wvu.Rows" localSheetId="13" hidden="1">'Bid Form 2nd Envelope'!$29:$29,'Bid Form 2nd Envelope'!$31:$31,'Bid Form 2nd Envelope'!$35:$39</definedName>
    <definedName name="Z_F9C63928_D54C_449A_864F_E2728613909C_.wvu.Rows" localSheetId="1" hidden="1">Cover!$7:$7</definedName>
    <definedName name="Z_F9C63928_D54C_449A_864F_E2728613909C_.wvu.Rows" localSheetId="11" hidden="1">Discount!$18:$18,Discount!$21:$21,Discount!$24:$24,Discount!$27:$29,Discount!$31:$33</definedName>
    <definedName name="Z_F9C63928_D54C_449A_864F_E2728613909C_.wvu.Rows" localSheetId="5" hidden="1">'Sch-1'!$22:$23</definedName>
    <definedName name="Z_F9C63928_D54C_449A_864F_E2728613909C_.wvu.Rows" localSheetId="7" hidden="1">'Sch-3'!$23:$24</definedName>
    <definedName name="Z_F9C63928_D54C_449A_864F_E2728613909C_.wvu.Rows" localSheetId="9" hidden="1">'Sch-5'!$23:$23</definedName>
  </definedNames>
  <calcPr calcId="162913"/>
  <customWorkbookViews>
    <customWorkbookView name="Pritam Roy {प्रीतम रॉय} - Personal View" guid="{7E37D0FD-9786-4A30-A877-91D7F3F2D059}" mergeInterval="0" personalView="1" maximized="1" xWindow="-8" yWindow="-8" windowWidth="1382" windowHeight="744" tabRatio="632" activeSheetId="11" showComments="commIndAndComment"/>
    <customWorkbookView name="60002037 - Personal View" guid="{F9C63928-D54C-449A-864F-E2728613909C}" mergeInterval="0" personalView="1" maximized="1" xWindow="1" yWindow="1" windowWidth="1366" windowHeight="538" tabRatio="632" activeSheetId="13"/>
    <customWorkbookView name="Pankaj Kumar Jangid {पंकज कुमार जांगिड} - Personal View" guid="{20CBBF41-A202-4892-A83D-52713C1F8A9E}" mergeInterval="0" personalView="1" maximized="1" xWindow="-8" yWindow="-8" windowWidth="1936" windowHeight="1056" tabRatio="632" activeSheetId="5"/>
    <customWorkbookView name="60001622 - Personal View" guid="{6269FB24-FD69-4B06-B4F9-A51A4D37F8E4}" mergeInterval="0" personalView="1" maximized="1" xWindow="1" yWindow="1" windowWidth="1362" windowHeight="527" tabRatio="632" activeSheetId="13"/>
    <customWorkbookView name="01622 - Personal View" guid="{0DD8F97D-8C07-4CD0-8FF9-3A2505F13748}" mergeInterval="0" personalView="1" maximized="1" xWindow="1" yWindow="1" windowWidth="1362" windowHeight="548" tabRatio="632" activeSheetId="13" showComments="commIndAndComment"/>
    <customWorkbookView name="Pankaj Jangid - Personal View" guid="{F42F111F-1008-4984-B8EF-A2028972CD6B}" mergeInterval="0" personalView="1" maximized="1" windowWidth="1362" windowHeight="543" tabRatio="632" activeSheetId="13"/>
    <customWorkbookView name="01209 - Personal View" guid="{27A45B7A-04F2-4516-B80B-5ED0825D4ED3}" mergeInterval="0" personalView="1" maximized="1" xWindow="1" yWindow="1" windowWidth="1366" windowHeight="538" tabRatio="632" activeSheetId="2"/>
    <customWorkbookView name="20074 - Personal View" guid="{4F65FF32-EC61-4022-A399-2986D7B6B8B3}" mergeInterval="0" personalView="1" maximized="1" windowWidth="1020" windowHeight="539" tabRatio="632" activeSheetId="5"/>
    <customWorkbookView name="asd - Personal View" guid="{01ACF2E1-8E61-4459-ABC1-B6C183DEED61}" mergeInterval="0" personalView="1" maximized="1" windowWidth="1276" windowHeight="597" activeSheetId="1"/>
    <customWorkbookView name="00398 - Personal View" guid="{14D7F02E-BCCA-4517-ABC7-537FF4AEB67A}" mergeInterval="0" personalView="1" maximized="1" xWindow="1" yWindow="1" windowWidth="1020" windowHeight="501" tabRatio="632" activeSheetId="2"/>
    <customWorkbookView name="60002044 - Personal View" guid="{76EF76C6-407E-4B5E-855E-3AC1614CD1AB}" mergeInterval="0" personalView="1" maximized="1" xWindow="1" yWindow="1" windowWidth="1366" windowHeight="515" tabRatio="632" activeSheetId="13"/>
    <customWorkbookView name="60011178 - Personal View" guid="{4C2A6BCE-1067-41DA-B8E4-030BD18363EA}" mergeInterval="0" personalView="1" maximized="1" xWindow="1" yWindow="1" windowWidth="1366" windowHeight="496" tabRatio="632" activeSheetId="13"/>
    <customWorkbookView name="60010998 - Personal View" guid="{521B9B62-B5E4-4E18-A682-03EC47CAA2D7}" mergeInterval="0" personalView="1" maximized="1" xWindow="1" yWindow="1" windowWidth="1081" windowHeight="496" tabRatio="632" activeSheetId="10"/>
  </customWorkbookViews>
</workbook>
</file>

<file path=xl/calcChain.xml><?xml version="1.0" encoding="utf-8"?>
<calcChain xmlns="http://schemas.openxmlformats.org/spreadsheetml/2006/main">
  <c r="L18" i="7" l="1"/>
  <c r="K20" i="9"/>
  <c r="J27" i="5"/>
  <c r="J26" i="5"/>
  <c r="B26" i="5"/>
  <c r="B25" i="5"/>
  <c r="G24" i="6"/>
  <c r="G23" i="6"/>
  <c r="B24" i="6"/>
  <c r="B23" i="6"/>
  <c r="J28" i="7"/>
  <c r="J27" i="7"/>
  <c r="B27" i="7"/>
  <c r="B26" i="7"/>
  <c r="A59" i="13"/>
  <c r="B47" i="13"/>
  <c r="B46" i="13"/>
  <c r="F47" i="13"/>
  <c r="F46" i="13"/>
  <c r="F44" i="13"/>
  <c r="B6" i="13"/>
  <c r="D29" i="10"/>
  <c r="D28" i="10"/>
  <c r="B29" i="10"/>
  <c r="B28" i="10"/>
  <c r="J28" i="9"/>
  <c r="J27" i="9"/>
  <c r="B27" i="9"/>
  <c r="B26" i="9"/>
  <c r="D20" i="8"/>
  <c r="D19" i="8"/>
  <c r="B20" i="8"/>
  <c r="B19" i="8"/>
  <c r="B11" i="10"/>
  <c r="B10" i="10"/>
  <c r="B9" i="10"/>
  <c r="B8" i="10"/>
  <c r="B12" i="9"/>
  <c r="B11" i="9"/>
  <c r="B10" i="9"/>
  <c r="B9" i="9"/>
  <c r="B11" i="8"/>
  <c r="B10" i="8"/>
  <c r="B9" i="8"/>
  <c r="B8" i="8"/>
  <c r="B12" i="7"/>
  <c r="B11" i="7"/>
  <c r="B10" i="7"/>
  <c r="B9" i="7"/>
  <c r="B12" i="6"/>
  <c r="B11" i="6"/>
  <c r="B10" i="6"/>
  <c r="B9" i="6"/>
  <c r="B12" i="5"/>
  <c r="B11" i="5"/>
  <c r="B10" i="5"/>
  <c r="B9" i="5"/>
  <c r="B2" i="18"/>
  <c r="B12" i="18"/>
  <c r="B1" i="18"/>
  <c r="B3" i="15" l="1"/>
  <c r="B2" i="15"/>
  <c r="L19" i="9" l="1"/>
  <c r="L20" i="9"/>
  <c r="K19" i="9"/>
  <c r="L19" i="7"/>
  <c r="L20" i="7"/>
  <c r="L21" i="7"/>
  <c r="K20" i="7"/>
  <c r="K21" i="7"/>
  <c r="K18" i="7"/>
  <c r="H19" i="6"/>
  <c r="H20" i="6"/>
  <c r="L19" i="5"/>
  <c r="L20" i="5"/>
  <c r="K20" i="5"/>
  <c r="K19" i="5"/>
  <c r="L18" i="9" l="1"/>
  <c r="K19" i="7"/>
  <c r="K22" i="7" s="1"/>
  <c r="K18" i="9"/>
  <c r="K23" i="7" l="1"/>
  <c r="K18" i="5"/>
  <c r="K17" i="9"/>
  <c r="K21" i="9" l="1"/>
  <c r="K22" i="9"/>
  <c r="H18" i="6"/>
  <c r="H17" i="6"/>
  <c r="L18" i="5"/>
  <c r="L17" i="5"/>
  <c r="K17" i="5"/>
  <c r="K21" i="5" s="1"/>
  <c r="G37" i="11"/>
  <c r="B29" i="12"/>
  <c r="C39" i="11"/>
  <c r="D29" i="12"/>
  <c r="F39" i="11"/>
  <c r="D28" i="12"/>
  <c r="F38" i="11"/>
  <c r="B28" i="12"/>
  <c r="C38" i="11"/>
  <c r="B11" i="12"/>
  <c r="B10" i="12"/>
  <c r="B9" i="12"/>
  <c r="B8" i="12"/>
  <c r="H21" i="6" l="1"/>
  <c r="K22" i="5"/>
  <c r="K23" i="5" s="1"/>
  <c r="I24" i="11"/>
  <c r="A7" i="8" l="1"/>
  <c r="A6" i="8"/>
  <c r="L17" i="9" l="1"/>
  <c r="R11" i="9"/>
  <c r="R7" i="9"/>
  <c r="R6" i="9"/>
  <c r="R5" i="9"/>
  <c r="K24" i="9" l="1"/>
  <c r="D22" i="10" s="1"/>
  <c r="D22" i="12" s="1"/>
  <c r="D16" i="10" l="1"/>
  <c r="F16" i="10" s="1"/>
  <c r="I25" i="11"/>
  <c r="I19" i="11"/>
  <c r="D18" i="10"/>
  <c r="F18" i="10" s="1"/>
  <c r="I20" i="11"/>
  <c r="I26" i="11"/>
  <c r="I16" i="6"/>
  <c r="O11" i="6"/>
  <c r="O7" i="6"/>
  <c r="O6" i="6"/>
  <c r="O5" i="6"/>
  <c r="R11" i="7" l="1"/>
  <c r="R7" i="7"/>
  <c r="R6" i="7"/>
  <c r="R5" i="7"/>
  <c r="K24" i="7" l="1"/>
  <c r="D14" i="8"/>
  <c r="D16" i="8" s="1"/>
  <c r="D20" i="10" l="1"/>
  <c r="I15" i="11" l="1"/>
  <c r="J26" i="11"/>
  <c r="D14" i="10" l="1"/>
  <c r="I23" i="11"/>
  <c r="I17" i="11"/>
  <c r="I14" i="11"/>
  <c r="Z1" i="13"/>
  <c r="J15" i="11"/>
  <c r="L21" i="11"/>
  <c r="J23" i="11"/>
  <c r="J24" i="11"/>
  <c r="J25" i="11"/>
  <c r="R5" i="5"/>
  <c r="R6" i="5"/>
  <c r="R7" i="5"/>
  <c r="R11" i="5"/>
  <c r="Z2" i="13"/>
  <c r="B2" i="2"/>
  <c r="B3" i="2"/>
  <c r="F14" i="10" l="1"/>
  <c r="D24" i="10"/>
  <c r="B19" i="13" s="1"/>
  <c r="A1" i="8"/>
  <c r="A1" i="6"/>
  <c r="A1" i="9"/>
  <c r="A1" i="7"/>
  <c r="A3" i="9"/>
  <c r="A3" i="6"/>
  <c r="A3" i="7"/>
  <c r="A3" i="8" s="1"/>
  <c r="R3" i="9"/>
  <c r="R8" i="9" s="1"/>
  <c r="O3" i="6"/>
  <c r="O8" i="6" s="1"/>
  <c r="R3" i="7"/>
  <c r="R8" i="7" s="1"/>
  <c r="AG7" i="13"/>
  <c r="AG8" i="13" s="1"/>
  <c r="J20" i="11"/>
  <c r="A1" i="12"/>
  <c r="A1" i="13"/>
  <c r="A1" i="5"/>
  <c r="A3" i="10"/>
  <c r="A2" i="11"/>
  <c r="C16" i="13"/>
  <c r="A3" i="12"/>
  <c r="C11" i="11"/>
  <c r="A3" i="5"/>
  <c r="A1" i="10"/>
  <c r="AG10" i="13" l="1"/>
  <c r="AG6" i="13"/>
  <c r="I27" i="11"/>
  <c r="I21" i="11"/>
  <c r="J19" i="11"/>
  <c r="J17" i="11"/>
  <c r="J14" i="11"/>
  <c r="L20" i="11" s="1"/>
  <c r="I18" i="11"/>
  <c r="J18" i="11" s="1"/>
  <c r="N16" i="7" l="1"/>
  <c r="D18" i="12"/>
  <c r="B41" i="13"/>
  <c r="I29" i="11"/>
  <c r="I28" i="11"/>
  <c r="L17" i="11"/>
  <c r="N22" i="5" s="1"/>
  <c r="D20" i="12" s="1"/>
  <c r="L19" i="11"/>
  <c r="D16" i="12" s="1"/>
  <c r="L18" i="11"/>
  <c r="N18" i="7" l="1"/>
  <c r="D14" i="12"/>
  <c r="N16" i="5"/>
  <c r="K21" i="6"/>
  <c r="N16" i="9"/>
  <c r="R3" i="5"/>
  <c r="R8" i="5" s="1"/>
  <c r="H14" i="12"/>
  <c r="N22" i="7" l="1"/>
  <c r="N22" i="9"/>
  <c r="N21" i="9"/>
  <c r="D24" i="12" l="1"/>
  <c r="AB18" i="13" s="1"/>
  <c r="A1" i="14" s="1"/>
  <c r="A8" i="14" s="1"/>
  <c r="B8" i="14" s="1"/>
  <c r="D8" i="14" s="1"/>
  <c r="A10" i="14" l="1"/>
  <c r="B10" i="14" s="1"/>
  <c r="D10" i="14" s="1"/>
  <c r="A9" i="14"/>
  <c r="B9" i="14" s="1"/>
  <c r="D9" i="14" s="1"/>
  <c r="A7" i="14"/>
  <c r="B7" i="14" s="1"/>
  <c r="D7" i="14" s="1"/>
  <c r="A6" i="14"/>
  <c r="B6" i="14" s="1"/>
  <c r="A11" i="14"/>
  <c r="B11" i="14" s="1"/>
  <c r="D11" i="14" s="1"/>
  <c r="A4" i="14" l="1"/>
  <c r="AC18" i="13" s="1"/>
</calcChain>
</file>

<file path=xl/sharedStrings.xml><?xml version="1.0" encoding="utf-8"?>
<sst xmlns="http://schemas.openxmlformats.org/spreadsheetml/2006/main" count="697" uniqueCount="394">
  <si>
    <t xml:space="preserve">This letter of discount is optional. Bidder may / may not offer any discount. </t>
  </si>
  <si>
    <t>Letter of Discount</t>
  </si>
  <si>
    <t>LETTER OF DISCOUNT</t>
  </si>
  <si>
    <t>Subject  :</t>
  </si>
  <si>
    <t>Dear Sir</t>
  </si>
  <si>
    <t>With reference to the subject tender, we hereby offer unconditional discount on the prices quoted by us as per details given here below :</t>
  </si>
  <si>
    <t>Final Discount Factor</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</si>
  <si>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</si>
  <si>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</si>
  <si>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Schedule-1 : Ex works prices (Bought Out Only)</t>
  </si>
  <si>
    <t>Schedule-1 : (Bought Out Only)</t>
  </si>
  <si>
    <t>Schedule-2 : Freight &amp; Insurance</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</si>
  <si>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</si>
  <si>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</si>
  <si>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</si>
  <si>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Please consider this letter of discount as the integral part of our price bid.</t>
  </si>
  <si>
    <t>Schedule-7 : Type Test Charges</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</si>
  <si>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</si>
  <si>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</si>
  <si>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</si>
  <si>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</si>
  <si>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</si>
  <si>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Break-up of Type Test Charges for Type Tests to be conducted</t>
  </si>
  <si>
    <t>We confirm that we shall also get registered with the concerned Sales Tax Authorities, in all the states where the project is located.</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</si>
  <si>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</si>
  <si>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</si>
  <si>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</si>
  <si>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</si>
  <si>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</si>
  <si>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</si>
  <si>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</si>
  <si>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</si>
  <si>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</si>
  <si>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also understand that, in case of award on us, you shall reimburse to us octroi/entry tax as applicable for destination site/state on all items of supply including bought-out finished items, which shall be dispatched directly from the sub-vendor’s works to the Employer’s site (sale-in-transit). Further, Service Tax, if applicable, for the services to be rendered by us, the same is included in our bid price in this Second Envelope.</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</si>
  <si>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</si>
  <si>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</si>
  <si>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</si>
  <si>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</si>
  <si>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</si>
  <si>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</si>
  <si>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</si>
  <si>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</si>
  <si>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</si>
  <si>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</si>
  <si>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</si>
  <si>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</si>
  <si>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</si>
  <si>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</si>
  <si>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</si>
  <si>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</si>
  <si>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</si>
  <si>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</si>
  <si>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</si>
  <si>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</si>
  <si>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</si>
  <si>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</si>
  <si>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</si>
  <si>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</si>
  <si>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</si>
  <si>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</si>
  <si>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</si>
  <si>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</si>
  <si>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</si>
  <si>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</si>
  <si>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</si>
  <si>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</si>
  <si>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</si>
  <si>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</si>
  <si>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</si>
  <si>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</si>
  <si>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</si>
  <si>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</si>
  <si>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</si>
  <si>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</si>
  <si>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</si>
  <si>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</si>
  <si>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Fill up ref. no. as bidder's ref no. of this letter.</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</si>
  <si>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</si>
  <si>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</si>
  <si>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</si>
  <si>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</si>
  <si>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</si>
  <si>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</si>
  <si>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</si>
  <si>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</si>
  <si>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</si>
  <si>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</si>
  <si>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</si>
  <si>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</si>
  <si>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</si>
  <si>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</si>
  <si>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</si>
  <si>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</si>
  <si>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</si>
  <si>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</si>
  <si>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</si>
  <si>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</si>
  <si>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</si>
  <si>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</si>
  <si>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</si>
  <si>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</si>
  <si>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</si>
  <si>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</si>
  <si>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</si>
  <si>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</si>
  <si>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</si>
  <si>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</si>
  <si>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</si>
  <si>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</si>
  <si>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</si>
  <si>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</si>
  <si>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</si>
  <si>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</si>
  <si>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</si>
  <si>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</si>
  <si>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</si>
  <si>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</si>
  <si>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</si>
  <si>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</si>
  <si>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</si>
  <si>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</si>
  <si>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</si>
  <si>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</si>
  <si>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</si>
  <si>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</si>
  <si>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</si>
  <si>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</si>
  <si>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</si>
  <si>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</si>
  <si>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</si>
  <si>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</si>
  <si>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</si>
  <si>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</si>
  <si>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</si>
  <si>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</si>
  <si>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</si>
  <si>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</si>
  <si>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</si>
  <si>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</si>
  <si>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</si>
  <si>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</si>
  <si>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</si>
  <si>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</si>
  <si>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</si>
  <si>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</si>
  <si>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</si>
  <si>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</si>
  <si>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</si>
  <si>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</si>
  <si>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</si>
  <si>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</si>
  <si>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</si>
  <si>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</si>
  <si>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</si>
  <si>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BID FORM (Second Envelope)</t>
  </si>
  <si>
    <t>Please provide additional information of the Bidder</t>
  </si>
  <si>
    <t>Date :</t>
  </si>
  <si>
    <t>Place :</t>
  </si>
  <si>
    <t>Enter following details of the bidder</t>
  </si>
  <si>
    <t xml:space="preserve">Printed Name </t>
  </si>
  <si>
    <t>Designation</t>
  </si>
  <si>
    <t xml:space="preserve">Date     </t>
  </si>
  <si>
    <t xml:space="preserve">Place     </t>
  </si>
  <si>
    <t>Instructions / error messages, if any, will be displayed automatically  after selecting the cell.</t>
  </si>
  <si>
    <t>State/Province to be indicated :</t>
  </si>
  <si>
    <t>Business Address                       :</t>
  </si>
  <si>
    <t>Country of Incorporation         :</t>
  </si>
  <si>
    <t>Name of Principal Officer         :</t>
  </si>
  <si>
    <t>Address of  Principal Officer    :</t>
  </si>
  <si>
    <t>All Prices are in Indian Rupees.</t>
  </si>
  <si>
    <t>Multipackage Discount</t>
  </si>
  <si>
    <t>Amount after Discount (Rs.)</t>
  </si>
  <si>
    <t>Amount after MPD (Rs.)</t>
  </si>
  <si>
    <t>Dis Alert</t>
  </si>
  <si>
    <t>Name of Package</t>
  </si>
  <si>
    <t>Price Schedules</t>
  </si>
  <si>
    <t>While filling up the worksheets following may please be observed :</t>
  </si>
  <si>
    <t>This Workbook consists of following worksheets :</t>
  </si>
  <si>
    <t>Opening page of the workbook.</t>
  </si>
  <si>
    <t>Names of Bidder :</t>
  </si>
  <si>
    <t>Click for Sch-1 given at the right top of the worksheet to go to Sch-1.</t>
  </si>
  <si>
    <t>Fill up unit rates for all the items in numeric values greater than 0 (zero). If unit rate is left blank, the corresponding item shall be deemed to be included in the total price.</t>
  </si>
  <si>
    <t>Total amount shall get calculated automatically.</t>
  </si>
  <si>
    <t>Fill up only green shaded cells.</t>
  </si>
  <si>
    <t>●</t>
  </si>
  <si>
    <r>
      <t>Bid from 2</t>
    </r>
    <r>
      <rPr>
        <b/>
        <vertAlign val="superscript"/>
        <sz val="12"/>
        <color indexed="12"/>
        <rFont val="Book Antiqua"/>
        <family val="1"/>
      </rPr>
      <t>nd</t>
    </r>
    <r>
      <rPr>
        <b/>
        <sz val="12"/>
        <color indexed="12"/>
        <rFont val="Book Antiqua"/>
        <family val="1"/>
      </rPr>
      <t xml:space="preserve"> Envelope :</t>
    </r>
  </si>
  <si>
    <t>No cell is required to be filled in by the bidder in this worksheet.</t>
  </si>
  <si>
    <t>Fill up additional information as required.</t>
  </si>
  <si>
    <t>Happy Bidding !</t>
  </si>
  <si>
    <t>I</t>
  </si>
  <si>
    <t>II</t>
  </si>
  <si>
    <t>As per Lum-sum</t>
  </si>
  <si>
    <t>AS per Percent</t>
  </si>
  <si>
    <t>As per lum-sum on Sch-2</t>
  </si>
  <si>
    <t>Total Discount</t>
  </si>
  <si>
    <t>As per Percent on Sch-2</t>
  </si>
  <si>
    <t>Unit</t>
  </si>
  <si>
    <t>Quantity</t>
  </si>
  <si>
    <t>SI. No.</t>
  </si>
  <si>
    <t>Common Seal :</t>
  </si>
  <si>
    <t>Signature :</t>
  </si>
  <si>
    <t>Description</t>
  </si>
  <si>
    <t xml:space="preserve">Unit Freight &amp; Insurance Charges </t>
  </si>
  <si>
    <t>(i)</t>
  </si>
  <si>
    <t>(ii)</t>
  </si>
  <si>
    <t>Sl. No.</t>
  </si>
  <si>
    <t>Total Price (INR)</t>
  </si>
  <si>
    <t>1</t>
  </si>
  <si>
    <t>2</t>
  </si>
  <si>
    <t>4</t>
  </si>
  <si>
    <t>(GRAND SUMMARY)</t>
  </si>
  <si>
    <t>पावर ग्रिड कारपोरेशन ऑफ इण्डिया लिमिटेड</t>
  </si>
  <si>
    <t>(भारत सरकार का उद्यम)</t>
  </si>
  <si>
    <t>Power Grid Corporation of India Limited</t>
  </si>
  <si>
    <t>(A Government of India Enterprises)</t>
  </si>
  <si>
    <t>To:</t>
  </si>
  <si>
    <t>Name        :</t>
  </si>
  <si>
    <t>Address    :</t>
  </si>
  <si>
    <t>Total Freight &amp; Insurance Charges</t>
  </si>
  <si>
    <t>6 = 4 x 5</t>
  </si>
  <si>
    <t xml:space="preserve">Date          : </t>
  </si>
  <si>
    <t>Place         :</t>
  </si>
  <si>
    <t>Printed Name   :</t>
  </si>
  <si>
    <t>Designation   :</t>
  </si>
  <si>
    <t>Name     :</t>
  </si>
  <si>
    <t>Address :</t>
  </si>
  <si>
    <t>TOTAL SCHEDULE NO. 1</t>
  </si>
  <si>
    <t>TOTAL SCHEDULE NO. 2</t>
  </si>
  <si>
    <t>TOTAL SCHEDULE NO. 4</t>
  </si>
  <si>
    <t>Schedule - 1</t>
  </si>
  <si>
    <t>Schedule - 2</t>
  </si>
  <si>
    <t>(iii)</t>
  </si>
  <si>
    <t>(iv)</t>
  </si>
  <si>
    <t>Thirty Five</t>
  </si>
  <si>
    <t>Schedule 1</t>
  </si>
  <si>
    <t>Schedule 7</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</si>
  <si>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</si>
  <si>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</si>
  <si>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</si>
  <si>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</si>
  <si>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</si>
  <si>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</si>
  <si>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</si>
  <si>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</si>
  <si>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After filling up all the schedues, save the file, take print out of all the schedules and Bid form and sign &amp; stamp and submit them as hard copy of the 2nd envelope (Price part) of the bid. Also ensure to submit the soft copy of the the same file on CD/ DVD.</t>
  </si>
  <si>
    <t>(SCHEDULE OF RATES AND PRICES )</t>
  </si>
  <si>
    <t>(GRAND SUMMARY : AFTER DISCOUNT)</t>
  </si>
  <si>
    <t>We hereby offer Multi-package discount as given below:</t>
  </si>
  <si>
    <t xml:space="preserve">Ex-works price </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</si>
  <si>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Equipment(s)/Item(s), in and outside of India.</t>
  </si>
  <si>
    <t>We further understand that notwithstanding 3.0 above, in case of award on us, you shall also bear and pay/reimburse to us, Excise Duty, Sales Tax/VAT (but not the surcharge in lieu of Sales Tax/VAT), local tax and other levies in respect of direct transaction between you and us, imposed on the Item(s)/Material(s)/Equipment(s) to be supplied specified in Schedule No. 1 of the Price Schedule in this Second Envelope, to be incorporated into the Equipment; by the Indian Laws.</t>
  </si>
  <si>
    <t xml:space="preserve">We confirm that no Sales Tax/VAT in any form shall be payable by you for the bought out items which shall be despatched directly by us  to the project site. However, you will issue requisite Sales Tax declaration/Vatable forms in respect of such bought out items, on production of documentary evidence of registration with the concerned Sales Tax Authorities. </t>
  </si>
  <si>
    <r>
      <t>Bid Form 2</t>
    </r>
    <r>
      <rPr>
        <b/>
        <vertAlign val="superscript"/>
        <sz val="11"/>
        <rFont val="Book Antiqua"/>
        <family val="1"/>
      </rPr>
      <t>nd</t>
    </r>
    <r>
      <rPr>
        <b/>
        <sz val="11"/>
        <rFont val="Book Antiqua"/>
        <family val="1"/>
      </rPr>
      <t xml:space="preserve"> Envelope (Price Bid)</t>
    </r>
  </si>
  <si>
    <t>Name of Bidder</t>
  </si>
  <si>
    <t>We declare that items left blank in the Schedules will be deemed to have been included in other items. The TOTAL for each Schedule and the TOTAL of Grand Summary shall be deemed to be the total price for executing the work and sections thereof in complete accordance with the Contract, whether or not each individual item has been priced.</t>
  </si>
  <si>
    <r>
      <t xml:space="preserve">Multipackage discount on Total Price on LS Basis quoted without T&amp;D </t>
    </r>
    <r>
      <rPr>
        <sz val="11"/>
        <rFont val="Book Antiqua"/>
        <family val="1"/>
      </rPr>
      <t>(Applicable on this package only if other package covered under the same bidding Document is also awarded to us, Discount)</t>
    </r>
  </si>
  <si>
    <r>
      <t xml:space="preserve">Multipackage discount on Total Price on percent Basis quoted without T&amp;D </t>
    </r>
    <r>
      <rPr>
        <sz val="11"/>
        <rFont val="Book Antiqua"/>
        <family val="1"/>
      </rPr>
      <t>(Applicable on this package only if other package covered under the same bidding Document is also awarded to us, Discount)</t>
    </r>
  </si>
  <si>
    <t>Multi-Package Discount(s) offered at sl. No. 3 &amp; 4 will not get automatically accounted for in the respective items of the Schedules. The same shall be worked out saparately for evaluation.</t>
  </si>
  <si>
    <t xml:space="preserve">In continuation of First Envelope of our Bid, we hereby submit the Second Envelope of the Bid, both of which shall be read together and in conjunction with each other, and shall be construed as an integral part of our Bid. Accordingly, we the undersigned, submitting offer as per provision of Technical Specification under the above-named package in full conformity with the said Bidding Documents for the sum of Rs. </t>
  </si>
  <si>
    <t xml:space="preserve"> Plus applicable Other Taxes &amp; Duties or such other sums as may be determined in accordance with the terms and conditions of the Bidding Documents.</t>
  </si>
  <si>
    <t xml:space="preserve">Total charges </t>
  </si>
  <si>
    <t>Total Amount including all taxes &amp; duties</t>
  </si>
  <si>
    <t>(Service Accounting Codes)</t>
  </si>
  <si>
    <t>Rate of GST applicable ( in %)</t>
  </si>
  <si>
    <t>10=9X4</t>
  </si>
  <si>
    <r>
      <t xml:space="preserve">Whether  rate of GST in column ‘7’ is confirmed. If not  indicate applicable rate of GST # </t>
    </r>
    <r>
      <rPr>
        <sz val="10"/>
        <rFont val="Arial"/>
        <family val="2"/>
      </rPr>
      <t>(Select suitable GST rate from Dropdown)</t>
    </r>
  </si>
  <si>
    <t>HSN Code</t>
  </si>
  <si>
    <t>Total Ex-Charges (excluding GST)</t>
  </si>
  <si>
    <t>Ex-Work Charges</t>
  </si>
  <si>
    <t>Unit Ex-Work Charges (Excluding GST)</t>
  </si>
  <si>
    <t>Total GST on Total Ex-Works Price</t>
  </si>
  <si>
    <t>FOR  destination</t>
  </si>
  <si>
    <t>Buy-Back Charges</t>
  </si>
  <si>
    <t>Unit Buy-Back Charges (Excluding GST)</t>
  </si>
  <si>
    <t>Total Buy-Back Chargess (excluding GST)</t>
  </si>
  <si>
    <t>Total Buy-Back charges (Excluding Tax)</t>
  </si>
  <si>
    <t>Total GST on Total Buy-Back Price</t>
  </si>
  <si>
    <t>Total Buy-Back charges (including GST)</t>
  </si>
  <si>
    <t>Total Ex-Works charges (Excluding Tax)</t>
  </si>
  <si>
    <t>Local Transportation, In-transit Insurance, loading and unloading</t>
  </si>
  <si>
    <t>TOTAL SCHEDULE NO.3</t>
  </si>
  <si>
    <t>(SUMMARY OF TAXES &amp; DUTIES)</t>
  </si>
  <si>
    <t xml:space="preserve">TOTAL </t>
  </si>
  <si>
    <t xml:space="preserve">Bidder’s Name and Address </t>
  </si>
  <si>
    <t>Total GST for Schedule-1 and 3</t>
  </si>
  <si>
    <t>TOTAL SCHEDULE NO. 5</t>
  </si>
  <si>
    <t>Total Buy-Back Charges (including GST)</t>
  </si>
  <si>
    <t>GRAND TOTAL [1+2+3+4-5]</t>
  </si>
  <si>
    <t>Schedule-3 : AMC Charges</t>
  </si>
  <si>
    <t xml:space="preserve">Schedule-1 : Ex works prices </t>
  </si>
  <si>
    <t>Discount(s) offered at sl. No. 1 to 4 will automatically get displayed and accounted for in the respective items of the Schedules.</t>
  </si>
  <si>
    <r>
      <t>Discount on lum-sum basis on total price quoted by us .</t>
    </r>
    <r>
      <rPr>
        <sz val="11"/>
        <rFont val="Book Antiqua"/>
        <family val="1"/>
      </rPr>
      <t xml:space="preserve"> [The discount shall be proportionately applicable on all the items of all the Schdules i.e. Sch-1,2,3] </t>
    </r>
    <r>
      <rPr>
        <b/>
        <sz val="11"/>
        <rFont val="Book Antiqua"/>
        <family val="1"/>
      </rPr>
      <t>In Rs.</t>
    </r>
  </si>
  <si>
    <r>
      <t xml:space="preserve">Discount on percent basis on total price quoted by us </t>
    </r>
    <r>
      <rPr>
        <sz val="11"/>
        <rFont val="Book Antiqua"/>
        <family val="1"/>
      </rPr>
      <t xml:space="preserve">[The discount shall be proportionately applicable on all the items of all the Schdules i.e. Sch-1,2,3] </t>
    </r>
    <r>
      <rPr>
        <b/>
        <sz val="11"/>
        <rFont val="Book Antiqua"/>
        <family val="1"/>
      </rPr>
      <t>In Percent (%)</t>
    </r>
  </si>
  <si>
    <t>3</t>
  </si>
  <si>
    <t>5</t>
  </si>
  <si>
    <t>Schedule 2</t>
  </si>
  <si>
    <t>Schedule 3</t>
  </si>
  <si>
    <t>Schedule 4</t>
  </si>
  <si>
    <t>Schedule 5</t>
  </si>
  <si>
    <t>Schedule 5A</t>
  </si>
  <si>
    <t>Total Ex-Works Price</t>
  </si>
  <si>
    <t>Total Local Transportation, In-transit Insurance, loading and unloading Charges</t>
  </si>
  <si>
    <t>Total GST</t>
  </si>
  <si>
    <t>Grand Total Charges (including GST)</t>
  </si>
  <si>
    <t>Bidder’s Name and Address</t>
  </si>
  <si>
    <t>Schedule - 3</t>
  </si>
  <si>
    <t>Schedule - 4</t>
  </si>
  <si>
    <t>Schedule - 5</t>
  </si>
  <si>
    <t>Schedule - 5A</t>
  </si>
  <si>
    <t>Schedule - 5A After Discount</t>
  </si>
  <si>
    <t>Fill up only green shaded cells in Sch-1,2,3,5 and  Bid Form 2nd Envelope.</t>
  </si>
  <si>
    <t>All the cells in Sch-5A  and Sch-5A After Discount are auto filled, therefore no cell is required to be filled up there.</t>
  </si>
  <si>
    <t>10=9X3</t>
  </si>
  <si>
    <t>Destination</t>
  </si>
  <si>
    <t>Location</t>
  </si>
  <si>
    <t>Freight, Insurance, loading &amp; unloading Charges  for Supply of following as per requirement mentioned in Technical Specification</t>
  </si>
  <si>
    <t>Unit Freight, Insurance, loading &amp; unloading Charges including GST</t>
  </si>
  <si>
    <t>Tender Enquiry Ref No.:</t>
  </si>
  <si>
    <t xml:space="preserve">Total Supervision Charges </t>
  </si>
  <si>
    <t>Schedule-3 : Supervision Charges</t>
  </si>
  <si>
    <t>Total Supervision charges (Excluding GST)</t>
  </si>
  <si>
    <t>Total GST on Supervision Charges</t>
  </si>
  <si>
    <t>Total Supervision Charges including GST</t>
  </si>
  <si>
    <t xml:space="preserve"> Installation &amp; Commissioning Charges for following: </t>
  </si>
  <si>
    <t>Total  Installation &amp; Commissioning Charges (excluding Tax)</t>
  </si>
  <si>
    <t>Unit  Installation &amp; Commissioning Charges (excluding Tax)</t>
  </si>
  <si>
    <t>Total Installation and commissioning Charges</t>
  </si>
  <si>
    <t>Sr. General Manager (CS)</t>
  </si>
  <si>
    <t>Power Grid Corporation of India Ltd.</t>
  </si>
  <si>
    <t>Eastern Region – II Head Quarters,</t>
  </si>
  <si>
    <t>CF-17,Action Area-1C</t>
  </si>
  <si>
    <t>New Town, Kolkata  700156</t>
  </si>
  <si>
    <t xml:space="preserve">Total Freight, Insurance, loading &amp; unloading Charges </t>
  </si>
  <si>
    <t>Supply of 54 no.s cells (110V) of VRLA battery 300AH in charged condition with racks &amp; connectors</t>
  </si>
  <si>
    <t>Supply of 23 no.s cells (48V) of VRLA battery 300AH in charged condition with racks &amp; connectors</t>
  </si>
  <si>
    <t>Supply of 107 no.s cells (220V) of VRLA battery 800AH in charged condition with racks &amp; connectors</t>
  </si>
  <si>
    <t>Supply of 23 no.s cells (48V) of VRLA battery 1000AH in charged condition with racks &amp; connectors</t>
  </si>
  <si>
    <t xml:space="preserve">Berhampore </t>
  </si>
  <si>
    <t>Berhampore</t>
  </si>
  <si>
    <t xml:space="preserve">Dalkhola </t>
  </si>
  <si>
    <t>Dalkhola</t>
  </si>
  <si>
    <t>SET</t>
  </si>
  <si>
    <t xml:space="preserve"> Dalkhola</t>
  </si>
  <si>
    <t>Procurement of New Battery Bank sets at Dalkhola and Berhampore substations in ER-II</t>
  </si>
  <si>
    <t xml:space="preserve">If HSN in column ‘5’ is confirmed, write 'Confirm'. If not,  write applicable HSN code# </t>
  </si>
  <si>
    <t>Total F&amp;I  charges including GST</t>
  </si>
  <si>
    <t xml:space="preserve">Installation Charges  </t>
  </si>
  <si>
    <t>(SCHEDULE OF RATES AND PRICES : FREIGHT &amp; INSURANCE CHARGES)</t>
  </si>
  <si>
    <t>(SCHEDULE OF RATES AND PRICES: BUY BACK CHARGES)</t>
  </si>
  <si>
    <t>(SCHEDULE OF RATES AND PRICES: INSTALLATION &amp; COMMISSIONING CHARGES )</t>
  </si>
  <si>
    <t>: Price Schedules :</t>
  </si>
  <si>
    <t>General guidelines for filling up  the Price Schedules</t>
  </si>
  <si>
    <t xml:space="preserve">  </t>
  </si>
  <si>
    <t>Fill up only green shaded cells in the relevent attachments.</t>
  </si>
  <si>
    <t>Bid Form for 2nd Envelope, Various price schedules, summary price schedule and Letter of discount are included here.</t>
  </si>
  <si>
    <t>Bidders are not required to fill anything in the Summary Price schedule and shall fill the rates and discount in price schedules and Letter of discount only.</t>
  </si>
  <si>
    <t>Note :</t>
  </si>
  <si>
    <t>Enable the Active X Control &amp; Macros. Also ensure to keep option of "Trust acess to VBA project object Model" checked [√]. Ensure that you work on MS Excel 2007 or higher version.</t>
  </si>
  <si>
    <t xml:space="preserve">General Instructions to the Bidders for filling up Price Schedules </t>
  </si>
  <si>
    <t>Select Sole Bidder or JV (Joint Venture) from the pull down menu. Do not leave this cell blank.</t>
  </si>
  <si>
    <t xml:space="preserve">Fill up names and address of the  Bidder </t>
  </si>
  <si>
    <t>Sch-1 (Price Schedule) :</t>
  </si>
  <si>
    <t>Unit rates of the items shall be inclusive of all duties, levies, cess etc. excluding GST. GST shall be applicable on tranHSN/SACtion between Employer and Contractor. Employer will not pay any GST on tranHSN/SACtion between Contractor and sub-vendors.</t>
  </si>
  <si>
    <t>Sch-3 :</t>
  </si>
  <si>
    <t>Sch -4 : Summary of Taxes and Duties</t>
  </si>
  <si>
    <t>Total amount including GST, taxes, duties etc. shall be calculated and dislayed automatically.</t>
  </si>
  <si>
    <t xml:space="preserve">Fill up names &amp; Designation of the representatives of other JV partner(s) if the bidder is JV (Joint Venture) . </t>
  </si>
  <si>
    <t xml:space="preserve">Cover_1 : </t>
  </si>
  <si>
    <t>2A</t>
  </si>
  <si>
    <t>Column 7 (GST rate): If GST rate provided in Column 7  (for the Item Description in Column 2) is same as Bidder's GST rate, leave the cell in Column 8 as blank. If Bidder wants to provide a different GST rate, select suitable GST rate from dropdown in Column 8.  If left blank, it shall be treated as confirmation of GST rate provided in Column 7.</t>
  </si>
  <si>
    <t>Sch -2 : Schedule of FREIGHT &amp; INSURANCE CHARGES</t>
  </si>
  <si>
    <t>Schedule of INSTALLATION &amp; COMMISSIONING CHARGES</t>
  </si>
  <si>
    <t>Column 6 (SAC code): If SAC code provided in Column 5  (for the Item Description in Column 2) is same as Bidder's SAC code, write "Confirm". If Bidder wants to provide a different SAC code, please write the code. If left blank, it shall be treated as confirmation of SAC code provided in Column 5.</t>
  </si>
  <si>
    <t>Column 6 (HSN code): If HSN code provided in Column 5  (for the Item Description in Column 2) is same as Bidder's HSN code, write "Confirm". If Bidder wants to provide a different HSN code, please write the code. If left blank, it shall be treated as confirmation of HSN code provided in Column 5.</t>
  </si>
  <si>
    <t xml:space="preserve">Summary of GST quoted on all items in Schedule 1 and Schedule 3 shall be displayed automatically. </t>
  </si>
  <si>
    <t>Sch -5 : Buy Back Charges</t>
  </si>
  <si>
    <t>Sch -5A : Grand Summary</t>
  </si>
  <si>
    <t xml:space="preserve">Address: </t>
  </si>
  <si>
    <t>Installation &amp; Commissioning Charges for 54 no.s cells (110V Battery Bank)</t>
  </si>
  <si>
    <t>Installation &amp; Commissioning Charges for 23 no.s cells (48V Battery Bank)</t>
  </si>
  <si>
    <t>Installation &amp; Commissioning Charges for 107 no.s cells (220V Battery Bank)</t>
  </si>
  <si>
    <t xml:space="preserve">If SAC in column ‘5’ is confirmed, write 'Confirm'. If not,  write applicable SAC code# </t>
  </si>
  <si>
    <t>Total GST for Supply of Goods and Services between the Contractor and the Owner (identified in Schedule 1 &amp; Schedule 3) which are not included in the Ex-works price as per the provision of the Bidding Documents, as applicable.</t>
  </si>
  <si>
    <t>This letter shall consider the total price as per Grand Summary(Sch-5A).</t>
  </si>
  <si>
    <t>Proprietorship</t>
  </si>
  <si>
    <t>Partnership</t>
  </si>
  <si>
    <t>Company</t>
  </si>
  <si>
    <t>Address of Registered Office</t>
  </si>
  <si>
    <t xml:space="preserve">Address </t>
  </si>
  <si>
    <t xml:space="preserve">Fill up date in dd/mm/yyyy format </t>
  </si>
  <si>
    <t>Printed Name:</t>
  </si>
  <si>
    <t>Designation:</t>
  </si>
  <si>
    <t>In continuation of First Envelope of our Bid, we hereby submit the Second Envelope of the Bid, both of which shall be read together and in conjunction with each other, and shall be construed as an integral part of our Bid. Accordingly, we the undersigned, offer to carry out the work including supply the material(s)/item(s) as per provision of Technical Specification) under the above-named package in full conformity with the said Bidding Documents for the sum of:</t>
  </si>
  <si>
    <t>ER-II/KOL/CS/I-2597/Rfx-5002001519 DATED 11.01.2021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</si>
</sst>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_(* \(#,##0.00\);_(* &quot;-&quot;??_);_(@_)"/>
    <numFmt numFmtId="164" formatCode="0.0"/>
    <numFmt numFmtId="165" formatCode="0.000"/>
    <numFmt numFmtId="166" formatCode="#,##0.0"/>
    <numFmt numFmtId="167" formatCode="_-&quot;£&quot;* #,##0.00_-;\-&quot;£&quot;* #,##0.00_-;_-&quot;£&quot;* &quot;-&quot;??_-;_-@_-"/>
    <numFmt numFmtId="168" formatCode="&quot;\&quot;#,##0.00;[Red]\-&quot;\&quot;#,##0.00"/>
    <numFmt numFmtId="169" formatCode="#,##0.000_);\(#,##0.000\)"/>
    <numFmt numFmtId="170" formatCode="0.0_)"/>
    <numFmt numFmtId="171" formatCode=";;"/>
    <numFmt numFmtId="172" formatCode="&quot; &quot;@"/>
    <numFmt numFmtId="173" formatCode="[$-409]dd\-mmm\-yy;@"/>
    <numFmt numFmtId="174" formatCode="0.0000000000%"/>
    <numFmt numFmtId="175" formatCode="0;0;\-;@"/>
    <numFmt numFmtId="176" formatCode="[$-409]dd/mmm/yy;@"/>
    <numFmt numFmtId="177" formatCode="[$-409]d\-mmm\-yy;@"/>
  </numFmts>
  <fonts count="70">
    <font>
      <sz val="11"/>
      <name val="Book Antiqua"/>
      <family val="1"/>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b/>
      <sz val="11"/>
      <color indexed="12"/>
      <name val="Book Antiqua"/>
      <family val="1"/>
    </font>
    <font>
      <sz val="10"/>
      <color indexed="9"/>
      <name val="Book Antiqua"/>
      <family val="1"/>
    </font>
    <font>
      <b/>
      <sz val="14"/>
      <name val="Book Antiqua"/>
      <family val="1"/>
    </font>
    <font>
      <b/>
      <vertAlign val="superscript"/>
      <sz val="11"/>
      <name val="Book Antiqua"/>
      <family val="1"/>
    </font>
    <font>
      <b/>
      <sz val="12"/>
      <color indexed="16"/>
      <name val="Book Antiqua"/>
      <family val="1"/>
    </font>
    <font>
      <sz val="18"/>
      <color indexed="10"/>
      <name val="Book Antiqua"/>
      <family val="1"/>
    </font>
    <font>
      <b/>
      <sz val="14"/>
      <color indexed="12"/>
      <name val="Book Antiqua"/>
      <family val="1"/>
    </font>
    <font>
      <b/>
      <vertAlign val="superscript"/>
      <sz val="12"/>
      <color indexed="12"/>
      <name val="Book Antiqua"/>
      <family val="1"/>
    </font>
    <font>
      <sz val="11"/>
      <name val="Book Antiqua"/>
      <family val="1"/>
    </font>
    <font>
      <sz val="10"/>
      <color indexed="9"/>
      <name val="Wingdings 3"/>
      <family val="1"/>
      <charset val="2"/>
    </font>
    <font>
      <vertAlign val="superscript"/>
      <sz val="12"/>
      <name val="Book Antiqua"/>
      <family val="1"/>
    </font>
    <font>
      <sz val="11"/>
      <name val="Arial"/>
      <family val="2"/>
    </font>
    <font>
      <b/>
      <sz val="11"/>
      <name val="Cambria"/>
      <family val="1"/>
    </font>
    <font>
      <b/>
      <sz val="12"/>
      <name val="Cambria"/>
      <family val="1"/>
    </font>
    <font>
      <sz val="11"/>
      <name val="Cambria"/>
      <family val="1"/>
    </font>
    <font>
      <sz val="10"/>
      <name val="Cambria"/>
      <family val="1"/>
    </font>
    <font>
      <b/>
      <sz val="10"/>
      <name val="Arial"/>
      <family val="2"/>
    </font>
    <font>
      <sz val="10"/>
      <color indexed="9"/>
      <name val="Arial"/>
      <family val="2"/>
    </font>
    <font>
      <b/>
      <sz val="10"/>
      <color indexed="10"/>
      <name val="Arial"/>
      <family val="2"/>
    </font>
    <font>
      <b/>
      <sz val="10"/>
      <color indexed="9"/>
      <name val="Arial"/>
      <family val="2"/>
    </font>
    <font>
      <sz val="10"/>
      <color theme="1"/>
      <name val="Arial"/>
      <family val="2"/>
    </font>
    <font>
      <sz val="10"/>
      <color rgb="FF000000"/>
      <name val="Arial"/>
      <family val="2"/>
    </font>
    <font>
      <sz val="11"/>
      <name val="Calibri"/>
      <family val="2"/>
    </font>
    <font>
      <sz val="11"/>
      <color theme="1"/>
      <name val="Bookman Old Style"/>
      <family val="1"/>
    </font>
    <font>
      <sz val="11"/>
      <name val="Bookman Old Style"/>
      <family val="1"/>
    </font>
    <font>
      <b/>
      <sz val="14"/>
      <name val="Arial"/>
      <family val="2"/>
    </font>
    <font>
      <b/>
      <sz val="16"/>
      <name val="Arial"/>
      <family val="2"/>
    </font>
    <font>
      <b/>
      <sz val="10"/>
      <color theme="1"/>
      <name val="Arial"/>
      <family val="2"/>
    </font>
    <font>
      <b/>
      <sz val="18"/>
      <color indexed="12"/>
      <name val="Book Antiqua"/>
      <family val="1"/>
    </font>
    <font>
      <b/>
      <u/>
      <sz val="11"/>
      <name val="Book Antiqua"/>
      <family val="1"/>
    </font>
    <font>
      <b/>
      <sz val="11"/>
      <color indexed="20"/>
      <name val="Book Antiqua"/>
      <family val="1"/>
    </font>
    <font>
      <sz val="10"/>
      <color indexed="12"/>
      <name val="Arial"/>
      <family val="2"/>
    </font>
    <font>
      <sz val="12"/>
      <color indexed="12"/>
      <name val="Arial"/>
      <family val="2"/>
    </font>
    <font>
      <b/>
      <sz val="14"/>
      <color indexed="9"/>
      <name val="Book Antiqua"/>
      <family val="1"/>
    </font>
    <font>
      <b/>
      <sz val="12"/>
      <color rgb="FF240AE6"/>
      <name val="Book Antiqua"/>
      <family val="1"/>
    </font>
    <font>
      <b/>
      <sz val="12"/>
      <color theme="1"/>
      <name val="Book Antiqua"/>
      <family val="1"/>
    </font>
    <font>
      <sz val="12"/>
      <color theme="1"/>
      <name val="Book Antiqua"/>
      <family val="1"/>
    </font>
    <font>
      <sz val="10"/>
      <color indexed="55"/>
      <name val="Book Antiqua"/>
      <family val="1"/>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2"/>
        <bgColor indexed="64"/>
      </patternFill>
    </fill>
    <fill>
      <patternFill patternType="solid">
        <fgColor indexed="45"/>
        <bgColor indexed="64"/>
      </patternFill>
    </fill>
    <fill>
      <patternFill patternType="solid">
        <fgColor rgb="FFCCFFCC"/>
        <bgColor indexed="64"/>
      </patternFill>
    </fill>
    <fill>
      <patternFill patternType="solid">
        <fgColor theme="0"/>
        <bgColor indexed="64"/>
      </patternFill>
    </fill>
    <fill>
      <patternFill patternType="solid">
        <fgColor theme="4" tint="0.39997558519241921"/>
        <bgColor indexed="64"/>
      </patternFill>
    </fill>
    <fill>
      <patternFill patternType="solid">
        <fgColor indexed="47"/>
        <bgColor indexed="64"/>
      </patternFill>
    </fill>
  </fills>
  <borders count="3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medium">
        <color indexed="64"/>
      </top>
      <bottom style="thin">
        <color indexed="64"/>
      </bottom>
      <diagonal/>
    </border>
  </borders>
  <cellStyleXfs count="41">
    <xf numFmtId="0" fontId="0" fillId="0" borderId="0"/>
    <xf numFmtId="9" fontId="6" fillId="0" borderId="0"/>
    <xf numFmtId="167" fontId="1"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7"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43" fontId="31" fillId="0" borderId="0" applyFont="0" applyFill="0" applyBorder="0" applyAlignment="0" applyProtection="0"/>
    <xf numFmtId="166" fontId="8" fillId="0" borderId="1">
      <alignment horizontal="right"/>
    </xf>
    <xf numFmtId="0" fontId="3" fillId="0" borderId="2" applyNumberFormat="0" applyAlignment="0" applyProtection="0">
      <alignment horizontal="left" vertical="center"/>
    </xf>
    <xf numFmtId="0" fontId="3" fillId="0" borderId="3">
      <alignment horizontal="left" vertical="center"/>
    </xf>
    <xf numFmtId="0" fontId="9" fillId="0" borderId="0" applyNumberFormat="0" applyFill="0" applyBorder="0" applyAlignment="0" applyProtection="0">
      <alignment vertical="top"/>
      <protection locked="0"/>
    </xf>
    <xf numFmtId="37" fontId="10" fillId="0" borderId="0"/>
    <xf numFmtId="165" fontId="1" fillId="0" borderId="0"/>
    <xf numFmtId="0" fontId="28" fillId="0" borderId="0"/>
    <xf numFmtId="0" fontId="16" fillId="0" borderId="0"/>
    <xf numFmtId="0" fontId="15" fillId="0" borderId="0"/>
    <xf numFmtId="0" fontId="1" fillId="0" borderId="0"/>
    <xf numFmtId="0" fontId="15" fillId="0" borderId="0" applyNumberFormat="0" applyFill="0" applyBorder="0" applyProtection="0">
      <alignment vertical="top"/>
    </xf>
    <xf numFmtId="0" fontId="31" fillId="0" borderId="0" applyNumberFormat="0" applyFont="0" applyFill="0" applyBorder="0" applyAlignment="0" applyProtection="0">
      <alignment vertical="top"/>
    </xf>
    <xf numFmtId="0" fontId="1" fillId="0" borderId="0"/>
    <xf numFmtId="0" fontId="15" fillId="0" borderId="0"/>
    <xf numFmtId="0" fontId="15" fillId="0" borderId="0"/>
    <xf numFmtId="0" fontId="1" fillId="0" borderId="0"/>
    <xf numFmtId="0" fontId="1" fillId="0" borderId="0" applyNumberFormat="0" applyFont="0" applyFill="0" applyBorder="0" applyAlignment="0" applyProtection="0">
      <alignment vertical="top"/>
    </xf>
    <xf numFmtId="0" fontId="1" fillId="0" borderId="0"/>
    <xf numFmtId="0" fontId="11" fillId="0" borderId="0" applyFont="0"/>
    <xf numFmtId="0" fontId="12" fillId="0" borderId="0" applyNumberFormat="0" applyFill="0" applyBorder="0" applyAlignment="0" applyProtection="0">
      <alignment vertical="top"/>
      <protection locked="0"/>
    </xf>
    <xf numFmtId="0" fontId="13" fillId="0" borderId="0"/>
    <xf numFmtId="0" fontId="15" fillId="0" borderId="0"/>
    <xf numFmtId="0" fontId="15" fillId="0" borderId="0"/>
    <xf numFmtId="0" fontId="16" fillId="0" borderId="0"/>
    <xf numFmtId="0" fontId="16" fillId="0" borderId="0"/>
  </cellStyleXfs>
  <cellXfs count="547">
    <xf numFmtId="0" fontId="0" fillId="0" borderId="0" xfId="0"/>
    <xf numFmtId="0" fontId="17" fillId="0" borderId="0" xfId="28" applyFont="1" applyBorder="1" applyAlignment="1" applyProtection="1">
      <alignment vertical="center"/>
      <protection hidden="1"/>
    </xf>
    <xf numFmtId="0" fontId="17" fillId="0" borderId="0" xfId="28" applyFont="1" applyAlignment="1" applyProtection="1">
      <alignment vertical="center"/>
      <protection hidden="1"/>
    </xf>
    <xf numFmtId="0" fontId="17" fillId="0" borderId="0" xfId="28" applyFont="1" applyProtection="1">
      <protection hidden="1"/>
    </xf>
    <xf numFmtId="0" fontId="1" fillId="0" borderId="0" xfId="28" applyProtection="1">
      <protection hidden="1"/>
    </xf>
    <xf numFmtId="0" fontId="4" fillId="0" borderId="0" xfId="28" applyFont="1" applyBorder="1" applyAlignment="1" applyProtection="1">
      <alignment vertical="center"/>
      <protection hidden="1"/>
    </xf>
    <xf numFmtId="0" fontId="4" fillId="0" borderId="6" xfId="28" applyFont="1" applyBorder="1" applyAlignment="1" applyProtection="1">
      <alignment vertical="center"/>
      <protection hidden="1"/>
    </xf>
    <xf numFmtId="0" fontId="4" fillId="0" borderId="7" xfId="28" applyFont="1" applyBorder="1" applyAlignment="1" applyProtection="1">
      <alignment vertical="center"/>
      <protection hidden="1"/>
    </xf>
    <xf numFmtId="0" fontId="1" fillId="0" borderId="0" xfId="28"/>
    <xf numFmtId="0" fontId="4" fillId="0" borderId="8" xfId="28" applyFont="1" applyBorder="1" applyAlignment="1" applyProtection="1">
      <alignment vertical="center"/>
      <protection hidden="1"/>
    </xf>
    <xf numFmtId="0" fontId="4" fillId="0" borderId="5" xfId="28" applyFont="1" applyBorder="1" applyAlignment="1" applyProtection="1">
      <alignment vertical="center"/>
      <protection hidden="1"/>
    </xf>
    <xf numFmtId="0" fontId="4" fillId="0" borderId="9" xfId="28" applyFont="1" applyBorder="1" applyAlignment="1" applyProtection="1">
      <alignment vertical="center"/>
      <protection hidden="1"/>
    </xf>
    <xf numFmtId="0" fontId="21" fillId="0" borderId="7" xfId="28" applyFont="1" applyBorder="1" applyAlignment="1" applyProtection="1">
      <alignment vertical="center"/>
      <protection hidden="1"/>
    </xf>
    <xf numFmtId="0" fontId="1" fillId="0" borderId="0" xfId="28" applyAlignment="1" applyProtection="1">
      <alignment vertical="center"/>
      <protection hidden="1"/>
    </xf>
    <xf numFmtId="0" fontId="16" fillId="0" borderId="7" xfId="28" applyFont="1" applyBorder="1" applyAlignment="1" applyProtection="1">
      <alignment vertical="center"/>
      <protection hidden="1"/>
    </xf>
    <xf numFmtId="0" fontId="23" fillId="0" borderId="0" xfId="28" applyFont="1" applyBorder="1" applyAlignment="1" applyProtection="1">
      <alignment vertical="center"/>
      <protection hidden="1"/>
    </xf>
    <xf numFmtId="0" fontId="16" fillId="0" borderId="9" xfId="28" applyFont="1" applyBorder="1" applyAlignment="1" applyProtection="1">
      <alignment vertical="center"/>
      <protection hidden="1"/>
    </xf>
    <xf numFmtId="0" fontId="4" fillId="0" borderId="0" xfId="28" applyFont="1" applyAlignment="1" applyProtection="1">
      <alignment vertical="center"/>
      <protection hidden="1"/>
    </xf>
    <xf numFmtId="0" fontId="4" fillId="0" borderId="10" xfId="28" applyFont="1" applyBorder="1" applyAlignment="1" applyProtection="1">
      <alignment vertical="center"/>
      <protection hidden="1"/>
    </xf>
    <xf numFmtId="0" fontId="16" fillId="0" borderId="0" xfId="28" applyFont="1" applyAlignment="1" applyProtection="1">
      <alignment vertical="center"/>
      <protection hidden="1"/>
    </xf>
    <xf numFmtId="0" fontId="14" fillId="0" borderId="0" xfId="29" applyFont="1" applyAlignment="1" applyProtection="1">
      <alignment vertical="center"/>
      <protection hidden="1"/>
    </xf>
    <xf numFmtId="0" fontId="4" fillId="0" borderId="0" xfId="28" applyFont="1" applyAlignment="1" applyProtection="1">
      <alignment vertical="top"/>
      <protection hidden="1"/>
    </xf>
    <xf numFmtId="0" fontId="14" fillId="0" borderId="0" xfId="28" applyFont="1" applyAlignment="1" applyProtection="1">
      <alignment vertical="center"/>
      <protection hidden="1"/>
    </xf>
    <xf numFmtId="0" fontId="15" fillId="0" borderId="0" xfId="28" applyFont="1" applyAlignment="1" applyProtection="1">
      <alignment vertical="center"/>
      <protection hidden="1"/>
    </xf>
    <xf numFmtId="0" fontId="14" fillId="0" borderId="0" xfId="31" applyFont="1" applyFill="1" applyAlignment="1" applyProtection="1">
      <alignment vertical="top"/>
      <protection hidden="1"/>
    </xf>
    <xf numFmtId="0" fontId="15" fillId="0" borderId="0" xfId="28" applyFont="1" applyFill="1" applyAlignment="1" applyProtection="1">
      <alignment vertical="top"/>
      <protection hidden="1"/>
    </xf>
    <xf numFmtId="172" fontId="14" fillId="0" borderId="11" xfId="28" applyNumberFormat="1" applyFont="1" applyBorder="1" applyAlignment="1" applyProtection="1">
      <alignment horizontal="center" vertical="center"/>
      <protection hidden="1"/>
    </xf>
    <xf numFmtId="0" fontId="15" fillId="0" borderId="13" xfId="28" applyFont="1" applyBorder="1" applyAlignment="1" applyProtection="1">
      <alignment vertical="center"/>
      <protection hidden="1"/>
    </xf>
    <xf numFmtId="0" fontId="15" fillId="0" borderId="0" xfId="28" applyFont="1" applyAlignment="1" applyProtection="1">
      <alignment horizontal="right" vertical="center"/>
      <protection hidden="1"/>
    </xf>
    <xf numFmtId="0" fontId="5" fillId="0" borderId="0" xfId="28" applyFont="1" applyAlignment="1" applyProtection="1">
      <alignment horizontal="center" vertical="top"/>
      <protection hidden="1"/>
    </xf>
    <xf numFmtId="0" fontId="14" fillId="0" borderId="5" xfId="28" applyFont="1" applyFill="1" applyBorder="1" applyAlignment="1" applyProtection="1">
      <alignment vertical="top"/>
      <protection hidden="1"/>
    </xf>
    <xf numFmtId="0" fontId="14" fillId="0" borderId="11" xfId="28" applyFont="1" applyBorder="1" applyAlignment="1" applyProtection="1">
      <alignment horizontal="justify" vertical="top" wrapText="1"/>
      <protection hidden="1"/>
    </xf>
    <xf numFmtId="0" fontId="14" fillId="0" borderId="11" xfId="28" applyFont="1" applyBorder="1" applyAlignment="1" applyProtection="1">
      <alignment horizontal="right" vertical="center" wrapText="1" indent="5"/>
      <protection hidden="1"/>
    </xf>
    <xf numFmtId="0" fontId="15" fillId="0" borderId="13" xfId="28" applyFont="1" applyBorder="1" applyAlignment="1" applyProtection="1">
      <alignment horizontal="center" vertical="center"/>
      <protection hidden="1"/>
    </xf>
    <xf numFmtId="0" fontId="15" fillId="0" borderId="0" xfId="28" applyFont="1" applyAlignment="1" applyProtection="1">
      <alignment horizontal="left" vertical="center"/>
      <protection hidden="1"/>
    </xf>
    <xf numFmtId="0" fontId="4" fillId="0" borderId="0" xfId="28" applyFont="1" applyAlignment="1" applyProtection="1">
      <alignment horizontal="right"/>
      <protection hidden="1"/>
    </xf>
    <xf numFmtId="0" fontId="15" fillId="0" borderId="0" xfId="0" applyNumberFormat="1" applyFont="1" applyFill="1" applyBorder="1" applyAlignment="1" applyProtection="1">
      <alignment horizontal="left" vertical="center" indent="1"/>
      <protection hidden="1"/>
    </xf>
    <xf numFmtId="0" fontId="15" fillId="0" borderId="0" xfId="28" applyNumberFormat="1" applyFont="1" applyFill="1" applyBorder="1" applyAlignment="1" applyProtection="1">
      <alignment horizontal="left" vertical="center" indent="1"/>
      <protection hidden="1"/>
    </xf>
    <xf numFmtId="0" fontId="15" fillId="0" borderId="0" xfId="31" applyFont="1" applyAlignment="1" applyProtection="1">
      <alignment horizontal="left" vertical="center" indent="1"/>
      <protection hidden="1"/>
    </xf>
    <xf numFmtId="0" fontId="15" fillId="0" borderId="0" xfId="28" applyFont="1" applyAlignment="1" applyProtection="1">
      <alignment horizontal="left" vertical="center" indent="1"/>
      <protection hidden="1"/>
    </xf>
    <xf numFmtId="0" fontId="15" fillId="0" borderId="0" xfId="0" applyNumberFormat="1" applyFont="1" applyFill="1" applyBorder="1" applyAlignment="1" applyProtection="1">
      <alignment horizontal="left" vertical="center"/>
      <protection hidden="1"/>
    </xf>
    <xf numFmtId="4" fontId="14" fillId="0" borderId="11" xfId="28" applyNumberFormat="1" applyFont="1" applyFill="1" applyBorder="1" applyAlignment="1" applyProtection="1">
      <alignment vertical="center"/>
      <protection hidden="1"/>
    </xf>
    <xf numFmtId="4" fontId="14" fillId="0" borderId="11" xfId="28" applyNumberFormat="1" applyFont="1" applyFill="1" applyBorder="1" applyAlignment="1" applyProtection="1">
      <alignment vertical="center" wrapText="1"/>
      <protection hidden="1"/>
    </xf>
    <xf numFmtId="0" fontId="15" fillId="0" borderId="0" xfId="28" applyFont="1" applyBorder="1" applyAlignment="1" applyProtection="1">
      <alignment horizontal="center" vertical="center"/>
      <protection hidden="1"/>
    </xf>
    <xf numFmtId="0" fontId="14" fillId="0" borderId="0" xfId="28" applyFont="1" applyFill="1" applyBorder="1" applyAlignment="1" applyProtection="1">
      <alignment horizontal="left" vertical="center" wrapText="1"/>
      <protection hidden="1"/>
    </xf>
    <xf numFmtId="0" fontId="14" fillId="0" borderId="0" xfId="28" applyNumberFormat="1" applyFont="1" applyFill="1" applyBorder="1" applyAlignment="1" applyProtection="1">
      <alignment horizontal="right" vertical="center" wrapText="1"/>
      <protection hidden="1"/>
    </xf>
    <xf numFmtId="0" fontId="14" fillId="0" borderId="5" xfId="0" applyNumberFormat="1" applyFont="1" applyFill="1" applyBorder="1" applyAlignment="1" applyProtection="1">
      <alignment horizontal="left" vertical="center"/>
      <protection hidden="1"/>
    </xf>
    <xf numFmtId="0" fontId="14" fillId="0" borderId="5" xfId="0" applyNumberFormat="1" applyFont="1" applyFill="1" applyBorder="1" applyAlignment="1" applyProtection="1">
      <alignment horizontal="justify" vertical="center"/>
      <protection hidden="1"/>
    </xf>
    <xf numFmtId="0" fontId="14" fillId="0" borderId="5" xfId="0" applyNumberFormat="1" applyFont="1" applyFill="1" applyBorder="1" applyAlignment="1" applyProtection="1">
      <alignment horizontal="center" vertical="center"/>
      <protection hidden="1"/>
    </xf>
    <xf numFmtId="0" fontId="14" fillId="0" borderId="5" xfId="0" applyNumberFormat="1" applyFont="1" applyFill="1" applyBorder="1" applyAlignment="1" applyProtection="1">
      <alignment vertical="center"/>
      <protection hidden="1"/>
    </xf>
    <xf numFmtId="0" fontId="14" fillId="0" borderId="5" xfId="0" applyNumberFormat="1" applyFont="1" applyFill="1" applyBorder="1" applyAlignment="1" applyProtection="1">
      <alignment horizontal="right" vertical="center"/>
      <protection hidden="1"/>
    </xf>
    <xf numFmtId="0" fontId="15" fillId="0" borderId="0" xfId="0" applyNumberFormat="1" applyFont="1" applyFill="1" applyBorder="1" applyAlignment="1" applyProtection="1">
      <alignment horizontal="justify" vertical="center"/>
      <protection hidden="1"/>
    </xf>
    <xf numFmtId="0" fontId="15" fillId="0" borderId="0" xfId="0" applyNumberFormat="1" applyFont="1" applyFill="1" applyBorder="1" applyAlignment="1" applyProtection="1">
      <alignment horizontal="center" vertical="center"/>
      <protection hidden="1"/>
    </xf>
    <xf numFmtId="0" fontId="15" fillId="0" borderId="0" xfId="0" applyNumberFormat="1" applyFont="1" applyFill="1" applyBorder="1" applyAlignment="1" applyProtection="1">
      <alignment vertical="center"/>
      <protection hidden="1"/>
    </xf>
    <xf numFmtId="0" fontId="14" fillId="0" borderId="0" xfId="0" applyNumberFormat="1" applyFont="1" applyFill="1" applyBorder="1" applyAlignment="1" applyProtection="1">
      <alignment horizontal="justify" vertical="center"/>
      <protection hidden="1"/>
    </xf>
    <xf numFmtId="0" fontId="14" fillId="0" borderId="0" xfId="0" applyFont="1" applyAlignment="1" applyProtection="1">
      <alignment horizontal="right" vertical="center"/>
      <protection hidden="1"/>
    </xf>
    <xf numFmtId="0" fontId="15" fillId="0" borderId="0" xfId="0" applyFont="1" applyBorder="1" applyAlignment="1" applyProtection="1">
      <alignment horizontal="right" vertical="center"/>
      <protection hidden="1"/>
    </xf>
    <xf numFmtId="0" fontId="14" fillId="0" borderId="0" xfId="0" applyNumberFormat="1" applyFont="1" applyFill="1" applyBorder="1" applyAlignment="1" applyProtection="1">
      <alignment horizontal="left" vertical="center" indent="1"/>
      <protection hidden="1"/>
    </xf>
    <xf numFmtId="173" fontId="14" fillId="0" borderId="0" xfId="0" applyNumberFormat="1" applyFont="1" applyFill="1" applyBorder="1" applyAlignment="1" applyProtection="1">
      <alignment horizontal="left" vertical="center" indent="1"/>
      <protection hidden="1"/>
    </xf>
    <xf numFmtId="0" fontId="31" fillId="0" borderId="0" xfId="25" applyFont="1" applyFill="1" applyBorder="1" applyAlignment="1" applyProtection="1">
      <alignment horizontal="left" vertical="center"/>
      <protection hidden="1"/>
    </xf>
    <xf numFmtId="0" fontId="1" fillId="0" borderId="0" xfId="25" applyAlignment="1" applyProtection="1">
      <alignment vertical="center"/>
      <protection hidden="1"/>
    </xf>
    <xf numFmtId="0" fontId="31" fillId="0" borderId="0" xfId="25" applyFont="1" applyFill="1" applyBorder="1" applyAlignment="1" applyProtection="1">
      <alignment vertical="center"/>
      <protection hidden="1"/>
    </xf>
    <xf numFmtId="0" fontId="1" fillId="0" borderId="0" xfId="25" applyProtection="1">
      <protection hidden="1"/>
    </xf>
    <xf numFmtId="0" fontId="15" fillId="0" borderId="0" xfId="0" applyFont="1" applyBorder="1" applyAlignment="1" applyProtection="1">
      <alignment horizontal="left" vertical="center"/>
      <protection hidden="1"/>
    </xf>
    <xf numFmtId="3" fontId="21" fillId="0" borderId="13" xfId="28" applyNumberFormat="1" applyFont="1" applyFill="1" applyBorder="1" applyAlignment="1" applyProtection="1">
      <alignment horizontal="justify" vertical="center" wrapText="1"/>
      <protection hidden="1"/>
    </xf>
    <xf numFmtId="4" fontId="14" fillId="0" borderId="11" xfId="28" applyNumberFormat="1" applyFont="1" applyFill="1" applyBorder="1" applyAlignment="1" applyProtection="1">
      <alignment horizontal="right" vertical="center"/>
      <protection hidden="1"/>
    </xf>
    <xf numFmtId="0" fontId="18" fillId="0" borderId="18" xfId="28" applyFont="1" applyBorder="1" applyAlignment="1" applyProtection="1">
      <alignment horizontal="center" vertical="center"/>
      <protection hidden="1"/>
    </xf>
    <xf numFmtId="0" fontId="0" fillId="0" borderId="0" xfId="0" applyAlignment="1">
      <alignment vertical="top"/>
    </xf>
    <xf numFmtId="0" fontId="3" fillId="0" borderId="4" xfId="28" applyFont="1" applyBorder="1" applyAlignment="1" applyProtection="1">
      <alignment vertical="center"/>
      <protection hidden="1"/>
    </xf>
    <xf numFmtId="0" fontId="16" fillId="0" borderId="4" xfId="28" applyFont="1" applyBorder="1" applyAlignment="1" applyProtection="1">
      <alignment vertical="center"/>
      <protection hidden="1"/>
    </xf>
    <xf numFmtId="0" fontId="4" fillId="0" borderId="0" xfId="0" applyFont="1" applyAlignment="1" applyProtection="1">
      <alignment vertical="top"/>
      <protection hidden="1"/>
    </xf>
    <xf numFmtId="0" fontId="41" fillId="0" borderId="0" xfId="33" applyFont="1" applyAlignment="1" applyProtection="1">
      <alignment horizontal="center"/>
      <protection hidden="1"/>
    </xf>
    <xf numFmtId="0" fontId="41" fillId="0" borderId="0" xfId="33" applyFont="1" applyProtection="1">
      <protection hidden="1"/>
    </xf>
    <xf numFmtId="0" fontId="41" fillId="0" borderId="0" xfId="25" applyFont="1" applyFill="1" applyBorder="1" applyAlignment="1" applyProtection="1">
      <alignment horizontal="left" vertical="center"/>
      <protection hidden="1"/>
    </xf>
    <xf numFmtId="0" fontId="41" fillId="0" borderId="0" xfId="25" applyFont="1" applyProtection="1">
      <protection hidden="1"/>
    </xf>
    <xf numFmtId="0" fontId="41" fillId="0" borderId="0" xfId="25" applyFont="1" applyFill="1" applyBorder="1" applyAlignment="1" applyProtection="1">
      <alignment vertical="center"/>
      <protection hidden="1"/>
    </xf>
    <xf numFmtId="0" fontId="41" fillId="0" borderId="0" xfId="25" applyFont="1" applyFill="1" applyBorder="1" applyAlignment="1" applyProtection="1">
      <alignment horizontal="center" vertical="center"/>
      <protection hidden="1"/>
    </xf>
    <xf numFmtId="0" fontId="41" fillId="0" borderId="0" xfId="25" applyFont="1" applyAlignment="1" applyProtection="1">
      <alignment horizontal="left"/>
      <protection hidden="1"/>
    </xf>
    <xf numFmtId="0" fontId="41" fillId="0" borderId="0" xfId="25" applyFont="1" applyAlignment="1" applyProtection="1">
      <alignment horizontal="center"/>
      <protection hidden="1"/>
    </xf>
    <xf numFmtId="0" fontId="0" fillId="0" borderId="0" xfId="0" applyAlignment="1">
      <alignment horizontal="justify" vertical="top" wrapText="1"/>
    </xf>
    <xf numFmtId="0" fontId="14" fillId="0" borderId="5" xfId="22" applyFont="1" applyBorder="1" applyAlignment="1" applyProtection="1">
      <alignment vertical="center"/>
    </xf>
    <xf numFmtId="0" fontId="15" fillId="0" borderId="5" xfId="22" applyFont="1" applyBorder="1" applyAlignment="1" applyProtection="1">
      <alignment vertical="center"/>
    </xf>
    <xf numFmtId="0" fontId="14" fillId="0" borderId="5" xfId="22" applyFont="1" applyBorder="1" applyAlignment="1" applyProtection="1">
      <alignment horizontal="right" vertical="center"/>
    </xf>
    <xf numFmtId="0" fontId="15" fillId="0" borderId="0" xfId="22" applyFont="1" applyAlignment="1" applyProtection="1">
      <alignment vertical="center"/>
    </xf>
    <xf numFmtId="0" fontId="15" fillId="0" borderId="0" xfId="22" applyFont="1" applyProtection="1"/>
    <xf numFmtId="0" fontId="15" fillId="0" borderId="0" xfId="22" applyFont="1" applyBorder="1" applyProtection="1"/>
    <xf numFmtId="0" fontId="27" fillId="0" borderId="0" xfId="22" applyFont="1" applyBorder="1" applyProtection="1"/>
    <xf numFmtId="0" fontId="27" fillId="0" borderId="0" xfId="22" applyFont="1" applyBorder="1" applyAlignment="1" applyProtection="1">
      <alignment horizontal="center" vertical="center"/>
    </xf>
    <xf numFmtId="0" fontId="40" fillId="0" borderId="0" xfId="22" applyFont="1" applyProtection="1"/>
    <xf numFmtId="0" fontId="40" fillId="0" borderId="0" xfId="22" applyFont="1" applyAlignment="1" applyProtection="1">
      <alignment vertical="center"/>
    </xf>
    <xf numFmtId="0" fontId="40" fillId="0" borderId="0" xfId="22" applyFont="1" applyBorder="1" applyProtection="1"/>
    <xf numFmtId="0" fontId="14" fillId="0" borderId="0" xfId="22" applyFont="1" applyAlignment="1" applyProtection="1">
      <alignment horizontal="center" vertical="center"/>
    </xf>
    <xf numFmtId="0" fontId="40" fillId="0" borderId="0" xfId="22" applyFont="1" applyAlignment="1" applyProtection="1">
      <alignment horizontal="left" vertical="center"/>
    </xf>
    <xf numFmtId="173" fontId="40" fillId="0" borderId="0" xfId="22" applyNumberFormat="1" applyFont="1" applyFill="1" applyAlignment="1" applyProtection="1">
      <alignment horizontal="left" vertical="center"/>
    </xf>
    <xf numFmtId="0" fontId="27" fillId="0" borderId="0" xfId="22" applyFont="1" applyBorder="1" applyAlignment="1" applyProtection="1">
      <alignment horizontal="center"/>
    </xf>
    <xf numFmtId="0" fontId="40" fillId="0" borderId="0" xfId="24" applyNumberFormat="1" applyFont="1" applyFill="1" applyBorder="1" applyAlignment="1" applyProtection="1">
      <alignment horizontal="left" vertical="center"/>
    </xf>
    <xf numFmtId="0" fontId="14" fillId="0" borderId="0" xfId="24" applyNumberFormat="1" applyFont="1" applyFill="1" applyBorder="1" applyAlignment="1" applyProtection="1">
      <alignment horizontal="left" vertical="center"/>
    </xf>
    <xf numFmtId="0" fontId="15" fillId="0" borderId="0" xfId="22" applyFont="1" applyAlignment="1" applyProtection="1">
      <alignment horizontal="justify" vertical="center"/>
    </xf>
    <xf numFmtId="0" fontId="40" fillId="0" borderId="0" xfId="30" applyFont="1" applyBorder="1" applyAlignment="1" applyProtection="1">
      <alignment horizontal="left" vertical="center"/>
    </xf>
    <xf numFmtId="0" fontId="40" fillId="0" borderId="0" xfId="22" applyFont="1" applyAlignment="1" applyProtection="1">
      <alignment horizontal="justify" vertical="center"/>
    </xf>
    <xf numFmtId="0" fontId="40" fillId="0" borderId="0" xfId="22" applyFont="1" applyAlignment="1" applyProtection="1">
      <alignment vertical="top"/>
    </xf>
    <xf numFmtId="164" fontId="40" fillId="0" borderId="0" xfId="22" applyNumberFormat="1" applyFont="1" applyAlignment="1" applyProtection="1">
      <alignment horizontal="center" vertical="top"/>
    </xf>
    <xf numFmtId="4" fontId="14" fillId="0" borderId="0" xfId="22" applyNumberFormat="1" applyFont="1" applyBorder="1" applyAlignment="1" applyProtection="1">
      <alignment vertical="center"/>
    </xf>
    <xf numFmtId="0" fontId="14" fillId="0" borderId="0" xfId="22" applyFont="1" applyBorder="1" applyAlignment="1" applyProtection="1">
      <alignment horizontal="justify" vertical="center"/>
    </xf>
    <xf numFmtId="164" fontId="40" fillId="0" borderId="0" xfId="22" applyNumberFormat="1" applyFont="1" applyAlignment="1" applyProtection="1">
      <alignment horizontal="center" vertical="center"/>
    </xf>
    <xf numFmtId="0" fontId="15" fillId="0" borderId="0" xfId="22" applyFont="1" applyBorder="1" applyAlignment="1" applyProtection="1">
      <alignment vertical="center"/>
    </xf>
    <xf numFmtId="0" fontId="27" fillId="0" borderId="0" xfId="22" applyFont="1" applyBorder="1" applyAlignment="1" applyProtection="1">
      <alignment vertical="center"/>
    </xf>
    <xf numFmtId="0" fontId="40" fillId="0" borderId="0" xfId="22" applyFont="1" applyAlignment="1" applyProtection="1">
      <alignment horizontal="center" vertical="top"/>
    </xf>
    <xf numFmtId="0" fontId="40" fillId="0" borderId="0" xfId="0" applyFont="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Protection="1"/>
    <xf numFmtId="0" fontId="40" fillId="0" borderId="0" xfId="0" applyFont="1" applyAlignment="1" applyProtection="1">
      <alignment horizontal="justify" vertical="center"/>
    </xf>
    <xf numFmtId="164" fontId="40" fillId="0" borderId="0" xfId="0" applyNumberFormat="1" applyFont="1" applyAlignment="1" applyProtection="1">
      <alignment horizontal="center" vertical="center"/>
    </xf>
    <xf numFmtId="0" fontId="40" fillId="0" borderId="0" xfId="0" applyFont="1" applyAlignment="1" applyProtection="1">
      <alignment horizontal="right" vertical="center"/>
    </xf>
    <xf numFmtId="173" fontId="14" fillId="0" borderId="0" xfId="22" applyNumberFormat="1" applyFont="1" applyAlignment="1" applyProtection="1">
      <alignment vertical="center"/>
    </xf>
    <xf numFmtId="0" fontId="14" fillId="0" borderId="0" xfId="22" applyFont="1" applyAlignment="1" applyProtection="1">
      <alignment horizontal="right" vertical="center"/>
    </xf>
    <xf numFmtId="0" fontId="15" fillId="0" borderId="0" xfId="22" applyFont="1" applyAlignment="1" applyProtection="1">
      <alignment horizontal="left" vertical="center"/>
    </xf>
    <xf numFmtId="0" fontId="14" fillId="0" borderId="0" xfId="22" applyFont="1" applyAlignment="1" applyProtection="1">
      <alignment horizontal="left" vertical="center" indent="2"/>
    </xf>
    <xf numFmtId="0" fontId="14" fillId="0" borderId="0" xfId="22" applyFont="1" applyAlignment="1" applyProtection="1">
      <alignment horizontal="left" vertical="center" indent="1"/>
    </xf>
    <xf numFmtId="0" fontId="15" fillId="0" borderId="0" xfId="22" applyFont="1" applyAlignment="1" applyProtection="1">
      <alignment horizontal="left" vertical="center" indent="1"/>
    </xf>
    <xf numFmtId="0" fontId="40" fillId="0" borderId="0" xfId="22" applyFont="1" applyBorder="1" applyAlignment="1" applyProtection="1">
      <alignment vertical="center"/>
    </xf>
    <xf numFmtId="0" fontId="15" fillId="0" borderId="0" xfId="0" applyFont="1" applyFill="1" applyAlignment="1" applyProtection="1">
      <alignment vertical="center"/>
    </xf>
    <xf numFmtId="0" fontId="40" fillId="0" borderId="0" xfId="0" applyFont="1" applyFill="1" applyAlignment="1" applyProtection="1">
      <alignment horizontal="left" vertical="center" indent="2"/>
    </xf>
    <xf numFmtId="0" fontId="14" fillId="0" borderId="0" xfId="0" applyFont="1" applyFill="1" applyAlignment="1" applyProtection="1">
      <alignment horizontal="left" vertical="center"/>
    </xf>
    <xf numFmtId="173" fontId="14" fillId="0" borderId="0" xfId="0" applyNumberFormat="1" applyFont="1" applyFill="1" applyAlignment="1" applyProtection="1">
      <alignment horizontal="left" vertical="center" indent="1"/>
    </xf>
    <xf numFmtId="0" fontId="15" fillId="0" borderId="0" xfId="0" applyFont="1" applyFill="1" applyAlignment="1" applyProtection="1">
      <alignment horizontal="right" vertical="center"/>
    </xf>
    <xf numFmtId="0" fontId="44" fillId="0" borderId="0" xfId="27" applyNumberFormat="1" applyFont="1" applyFill="1" applyBorder="1" applyAlignment="1" applyProtection="1">
      <alignment horizontal="center" vertical="center"/>
      <protection hidden="1"/>
    </xf>
    <xf numFmtId="0" fontId="45" fillId="0" borderId="0" xfId="27" applyNumberFormat="1" applyFont="1" applyFill="1" applyBorder="1" applyAlignment="1" applyProtection="1">
      <alignment horizontal="center" vertical="center"/>
      <protection hidden="1"/>
    </xf>
    <xf numFmtId="0" fontId="45" fillId="0" borderId="0" xfId="27" applyNumberFormat="1" applyFont="1" applyFill="1" applyBorder="1" applyAlignment="1" applyProtection="1">
      <alignment horizontal="center" vertical="top"/>
      <protection hidden="1"/>
    </xf>
    <xf numFmtId="0" fontId="3" fillId="0" borderId="0" xfId="27" applyNumberFormat="1" applyFont="1" applyFill="1" applyBorder="1" applyAlignment="1" applyProtection="1">
      <alignment horizontal="center" vertical="top"/>
      <protection hidden="1"/>
    </xf>
    <xf numFmtId="0" fontId="46" fillId="0" borderId="0" xfId="27" applyNumberFormat="1" applyFont="1" applyFill="1" applyBorder="1" applyAlignment="1" applyProtection="1">
      <alignment vertical="center"/>
      <protection hidden="1"/>
    </xf>
    <xf numFmtId="0" fontId="47" fillId="0" borderId="0" xfId="27" applyNumberFormat="1" applyFont="1" applyFill="1" applyBorder="1" applyAlignment="1" applyProtection="1">
      <alignment vertical="center"/>
      <protection hidden="1"/>
    </xf>
    <xf numFmtId="0" fontId="47" fillId="0" borderId="0" xfId="27" applyNumberFormat="1" applyFont="1" applyFill="1" applyBorder="1" applyAlignment="1" applyProtection="1">
      <alignment vertical="top"/>
      <protection hidden="1"/>
    </xf>
    <xf numFmtId="0" fontId="31" fillId="0" borderId="0" xfId="27" applyNumberFormat="1" applyFont="1" applyFill="1" applyBorder="1" applyAlignment="1" applyProtection="1">
      <alignment vertical="top"/>
      <protection hidden="1"/>
    </xf>
    <xf numFmtId="0" fontId="14" fillId="0" borderId="0" xfId="0" applyFont="1" applyFill="1" applyAlignment="1" applyProtection="1">
      <alignment horizontal="center" vertical="center"/>
      <protection hidden="1"/>
    </xf>
    <xf numFmtId="0" fontId="15" fillId="0" borderId="0" xfId="27" applyFont="1" applyAlignment="1" applyProtection="1">
      <alignment vertical="top"/>
      <protection hidden="1"/>
    </xf>
    <xf numFmtId="0" fontId="15" fillId="0" borderId="0" xfId="27" applyFont="1" applyAlignment="1" applyProtection="1">
      <alignment vertical="center"/>
      <protection hidden="1"/>
    </xf>
    <xf numFmtId="0" fontId="15" fillId="0" borderId="0" xfId="27" applyFont="1" applyAlignment="1" applyProtection="1">
      <alignment vertical="center" wrapText="1"/>
      <protection hidden="1"/>
    </xf>
    <xf numFmtId="0" fontId="15" fillId="0" borderId="0" xfId="27" applyNumberFormat="1" applyFont="1" applyFill="1" applyBorder="1" applyAlignment="1" applyProtection="1">
      <alignment vertical="center"/>
      <protection hidden="1"/>
    </xf>
    <xf numFmtId="0" fontId="15" fillId="0" borderId="4" xfId="27" applyFont="1" applyBorder="1" applyAlignment="1" applyProtection="1">
      <alignment horizontal="center" vertical="top"/>
      <protection hidden="1"/>
    </xf>
    <xf numFmtId="4" fontId="15" fillId="2" borderId="4" xfId="27" applyNumberFormat="1" applyFont="1" applyFill="1" applyBorder="1" applyAlignment="1" applyProtection="1">
      <alignment horizontal="right" vertical="center"/>
      <protection locked="0"/>
    </xf>
    <xf numFmtId="10" fontId="15" fillId="2" borderId="4" xfId="27" applyNumberFormat="1" applyFont="1" applyFill="1" applyBorder="1" applyAlignment="1" applyProtection="1">
      <alignment horizontal="right" vertical="center"/>
      <protection locked="0"/>
    </xf>
    <xf numFmtId="0" fontId="43" fillId="0" borderId="0" xfId="27" applyNumberFormat="1" applyFont="1" applyFill="1" applyBorder="1" applyAlignment="1" applyProtection="1">
      <alignment vertical="top"/>
      <protection hidden="1"/>
    </xf>
    <xf numFmtId="0" fontId="15" fillId="0" borderId="11" xfId="27" applyFont="1" applyBorder="1" applyAlignment="1" applyProtection="1">
      <alignment horizontal="center" vertical="top"/>
      <protection hidden="1"/>
    </xf>
    <xf numFmtId="0" fontId="43" fillId="0" borderId="23" xfId="27" applyNumberFormat="1" applyFont="1" applyFill="1" applyBorder="1" applyAlignment="1" applyProtection="1">
      <alignment horizontal="right" vertical="top"/>
      <protection hidden="1"/>
    </xf>
    <xf numFmtId="0" fontId="46" fillId="0" borderId="0" xfId="27" applyNumberFormat="1" applyFont="1" applyFill="1" applyBorder="1" applyAlignment="1" applyProtection="1">
      <alignment vertical="top"/>
      <protection hidden="1"/>
    </xf>
    <xf numFmtId="0" fontId="14" fillId="0" borderId="12" xfId="27" applyFont="1" applyBorder="1" applyAlignment="1" applyProtection="1">
      <alignment horizontal="center" vertical="center" wrapText="1"/>
      <protection hidden="1"/>
    </xf>
    <xf numFmtId="0" fontId="15" fillId="0" borderId="18" xfId="27" applyNumberFormat="1" applyFont="1" applyFill="1" applyBorder="1" applyAlignment="1" applyProtection="1">
      <alignment horizontal="left" vertical="center" indent="3"/>
      <protection hidden="1"/>
    </xf>
    <xf numFmtId="0" fontId="43" fillId="0" borderId="22" xfId="27" applyNumberFormat="1" applyFont="1" applyFill="1" applyBorder="1" applyAlignment="1" applyProtection="1">
      <alignment vertical="top"/>
      <protection hidden="1"/>
    </xf>
    <xf numFmtId="0" fontId="15" fillId="0" borderId="22" xfId="27" applyFont="1" applyBorder="1" applyAlignment="1" applyProtection="1">
      <alignment horizontal="center" vertical="center"/>
      <protection hidden="1"/>
    </xf>
    <xf numFmtId="0" fontId="15" fillId="0" borderId="19" xfId="27" applyFont="1" applyBorder="1" applyAlignment="1" applyProtection="1">
      <alignment horizontal="right" vertical="center"/>
      <protection hidden="1"/>
    </xf>
    <xf numFmtId="4" fontId="15" fillId="2" borderId="24" xfId="27" applyNumberFormat="1" applyFont="1" applyFill="1" applyBorder="1" applyAlignment="1" applyProtection="1">
      <alignment horizontal="right" vertical="center" wrapText="1"/>
      <protection locked="0"/>
    </xf>
    <xf numFmtId="2" fontId="46" fillId="0" borderId="0" xfId="27" applyNumberFormat="1" applyFont="1" applyFill="1" applyBorder="1" applyAlignment="1" applyProtection="1">
      <alignment vertical="center"/>
      <protection hidden="1"/>
    </xf>
    <xf numFmtId="0" fontId="14" fillId="0" borderId="13" xfId="27" applyFont="1" applyBorder="1" applyAlignment="1" applyProtection="1">
      <alignment horizontal="center" vertical="center" wrapText="1"/>
      <protection hidden="1"/>
    </xf>
    <xf numFmtId="0" fontId="0" fillId="0" borderId="25" xfId="27" applyNumberFormat="1" applyFont="1" applyFill="1" applyBorder="1" applyAlignment="1" applyProtection="1">
      <alignment horizontal="left" vertical="center" indent="3"/>
      <protection hidden="1"/>
    </xf>
    <xf numFmtId="0" fontId="43" fillId="0" borderId="26" xfId="27" applyNumberFormat="1" applyFont="1" applyFill="1" applyBorder="1" applyAlignment="1" applyProtection="1">
      <alignment vertical="top"/>
      <protection hidden="1"/>
    </xf>
    <xf numFmtId="0" fontId="15" fillId="0" borderId="27" xfId="27" applyFont="1" applyBorder="1" applyAlignment="1" applyProtection="1">
      <alignment horizontal="right" vertical="center"/>
      <protection hidden="1"/>
    </xf>
    <xf numFmtId="4" fontId="15" fillId="2" borderId="28" xfId="27" applyNumberFormat="1" applyFont="1" applyFill="1" applyBorder="1" applyAlignment="1" applyProtection="1">
      <alignment horizontal="right" vertical="center" wrapText="1"/>
      <protection locked="0"/>
    </xf>
    <xf numFmtId="0" fontId="14" fillId="0" borderId="0" xfId="27" applyFont="1" applyAlignment="1" applyProtection="1">
      <alignment horizontal="center" vertical="center" wrapText="1"/>
      <protection hidden="1"/>
    </xf>
    <xf numFmtId="0" fontId="15" fillId="0" borderId="22" xfId="27" applyFont="1" applyBorder="1" applyAlignment="1" applyProtection="1">
      <alignment horizontal="right" vertical="center"/>
      <protection hidden="1"/>
    </xf>
    <xf numFmtId="10" fontId="15" fillId="2" borderId="24" xfId="27" applyNumberFormat="1" applyFont="1" applyFill="1" applyBorder="1" applyAlignment="1" applyProtection="1">
      <alignment horizontal="right" vertical="center" wrapText="1"/>
      <protection locked="0"/>
    </xf>
    <xf numFmtId="0" fontId="15" fillId="0" borderId="26" xfId="27" applyFont="1" applyBorder="1" applyAlignment="1" applyProtection="1">
      <alignment horizontal="right" vertical="center"/>
      <protection hidden="1"/>
    </xf>
    <xf numFmtId="10" fontId="15" fillId="2" borderId="28" xfId="27" applyNumberFormat="1" applyFont="1" applyFill="1" applyBorder="1" applyAlignment="1" applyProtection="1">
      <alignment horizontal="right" vertical="center" wrapText="1"/>
      <protection locked="0"/>
    </xf>
    <xf numFmtId="0" fontId="15" fillId="0" borderId="10" xfId="27" applyFont="1" applyBorder="1" applyAlignment="1" applyProtection="1">
      <alignment vertical="center"/>
      <protection hidden="1"/>
    </xf>
    <xf numFmtId="0" fontId="14" fillId="0" borderId="0" xfId="27" applyFont="1" applyBorder="1" applyAlignment="1" applyProtection="1">
      <alignment horizontal="center" vertical="center" wrapText="1"/>
      <protection hidden="1"/>
    </xf>
    <xf numFmtId="0" fontId="15" fillId="0" borderId="0" xfId="27" applyNumberFormat="1" applyFont="1" applyFill="1" applyBorder="1" applyAlignment="1" applyProtection="1">
      <alignment horizontal="left" vertical="center" indent="6"/>
      <protection hidden="1"/>
    </xf>
    <xf numFmtId="0" fontId="15" fillId="0" borderId="0" xfId="27" applyFont="1" applyBorder="1" applyAlignment="1" applyProtection="1">
      <alignment horizontal="justify" vertical="center"/>
      <protection hidden="1"/>
    </xf>
    <xf numFmtId="0" fontId="15" fillId="0" borderId="0" xfId="27" applyNumberFormat="1" applyFont="1" applyFill="1" applyBorder="1" applyAlignment="1" applyProtection="1">
      <alignment vertical="center" wrapText="1"/>
      <protection hidden="1"/>
    </xf>
    <xf numFmtId="0" fontId="15" fillId="0" borderId="0" xfId="0" applyFont="1" applyAlignment="1" applyProtection="1">
      <alignment vertical="center"/>
      <protection hidden="1"/>
    </xf>
    <xf numFmtId="0" fontId="15" fillId="0" borderId="0" xfId="0" applyFont="1" applyAlignment="1" applyProtection="1">
      <alignment horizontal="justify" vertical="center"/>
      <protection hidden="1"/>
    </xf>
    <xf numFmtId="0" fontId="15" fillId="0" borderId="0" xfId="23" applyFont="1" applyAlignment="1" applyProtection="1">
      <alignment vertical="center"/>
      <protection hidden="1"/>
    </xf>
    <xf numFmtId="164" fontId="15" fillId="0" borderId="0" xfId="0" applyNumberFormat="1" applyFont="1" applyAlignment="1" applyProtection="1">
      <alignment horizontal="center" vertical="center"/>
      <protection hidden="1"/>
    </xf>
    <xf numFmtId="0" fontId="15" fillId="0" borderId="0" xfId="0" applyFont="1" applyAlignment="1" applyProtection="1">
      <alignment horizontal="right" vertical="center"/>
      <protection hidden="1"/>
    </xf>
    <xf numFmtId="173" fontId="14" fillId="0" borderId="0" xfId="23" applyNumberFormat="1" applyFont="1" applyAlignment="1" applyProtection="1">
      <alignment vertical="center"/>
      <protection hidden="1"/>
    </xf>
    <xf numFmtId="0" fontId="14" fillId="0" borderId="0" xfId="23" applyFont="1" applyAlignment="1" applyProtection="1">
      <alignment horizontal="right" vertical="center"/>
      <protection hidden="1"/>
    </xf>
    <xf numFmtId="0" fontId="14" fillId="0" borderId="0" xfId="23" applyFont="1" applyAlignment="1" applyProtection="1">
      <alignment horizontal="left" vertical="center" indent="2"/>
      <protection hidden="1"/>
    </xf>
    <xf numFmtId="0" fontId="15" fillId="0" borderId="0" xfId="23" applyFont="1" applyAlignment="1" applyProtection="1">
      <alignment horizontal="left" vertical="center" indent="1"/>
      <protection hidden="1"/>
    </xf>
    <xf numFmtId="0" fontId="15" fillId="0" borderId="0" xfId="27" applyFont="1" applyBorder="1" applyAlignment="1" applyProtection="1">
      <alignment horizontal="center" vertical="center"/>
      <protection hidden="1"/>
    </xf>
    <xf numFmtId="0" fontId="0" fillId="0" borderId="0" xfId="22" applyNumberFormat="1" applyFont="1" applyBorder="1" applyAlignment="1" applyProtection="1">
      <alignment horizontal="justify"/>
    </xf>
    <xf numFmtId="0" fontId="0" fillId="0" borderId="13" xfId="28" applyFont="1" applyBorder="1" applyAlignment="1" applyProtection="1">
      <alignment horizontal="justify" vertical="top" wrapText="1"/>
      <protection hidden="1"/>
    </xf>
    <xf numFmtId="2" fontId="4" fillId="0" borderId="0" xfId="28" applyNumberFormat="1" applyFont="1" applyAlignment="1" applyProtection="1">
      <alignment vertical="top"/>
      <protection hidden="1"/>
    </xf>
    <xf numFmtId="0" fontId="47" fillId="0" borderId="0" xfId="27" applyNumberFormat="1" applyFont="1" applyFill="1" applyBorder="1" applyAlignment="1" applyProtection="1">
      <alignment vertical="center"/>
      <protection locked="0" hidden="1"/>
    </xf>
    <xf numFmtId="0" fontId="47" fillId="0" borderId="0" xfId="27" applyNumberFormat="1" applyFont="1" applyFill="1" applyBorder="1" applyAlignment="1" applyProtection="1">
      <alignment vertical="top" wrapText="1"/>
      <protection locked="0" hidden="1"/>
    </xf>
    <xf numFmtId="0" fontId="47" fillId="0" borderId="0" xfId="27" applyNumberFormat="1" applyFont="1" applyFill="1" applyBorder="1" applyAlignment="1" applyProtection="1">
      <alignment vertical="top"/>
      <protection locked="0" hidden="1"/>
    </xf>
    <xf numFmtId="2" fontId="47" fillId="0" borderId="0" xfId="27" applyNumberFormat="1" applyFont="1" applyFill="1" applyBorder="1" applyAlignment="1" applyProtection="1">
      <alignment vertical="center"/>
      <protection locked="0" hidden="1"/>
    </xf>
    <xf numFmtId="0" fontId="46" fillId="0" borderId="0" xfId="27" applyNumberFormat="1" applyFont="1" applyFill="1" applyBorder="1" applyAlignment="1" applyProtection="1">
      <alignment vertical="center"/>
      <protection locked="0" hidden="1"/>
    </xf>
    <xf numFmtId="0" fontId="46" fillId="0" borderId="0" xfId="27" applyNumberFormat="1" applyFont="1" applyFill="1" applyBorder="1" applyAlignment="1" applyProtection="1">
      <alignment vertical="top"/>
      <protection locked="0" hidden="1"/>
    </xf>
    <xf numFmtId="2" fontId="46" fillId="0" borderId="0" xfId="27" applyNumberFormat="1" applyFont="1" applyFill="1" applyBorder="1" applyAlignment="1" applyProtection="1">
      <alignment vertical="center"/>
      <protection locked="0" hidden="1"/>
    </xf>
    <xf numFmtId="0" fontId="0" fillId="0" borderId="18" xfId="27" applyNumberFormat="1" applyFont="1" applyFill="1" applyBorder="1" applyAlignment="1" applyProtection="1">
      <alignment horizontal="left" vertical="center" indent="3"/>
      <protection locked="0" hidden="1"/>
    </xf>
    <xf numFmtId="10" fontId="46" fillId="0" borderId="0" xfId="27" applyNumberFormat="1" applyFont="1" applyFill="1" applyBorder="1" applyAlignment="1" applyProtection="1">
      <alignment vertical="top"/>
      <protection locked="0" hidden="1"/>
    </xf>
    <xf numFmtId="0" fontId="15" fillId="0" borderId="18" xfId="27" applyNumberFormat="1" applyFont="1" applyFill="1" applyBorder="1" applyAlignment="1" applyProtection="1">
      <alignment horizontal="left" vertical="center" indent="3"/>
      <protection locked="0" hidden="1"/>
    </xf>
    <xf numFmtId="174" fontId="46" fillId="0" borderId="0" xfId="27" applyNumberFormat="1" applyFont="1" applyFill="1" applyBorder="1" applyAlignment="1" applyProtection="1">
      <alignment vertical="top"/>
      <protection locked="0" hidden="1"/>
    </xf>
    <xf numFmtId="0" fontId="0" fillId="0" borderId="25" xfId="27" applyNumberFormat="1" applyFont="1" applyFill="1" applyBorder="1" applyAlignment="1" applyProtection="1">
      <alignment horizontal="left" vertical="center" indent="3"/>
      <protection locked="0" hidden="1"/>
    </xf>
    <xf numFmtId="4" fontId="4" fillId="0" borderId="0" xfId="28" applyNumberFormat="1" applyFont="1" applyAlignment="1" applyProtection="1">
      <alignment vertical="top"/>
      <protection hidden="1"/>
    </xf>
    <xf numFmtId="10" fontId="47" fillId="0" borderId="0" xfId="27" applyNumberFormat="1" applyFont="1" applyFill="1" applyBorder="1" applyAlignment="1" applyProtection="1">
      <alignment horizontal="center" vertical="center"/>
      <protection locked="0" hidden="1"/>
    </xf>
    <xf numFmtId="0" fontId="46" fillId="0" borderId="0" xfId="27" applyNumberFormat="1" applyFont="1" applyFill="1" applyBorder="1" applyAlignment="1" applyProtection="1">
      <alignment horizontal="center" vertical="center"/>
      <protection locked="0" hidden="1"/>
    </xf>
    <xf numFmtId="10" fontId="46" fillId="0" borderId="0" xfId="27" applyNumberFormat="1" applyFont="1" applyFill="1" applyBorder="1" applyAlignment="1" applyProtection="1">
      <alignment horizontal="center" vertical="center"/>
      <protection hidden="1"/>
    </xf>
    <xf numFmtId="0" fontId="0" fillId="0" borderId="19" xfId="27" applyFont="1" applyBorder="1" applyAlignment="1" applyProtection="1">
      <alignment horizontal="right" vertical="center"/>
      <protection hidden="1"/>
    </xf>
    <xf numFmtId="10" fontId="46" fillId="0" borderId="0" xfId="27" applyNumberFormat="1" applyFont="1" applyFill="1" applyBorder="1" applyAlignment="1" applyProtection="1">
      <alignment vertical="top"/>
      <protection hidden="1"/>
    </xf>
    <xf numFmtId="0" fontId="0" fillId="0" borderId="18" xfId="27" applyNumberFormat="1" applyFont="1" applyFill="1" applyBorder="1" applyAlignment="1" applyProtection="1">
      <alignment horizontal="left" vertical="center" indent="3"/>
      <protection hidden="1"/>
    </xf>
    <xf numFmtId="0" fontId="0" fillId="0" borderId="0" xfId="22" quotePrefix="1" applyNumberFormat="1" applyFont="1" applyBorder="1" applyAlignment="1" applyProtection="1">
      <alignment horizontal="justify"/>
    </xf>
    <xf numFmtId="0" fontId="48" fillId="0" borderId="5" xfId="0" applyNumberFormat="1" applyFont="1" applyFill="1" applyBorder="1" applyAlignment="1" applyProtection="1">
      <alignment horizontal="left" vertical="center"/>
    </xf>
    <xf numFmtId="0" fontId="48" fillId="0" borderId="5" xfId="0" applyNumberFormat="1" applyFont="1" applyFill="1" applyBorder="1" applyAlignment="1" applyProtection="1">
      <alignment horizontal="justify" vertical="center"/>
    </xf>
    <xf numFmtId="0" fontId="48" fillId="0" borderId="5" xfId="0" applyNumberFormat="1" applyFont="1" applyFill="1" applyBorder="1" applyAlignment="1" applyProtection="1">
      <alignment horizontal="center" vertical="center"/>
    </xf>
    <xf numFmtId="0" fontId="48" fillId="0" borderId="5" xfId="0" applyNumberFormat="1" applyFont="1" applyFill="1" applyBorder="1" applyAlignment="1" applyProtection="1">
      <alignment vertical="center"/>
    </xf>
    <xf numFmtId="0" fontId="48" fillId="0" borderId="5" xfId="0" applyNumberFormat="1" applyFont="1" applyFill="1" applyBorder="1" applyAlignment="1" applyProtection="1">
      <alignment horizontal="right" vertical="center"/>
    </xf>
    <xf numFmtId="0" fontId="49" fillId="0" borderId="0" xfId="0" applyFont="1" applyAlignment="1">
      <alignment vertical="center"/>
    </xf>
    <xf numFmtId="0" fontId="1" fillId="0" borderId="0" xfId="0" applyFont="1" applyAlignment="1">
      <alignment vertical="center"/>
    </xf>
    <xf numFmtId="0" fontId="1" fillId="0" borderId="0" xfId="0" applyFont="1" applyBorder="1" applyAlignment="1">
      <alignment vertical="center"/>
    </xf>
    <xf numFmtId="0" fontId="49" fillId="0" borderId="0" xfId="0" applyFont="1" applyBorder="1" applyAlignment="1">
      <alignment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justify"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49" fillId="0" borderId="0" xfId="0" applyNumberFormat="1" applyFont="1" applyFill="1" applyBorder="1" applyAlignment="1" applyProtection="1">
      <alignment vertical="center"/>
    </xf>
    <xf numFmtId="0" fontId="48" fillId="0" borderId="0" xfId="0" applyNumberFormat="1" applyFont="1" applyFill="1" applyBorder="1" applyAlignment="1" applyProtection="1">
      <alignment vertical="center" wrapText="1"/>
    </xf>
    <xf numFmtId="0" fontId="50" fillId="0" borderId="0" xfId="0" applyFont="1" applyAlignment="1">
      <alignment vertical="center"/>
    </xf>
    <xf numFmtId="0" fontId="49" fillId="0" borderId="0" xfId="0" applyFont="1" applyAlignment="1">
      <alignment horizontal="center" vertical="center"/>
    </xf>
    <xf numFmtId="0" fontId="49" fillId="0" borderId="0" xfId="0" applyFont="1" applyBorder="1" applyAlignment="1">
      <alignment horizontal="left" vertical="center"/>
    </xf>
    <xf numFmtId="10" fontId="49" fillId="0" borderId="0" xfId="0" applyNumberFormat="1" applyFont="1" applyFill="1" applyBorder="1" applyAlignment="1">
      <alignment horizontal="center" vertical="center"/>
    </xf>
    <xf numFmtId="0" fontId="48" fillId="0" borderId="0" xfId="0" applyNumberFormat="1" applyFont="1" applyFill="1" applyBorder="1" applyAlignment="1" applyProtection="1">
      <alignment horizontal="center" vertical="center" wrapText="1"/>
    </xf>
    <xf numFmtId="0" fontId="49" fillId="0" borderId="0" xfId="0" applyFont="1" applyBorder="1" applyAlignment="1">
      <alignment horizontal="center" vertical="center"/>
    </xf>
    <xf numFmtId="0" fontId="51" fillId="0" borderId="0" xfId="0" applyFont="1" applyFill="1" applyAlignment="1">
      <alignment vertical="center"/>
    </xf>
    <xf numFmtId="0" fontId="1" fillId="0" borderId="0" xfId="0" applyFont="1" applyBorder="1" applyAlignment="1">
      <alignment horizontal="left" vertical="center"/>
    </xf>
    <xf numFmtId="10" fontId="1" fillId="0" borderId="0" xfId="0" applyNumberFormat="1" applyFont="1" applyBorder="1" applyAlignment="1">
      <alignment horizontal="center" vertical="center"/>
    </xf>
    <xf numFmtId="0" fontId="1" fillId="0" borderId="0" xfId="26" applyNumberFormat="1" applyFont="1" applyFill="1" applyBorder="1" applyAlignment="1" applyProtection="1">
      <alignment horizontal="center" vertical="center"/>
    </xf>
    <xf numFmtId="0" fontId="1" fillId="0" borderId="0" xfId="26" applyNumberFormat="1" applyFont="1" applyFill="1" applyBorder="1" applyAlignment="1" applyProtection="1">
      <alignment vertical="center" wrapText="1"/>
    </xf>
    <xf numFmtId="0" fontId="1" fillId="0" borderId="0" xfId="26" applyNumberFormat="1" applyFont="1" applyFill="1" applyBorder="1" applyAlignment="1" applyProtection="1">
      <alignment vertical="center"/>
    </xf>
    <xf numFmtId="0" fontId="48" fillId="0" borderId="0" xfId="29" applyFont="1" applyAlignment="1" applyProtection="1">
      <alignment vertical="center"/>
      <protection hidden="1"/>
    </xf>
    <xf numFmtId="0" fontId="1" fillId="0" borderId="0" xfId="29" applyFont="1" applyAlignment="1" applyProtection="1">
      <alignment vertical="center"/>
      <protection hidden="1"/>
    </xf>
    <xf numFmtId="0" fontId="1" fillId="0" borderId="0" xfId="0" applyNumberFormat="1" applyFont="1" applyFill="1" applyBorder="1" applyAlignment="1" applyProtection="1">
      <alignment horizontal="left" vertical="center"/>
      <protection hidden="1"/>
    </xf>
    <xf numFmtId="0" fontId="49" fillId="0" borderId="0" xfId="29" applyFont="1" applyAlignment="1" applyProtection="1">
      <alignment vertical="center"/>
      <protection hidden="1"/>
    </xf>
    <xf numFmtId="0" fontId="48" fillId="0" borderId="0" xfId="26" applyNumberFormat="1" applyFont="1" applyFill="1" applyBorder="1" applyAlignment="1" applyProtection="1">
      <alignment horizontal="justify" vertical="center" wrapText="1"/>
    </xf>
    <xf numFmtId="0" fontId="1" fillId="0" borderId="0" xfId="29" applyFont="1" applyBorder="1" applyAlignment="1" applyProtection="1">
      <alignment horizontal="left" vertical="center"/>
      <protection hidden="1"/>
    </xf>
    <xf numFmtId="0" fontId="49" fillId="0" borderId="0" xfId="29" applyFont="1" applyBorder="1" applyAlignment="1" applyProtection="1">
      <alignment vertical="center"/>
      <protection hidden="1"/>
    </xf>
    <xf numFmtId="10" fontId="1" fillId="0" borderId="0" xfId="0" applyNumberFormat="1" applyFont="1" applyFill="1" applyBorder="1" applyAlignment="1">
      <alignment horizontal="center" vertical="center"/>
    </xf>
    <xf numFmtId="0" fontId="48" fillId="0" borderId="0" xfId="29" applyFont="1" applyFill="1" applyAlignment="1" applyProtection="1">
      <alignment vertical="center"/>
      <protection hidden="1"/>
    </xf>
    <xf numFmtId="0" fontId="1" fillId="0" borderId="0" xfId="29" applyFont="1" applyFill="1" applyBorder="1" applyAlignment="1" applyProtection="1">
      <alignment horizontal="left" vertical="center"/>
    </xf>
    <xf numFmtId="0" fontId="1" fillId="0" borderId="0" xfId="29" applyFont="1" applyFill="1" applyAlignment="1" applyProtection="1">
      <alignment vertical="center"/>
      <protection hidden="1"/>
    </xf>
    <xf numFmtId="0" fontId="48" fillId="0" borderId="0" xfId="29" applyFont="1" applyFill="1" applyBorder="1" applyAlignment="1" applyProtection="1">
      <alignment vertical="center"/>
      <protection hidden="1"/>
    </xf>
    <xf numFmtId="0" fontId="49" fillId="0" borderId="0" xfId="0" applyFont="1" applyBorder="1" applyAlignment="1" applyProtection="1">
      <alignment vertical="center"/>
      <protection hidden="1"/>
    </xf>
    <xf numFmtId="0" fontId="1" fillId="0" borderId="0" xfId="0" applyFont="1" applyBorder="1" applyAlignment="1">
      <alignment horizontal="center" vertical="center"/>
    </xf>
    <xf numFmtId="0" fontId="48" fillId="0" borderId="4" xfId="26" applyNumberFormat="1" applyFont="1" applyFill="1" applyBorder="1" applyAlignment="1" applyProtection="1">
      <alignment vertical="top" wrapText="1"/>
    </xf>
    <xf numFmtId="0" fontId="48" fillId="0" borderId="4" xfId="26" applyNumberFormat="1" applyFont="1" applyFill="1" applyBorder="1" applyAlignment="1" applyProtection="1">
      <alignment horizontal="center" vertical="top"/>
    </xf>
    <xf numFmtId="0" fontId="48" fillId="0" borderId="4" xfId="0" applyFont="1" applyBorder="1" applyAlignment="1">
      <alignment horizontal="center" vertical="top" wrapText="1"/>
    </xf>
    <xf numFmtId="0" fontId="48" fillId="0" borderId="15" xfId="26" applyNumberFormat="1" applyFont="1" applyFill="1" applyBorder="1" applyAlignment="1" applyProtection="1">
      <alignment horizontal="center" vertical="top" wrapText="1"/>
    </xf>
    <xf numFmtId="0" fontId="48" fillId="0" borderId="4" xfId="26" applyNumberFormat="1" applyFont="1" applyFill="1" applyBorder="1" applyAlignment="1" applyProtection="1">
      <alignment horizontal="center" vertical="top" wrapText="1"/>
    </xf>
    <xf numFmtId="0" fontId="48" fillId="0" borderId="0" xfId="26" applyNumberFormat="1" applyFont="1" applyFill="1" applyBorder="1" applyAlignment="1" applyProtection="1">
      <alignment horizontal="center" vertical="center" wrapText="1"/>
      <protection hidden="1"/>
    </xf>
    <xf numFmtId="0" fontId="51" fillId="0" borderId="0" xfId="0" applyNumberFormat="1" applyFont="1" applyFill="1" applyBorder="1" applyAlignment="1" applyProtection="1">
      <alignment horizontal="center" vertical="center"/>
    </xf>
    <xf numFmtId="0" fontId="48" fillId="0" borderId="0" xfId="0" applyNumberFormat="1" applyFont="1" applyFill="1" applyBorder="1" applyAlignment="1" applyProtection="1">
      <alignment horizontal="center" vertical="center"/>
      <protection hidden="1"/>
    </xf>
    <xf numFmtId="2" fontId="1" fillId="0" borderId="4" xfId="26" applyNumberFormat="1" applyFont="1" applyFill="1" applyBorder="1" applyAlignment="1" applyProtection="1">
      <alignment horizontal="right" vertical="top"/>
      <protection hidden="1"/>
    </xf>
    <xf numFmtId="0" fontId="1" fillId="0" borderId="0" xfId="26" applyNumberFormat="1" applyFont="1" applyFill="1" applyBorder="1" applyAlignment="1" applyProtection="1">
      <alignment vertical="top"/>
    </xf>
    <xf numFmtId="0" fontId="1" fillId="0" borderId="0" xfId="0" applyFont="1"/>
    <xf numFmtId="2" fontId="1" fillId="6" borderId="4" xfId="26" applyNumberFormat="1" applyFont="1" applyFill="1" applyBorder="1" applyAlignment="1" applyProtection="1">
      <alignment horizontal="right" vertical="top"/>
      <protection locked="0" hidden="1"/>
    </xf>
    <xf numFmtId="0" fontId="1" fillId="0" borderId="0" xfId="0" applyFont="1" applyBorder="1"/>
    <xf numFmtId="0" fontId="49" fillId="0" borderId="0" xfId="0" applyFont="1" applyBorder="1"/>
    <xf numFmtId="0" fontId="49" fillId="0" borderId="0" xfId="0" applyFont="1"/>
    <xf numFmtId="0" fontId="48" fillId="0" borderId="0" xfId="0" applyNumberFormat="1" applyFont="1" applyFill="1" applyBorder="1" applyAlignment="1" applyProtection="1">
      <alignment horizontal="justify" vertical="center"/>
    </xf>
    <xf numFmtId="173" fontId="48" fillId="0" borderId="0" xfId="0" applyNumberFormat="1" applyFont="1" applyFill="1" applyBorder="1" applyAlignment="1" applyProtection="1">
      <alignment horizontal="justify" vertical="center"/>
      <protection hidden="1"/>
    </xf>
    <xf numFmtId="14" fontId="1" fillId="0" borderId="0" xfId="0" applyNumberFormat="1" applyFont="1" applyFill="1" applyBorder="1" applyAlignment="1" applyProtection="1">
      <alignment horizontal="left" vertical="center"/>
    </xf>
    <xf numFmtId="0" fontId="48" fillId="0" borderId="0" xfId="0" applyFont="1" applyBorder="1" applyAlignment="1">
      <alignment horizontal="right" vertical="center"/>
    </xf>
    <xf numFmtId="0" fontId="48" fillId="0" borderId="0" xfId="0" applyFont="1" applyAlignment="1">
      <alignment horizontal="right" vertical="center"/>
    </xf>
    <xf numFmtId="0" fontId="48" fillId="0" borderId="0" xfId="0" applyFont="1" applyFill="1" applyBorder="1" applyAlignment="1" applyProtection="1">
      <alignment vertical="center"/>
      <protection hidden="1"/>
    </xf>
    <xf numFmtId="0" fontId="49" fillId="0" borderId="0" xfId="0" applyNumberFormat="1" applyFont="1" applyFill="1" applyBorder="1" applyAlignment="1" applyProtection="1">
      <alignment horizontal="center" vertical="center"/>
      <protection hidden="1"/>
    </xf>
    <xf numFmtId="0" fontId="49" fillId="0" borderId="0" xfId="0" applyNumberFormat="1" applyFont="1" applyFill="1" applyBorder="1" applyAlignment="1" applyProtection="1">
      <alignment horizontal="justify" vertical="center"/>
      <protection hidden="1"/>
    </xf>
    <xf numFmtId="0" fontId="49" fillId="0" borderId="0" xfId="0" applyNumberFormat="1" applyFont="1" applyFill="1" applyBorder="1" applyAlignment="1" applyProtection="1">
      <alignment vertical="center"/>
      <protection hidden="1"/>
    </xf>
    <xf numFmtId="0" fontId="1" fillId="0" borderId="0" xfId="26" applyNumberFormat="1" applyFont="1" applyFill="1" applyBorder="1" applyAlignment="1" applyProtection="1">
      <alignment horizontal="center" vertical="center"/>
      <protection hidden="1"/>
    </xf>
    <xf numFmtId="0" fontId="1" fillId="0" borderId="0" xfId="26" applyNumberFormat="1" applyFont="1" applyFill="1" applyBorder="1" applyAlignment="1" applyProtection="1">
      <alignment vertical="center" wrapText="1"/>
      <protection hidden="1"/>
    </xf>
    <xf numFmtId="0" fontId="1" fillId="0" borderId="0" xfId="26" applyNumberFormat="1" applyFont="1" applyFill="1" applyBorder="1" applyAlignment="1" applyProtection="1">
      <alignment vertical="center"/>
      <protection hidden="1"/>
    </xf>
    <xf numFmtId="0" fontId="48" fillId="0" borderId="4" xfId="0" applyNumberFormat="1" applyFont="1" applyFill="1" applyBorder="1" applyAlignment="1" applyProtection="1">
      <alignment horizontal="center" vertical="top"/>
    </xf>
    <xf numFmtId="0" fontId="48" fillId="0" borderId="15" xfId="0" applyNumberFormat="1" applyFont="1" applyFill="1" applyBorder="1" applyAlignment="1" applyProtection="1">
      <alignment horizontal="center" vertical="top"/>
    </xf>
    <xf numFmtId="0" fontId="52" fillId="7" borderId="4" xfId="0" applyFont="1" applyFill="1" applyBorder="1" applyAlignment="1">
      <alignment horizontal="center" vertical="top" wrapText="1"/>
    </xf>
    <xf numFmtId="0" fontId="52" fillId="7" borderId="4" xfId="0" applyFont="1" applyFill="1" applyBorder="1" applyAlignment="1">
      <alignment vertical="top" wrapText="1"/>
    </xf>
    <xf numFmtId="0" fontId="52" fillId="0" borderId="4" xfId="0" applyFont="1" applyFill="1" applyBorder="1" applyAlignment="1">
      <alignment horizontal="center" vertical="top" wrapText="1"/>
    </xf>
    <xf numFmtId="10" fontId="53" fillId="0" borderId="4" xfId="0" applyNumberFormat="1" applyFont="1" applyBorder="1" applyAlignment="1">
      <alignment horizontal="center" vertical="top" wrapText="1"/>
    </xf>
    <xf numFmtId="0" fontId="1" fillId="8" borderId="4" xfId="0" applyNumberFormat="1" applyFont="1" applyFill="1" applyBorder="1" applyAlignment="1" applyProtection="1">
      <alignment horizontal="center" vertical="top" wrapText="1"/>
    </xf>
    <xf numFmtId="0" fontId="48" fillId="8" borderId="4" xfId="32" applyFont="1" applyFill="1" applyBorder="1" applyAlignment="1">
      <alignment vertical="top" wrapText="1"/>
    </xf>
    <xf numFmtId="2" fontId="1" fillId="8" borderId="4" xfId="0" applyNumberFormat="1" applyFont="1" applyFill="1" applyBorder="1" applyAlignment="1" applyProtection="1">
      <alignment horizontal="right" vertical="top"/>
    </xf>
    <xf numFmtId="0" fontId="53" fillId="8" borderId="4" xfId="0" applyFont="1" applyFill="1" applyBorder="1" applyAlignment="1">
      <alignment horizontal="center" vertical="top" wrapText="1"/>
    </xf>
    <xf numFmtId="0" fontId="1" fillId="8" borderId="4" xfId="26" applyNumberFormat="1" applyFont="1" applyFill="1" applyBorder="1" applyAlignment="1" applyProtection="1">
      <alignment horizontal="center" vertical="top"/>
    </xf>
    <xf numFmtId="0" fontId="1" fillId="8" borderId="4" xfId="26" applyNumberFormat="1" applyFont="1" applyFill="1" applyBorder="1" applyAlignment="1" applyProtection="1">
      <alignment vertical="top"/>
    </xf>
    <xf numFmtId="2" fontId="1" fillId="8" borderId="4" xfId="26" applyNumberFormat="1" applyFont="1" applyFill="1" applyBorder="1" applyAlignment="1" applyProtection="1">
      <alignment vertical="top"/>
    </xf>
    <xf numFmtId="10" fontId="1" fillId="7" borderId="4" xfId="26" applyNumberFormat="1" applyFont="1" applyFill="1" applyBorder="1" applyAlignment="1" applyProtection="1">
      <alignment horizontal="right" vertical="top"/>
      <protection locked="0" hidden="1"/>
    </xf>
    <xf numFmtId="0" fontId="1" fillId="0" borderId="0" xfId="29" applyFont="1" applyFill="1" applyBorder="1" applyAlignment="1" applyProtection="1">
      <alignment horizontal="left" vertical="center"/>
    </xf>
    <xf numFmtId="0" fontId="49" fillId="0" borderId="0" xfId="0" applyFont="1" applyBorder="1" applyAlignment="1">
      <alignment horizontal="center" vertical="center"/>
    </xf>
    <xf numFmtId="0" fontId="48" fillId="0" borderId="0" xfId="26" applyNumberFormat="1" applyFont="1" applyFill="1" applyBorder="1" applyAlignment="1" applyProtection="1">
      <alignment horizontal="justify" vertical="center" wrapText="1"/>
    </xf>
    <xf numFmtId="0" fontId="48" fillId="0" borderId="0" xfId="0" applyNumberFormat="1" applyFont="1" applyFill="1" applyBorder="1" applyAlignment="1" applyProtection="1">
      <alignment horizontal="center" vertical="center" wrapText="1"/>
    </xf>
    <xf numFmtId="0" fontId="14" fillId="0" borderId="4" xfId="28" applyFont="1" applyBorder="1" applyAlignment="1" applyProtection="1">
      <alignment horizontal="center" vertical="center"/>
      <protection hidden="1"/>
    </xf>
    <xf numFmtId="0" fontId="48" fillId="8" borderId="4" xfId="32" applyFont="1" applyFill="1" applyBorder="1" applyAlignment="1">
      <alignment horizontal="left" vertical="top" wrapText="1"/>
    </xf>
    <xf numFmtId="0" fontId="48" fillId="0" borderId="4" xfId="0" applyNumberFormat="1" applyFont="1" applyFill="1" applyBorder="1" applyAlignment="1" applyProtection="1">
      <alignment horizontal="left" vertical="top" wrapText="1"/>
    </xf>
    <xf numFmtId="4" fontId="14" fillId="0" borderId="4" xfId="28" applyNumberFormat="1" applyFont="1" applyFill="1" applyBorder="1" applyAlignment="1" applyProtection="1">
      <alignment vertical="center" wrapText="1"/>
      <protection hidden="1"/>
    </xf>
    <xf numFmtId="10" fontId="1" fillId="0" borderId="0" xfId="0" applyNumberFormat="1" applyFont="1" applyAlignment="1">
      <alignment vertical="center"/>
    </xf>
    <xf numFmtId="0" fontId="1" fillId="0" borderId="0" xfId="29" applyFont="1" applyFill="1" applyBorder="1" applyAlignment="1" applyProtection="1">
      <alignment horizontal="left" vertical="center"/>
    </xf>
    <xf numFmtId="0" fontId="48" fillId="0" borderId="0" xfId="0" applyNumberFormat="1" applyFont="1" applyFill="1" applyBorder="1" applyAlignment="1" applyProtection="1">
      <alignment horizontal="center" vertical="center" wrapText="1"/>
    </xf>
    <xf numFmtId="0" fontId="1" fillId="0" borderId="0" xfId="29" applyFont="1" applyFill="1" applyBorder="1" applyAlignment="1" applyProtection="1">
      <alignment horizontal="left" vertical="center"/>
    </xf>
    <xf numFmtId="0" fontId="48" fillId="0" borderId="0"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top"/>
    </xf>
    <xf numFmtId="9" fontId="1" fillId="0" borderId="4" xfId="0" applyNumberFormat="1" applyFont="1" applyBorder="1" applyAlignment="1">
      <alignment horizontal="center" vertical="top" wrapText="1"/>
    </xf>
    <xf numFmtId="0" fontId="1" fillId="0" borderId="4" xfId="0" applyNumberFormat="1" applyFont="1" applyFill="1" applyBorder="1" applyAlignment="1" applyProtection="1">
      <alignment horizontal="center" vertical="center"/>
    </xf>
    <xf numFmtId="0" fontId="52" fillId="0" borderId="11" xfId="0" applyFont="1" applyFill="1" applyBorder="1" applyAlignment="1">
      <alignment horizontal="center" vertical="top" wrapText="1"/>
    </xf>
    <xf numFmtId="0" fontId="1" fillId="0" borderId="0" xfId="29" applyFont="1" applyFill="1" applyBorder="1" applyAlignment="1" applyProtection="1">
      <alignment horizontal="left" vertical="center"/>
    </xf>
    <xf numFmtId="0" fontId="48" fillId="0" borderId="0" xfId="0" applyNumberFormat="1" applyFont="1" applyFill="1" applyBorder="1" applyAlignment="1" applyProtection="1">
      <alignment horizontal="center" vertical="center" wrapText="1"/>
    </xf>
    <xf numFmtId="0" fontId="1" fillId="8" borderId="4" xfId="0" applyNumberFormat="1" applyFont="1" applyFill="1" applyBorder="1" applyAlignment="1" applyProtection="1">
      <alignment horizontal="center" vertical="center" wrapText="1"/>
    </xf>
    <xf numFmtId="0" fontId="48" fillId="8" borderId="4" xfId="32" applyFont="1" applyFill="1" applyBorder="1" applyAlignment="1">
      <alignment horizontal="left" vertical="center" wrapText="1"/>
    </xf>
    <xf numFmtId="0" fontId="48" fillId="8" borderId="4" xfId="32" applyFont="1" applyFill="1" applyBorder="1" applyAlignment="1">
      <alignment vertical="center" wrapText="1"/>
    </xf>
    <xf numFmtId="2" fontId="1" fillId="8" borderId="4" xfId="0" applyNumberFormat="1" applyFont="1" applyFill="1" applyBorder="1" applyAlignment="1" applyProtection="1">
      <alignment horizontal="right" vertical="center"/>
    </xf>
    <xf numFmtId="0" fontId="0" fillId="0" borderId="0" xfId="31" applyFont="1" applyAlignment="1" applyProtection="1">
      <alignment horizontal="left" vertical="center" indent="1"/>
      <protection hidden="1"/>
    </xf>
    <xf numFmtId="0" fontId="1" fillId="0" borderId="0" xfId="29" applyFont="1" applyFill="1" applyBorder="1" applyAlignment="1" applyProtection="1">
      <alignment horizontal="left" vertical="center"/>
    </xf>
    <xf numFmtId="0" fontId="48" fillId="0" borderId="0" xfId="26" applyNumberFormat="1" applyFont="1" applyFill="1" applyBorder="1" applyAlignment="1" applyProtection="1">
      <alignment horizontal="left" vertical="center" wrapText="1"/>
    </xf>
    <xf numFmtId="0" fontId="15" fillId="0" borderId="0" xfId="31" applyFont="1" applyAlignment="1" applyProtection="1">
      <alignment vertical="center"/>
      <protection hidden="1"/>
    </xf>
    <xf numFmtId="0" fontId="0" fillId="0" borderId="0" xfId="31" applyFont="1" applyAlignment="1" applyProtection="1">
      <alignment vertical="center"/>
      <protection hidden="1"/>
    </xf>
    <xf numFmtId="0" fontId="4" fillId="0" borderId="0" xfId="0" applyFont="1" applyAlignment="1" applyProtection="1">
      <alignment horizontal="left" vertical="top"/>
      <protection hidden="1"/>
    </xf>
    <xf numFmtId="0" fontId="0" fillId="0" borderId="4" xfId="0" applyFill="1" applyBorder="1" applyAlignment="1">
      <alignment horizontal="left" vertical="top" wrapText="1"/>
    </xf>
    <xf numFmtId="0" fontId="0" fillId="0" borderId="4" xfId="0" applyFont="1" applyFill="1" applyBorder="1" applyAlignment="1">
      <alignment horizontal="center" vertical="top"/>
    </xf>
    <xf numFmtId="0" fontId="48" fillId="0" borderId="0" xfId="0" applyFont="1" applyBorder="1" applyAlignment="1">
      <alignment horizontal="center" vertical="center"/>
    </xf>
    <xf numFmtId="0" fontId="1" fillId="0" borderId="0" xfId="29" applyFont="1" applyFill="1" applyBorder="1" applyAlignment="1" applyProtection="1">
      <alignment horizontal="left" vertical="center"/>
    </xf>
    <xf numFmtId="0" fontId="48" fillId="0" borderId="0" xfId="0" applyNumberFormat="1" applyFont="1" applyFill="1" applyBorder="1" applyAlignment="1" applyProtection="1">
      <alignment horizontal="center" vertical="center" wrapText="1"/>
    </xf>
    <xf numFmtId="0" fontId="54" fillId="0" borderId="0" xfId="0" applyFont="1" applyAlignment="1">
      <alignment vertical="center"/>
    </xf>
    <xf numFmtId="0" fontId="55" fillId="0" borderId="14" xfId="0" applyFont="1" applyBorder="1" applyAlignment="1">
      <alignment horizontal="left" vertical="center" wrapText="1"/>
    </xf>
    <xf numFmtId="0" fontId="56" fillId="0" borderId="14" xfId="0" applyFont="1" applyBorder="1" applyAlignment="1">
      <alignment horizontal="center" vertical="center"/>
    </xf>
    <xf numFmtId="0" fontId="55" fillId="0" borderId="4" xfId="0" applyFont="1" applyBorder="1" applyAlignment="1">
      <alignment vertical="center" wrapText="1"/>
    </xf>
    <xf numFmtId="0" fontId="1" fillId="0" borderId="4" xfId="0" applyNumberFormat="1" applyFont="1" applyFill="1" applyBorder="1" applyAlignment="1" applyProtection="1">
      <alignment horizontal="center" vertical="center" wrapText="1"/>
    </xf>
    <xf numFmtId="0" fontId="1" fillId="0" borderId="0" xfId="29" applyFont="1" applyAlignment="1" applyProtection="1">
      <alignment horizontal="center" vertical="center"/>
      <protection hidden="1"/>
    </xf>
    <xf numFmtId="0" fontId="1" fillId="0" borderId="0" xfId="29" applyFont="1" applyFill="1" applyBorder="1" applyAlignment="1" applyProtection="1">
      <alignment horizontal="center" vertical="center"/>
    </xf>
    <xf numFmtId="0" fontId="48" fillId="0" borderId="0" xfId="29" applyFont="1" applyFill="1" applyBorder="1" applyAlignment="1" applyProtection="1">
      <alignment horizontal="center" vertical="center"/>
      <protection hidden="1"/>
    </xf>
    <xf numFmtId="2" fontId="1" fillId="8" borderId="4" xfId="0" applyNumberFormat="1" applyFont="1" applyFill="1" applyBorder="1" applyAlignment="1" applyProtection="1">
      <alignment horizontal="center" vertical="top"/>
    </xf>
    <xf numFmtId="0" fontId="48" fillId="8" borderId="4" xfId="32" applyFont="1" applyFill="1" applyBorder="1" applyAlignment="1">
      <alignment horizontal="center" vertical="top" wrapText="1"/>
    </xf>
    <xf numFmtId="0" fontId="48" fillId="0" borderId="0" xfId="0" applyFont="1" applyAlignment="1">
      <alignment horizontal="center" vertical="center"/>
    </xf>
    <xf numFmtId="0" fontId="48" fillId="0" borderId="4" xfId="26" applyNumberFormat="1" applyFont="1" applyFill="1" applyBorder="1" applyAlignment="1" applyProtection="1">
      <alignment horizontal="center" vertical="center"/>
    </xf>
    <xf numFmtId="0" fontId="48" fillId="0" borderId="4" xfId="0" applyNumberFormat="1" applyFont="1" applyFill="1" applyBorder="1" applyAlignment="1" applyProtection="1">
      <alignment horizontal="center" vertical="center"/>
    </xf>
    <xf numFmtId="0" fontId="1" fillId="8" borderId="4" xfId="26" applyNumberFormat="1" applyFont="1" applyFill="1" applyBorder="1" applyAlignment="1" applyProtection="1">
      <alignment vertical="center"/>
    </xf>
    <xf numFmtId="0" fontId="52" fillId="0" borderId="4" xfId="0" applyFont="1" applyFill="1" applyBorder="1" applyAlignment="1">
      <alignment horizontal="center" vertical="center" wrapText="1"/>
    </xf>
    <xf numFmtId="175" fontId="0" fillId="0" borderId="14" xfId="0" applyNumberFormat="1" applyFont="1" applyFill="1" applyBorder="1" applyAlignment="1">
      <alignment horizontal="center" vertical="center"/>
    </xf>
    <xf numFmtId="0" fontId="0" fillId="0" borderId="4" xfId="0" applyFill="1" applyBorder="1" applyAlignment="1">
      <alignment horizontal="center" vertical="center" wrapText="1"/>
    </xf>
    <xf numFmtId="9"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4" fillId="0" borderId="33" xfId="37" applyFont="1" applyFill="1" applyBorder="1" applyAlignment="1" applyProtection="1">
      <alignment horizontal="left" vertical="center" wrapText="1"/>
    </xf>
    <xf numFmtId="2" fontId="1" fillId="0" borderId="4" xfId="26" applyNumberFormat="1" applyFont="1" applyFill="1" applyBorder="1" applyAlignment="1" applyProtection="1">
      <alignment horizontal="right" vertical="center"/>
      <protection hidden="1"/>
    </xf>
    <xf numFmtId="0" fontId="52" fillId="7" borderId="4" xfId="0" applyFont="1" applyFill="1" applyBorder="1" applyAlignment="1">
      <alignment vertical="center" wrapText="1"/>
    </xf>
    <xf numFmtId="0" fontId="59" fillId="7" borderId="4" xfId="0" applyFont="1" applyFill="1" applyBorder="1" applyAlignment="1">
      <alignment vertical="top" wrapText="1"/>
    </xf>
    <xf numFmtId="0" fontId="62" fillId="0" borderId="22" xfId="28" applyFont="1" applyBorder="1" applyAlignment="1" applyProtection="1">
      <alignment horizontal="center" vertical="center"/>
      <protection hidden="1"/>
    </xf>
    <xf numFmtId="0" fontId="63" fillId="0" borderId="0" xfId="28" applyFont="1"/>
    <xf numFmtId="0" fontId="64" fillId="0" borderId="0" xfId="28" applyFont="1" applyAlignment="1" applyProtection="1">
      <alignment vertical="center"/>
      <protection hidden="1"/>
    </xf>
    <xf numFmtId="0" fontId="64" fillId="0" borderId="0" xfId="28" applyFont="1" applyProtection="1">
      <protection hidden="1"/>
    </xf>
    <xf numFmtId="0" fontId="63" fillId="0" borderId="0" xfId="28" applyFont="1" applyProtection="1">
      <protection hidden="1"/>
    </xf>
    <xf numFmtId="0" fontId="62" fillId="0" borderId="22" xfId="28" applyFont="1" applyBorder="1" applyAlignment="1" applyProtection="1">
      <alignment horizontal="center" vertical="top"/>
      <protection hidden="1"/>
    </xf>
    <xf numFmtId="0" fontId="64" fillId="0" borderId="0" xfId="28" applyFont="1" applyBorder="1" applyAlignment="1" applyProtection="1">
      <alignment vertical="center"/>
      <protection hidden="1"/>
    </xf>
    <xf numFmtId="0" fontId="25" fillId="9" borderId="14" xfId="28" applyFont="1" applyFill="1" applyBorder="1" applyAlignment="1" applyProtection="1">
      <alignment horizontal="center" vertical="top"/>
      <protection hidden="1"/>
    </xf>
    <xf numFmtId="0" fontId="15" fillId="0" borderId="0" xfId="28" applyFont="1" applyBorder="1" applyAlignment="1" applyProtection="1">
      <alignment vertical="center"/>
      <protection hidden="1"/>
    </xf>
    <xf numFmtId="0" fontId="21" fillId="0" borderId="0" xfId="28" applyFont="1" applyBorder="1" applyAlignment="1" applyProtection="1">
      <alignment vertical="center"/>
      <protection hidden="1"/>
    </xf>
    <xf numFmtId="0" fontId="16" fillId="0" borderId="0" xfId="28" applyFont="1" applyBorder="1" applyAlignment="1" applyProtection="1">
      <alignment vertical="center"/>
      <protection hidden="1"/>
    </xf>
    <xf numFmtId="0" fontId="16" fillId="0" borderId="5" xfId="28" applyFont="1" applyBorder="1" applyAlignment="1" applyProtection="1">
      <alignment vertical="center"/>
      <protection hidden="1"/>
    </xf>
    <xf numFmtId="0" fontId="38" fillId="0" borderId="0" xfId="38" applyFont="1" applyAlignment="1" applyProtection="1">
      <alignment horizontal="center" vertical="center" wrapText="1"/>
      <protection hidden="1"/>
    </xf>
    <xf numFmtId="0" fontId="3" fillId="0" borderId="0" xfId="38" applyFont="1" applyBorder="1" applyAlignment="1" applyProtection="1">
      <protection hidden="1"/>
    </xf>
    <xf numFmtId="0" fontId="15" fillId="0" borderId="0" xfId="38" applyBorder="1" applyProtection="1">
      <protection hidden="1"/>
    </xf>
    <xf numFmtId="0" fontId="15" fillId="0" borderId="0" xfId="38" applyBorder="1" applyAlignment="1" applyProtection="1">
      <alignment vertical="top"/>
      <protection hidden="1"/>
    </xf>
    <xf numFmtId="0" fontId="4" fillId="0" borderId="0" xfId="38" applyFont="1" applyBorder="1" applyAlignment="1" applyProtection="1">
      <alignment vertical="top"/>
      <protection hidden="1"/>
    </xf>
    <xf numFmtId="0" fontId="4" fillId="0" borderId="0" xfId="38" applyFont="1" applyAlignment="1" applyProtection="1">
      <alignment vertical="top"/>
      <protection hidden="1"/>
    </xf>
    <xf numFmtId="0" fontId="4" fillId="0" borderId="0" xfId="38" applyFont="1" applyAlignment="1" applyProtection="1">
      <alignment vertical="center"/>
      <protection hidden="1"/>
    </xf>
    <xf numFmtId="0" fontId="17" fillId="0" borderId="0" xfId="38" applyFont="1" applyBorder="1" applyProtection="1">
      <protection hidden="1"/>
    </xf>
    <xf numFmtId="0" fontId="14" fillId="0" borderId="0" xfId="38" applyFont="1" applyBorder="1" applyAlignment="1" applyProtection="1">
      <alignment horizontal="center" vertical="top"/>
      <protection hidden="1"/>
    </xf>
    <xf numFmtId="0" fontId="4" fillId="0" borderId="0" xfId="38" applyFont="1" applyAlignment="1" applyProtection="1">
      <alignment horizontal="justify" vertical="center"/>
      <protection hidden="1"/>
    </xf>
    <xf numFmtId="0" fontId="17" fillId="0" borderId="0" xfId="38" applyFont="1" applyBorder="1" applyAlignment="1" applyProtection="1">
      <alignment vertical="top" wrapText="1"/>
      <protection hidden="1"/>
    </xf>
    <xf numFmtId="164" fontId="5" fillId="0" borderId="0" xfId="38" quotePrefix="1" applyNumberFormat="1" applyFont="1" applyBorder="1" applyAlignment="1" applyProtection="1">
      <alignment horizontal="left" vertical="top" wrapText="1" indent="1"/>
      <protection hidden="1"/>
    </xf>
    <xf numFmtId="0" fontId="4" fillId="0" borderId="0" xfId="38" applyFont="1" applyAlignment="1" applyProtection="1">
      <alignment horizontal="justify" vertical="top"/>
      <protection hidden="1"/>
    </xf>
    <xf numFmtId="0" fontId="18" fillId="0" borderId="0" xfId="38" applyFont="1" applyAlignment="1" applyProtection="1">
      <alignment horizontal="justify" vertical="center"/>
      <protection hidden="1"/>
    </xf>
    <xf numFmtId="0" fontId="4" fillId="0" borderId="0" xfId="38" applyFont="1" applyBorder="1" applyAlignment="1" applyProtection="1">
      <alignment horizontal="right" vertical="top" wrapText="1"/>
      <protection hidden="1"/>
    </xf>
    <xf numFmtId="0" fontId="4" fillId="0" borderId="0" xfId="38" applyFont="1" applyBorder="1" applyAlignment="1" applyProtection="1">
      <alignment horizontal="center" vertical="top" wrapText="1"/>
      <protection hidden="1"/>
    </xf>
    <xf numFmtId="0" fontId="66" fillId="0" borderId="0" xfId="38" applyFont="1" applyBorder="1" applyAlignment="1" applyProtection="1">
      <alignment horizontal="left" vertical="top" wrapText="1"/>
      <protection hidden="1"/>
    </xf>
    <xf numFmtId="0" fontId="18" fillId="0" borderId="0" xfId="37" applyFont="1" applyAlignment="1" applyProtection="1">
      <alignment vertical="top"/>
      <protection hidden="1"/>
    </xf>
    <xf numFmtId="0" fontId="15" fillId="0" borderId="0" xfId="37" applyBorder="1" applyAlignment="1" applyProtection="1">
      <alignment vertical="top"/>
      <protection hidden="1"/>
    </xf>
    <xf numFmtId="0" fontId="15" fillId="0" borderId="0" xfId="37" applyFont="1" applyBorder="1" applyAlignment="1" applyProtection="1">
      <alignment vertical="top"/>
      <protection hidden="1"/>
    </xf>
    <xf numFmtId="0" fontId="15" fillId="0" borderId="0" xfId="37" applyBorder="1" applyProtection="1">
      <protection hidden="1"/>
    </xf>
    <xf numFmtId="0" fontId="4" fillId="0" borderId="0" xfId="37" applyFont="1" applyBorder="1" applyAlignment="1" applyProtection="1">
      <alignment horizontal="center" vertical="top" wrapText="1"/>
      <protection hidden="1"/>
    </xf>
    <xf numFmtId="0" fontId="4" fillId="0" borderId="0" xfId="37" applyFont="1" applyAlignment="1" applyProtection="1">
      <alignment horizontal="justify" vertical="top"/>
      <protection hidden="1"/>
    </xf>
    <xf numFmtId="0" fontId="15" fillId="0" borderId="0" xfId="38" applyFont="1" applyBorder="1" applyAlignment="1" applyProtection="1">
      <alignment vertical="top"/>
      <protection hidden="1"/>
    </xf>
    <xf numFmtId="0" fontId="4" fillId="0" borderId="0" xfId="38" applyFont="1" applyBorder="1" applyProtection="1">
      <protection hidden="1"/>
    </xf>
    <xf numFmtId="164" fontId="5" fillId="0" borderId="0" xfId="38" quotePrefix="1" applyNumberFormat="1" applyFont="1" applyBorder="1" applyAlignment="1" applyProtection="1">
      <alignment horizontal="left" vertical="top" wrapText="1"/>
      <protection hidden="1"/>
    </xf>
    <xf numFmtId="0" fontId="18" fillId="0" borderId="0" xfId="38" applyFont="1" applyBorder="1" applyAlignment="1" applyProtection="1">
      <alignment horizontal="center" vertical="top"/>
      <protection hidden="1"/>
    </xf>
    <xf numFmtId="0" fontId="4" fillId="0" borderId="0" xfId="38" applyFont="1" applyAlignment="1" applyProtection="1">
      <alignment horizontal="justify"/>
      <protection hidden="1"/>
    </xf>
    <xf numFmtId="0" fontId="1" fillId="0" borderId="0" xfId="29" applyFont="1" applyFill="1" applyBorder="1" applyAlignment="1" applyProtection="1">
      <alignment horizontal="left" vertical="center"/>
    </xf>
    <xf numFmtId="0" fontId="48" fillId="0" borderId="0" xfId="29" applyFont="1" applyFill="1" applyAlignment="1" applyProtection="1">
      <alignment horizontal="left" vertical="center"/>
      <protection hidden="1"/>
    </xf>
    <xf numFmtId="0" fontId="15" fillId="0" borderId="0" xfId="28" applyFont="1" applyFill="1" applyAlignment="1" applyProtection="1">
      <alignment horizontal="left" vertical="top"/>
      <protection hidden="1"/>
    </xf>
    <xf numFmtId="0" fontId="68" fillId="0" borderId="0" xfId="37" applyFont="1" applyAlignment="1" applyProtection="1">
      <alignment vertical="top" wrapText="1"/>
      <protection hidden="1"/>
    </xf>
    <xf numFmtId="0" fontId="67" fillId="0" borderId="0" xfId="38" applyFont="1" applyBorder="1" applyAlignment="1" applyProtection="1">
      <alignment horizontal="center" vertical="top" wrapText="1"/>
      <protection hidden="1"/>
    </xf>
    <xf numFmtId="0" fontId="1" fillId="6" borderId="4" xfId="26" applyNumberFormat="1" applyFont="1" applyFill="1" applyBorder="1" applyAlignment="1" applyProtection="1">
      <alignment horizontal="right" vertical="top"/>
      <protection locked="0" hidden="1"/>
    </xf>
    <xf numFmtId="0" fontId="32" fillId="0" borderId="0" xfId="40" applyFont="1" applyAlignment="1" applyProtection="1">
      <alignment vertical="center" wrapText="1"/>
      <protection hidden="1"/>
    </xf>
    <xf numFmtId="0" fontId="14" fillId="0" borderId="0" xfId="40" applyFont="1" applyFill="1" applyAlignment="1" applyProtection="1">
      <alignment horizontal="left" vertical="center"/>
      <protection hidden="1"/>
    </xf>
    <xf numFmtId="0" fontId="32" fillId="0" borderId="0" xfId="40" applyFont="1" applyAlignment="1" applyProtection="1">
      <alignment horizontal="center" vertical="center" wrapText="1"/>
      <protection hidden="1"/>
    </xf>
    <xf numFmtId="0" fontId="16" fillId="0" borderId="0" xfId="40" applyAlignment="1" applyProtection="1">
      <alignment vertical="center"/>
      <protection hidden="1"/>
    </xf>
    <xf numFmtId="0" fontId="16" fillId="0" borderId="0" xfId="40" applyFont="1" applyAlignment="1" applyProtection="1">
      <alignment vertical="center"/>
      <protection hidden="1"/>
    </xf>
    <xf numFmtId="0" fontId="33" fillId="0" borderId="0" xfId="40" applyFont="1" applyAlignment="1" applyProtection="1">
      <alignment vertical="center"/>
      <protection hidden="1"/>
    </xf>
    <xf numFmtId="0" fontId="14" fillId="0" borderId="0" xfId="40" applyFont="1" applyBorder="1" applyAlignment="1" applyProtection="1">
      <alignment vertical="center"/>
      <protection hidden="1"/>
    </xf>
    <xf numFmtId="0" fontId="15" fillId="0" borderId="0" xfId="40" applyFont="1" applyAlignment="1" applyProtection="1">
      <alignment vertical="center"/>
      <protection hidden="1"/>
    </xf>
    <xf numFmtId="0" fontId="16" fillId="0" borderId="0" xfId="40" applyProtection="1">
      <protection hidden="1"/>
    </xf>
    <xf numFmtId="0" fontId="16" fillId="0" borderId="0" xfId="40" applyFont="1" applyProtection="1">
      <protection hidden="1"/>
    </xf>
    <xf numFmtId="0" fontId="33" fillId="0" borderId="0" xfId="40" applyFont="1" applyAlignment="1" applyProtection="1">
      <alignment horizontal="center"/>
      <protection hidden="1"/>
    </xf>
    <xf numFmtId="0" fontId="33" fillId="0" borderId="0" xfId="40" applyFont="1" applyProtection="1">
      <protection hidden="1"/>
    </xf>
    <xf numFmtId="0" fontId="14" fillId="0" borderId="0" xfId="40" applyFont="1" applyBorder="1" applyAlignment="1" applyProtection="1">
      <alignment horizontal="center" vertical="center"/>
      <protection hidden="1"/>
    </xf>
    <xf numFmtId="0" fontId="15" fillId="0" borderId="0" xfId="40" applyFont="1" applyAlignment="1" applyProtection="1">
      <alignment horizontal="justify" vertical="center"/>
      <protection hidden="1"/>
    </xf>
    <xf numFmtId="0" fontId="15" fillId="0" borderId="0" xfId="40" applyFont="1" applyAlignment="1" applyProtection="1">
      <alignment horizontal="center" vertical="center"/>
      <protection hidden="1"/>
    </xf>
    <xf numFmtId="0" fontId="15" fillId="0" borderId="0" xfId="40" applyFont="1" applyAlignment="1" applyProtection="1">
      <alignment vertical="center" wrapText="1"/>
      <protection hidden="1"/>
    </xf>
    <xf numFmtId="0" fontId="15" fillId="0" borderId="0" xfId="40" applyFont="1" applyProtection="1">
      <protection hidden="1"/>
    </xf>
    <xf numFmtId="0" fontId="15" fillId="0" borderId="16" xfId="40" applyFont="1" applyBorder="1" applyAlignment="1" applyProtection="1">
      <alignment vertical="center"/>
      <protection hidden="1"/>
    </xf>
    <xf numFmtId="0" fontId="15" fillId="0" borderId="17" xfId="40" applyFont="1" applyBorder="1" applyAlignment="1" applyProtection="1">
      <alignment vertical="center"/>
      <protection hidden="1"/>
    </xf>
    <xf numFmtId="0" fontId="15" fillId="2" borderId="23" xfId="40" applyFont="1" applyFill="1" applyBorder="1" applyAlignment="1" applyProtection="1">
      <alignment vertical="center" wrapText="1"/>
      <protection locked="0"/>
    </xf>
    <xf numFmtId="0" fontId="15" fillId="0" borderId="18" xfId="40" applyFont="1" applyBorder="1" applyAlignment="1" applyProtection="1">
      <alignment vertical="center"/>
      <protection hidden="1"/>
    </xf>
    <xf numFmtId="0" fontId="15" fillId="0" borderId="19" xfId="40" applyFont="1" applyBorder="1" applyAlignment="1" applyProtection="1">
      <alignment vertical="center"/>
      <protection hidden="1"/>
    </xf>
    <xf numFmtId="0" fontId="15" fillId="0" borderId="20" xfId="40" applyFont="1" applyBorder="1" applyAlignment="1" applyProtection="1">
      <alignment vertical="center"/>
      <protection hidden="1"/>
    </xf>
    <xf numFmtId="0" fontId="15" fillId="0" borderId="21" xfId="40" applyFont="1" applyBorder="1" applyAlignment="1" applyProtection="1">
      <alignment vertical="center"/>
      <protection hidden="1"/>
    </xf>
    <xf numFmtId="0" fontId="15" fillId="0" borderId="8" xfId="40" applyFont="1" applyBorder="1" applyAlignment="1" applyProtection="1">
      <alignment vertical="center"/>
      <protection hidden="1"/>
    </xf>
    <xf numFmtId="0" fontId="15" fillId="0" borderId="9" xfId="40" applyFont="1" applyBorder="1" applyAlignment="1" applyProtection="1">
      <alignment vertical="center"/>
      <protection hidden="1"/>
    </xf>
    <xf numFmtId="176" fontId="69" fillId="0" borderId="0" xfId="40" applyNumberFormat="1" applyFont="1" applyProtection="1">
      <protection hidden="1"/>
    </xf>
    <xf numFmtId="0" fontId="15" fillId="0" borderId="14" xfId="40" applyFont="1" applyBorder="1" applyAlignment="1" applyProtection="1">
      <alignment horizontal="left" vertical="center"/>
      <protection hidden="1"/>
    </xf>
    <xf numFmtId="0" fontId="15" fillId="0" borderId="15" xfId="40" applyFont="1" applyBorder="1" applyAlignment="1" applyProtection="1">
      <alignment horizontal="left" vertical="center"/>
      <protection hidden="1"/>
    </xf>
    <xf numFmtId="0" fontId="15" fillId="0" borderId="0" xfId="40" applyFont="1" applyBorder="1" applyAlignment="1" applyProtection="1">
      <alignment horizontal="left" vertical="center"/>
      <protection hidden="1"/>
    </xf>
    <xf numFmtId="0" fontId="15" fillId="0" borderId="0" xfId="40" applyFont="1" applyAlignment="1" applyProtection="1">
      <alignment horizontal="left" vertical="center"/>
      <protection hidden="1"/>
    </xf>
    <xf numFmtId="177" fontId="15" fillId="2" borderId="23" xfId="40" applyNumberFormat="1" applyFont="1" applyFill="1" applyBorder="1" applyAlignment="1" applyProtection="1">
      <alignment horizontal="left" vertical="center" wrapText="1"/>
      <protection locked="0"/>
    </xf>
    <xf numFmtId="0" fontId="0" fillId="0" borderId="0" xfId="31" applyFont="1" applyAlignment="1" applyProtection="1">
      <alignment horizontal="left" vertical="center"/>
      <protection hidden="1"/>
    </xf>
    <xf numFmtId="0" fontId="15" fillId="0" borderId="0" xfId="31" applyFont="1" applyAlignment="1" applyProtection="1">
      <alignment horizontal="left" vertical="center"/>
      <protection hidden="1"/>
    </xf>
    <xf numFmtId="0" fontId="0" fillId="2" borderId="23" xfId="40" applyFont="1" applyFill="1" applyBorder="1" applyAlignment="1" applyProtection="1">
      <alignment vertical="center" wrapText="1"/>
      <protection locked="0"/>
    </xf>
    <xf numFmtId="0" fontId="15" fillId="2" borderId="23" xfId="40" applyFont="1" applyFill="1" applyBorder="1" applyAlignment="1" applyProtection="1">
      <alignment horizontal="left" vertical="center" wrapText="1"/>
      <protection locked="0"/>
    </xf>
    <xf numFmtId="0" fontId="0" fillId="2" borderId="23" xfId="40" applyFont="1" applyFill="1" applyBorder="1" applyAlignment="1" applyProtection="1">
      <alignment horizontal="left" vertical="center" wrapText="1"/>
      <protection locked="0"/>
    </xf>
    <xf numFmtId="0" fontId="48" fillId="0" borderId="0" xfId="0" applyNumberFormat="1" applyFont="1" applyFill="1" applyBorder="1" applyAlignment="1" applyProtection="1">
      <alignment vertical="center"/>
    </xf>
    <xf numFmtId="0" fontId="5" fillId="0" borderId="14" xfId="28" applyFont="1" applyFill="1" applyBorder="1" applyAlignment="1" applyProtection="1">
      <alignment horizontal="center" vertical="center"/>
      <protection hidden="1"/>
    </xf>
    <xf numFmtId="0" fontId="5" fillId="0" borderId="3" xfId="28" applyFont="1" applyFill="1" applyBorder="1" applyAlignment="1" applyProtection="1">
      <alignment horizontal="center" vertical="center"/>
      <protection hidden="1"/>
    </xf>
    <xf numFmtId="0" fontId="5" fillId="0" borderId="15" xfId="28" applyFont="1" applyFill="1" applyBorder="1" applyAlignment="1" applyProtection="1">
      <alignment horizontal="center" vertical="center"/>
      <protection hidden="1"/>
    </xf>
    <xf numFmtId="0" fontId="18" fillId="0" borderId="22" xfId="28" applyFont="1" applyBorder="1" applyAlignment="1" applyProtection="1">
      <alignment horizontal="justify" vertical="center"/>
      <protection hidden="1"/>
    </xf>
    <xf numFmtId="0" fontId="18" fillId="0" borderId="19" xfId="28" applyFont="1" applyBorder="1" applyAlignment="1" applyProtection="1">
      <alignment horizontal="justify" vertical="center"/>
      <protection hidden="1"/>
    </xf>
    <xf numFmtId="0" fontId="36" fillId="0" borderId="16" xfId="28" applyFont="1" applyBorder="1" applyAlignment="1" applyProtection="1">
      <alignment horizontal="center" vertical="center" wrapText="1"/>
      <protection hidden="1"/>
    </xf>
    <xf numFmtId="0" fontId="36" fillId="0" borderId="30" xfId="28" applyFont="1" applyBorder="1" applyAlignment="1" applyProtection="1">
      <alignment horizontal="center" vertical="center" wrapText="1"/>
      <protection hidden="1"/>
    </xf>
    <xf numFmtId="0" fontId="36" fillId="0" borderId="17" xfId="28" applyFont="1" applyBorder="1" applyAlignment="1" applyProtection="1">
      <alignment horizontal="center" vertical="center" wrapText="1"/>
      <protection hidden="1"/>
    </xf>
    <xf numFmtId="0" fontId="19" fillId="0" borderId="18" xfId="28" applyFont="1" applyBorder="1" applyAlignment="1" applyProtection="1">
      <alignment horizontal="center" vertical="center"/>
      <protection hidden="1"/>
    </xf>
    <xf numFmtId="0" fontId="19" fillId="0" borderId="22" xfId="28" applyFont="1" applyBorder="1" applyAlignment="1" applyProtection="1">
      <alignment horizontal="center" vertical="center"/>
      <protection hidden="1"/>
    </xf>
    <xf numFmtId="0" fontId="19" fillId="0" borderId="19" xfId="28" applyFont="1" applyBorder="1" applyAlignment="1" applyProtection="1">
      <alignment horizontal="center" vertical="center"/>
      <protection hidden="1"/>
    </xf>
    <xf numFmtId="0" fontId="22" fillId="0" borderId="6" xfId="28" applyFont="1" applyBorder="1" applyAlignment="1" applyProtection="1">
      <alignment horizontal="right" vertical="center"/>
      <protection hidden="1"/>
    </xf>
    <xf numFmtId="0" fontId="22" fillId="0" borderId="0" xfId="28" applyFont="1" applyBorder="1" applyAlignment="1" applyProtection="1">
      <alignment horizontal="right" vertical="center"/>
      <protection hidden="1"/>
    </xf>
    <xf numFmtId="0" fontId="20" fillId="0" borderId="6" xfId="28" applyFont="1" applyBorder="1" applyAlignment="1" applyProtection="1">
      <alignment horizontal="right" vertical="center"/>
      <protection hidden="1"/>
    </xf>
    <xf numFmtId="0" fontId="20" fillId="0" borderId="0" xfId="28" applyFont="1" applyBorder="1" applyAlignment="1" applyProtection="1">
      <alignment horizontal="right" vertical="center"/>
      <protection hidden="1"/>
    </xf>
    <xf numFmtId="0" fontId="23" fillId="0" borderId="4" xfId="28" applyFont="1" applyBorder="1" applyAlignment="1" applyProtection="1">
      <alignment horizontal="center" vertical="center"/>
      <protection hidden="1"/>
    </xf>
    <xf numFmtId="0" fontId="16" fillId="0" borderId="4" xfId="28" applyFont="1" applyBorder="1" applyAlignment="1" applyProtection="1">
      <alignment horizontal="center" vertical="center"/>
      <protection hidden="1"/>
    </xf>
    <xf numFmtId="0" fontId="37" fillId="0" borderId="11" xfId="28" applyFont="1" applyBorder="1" applyAlignment="1" applyProtection="1">
      <alignment horizontal="center" vertical="center" textRotation="180"/>
      <protection hidden="1"/>
    </xf>
    <xf numFmtId="0" fontId="37" fillId="0" borderId="12" xfId="28" applyFont="1" applyBorder="1" applyAlignment="1" applyProtection="1">
      <alignment horizontal="center" vertical="center" textRotation="180"/>
      <protection hidden="1"/>
    </xf>
    <xf numFmtId="0" fontId="37" fillId="0" borderId="13" xfId="28" applyFont="1" applyBorder="1" applyAlignment="1" applyProtection="1">
      <alignment horizontal="center" vertical="center" textRotation="180"/>
      <protection hidden="1"/>
    </xf>
    <xf numFmtId="0" fontId="37" fillId="0" borderId="11" xfId="28" applyFont="1" applyBorder="1" applyAlignment="1" applyProtection="1">
      <alignment horizontal="center" vertical="center" textRotation="90"/>
      <protection hidden="1"/>
    </xf>
    <xf numFmtId="0" fontId="37" fillId="0" borderId="12" xfId="28" applyFont="1" applyBorder="1" applyAlignment="1" applyProtection="1">
      <alignment horizontal="center" vertical="center" textRotation="90"/>
      <protection hidden="1"/>
    </xf>
    <xf numFmtId="0" fontId="37" fillId="0" borderId="13" xfId="28" applyFont="1" applyBorder="1" applyAlignment="1" applyProtection="1">
      <alignment horizontal="center" vertical="center" textRotation="90"/>
      <protection hidden="1"/>
    </xf>
    <xf numFmtId="0" fontId="22" fillId="0" borderId="8" xfId="28" applyFont="1" applyBorder="1" applyAlignment="1" applyProtection="1">
      <alignment horizontal="right" vertical="center"/>
      <protection hidden="1"/>
    </xf>
    <xf numFmtId="0" fontId="22" fillId="0" borderId="5" xfId="28" applyFont="1" applyBorder="1" applyAlignment="1" applyProtection="1">
      <alignment horizontal="right" vertical="center"/>
      <protection hidden="1"/>
    </xf>
    <xf numFmtId="0" fontId="20" fillId="0" borderId="29" xfId="28" applyFont="1" applyBorder="1" applyAlignment="1" applyProtection="1">
      <alignment horizontal="right" vertical="center"/>
      <protection hidden="1"/>
    </xf>
    <xf numFmtId="0" fontId="20" fillId="0" borderId="10" xfId="28" applyFont="1" applyBorder="1" applyAlignment="1" applyProtection="1">
      <alignment horizontal="right" vertical="center"/>
      <protection hidden="1"/>
    </xf>
    <xf numFmtId="0" fontId="1" fillId="0" borderId="6" xfId="28" applyBorder="1"/>
    <xf numFmtId="0" fontId="1" fillId="0" borderId="0" xfId="28" applyBorder="1"/>
    <xf numFmtId="0" fontId="1" fillId="0" borderId="7" xfId="28" applyBorder="1"/>
    <xf numFmtId="0" fontId="60" fillId="0" borderId="11" xfId="28" applyFont="1" applyBorder="1" applyAlignment="1" applyProtection="1">
      <alignment horizontal="center" vertical="center" textRotation="90"/>
      <protection hidden="1"/>
    </xf>
    <xf numFmtId="0" fontId="60" fillId="0" borderId="12" xfId="28" applyFont="1" applyBorder="1" applyAlignment="1" applyProtection="1">
      <alignment horizontal="center" vertical="center" textRotation="90"/>
      <protection hidden="1"/>
    </xf>
    <xf numFmtId="0" fontId="60" fillId="0" borderId="13" xfId="28" applyFont="1" applyBorder="1" applyAlignment="1" applyProtection="1">
      <alignment horizontal="center" vertical="center" textRotation="90"/>
      <protection hidden="1"/>
    </xf>
    <xf numFmtId="0" fontId="14" fillId="9" borderId="3" xfId="28" applyFont="1" applyFill="1" applyBorder="1" applyAlignment="1" applyProtection="1">
      <alignment horizontal="center" vertical="center"/>
      <protection hidden="1"/>
    </xf>
    <xf numFmtId="0" fontId="18" fillId="0" borderId="11" xfId="28" applyFont="1" applyBorder="1" applyAlignment="1" applyProtection="1">
      <alignment horizontal="center" vertical="center" textRotation="90"/>
      <protection hidden="1"/>
    </xf>
    <xf numFmtId="0" fontId="18" fillId="0" borderId="12" xfId="28" applyFont="1" applyBorder="1" applyAlignment="1" applyProtection="1">
      <alignment horizontal="center" vertical="center" textRotation="90"/>
      <protection hidden="1"/>
    </xf>
    <xf numFmtId="0" fontId="18" fillId="0" borderId="13" xfId="28" applyFont="1" applyBorder="1" applyAlignment="1" applyProtection="1">
      <alignment horizontal="center" vertical="center" textRotation="90"/>
      <protection hidden="1"/>
    </xf>
    <xf numFmtId="0" fontId="32" fillId="0" borderId="0" xfId="28" applyFont="1" applyBorder="1" applyAlignment="1" applyProtection="1">
      <alignment horizontal="center" vertical="center" wrapText="1"/>
      <protection hidden="1"/>
    </xf>
    <xf numFmtId="0" fontId="61" fillId="0" borderId="0" xfId="28" applyFont="1" applyBorder="1" applyAlignment="1" applyProtection="1">
      <alignment horizontal="center" vertical="center"/>
      <protection hidden="1"/>
    </xf>
    <xf numFmtId="0" fontId="62" fillId="0" borderId="22" xfId="28" applyFont="1" applyBorder="1" applyAlignment="1" applyProtection="1">
      <alignment horizontal="justify" vertical="center"/>
      <protection hidden="1"/>
    </xf>
    <xf numFmtId="0" fontId="62" fillId="7" borderId="22" xfId="28" applyFont="1" applyFill="1" applyBorder="1" applyAlignment="1" applyProtection="1">
      <alignment horizontal="justify" vertical="center"/>
      <protection hidden="1"/>
    </xf>
    <xf numFmtId="0" fontId="62" fillId="0" borderId="22" xfId="28" applyFont="1" applyBorder="1" applyAlignment="1" applyProtection="1">
      <alignment horizontal="justify" vertical="top"/>
      <protection hidden="1"/>
    </xf>
    <xf numFmtId="0" fontId="25" fillId="9" borderId="3" xfId="28" applyFont="1" applyFill="1" applyBorder="1" applyAlignment="1" applyProtection="1">
      <alignment horizontal="justify" vertical="center"/>
      <protection hidden="1"/>
    </xf>
    <xf numFmtId="0" fontId="25" fillId="9" borderId="15" xfId="28" applyFont="1" applyFill="1" applyBorder="1" applyAlignment="1" applyProtection="1">
      <alignment horizontal="justify" vertical="center"/>
      <protection hidden="1"/>
    </xf>
    <xf numFmtId="0" fontId="43" fillId="0" borderId="0" xfId="28" applyFont="1" applyBorder="1"/>
    <xf numFmtId="0" fontId="34" fillId="0" borderId="0" xfId="38" applyFont="1" applyBorder="1" applyAlignment="1" applyProtection="1">
      <alignment horizontal="center" vertical="top"/>
      <protection hidden="1"/>
    </xf>
    <xf numFmtId="0" fontId="34" fillId="0" borderId="31" xfId="38" applyFont="1" applyBorder="1" applyAlignment="1" applyProtection="1">
      <alignment horizontal="center" vertical="top"/>
      <protection hidden="1"/>
    </xf>
    <xf numFmtId="0" fontId="18" fillId="0" borderId="22" xfId="38" applyFont="1" applyBorder="1" applyAlignment="1" applyProtection="1">
      <alignment horizontal="center" vertical="center"/>
      <protection hidden="1"/>
    </xf>
    <xf numFmtId="0" fontId="18" fillId="0" borderId="0" xfId="37" applyFont="1" applyAlignment="1" applyProtection="1">
      <alignment horizontal="left" vertical="top"/>
      <protection hidden="1"/>
    </xf>
    <xf numFmtId="0" fontId="65" fillId="4" borderId="0" xfId="38" applyFont="1" applyFill="1" applyAlignment="1" applyProtection="1">
      <alignment horizontal="center" vertical="top" wrapText="1"/>
      <protection hidden="1"/>
    </xf>
    <xf numFmtId="0" fontId="18" fillId="0" borderId="0" xfId="38" applyFont="1" applyAlignment="1" applyProtection="1">
      <alignment horizontal="left" vertical="top"/>
      <protection hidden="1"/>
    </xf>
    <xf numFmtId="0" fontId="32" fillId="0" borderId="5" xfId="40" applyFont="1" applyBorder="1" applyAlignment="1" applyProtection="1">
      <alignment horizontal="center" vertical="center" wrapText="1"/>
      <protection hidden="1"/>
    </xf>
    <xf numFmtId="0" fontId="14" fillId="0" borderId="3" xfId="40" applyFont="1" applyBorder="1" applyAlignment="1" applyProtection="1">
      <alignment horizontal="center" vertical="center"/>
      <protection hidden="1"/>
    </xf>
    <xf numFmtId="0" fontId="24" fillId="4" borderId="0" xfId="40" applyFont="1" applyFill="1" applyBorder="1" applyAlignment="1" applyProtection="1">
      <alignment horizontal="center" vertical="center"/>
      <protection hidden="1"/>
    </xf>
    <xf numFmtId="0" fontId="48" fillId="0" borderId="0" xfId="0" applyFont="1" applyBorder="1" applyAlignment="1">
      <alignment horizontal="center" vertical="center"/>
    </xf>
    <xf numFmtId="0" fontId="1" fillId="0" borderId="0" xfId="29" applyFont="1" applyFill="1" applyBorder="1" applyAlignment="1" applyProtection="1">
      <alignment horizontal="left" vertical="center"/>
    </xf>
    <xf numFmtId="0" fontId="49" fillId="0" borderId="0" xfId="0" applyFont="1" applyBorder="1" applyAlignment="1">
      <alignment horizontal="center" vertical="center"/>
    </xf>
    <xf numFmtId="0" fontId="51" fillId="4" borderId="0" xfId="0" applyFont="1" applyFill="1" applyAlignment="1">
      <alignment horizontal="center" vertical="center"/>
    </xf>
    <xf numFmtId="0" fontId="48" fillId="0" borderId="0" xfId="26" applyNumberFormat="1" applyFont="1" applyFill="1" applyBorder="1" applyAlignment="1" applyProtection="1">
      <alignment horizontal="justify" vertical="center" wrapText="1"/>
    </xf>
    <xf numFmtId="0" fontId="48" fillId="0" borderId="0" xfId="0" applyNumberFormat="1" applyFont="1" applyFill="1" applyBorder="1" applyAlignment="1" applyProtection="1">
      <alignment horizontal="center" vertical="center" wrapText="1"/>
    </xf>
    <xf numFmtId="0" fontId="58" fillId="0" borderId="0" xfId="29" applyFont="1" applyFill="1" applyAlignment="1" applyProtection="1">
      <alignment horizontal="left" vertical="center"/>
      <protection hidden="1"/>
    </xf>
    <xf numFmtId="0" fontId="3" fillId="0" borderId="0" xfId="29" applyFont="1" applyFill="1" applyAlignment="1" applyProtection="1">
      <alignment horizontal="center" vertical="center"/>
      <protection hidden="1"/>
    </xf>
    <xf numFmtId="0" fontId="57" fillId="0" borderId="0" xfId="29" applyFont="1" applyFill="1" applyAlignment="1" applyProtection="1">
      <alignment horizontal="left" vertical="center"/>
      <protection hidden="1"/>
    </xf>
    <xf numFmtId="0" fontId="14" fillId="0" borderId="4" xfId="28" applyFont="1" applyFill="1" applyBorder="1" applyAlignment="1" applyProtection="1">
      <alignment horizontal="left" vertical="center" wrapText="1"/>
      <protection hidden="1"/>
    </xf>
    <xf numFmtId="0" fontId="14" fillId="0" borderId="0" xfId="28" applyFont="1" applyBorder="1" applyAlignment="1" applyProtection="1">
      <alignment horizontal="center" vertical="center" wrapText="1"/>
      <protection hidden="1"/>
    </xf>
    <xf numFmtId="0" fontId="24" fillId="4" borderId="0" xfId="28" applyFont="1" applyFill="1" applyAlignment="1" applyProtection="1">
      <alignment horizontal="center" vertical="center"/>
      <protection hidden="1"/>
    </xf>
    <xf numFmtId="0" fontId="14" fillId="0" borderId="0" xfId="26" applyNumberFormat="1" applyFont="1" applyFill="1" applyBorder="1" applyAlignment="1" applyProtection="1">
      <alignment horizontal="justify" vertical="center" wrapText="1"/>
      <protection hidden="1"/>
    </xf>
    <xf numFmtId="0" fontId="15" fillId="0" borderId="0" xfId="28" applyFont="1" applyFill="1" applyAlignment="1" applyProtection="1">
      <alignment horizontal="left" vertical="top"/>
      <protection hidden="1"/>
    </xf>
    <xf numFmtId="0" fontId="14" fillId="0" borderId="14" xfId="28" applyFont="1" applyBorder="1" applyAlignment="1" applyProtection="1">
      <alignment horizontal="center" vertical="center" wrapText="1"/>
      <protection hidden="1"/>
    </xf>
    <xf numFmtId="0" fontId="14" fillId="0" borderId="15" xfId="28" applyFont="1" applyBorder="1" applyAlignment="1" applyProtection="1">
      <alignment horizontal="center" vertical="center" wrapText="1"/>
      <protection hidden="1"/>
    </xf>
    <xf numFmtId="172" fontId="14" fillId="0" borderId="11" xfId="28" applyNumberFormat="1" applyFont="1" applyBorder="1" applyAlignment="1" applyProtection="1">
      <alignment horizontal="center" vertical="center"/>
      <protection hidden="1"/>
    </xf>
    <xf numFmtId="172" fontId="14" fillId="0" borderId="13" xfId="28" applyNumberFormat="1" applyFont="1" applyBorder="1" applyAlignment="1" applyProtection="1">
      <alignment horizontal="center" vertical="center"/>
      <protection hidden="1"/>
    </xf>
    <xf numFmtId="0" fontId="4" fillId="0" borderId="4" xfId="28" applyFont="1" applyBorder="1" applyAlignment="1" applyProtection="1">
      <alignment horizontal="justify" vertical="center" wrapText="1"/>
      <protection hidden="1"/>
    </xf>
    <xf numFmtId="4" fontId="14" fillId="0" borderId="11" xfId="28" applyNumberFormat="1" applyFont="1" applyFill="1" applyBorder="1" applyAlignment="1" applyProtection="1">
      <alignment horizontal="center" vertical="center"/>
      <protection hidden="1"/>
    </xf>
    <xf numFmtId="4" fontId="14" fillId="0" borderId="13" xfId="28" applyNumberFormat="1" applyFont="1" applyFill="1" applyBorder="1" applyAlignment="1" applyProtection="1">
      <alignment horizontal="center" vertical="center"/>
      <protection hidden="1"/>
    </xf>
    <xf numFmtId="0" fontId="3" fillId="0" borderId="0" xfId="29" applyFont="1" applyFill="1" applyAlignment="1" applyProtection="1">
      <alignment horizontal="left" vertical="center"/>
      <protection hidden="1"/>
    </xf>
    <xf numFmtId="0" fontId="14" fillId="3" borderId="23" xfId="28" applyFont="1" applyFill="1" applyBorder="1" applyAlignment="1" applyProtection="1">
      <alignment horizontal="left" vertical="center" wrapText="1"/>
      <protection hidden="1"/>
    </xf>
    <xf numFmtId="0" fontId="0" fillId="0" borderId="25" xfId="28" applyFont="1" applyBorder="1" applyAlignment="1" applyProtection="1">
      <alignment horizontal="justify" vertical="center" wrapText="1"/>
      <protection hidden="1"/>
    </xf>
    <xf numFmtId="0" fontId="15" fillId="0" borderId="27" xfId="28" applyFont="1" applyBorder="1" applyAlignment="1" applyProtection="1">
      <alignment horizontal="justify" vertical="center" wrapText="1"/>
      <protection hidden="1"/>
    </xf>
    <xf numFmtId="0" fontId="4" fillId="0" borderId="25" xfId="28" applyFont="1" applyBorder="1" applyAlignment="1" applyProtection="1">
      <alignment horizontal="justify" vertical="center" wrapText="1"/>
      <protection hidden="1"/>
    </xf>
    <xf numFmtId="0" fontId="4" fillId="0" borderId="27" xfId="28" applyFont="1" applyBorder="1" applyAlignment="1" applyProtection="1">
      <alignment horizontal="justify" vertical="center" wrapText="1"/>
      <protection hidden="1"/>
    </xf>
    <xf numFmtId="0" fontId="14" fillId="0" borderId="4" xfId="28" applyFont="1" applyBorder="1" applyAlignment="1" applyProtection="1">
      <alignment horizontal="center" vertical="center"/>
      <protection hidden="1"/>
    </xf>
    <xf numFmtId="0" fontId="14" fillId="0" borderId="0" xfId="23" applyFont="1" applyAlignment="1" applyProtection="1">
      <alignment horizontal="left" vertical="center" indent="2"/>
      <protection hidden="1"/>
    </xf>
    <xf numFmtId="0" fontId="14" fillId="0" borderId="14" xfId="27" applyFont="1" applyBorder="1" applyAlignment="1" applyProtection="1">
      <alignment horizontal="justify" vertical="top"/>
      <protection hidden="1"/>
    </xf>
    <xf numFmtId="0" fontId="15" fillId="0" borderId="3" xfId="27" applyFont="1" applyBorder="1" applyAlignment="1" applyProtection="1">
      <alignment horizontal="justify" vertical="top"/>
      <protection hidden="1"/>
    </xf>
    <xf numFmtId="0" fontId="15" fillId="0" borderId="15" xfId="27" applyFont="1" applyBorder="1" applyAlignment="1" applyProtection="1">
      <alignment horizontal="justify" vertical="top"/>
      <protection hidden="1"/>
    </xf>
    <xf numFmtId="0" fontId="14" fillId="0" borderId="16" xfId="27" applyFont="1" applyBorder="1" applyAlignment="1" applyProtection="1">
      <alignment horizontal="justify" vertical="top"/>
      <protection hidden="1"/>
    </xf>
    <xf numFmtId="0" fontId="15" fillId="0" borderId="30" xfId="27" applyFont="1" applyBorder="1" applyAlignment="1" applyProtection="1">
      <alignment horizontal="justify" vertical="top"/>
      <protection hidden="1"/>
    </xf>
    <xf numFmtId="0" fontId="15" fillId="0" borderId="17" xfId="27" applyFont="1" applyBorder="1" applyAlignment="1" applyProtection="1">
      <alignment horizontal="justify" vertical="top"/>
      <protection hidden="1"/>
    </xf>
    <xf numFmtId="0" fontId="14" fillId="0" borderId="16" xfId="27" applyFont="1" applyBorder="1" applyAlignment="1" applyProtection="1">
      <alignment horizontal="justify" vertical="center"/>
      <protection hidden="1"/>
    </xf>
    <xf numFmtId="0" fontId="15" fillId="0" borderId="30" xfId="27" applyFont="1" applyBorder="1" applyAlignment="1" applyProtection="1">
      <alignment horizontal="justify" vertical="center"/>
      <protection hidden="1"/>
    </xf>
    <xf numFmtId="0" fontId="15" fillId="0" borderId="17" xfId="27" applyFont="1" applyBorder="1" applyAlignment="1" applyProtection="1">
      <alignment horizontal="justify" vertical="center"/>
      <protection hidden="1"/>
    </xf>
    <xf numFmtId="0" fontId="0" fillId="0" borderId="10" xfId="27" applyFont="1" applyBorder="1" applyAlignment="1" applyProtection="1">
      <alignment horizontal="justify" vertical="center"/>
      <protection hidden="1"/>
    </xf>
    <xf numFmtId="0" fontId="15" fillId="0" borderId="10" xfId="27" applyFont="1" applyBorder="1" applyAlignment="1" applyProtection="1">
      <alignment horizontal="justify" vertical="center"/>
      <protection hidden="1"/>
    </xf>
    <xf numFmtId="0" fontId="0" fillId="0" borderId="0" xfId="27" applyFont="1" applyBorder="1" applyAlignment="1" applyProtection="1">
      <alignment horizontal="justify" vertical="center"/>
      <protection hidden="1"/>
    </xf>
    <xf numFmtId="0" fontId="15" fillId="6" borderId="0" xfId="27" applyFont="1" applyFill="1" applyBorder="1" applyAlignment="1" applyProtection="1">
      <alignment horizontal="justify" vertical="top" wrapText="1"/>
      <protection locked="0" hidden="1"/>
    </xf>
    <xf numFmtId="0" fontId="15" fillId="0" borderId="0" xfId="27" applyFont="1" applyBorder="1" applyAlignment="1" applyProtection="1">
      <alignment horizontal="justify" vertical="center"/>
      <protection hidden="1"/>
    </xf>
    <xf numFmtId="0" fontId="14" fillId="5" borderId="0" xfId="27" applyNumberFormat="1" applyFont="1" applyFill="1" applyBorder="1" applyAlignment="1" applyProtection="1">
      <alignment horizontal="center" vertical="center" wrapText="1"/>
      <protection hidden="1"/>
    </xf>
    <xf numFmtId="0" fontId="14" fillId="0" borderId="0" xfId="0" applyFont="1" applyFill="1" applyAlignment="1" applyProtection="1">
      <alignment horizontal="center" vertical="center"/>
      <protection hidden="1"/>
    </xf>
    <xf numFmtId="0" fontId="14" fillId="0" borderId="0" xfId="0" applyNumberFormat="1" applyFont="1" applyFill="1" applyBorder="1" applyAlignment="1" applyProtection="1">
      <alignment horizontal="justify" vertical="top" wrapText="1"/>
      <protection hidden="1"/>
    </xf>
    <xf numFmtId="0" fontId="15" fillId="0" borderId="0" xfId="27" applyFont="1" applyAlignment="1" applyProtection="1">
      <alignment horizontal="justify" vertical="center"/>
      <protection hidden="1"/>
    </xf>
    <xf numFmtId="0" fontId="0" fillId="2" borderId="22" xfId="0" applyFont="1" applyFill="1" applyBorder="1" applyAlignment="1" applyProtection="1">
      <alignment vertical="top" wrapText="1"/>
      <protection locked="0"/>
    </xf>
    <xf numFmtId="0" fontId="40" fillId="2" borderId="22" xfId="0" applyFont="1" applyFill="1" applyBorder="1" applyAlignment="1" applyProtection="1">
      <alignment vertical="top" wrapText="1"/>
      <protection locked="0"/>
    </xf>
    <xf numFmtId="0" fontId="0" fillId="0" borderId="0" xfId="22" applyFont="1" applyAlignment="1" applyProtection="1">
      <alignment horizontal="justify" vertical="top"/>
    </xf>
    <xf numFmtId="0" fontId="40" fillId="0" borderId="0" xfId="22" applyFont="1" applyAlignment="1" applyProtection="1">
      <alignment horizontal="justify" vertical="top"/>
    </xf>
    <xf numFmtId="0" fontId="40" fillId="0" borderId="22" xfId="0" applyFont="1" applyBorder="1" applyAlignment="1" applyProtection="1">
      <alignment horizontal="left" vertical="center" indent="2"/>
    </xf>
    <xf numFmtId="0" fontId="40" fillId="0" borderId="31" xfId="0" applyFont="1" applyBorder="1" applyAlignment="1" applyProtection="1">
      <alignment horizontal="left" vertical="center" indent="2"/>
    </xf>
    <xf numFmtId="0" fontId="40" fillId="0" borderId="0" xfId="0" applyFont="1" applyBorder="1" applyAlignment="1" applyProtection="1">
      <alignment horizontal="left" vertical="center" indent="2"/>
    </xf>
    <xf numFmtId="173" fontId="14" fillId="0" borderId="0" xfId="22" applyNumberFormat="1" applyFont="1" applyAlignment="1" applyProtection="1">
      <alignment horizontal="left" vertical="center" indent="1"/>
    </xf>
    <xf numFmtId="0" fontId="34" fillId="0" borderId="0" xfId="22" quotePrefix="1" applyFont="1" applyAlignment="1" applyProtection="1">
      <alignment horizontal="center" vertical="center"/>
    </xf>
    <xf numFmtId="0" fontId="40" fillId="0" borderId="32" xfId="0" applyFont="1" applyBorder="1" applyAlignment="1" applyProtection="1">
      <alignment horizontal="justify" vertical="center" wrapText="1"/>
    </xf>
    <xf numFmtId="0" fontId="40" fillId="0" borderId="32" xfId="0" applyFont="1" applyBorder="1" applyAlignment="1" applyProtection="1">
      <alignment horizontal="left" vertical="center" indent="2"/>
    </xf>
    <xf numFmtId="0" fontId="14" fillId="0" borderId="0" xfId="22" applyFont="1" applyAlignment="1" applyProtection="1">
      <alignment horizontal="center" vertical="center"/>
    </xf>
    <xf numFmtId="0" fontId="40" fillId="2" borderId="0" xfId="22" applyFont="1" applyFill="1" applyAlignment="1" applyProtection="1">
      <alignment horizontal="left" vertical="center"/>
      <protection locked="0"/>
    </xf>
    <xf numFmtId="173" fontId="40" fillId="0" borderId="0" xfId="22" applyNumberFormat="1" applyFont="1" applyFill="1" applyAlignment="1" applyProtection="1">
      <alignment horizontal="left" vertical="center"/>
    </xf>
    <xf numFmtId="0" fontId="14" fillId="0" borderId="0" xfId="22" applyFont="1" applyAlignment="1" applyProtection="1">
      <alignment horizontal="justify" vertical="top"/>
    </xf>
    <xf numFmtId="0" fontId="0" fillId="0" borderId="0" xfId="22" applyFont="1" applyAlignment="1" applyProtection="1">
      <alignment horizontal="center" vertical="top"/>
    </xf>
    <xf numFmtId="0" fontId="40" fillId="0" borderId="0" xfId="22" applyFont="1" applyAlignment="1" applyProtection="1">
      <alignment horizontal="center" vertical="top"/>
    </xf>
    <xf numFmtId="0" fontId="40" fillId="0" borderId="0" xfId="22" applyFont="1" applyAlignment="1" applyProtection="1">
      <alignment horizontal="justify" vertical="center"/>
    </xf>
    <xf numFmtId="0" fontId="14" fillId="0" borderId="0" xfId="22" applyFont="1" applyAlignment="1" applyProtection="1">
      <alignment horizontal="justify" vertical="center"/>
    </xf>
    <xf numFmtId="4" fontId="0" fillId="0" borderId="0" xfId="22" applyNumberFormat="1" applyFont="1" applyAlignment="1" applyProtection="1">
      <alignment horizontal="left" vertical="top" wrapText="1"/>
    </xf>
    <xf numFmtId="0" fontId="0" fillId="0" borderId="0" xfId="22" applyFont="1" applyAlignment="1" applyProtection="1">
      <alignment horizontal="left" vertical="top" wrapText="1"/>
    </xf>
    <xf numFmtId="2" fontId="30" fillId="0" borderId="0" xfId="25" applyNumberFormat="1" applyFont="1" applyFill="1" applyBorder="1" applyAlignment="1" applyProtection="1">
      <alignment horizontal="left" vertical="center"/>
      <protection hidden="1"/>
    </xf>
  </cellXfs>
  <cellStyles count="41">
    <cellStyle name="75" xfId="1"/>
    <cellStyle name="ÅëÈ­ [0]_±âÅ¸" xfId="2"/>
    <cellStyle name="ÅëÈ­_±âÅ¸" xfId="3"/>
    <cellStyle name="ÄÞ¸¶ [0]_±âÅ¸" xfId="4"/>
    <cellStyle name="ÄÞ¸¶_±âÅ¸" xfId="5"/>
    <cellStyle name="Ç¥ÁØ_¿¬°£´©°è¿¹»ó" xfId="6"/>
    <cellStyle name="Comma  - Style1" xfId="7"/>
    <cellStyle name="Comma  - Style2" xfId="8"/>
    <cellStyle name="Comma  - Style3" xfId="9"/>
    <cellStyle name="Comma  - Style4" xfId="10"/>
    <cellStyle name="Comma  - Style5" xfId="11"/>
    <cellStyle name="Comma  - Style6" xfId="12"/>
    <cellStyle name="Comma  - Style7" xfId="13"/>
    <cellStyle name="Comma  - Style8" xfId="14"/>
    <cellStyle name="Comma 2" xfId="15"/>
    <cellStyle name="Formula" xfId="16"/>
    <cellStyle name="Header1" xfId="17"/>
    <cellStyle name="Header2" xfId="18"/>
    <cellStyle name="Hypertextový odkaz" xfId="19"/>
    <cellStyle name="no dec" xfId="20"/>
    <cellStyle name="Normal" xfId="0" builtinId="0"/>
    <cellStyle name="Normal - Style1" xfId="21"/>
    <cellStyle name="Normal 2" xfId="39"/>
    <cellStyle name="Normal 5" xfId="37"/>
    <cellStyle name="Normal 74" xfId="38"/>
    <cellStyle name="Normal_Annexures TW 04" xfId="22"/>
    <cellStyle name="Normal_Annexures TW 04 2" xfId="23"/>
    <cellStyle name="Normal_Attach 3(JV)" xfId="24"/>
    <cellStyle name="Normal_Attacments TW 04 2" xfId="40"/>
    <cellStyle name="Normal_Entertainment Form" xfId="25"/>
    <cellStyle name="Normal_pgcil-tivim-pricesched" xfId="26"/>
    <cellStyle name="Normal_PRICE SCHEDULE-4 to 6-A4 2" xfId="27"/>
    <cellStyle name="Normal_Price_Schedules for Insulator Package Rev-01" xfId="28"/>
    <cellStyle name="Normal_PRICE-SCHE Bihar-Rev-2-corrections" xfId="29"/>
    <cellStyle name="Normal_PRICE-SCHE Bihar-Rev-2-corrections_Annexures TW 04" xfId="30"/>
    <cellStyle name="Normal_PRICE-SCHE Bihar-Rev-2-corrections_Price_Schedules for Insulator Package Rev-01" xfId="31"/>
    <cellStyle name="Normal_Sch-1" xfId="32"/>
    <cellStyle name="Normal_Sheet1" xfId="33"/>
    <cellStyle name="Popis" xfId="34"/>
    <cellStyle name="Sledovaný hypertextový odkaz" xfId="35"/>
    <cellStyle name="Standard_BS14" xfId="36"/>
  </cellStyles>
  <dxfs count="9">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9"/>
      </font>
      <fill>
        <patternFill patternType="none">
          <bgColor indexed="65"/>
        </patternFill>
      </fill>
      <border>
        <left/>
        <right/>
        <top/>
        <bottom/>
      </border>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1.png"/><Relationship Id="rId1" Type="http://schemas.openxmlformats.org/officeDocument/2006/relationships/hyperlink" Target="#'Names of Bidder'!A1"/><Relationship Id="rId4" Type="http://schemas.openxmlformats.org/officeDocument/2006/relationships/hyperlink" Target="#Cover_1!A1"/></Relationships>
</file>

<file path=xl/drawings/_rels/drawing4.xml.rels><?xml version="1.0" encoding="UTF-8" standalone="yes"?>
<Relationships xmlns="http://schemas.openxmlformats.org/package/2006/relationships"><Relationship Id="rId2" Type="http://schemas.openxmlformats.org/officeDocument/2006/relationships/hyperlink" Target="#'Sch-1'!Print_Area"/><Relationship Id="rId1" Type="http://schemas.openxmlformats.org/officeDocument/2006/relationships/hyperlink" Target="#'Attach 4'!A1"/></Relationships>
</file>

<file path=xl/drawings/_rels/drawing5.xml.rels><?xml version="1.0" encoding="UTF-8" standalone="yes"?>
<Relationships xmlns="http://schemas.openxmlformats.org/package/2006/relationships"><Relationship Id="rId1" Type="http://schemas.openxmlformats.org/officeDocument/2006/relationships/hyperlink" Target="#'Bid Form 2nd Envelope'!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82983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3362325"/>
          <a:ext cx="619125" cy="733425"/>
        </a:xfrm>
        <a:prstGeom prst="rect">
          <a:avLst/>
        </a:prstGeom>
        <a:noFill/>
        <a:ln w="9525">
          <a:noFill/>
          <a:miter lim="800000"/>
          <a:headEnd/>
          <a:tailEnd/>
        </a:ln>
      </xdr:spPr>
    </xdr:pic>
    <xdr:clientData/>
  </xdr:twoCellAnchor>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2" tooltip="Skip Instructions &amp;  Proceed"/>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829832" name="AutoShape 6"/>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829833" name="AutoShape 7"/>
        <xdr:cNvSpPr>
          <a:spLocks noChangeArrowheads="1"/>
        </xdr:cNvSpPr>
      </xdr:nvSpPr>
      <xdr:spPr bwMode="auto">
        <a:xfrm>
          <a:off x="8362950" y="379095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829834" name="AutoShape 8"/>
        <xdr:cNvSpPr>
          <a:spLocks noChangeArrowheads="1"/>
        </xdr:cNvSpPr>
      </xdr:nvSpPr>
      <xdr:spPr bwMode="auto">
        <a:xfrm>
          <a:off x="104775" y="379095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829835" name="AutoShape 9"/>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3" tooltip="Click For Detailed General Instructions"/>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11</xdr:row>
      <xdr:rowOff>123825</xdr:rowOff>
    </xdr:from>
    <xdr:to>
      <xdr:col>4</xdr:col>
      <xdr:colOff>752475</xdr:colOff>
      <xdr:row>14</xdr:row>
      <xdr:rowOff>47625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3886200"/>
          <a:ext cx="619125" cy="733425"/>
        </a:xfrm>
        <a:prstGeom prst="rect">
          <a:avLst/>
        </a:prstGeom>
        <a:noFill/>
        <a:ln w="9525">
          <a:noFill/>
          <a:miter lim="800000"/>
          <a:headEnd/>
          <a:tailEnd/>
        </a:ln>
      </xdr:spPr>
    </xdr:pic>
    <xdr:clientData/>
  </xdr:twoCellAnchor>
  <xdr:twoCellAnchor>
    <xdr:from>
      <xdr:col>3</xdr:col>
      <xdr:colOff>9525</xdr:colOff>
      <xdr:row>9</xdr:row>
      <xdr:rowOff>28575</xdr:rowOff>
    </xdr:from>
    <xdr:to>
      <xdr:col>4</xdr:col>
      <xdr:colOff>838200</xdr:colOff>
      <xdr:row>10</xdr:row>
      <xdr:rowOff>66675</xdr:rowOff>
    </xdr:to>
    <xdr:sp macro="" textlink="">
      <xdr:nvSpPr>
        <xdr:cNvPr id="3" name="Text Box 2">
          <a:hlinkClick xmlns:r="http://schemas.openxmlformats.org/officeDocument/2006/relationships" r:id="rId2" tooltip="Click Here to Proceed"/>
        </xdr:cNvPr>
        <xdr:cNvSpPr txBox="1">
          <a:spLocks noChangeArrowheads="1"/>
        </xdr:cNvSpPr>
      </xdr:nvSpPr>
      <xdr:spPr bwMode="auto">
        <a:xfrm>
          <a:off x="4457700" y="3467100"/>
          <a:ext cx="3771900" cy="266700"/>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0"/>
          <a:r>
            <a:rPr lang="en-US" sz="1100" b="1" i="0" baseline="0">
              <a:effectLst/>
              <a:latin typeface="+mn-lt"/>
              <a:ea typeface="+mn-ea"/>
              <a:cs typeface="+mn-cs"/>
            </a:rPr>
            <a:t>Click to skip Instructions &amp; Proceed</a:t>
          </a:r>
          <a:endParaRPr lang="en-US" sz="1200">
            <a:effectLst/>
          </a:endParaRPr>
        </a:p>
      </xdr:txBody>
    </xdr:sp>
    <xdr:clientData/>
  </xdr:twoCellAnchor>
  <xdr:twoCellAnchor>
    <xdr:from>
      <xdr:col>1</xdr:col>
      <xdr:colOff>19050</xdr:colOff>
      <xdr:row>9</xdr:row>
      <xdr:rowOff>28575</xdr:rowOff>
    </xdr:from>
    <xdr:to>
      <xdr:col>3</xdr:col>
      <xdr:colOff>0</xdr:colOff>
      <xdr:row>10</xdr:row>
      <xdr:rowOff>66675</xdr:rowOff>
    </xdr:to>
    <xdr:sp macro="" textlink="">
      <xdr:nvSpPr>
        <xdr:cNvPr id="4" name="Text Box 2">
          <a:hlinkClick xmlns:r="http://schemas.openxmlformats.org/officeDocument/2006/relationships" r:id="rId3" tooltip="Click Here to Proceed"/>
        </xdr:cNvPr>
        <xdr:cNvSpPr txBox="1">
          <a:spLocks noChangeArrowheads="1"/>
        </xdr:cNvSpPr>
      </xdr:nvSpPr>
      <xdr:spPr bwMode="auto">
        <a:xfrm>
          <a:off x="676275" y="3467100"/>
          <a:ext cx="3771900" cy="266700"/>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for</a:t>
          </a:r>
          <a:r>
            <a:rPr lang="en-US" sz="1200" b="1" i="0" strike="noStrike" baseline="0">
              <a:solidFill>
                <a:srgbClr val="000000"/>
              </a:solidFill>
              <a:latin typeface="Book Antiqua"/>
            </a:rPr>
            <a:t> Detailed general Instructions</a:t>
          </a:r>
          <a:endParaRPr lang="en-US" sz="1200" b="1" i="0" strike="noStrike">
            <a:solidFill>
              <a:srgbClr val="000000"/>
            </a:solidFill>
            <a:latin typeface="Book Antiqu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 name="Group 1">
          <a:hlinkClick xmlns:r="http://schemas.openxmlformats.org/officeDocument/2006/relationships" r:id="rId1" tooltip="Click to Proceed"/>
        </xdr:cNvPr>
        <xdr:cNvGrpSpPr>
          <a:grpSpLocks/>
        </xdr:cNvGrpSpPr>
      </xdr:nvGrpSpPr>
      <xdr:grpSpPr bwMode="auto">
        <a:xfrm>
          <a:off x="7158878" y="57150"/>
          <a:ext cx="1209675" cy="767043"/>
          <a:chOff x="804" y="5"/>
          <a:chExt cx="116" cy="73"/>
        </a:xfrm>
      </xdr:grpSpPr>
      <xdr:sp macro="" textlink="">
        <xdr:nvSpPr>
          <xdr:cNvPr id="3" name="AutoShape 2"/>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55</xdr:row>
      <xdr:rowOff>0</xdr:rowOff>
    </xdr:from>
    <xdr:to>
      <xdr:col>2</xdr:col>
      <xdr:colOff>4981575</xdr:colOff>
      <xdr:row>55</xdr:row>
      <xdr:rowOff>0</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1401127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4</xdr:row>
      <xdr:rowOff>0</xdr:rowOff>
    </xdr:from>
    <xdr:to>
      <xdr:col>3</xdr:col>
      <xdr:colOff>1977278</xdr:colOff>
      <xdr:row>5</xdr:row>
      <xdr:rowOff>157443</xdr:rowOff>
    </xdr:to>
    <xdr:grpSp>
      <xdr:nvGrpSpPr>
        <xdr:cNvPr id="6" name="Group 14">
          <a:hlinkClick xmlns:r="http://schemas.openxmlformats.org/officeDocument/2006/relationships" r:id="rId3" tooltip="Back to Cover"/>
        </xdr:cNvPr>
        <xdr:cNvGrpSpPr>
          <a:grpSpLocks/>
        </xdr:cNvGrpSpPr>
      </xdr:nvGrpSpPr>
      <xdr:grpSpPr bwMode="auto">
        <a:xfrm>
          <a:off x="6958853" y="1243853"/>
          <a:ext cx="1977278" cy="639296"/>
          <a:chOff x="711" y="6"/>
          <a:chExt cx="125" cy="73"/>
        </a:xfrm>
      </xdr:grpSpPr>
      <xdr:sp macro="" textlink="">
        <xdr:nvSpPr>
          <xdr:cNvPr id="7" name="AutoShape 8"/>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 name="Text Box 9">
            <a:hlinkClick xmlns:r="http://schemas.openxmlformats.org/officeDocument/2006/relationships" r:id="rId4"/>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2" name="Group 1">
          <a:hlinkClick xmlns:r="http://schemas.openxmlformats.org/officeDocument/2006/relationships" r:id="rId1" tooltip="Click for Next Attachment"/>
        </xdr:cNvPr>
        <xdr:cNvGrpSpPr>
          <a:grpSpLocks/>
        </xdr:cNvGrpSpPr>
      </xdr:nvGrpSpPr>
      <xdr:grpSpPr bwMode="auto">
        <a:xfrm>
          <a:off x="7373471" y="0"/>
          <a:ext cx="1109942" cy="851087"/>
          <a:chOff x="738" y="5"/>
          <a:chExt cx="116" cy="73"/>
        </a:xfrm>
      </xdr:grpSpPr>
      <xdr:sp macro="" textlink="">
        <xdr:nvSpPr>
          <xdr:cNvPr id="3" name="AutoShape 2"/>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xdr:cNvPr>
          <xdr:cNvSpPr txBox="1">
            <a:spLocks noChangeArrowheads="1"/>
          </xdr:cNvSpPr>
        </xdr:nvSpPr>
        <xdr:spPr bwMode="auto">
          <a:xfrm>
            <a:off x="754" y="20"/>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Sch-1</a:t>
            </a:r>
          </a:p>
          <a:p>
            <a:pPr algn="ctr" rtl="1">
              <a:defRPr sz="1000"/>
            </a:pPr>
            <a:endParaRPr lang="en-US" sz="1000" b="0" i="0" strike="noStrike">
              <a:solidFill>
                <a:srgbClr val="000000"/>
              </a:solidFill>
              <a:latin typeface="Book Antiqua"/>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11</xdr:col>
      <xdr:colOff>676275</xdr:colOff>
      <xdr:row>3</xdr:row>
      <xdr:rowOff>0</xdr:rowOff>
    </xdr:to>
    <xdr:grpSp>
      <xdr:nvGrpSpPr>
        <xdr:cNvPr id="20892" name="Group 4">
          <a:hlinkClick xmlns:r="http://schemas.openxmlformats.org/officeDocument/2006/relationships" r:id="rId1" tooltip="Click for Bid Form"/>
        </xdr:cNvPr>
        <xdr:cNvGrpSpPr>
          <a:grpSpLocks/>
        </xdr:cNvGrpSpPr>
      </xdr:nvGrpSpPr>
      <xdr:grpSpPr bwMode="auto">
        <a:xfrm>
          <a:off x="7734860" y="19050"/>
          <a:ext cx="5279091" cy="933450"/>
          <a:chOff x="784" y="2"/>
          <a:chExt cx="116" cy="73"/>
        </a:xfrm>
      </xdr:grpSpPr>
      <xdr:sp macro="" textlink="">
        <xdr:nvSpPr>
          <xdr:cNvPr id="20893" name="AutoShape 2"/>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xdr:cNvSpPr txBox="1">
            <a:spLocks noChangeArrowheads="1"/>
          </xdr:cNvSpPr>
        </xdr:nvSpPr>
        <xdr:spPr bwMode="auto">
          <a:xfrm>
            <a:off x="7477125" y="123034425"/>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HQ%20AWARDED%20PACKAGES/OPEN%20TENDERS/E-Tendering/I-2597%20Procurement%20of%20Battery%20bank%20for%20Dalkhola%20and%20Behrampore%20substation/Bid%20Docs/Bid%20Docs/Vol%20III/8-Attachment%20and%20Bid%20Forms%20Vol-I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mp;M\Tower%20Procurement\OT-Multiregion-2017\Bidding%20Document\Bid%20Documnet-Part-A\Vol-IB\Second%20Envelope-Price%20Schedule-Vol-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Attach 3(JV)"/>
      <sheetName val="Names of Bidder"/>
      <sheetName val="Attch 3(QR)"/>
      <sheetName val="Attach 3 (QR)"/>
      <sheetName val="Attach 4"/>
      <sheetName val="Attach 4 (A)"/>
      <sheetName val="Attach 4 (B)"/>
      <sheetName val="Attach 5"/>
      <sheetName val="Attach 5A"/>
      <sheetName val="Attach 6 (C)"/>
      <sheetName val="Attach 6 (T)"/>
      <sheetName val="Attach 7"/>
      <sheetName val="Attach 8"/>
      <sheetName val="Attach 9"/>
      <sheetName val="Attach 10"/>
      <sheetName val="Attach 11"/>
      <sheetName val="Attach 12"/>
      <sheetName val="Attach 13"/>
      <sheetName val="Attach 14-IP"/>
      <sheetName val="Attach 14 IP"/>
      <sheetName val="Attach 15"/>
      <sheetName val="Attach 16"/>
      <sheetName val="Attach 17"/>
      <sheetName val="Attach 18"/>
      <sheetName val="Attach 19"/>
      <sheetName val="Attach 20"/>
      <sheetName val="Attach 21 MII"/>
      <sheetName val="Attach 22"/>
      <sheetName val="Bid Form 1st Envelope"/>
      <sheetName val="e-Form"/>
      <sheetName val="N to W"/>
    </sheetNames>
    <sheetDataSet>
      <sheetData sheetId="0">
        <row r="1">
          <cell r="B1" t="str">
            <v>Procurement of New Battery Bank sets at Dalkhola and Berhampore substations in ER-II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3 "/>
      <sheetName val="Sch-3 Dis"/>
      <sheetName val="Sch-4"/>
      <sheetName val="Sch-1A"/>
      <sheetName val="Sch-2A"/>
      <sheetName val="Sch-5 Dis"/>
      <sheetName val="Discount"/>
      <sheetName val="Sch-2A After Discount"/>
      <sheetName val="Sch-7"/>
      <sheetName val="Sch-7 Dis"/>
      <sheetName val="Other Taxes &amp; Duties"/>
      <sheetName val="Bid Form 2nd Envelope"/>
      <sheetName val="Q &amp; C"/>
      <sheetName val="T &amp; D"/>
      <sheetName val="N to W"/>
    </sheetNames>
    <sheetDataSet>
      <sheetData sheetId="0"/>
      <sheetData sheetId="1">
        <row r="3">
          <cell r="B3" t="str">
            <v>Tender Enquiry Ref No.: N1/C&amp;M/17-18/13 Dated 20/07/2017</v>
          </cell>
        </row>
      </sheetData>
      <sheetData sheetId="2"/>
      <sheetData sheetId="3"/>
      <sheetData sheetId="4">
        <row r="6">
          <cell r="A6" t="str">
            <v xml:space="preserve">Bidder’s Name and Address </v>
          </cell>
        </row>
        <row r="7">
          <cell r="A7"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63.bin"/><Relationship Id="rId13" Type="http://schemas.openxmlformats.org/officeDocument/2006/relationships/printerSettings" Target="../printerSettings/printerSettings68.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12" Type="http://schemas.openxmlformats.org/officeDocument/2006/relationships/printerSettings" Target="../printerSettings/printerSettings67.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5" Type="http://schemas.openxmlformats.org/officeDocument/2006/relationships/printerSettings" Target="../printerSettings/printerSettings60.bin"/><Relationship Id="rId10" Type="http://schemas.openxmlformats.org/officeDocument/2006/relationships/printerSettings" Target="../printerSettings/printerSettings65.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 Id="rId14" Type="http://schemas.openxmlformats.org/officeDocument/2006/relationships/printerSettings" Target="../printerSettings/printerSettings6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77.bin"/><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12" Type="http://schemas.openxmlformats.org/officeDocument/2006/relationships/drawing" Target="../drawings/drawing5.xml"/><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11" Type="http://schemas.openxmlformats.org/officeDocument/2006/relationships/printerSettings" Target="../printerSettings/printerSettings80.bin"/><Relationship Id="rId5" Type="http://schemas.openxmlformats.org/officeDocument/2006/relationships/printerSettings" Target="../printerSettings/printerSettings74.bin"/><Relationship Id="rId10" Type="http://schemas.openxmlformats.org/officeDocument/2006/relationships/printerSettings" Target="../printerSettings/printerSettings79.bin"/><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99.bin"/><Relationship Id="rId13" Type="http://schemas.openxmlformats.org/officeDocument/2006/relationships/printerSettings" Target="../printerSettings/printerSettings104.bin"/><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12" Type="http://schemas.openxmlformats.org/officeDocument/2006/relationships/printerSettings" Target="../printerSettings/printerSettings103.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11" Type="http://schemas.openxmlformats.org/officeDocument/2006/relationships/printerSettings" Target="../printerSettings/printerSettings102.bin"/><Relationship Id="rId5" Type="http://schemas.openxmlformats.org/officeDocument/2006/relationships/printerSettings" Target="../printerSettings/printerSettings96.bin"/><Relationship Id="rId10" Type="http://schemas.openxmlformats.org/officeDocument/2006/relationships/printerSettings" Target="../printerSettings/printerSettings101.bin"/><Relationship Id="rId4" Type="http://schemas.openxmlformats.org/officeDocument/2006/relationships/printerSettings" Target="../printerSettings/printerSettings95.bin"/><Relationship Id="rId9" Type="http://schemas.openxmlformats.org/officeDocument/2006/relationships/printerSettings" Target="../printerSettings/printerSettings100.bin"/><Relationship Id="rId14" Type="http://schemas.openxmlformats.org/officeDocument/2006/relationships/printerSettings" Target="../printerSettings/printerSettings105.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2.bin"/><Relationship Id="rId13" Type="http://schemas.openxmlformats.org/officeDocument/2006/relationships/printerSettings" Target="../printerSettings/printerSettings17.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12" Type="http://schemas.openxmlformats.org/officeDocument/2006/relationships/printerSettings" Target="../printerSettings/printerSettings16.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11" Type="http://schemas.openxmlformats.org/officeDocument/2006/relationships/printerSettings" Target="../printerSettings/printerSettings15.bin"/><Relationship Id="rId5" Type="http://schemas.openxmlformats.org/officeDocument/2006/relationships/printerSettings" Target="../printerSettings/printerSettings9.bin"/><Relationship Id="rId15" Type="http://schemas.openxmlformats.org/officeDocument/2006/relationships/drawing" Target="../drawings/drawing1.xml"/><Relationship Id="rId10" Type="http://schemas.openxmlformats.org/officeDocument/2006/relationships/printerSettings" Target="../printerSettings/printerSettings14.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 Id="rId14"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9.bin"/><Relationship Id="rId13" Type="http://schemas.openxmlformats.org/officeDocument/2006/relationships/printerSettings" Target="../printerSettings/printerSettings34.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12" Type="http://schemas.openxmlformats.org/officeDocument/2006/relationships/printerSettings" Target="../printerSettings/printerSettings33.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11" Type="http://schemas.openxmlformats.org/officeDocument/2006/relationships/printerSettings" Target="../printerSettings/printerSettings32.bin"/><Relationship Id="rId5" Type="http://schemas.openxmlformats.org/officeDocument/2006/relationships/printerSettings" Target="../printerSettings/printerSettings26.bin"/><Relationship Id="rId10" Type="http://schemas.openxmlformats.org/officeDocument/2006/relationships/printerSettings" Target="../printerSettings/printerSettings31.bin"/><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 Id="rId14" Type="http://schemas.openxmlformats.org/officeDocument/2006/relationships/printerSettings" Target="../printerSettings/printerSettings3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2"/>
  <sheetViews>
    <sheetView workbookViewId="0">
      <selection activeCell="B3" sqref="B3"/>
    </sheetView>
  </sheetViews>
  <sheetFormatPr defaultRowHeight="16.5"/>
  <cols>
    <col min="1" max="1" width="27.5" customWidth="1"/>
    <col min="2" max="2" width="71.875" customWidth="1"/>
  </cols>
  <sheetData>
    <row r="1" spans="1:2" ht="33">
      <c r="A1" s="67" t="s">
        <v>174</v>
      </c>
      <c r="B1" s="79" t="s">
        <v>343</v>
      </c>
    </row>
    <row r="2" spans="1:2">
      <c r="A2" t="s">
        <v>317</v>
      </c>
      <c r="B2" t="s">
        <v>393</v>
      </c>
    </row>
  </sheetData>
  <sheetProtection selectLockedCells="1" selectUnlockedCells="1"/>
  <customSheetViews>
    <customSheetView guid="{7E37D0FD-9786-4A30-A877-91D7F3F2D059}" state="hidden">
      <selection activeCell="D12" sqref="D12"/>
      <pageMargins left="0.75" right="0.75" top="1" bottom="1" header="0.5" footer="0.5"/>
      <pageSetup orientation="portrait" r:id="rId1"/>
      <headerFooter alignWithMargins="0"/>
    </customSheetView>
    <customSheetView guid="{F9C63928-D54C-449A-864F-E2728613909C}" state="hidden">
      <selection activeCell="B14" sqref="B14"/>
      <pageMargins left="0.75" right="0.75" top="1" bottom="1" header="0.5" footer="0.5"/>
      <headerFooter alignWithMargins="0"/>
    </customSheetView>
    <customSheetView guid="{20CBBF41-A202-4892-A83D-52713C1F8A9E}" state="hidden">
      <selection activeCell="A17" sqref="A17"/>
      <pageMargins left="0.75" right="0.75" top="1" bottom="1" header="0.5" footer="0.5"/>
      <headerFooter alignWithMargins="0"/>
    </customSheetView>
    <customSheetView guid="{6269FB24-FD69-4B06-B4F9-A51A4D37F8E4}" state="hidden">
      <selection activeCell="A17" sqref="A17"/>
      <pageMargins left="0.75" right="0.75" top="1" bottom="1" header="0.5" footer="0.5"/>
      <headerFooter alignWithMargins="0"/>
    </customSheetView>
    <customSheetView guid="{0DD8F97D-8C07-4CD0-8FF9-3A2505F13748}" state="hidden">
      <selection activeCell="B6" sqref="B6"/>
      <pageMargins left="0.75" right="0.75" top="1" bottom="1" header="0.5" footer="0.5"/>
      <headerFooter alignWithMargins="0"/>
    </customSheetView>
    <customSheetView guid="{F42F111F-1008-4984-B8EF-A2028972CD6B}">
      <selection activeCell="B3" sqref="B3"/>
      <pageMargins left="0.75" right="0.75" top="1" bottom="1" header="0.5" footer="0.5"/>
      <headerFooter alignWithMargins="0"/>
    </customSheetView>
    <customSheetView guid="{27A45B7A-04F2-4516-B80B-5ED0825D4ED3}" state="hidden">
      <selection activeCell="B5" sqref="B5"/>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14D7F02E-BCCA-4517-ABC7-537FF4AEB67A}" state="hidden">
      <selection activeCell="B5" sqref="B5"/>
      <pageMargins left="0.75" right="0.75" top="1" bottom="1" header="0.5" footer="0.5"/>
      <headerFooter alignWithMargins="0"/>
    </customSheetView>
    <customSheetView guid="{76EF76C6-407E-4B5E-855E-3AC1614CD1AB}" state="hidden">
      <selection activeCell="C5" sqref="C5"/>
      <pageMargins left="0.75" right="0.75" top="1" bottom="1" header="0.5" footer="0.5"/>
      <headerFooter alignWithMargins="0"/>
    </customSheetView>
    <customSheetView guid="{4C2A6BCE-1067-41DA-B8E4-030BD18363EA}" state="hidden">
      <selection activeCell="B11" sqref="B11"/>
      <pageMargins left="0.75" right="0.75" top="1" bottom="1" header="0.5" footer="0.5"/>
      <pageSetup orientation="portrait" r:id="rId2"/>
      <headerFooter alignWithMargins="0"/>
    </customSheetView>
    <customSheetView guid="{521B9B62-B5E4-4E18-A682-03EC47CAA2D7}" state="hidden">
      <selection activeCell="D12" sqref="D12"/>
      <pageMargins left="0.75" right="0.75" top="1" bottom="1" header="0.5" footer="0.5"/>
      <pageSetup orientation="portrait" r:id="rId3"/>
      <headerFooter alignWithMargins="0"/>
    </customSheetView>
  </customSheetViews>
  <phoneticPr fontId="26" type="noConversion"/>
  <pageMargins left="0.75" right="0.75" top="1" bottom="1" header="0.5" footer="0.5"/>
  <pageSetup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53"/>
  </sheetPr>
  <dimension ref="A1:AT107"/>
  <sheetViews>
    <sheetView showGridLines="0" view="pageBreakPreview" topLeftCell="A10" zoomScale="70" zoomScaleSheetLayoutView="70" workbookViewId="0">
      <selection activeCell="I19" sqref="I19"/>
    </sheetView>
  </sheetViews>
  <sheetFormatPr defaultRowHeight="12.75"/>
  <cols>
    <col min="1" max="1" width="8.125" style="225" customWidth="1"/>
    <col min="2" max="2" width="44.625" style="226" customWidth="1"/>
    <col min="3" max="3" width="10.75" style="226" customWidth="1"/>
    <col min="4" max="4" width="4.75" style="227" customWidth="1"/>
    <col min="5" max="5" width="9.625" style="225" customWidth="1"/>
    <col min="6" max="7" width="11.75" style="227" customWidth="1"/>
    <col min="8" max="8" width="8.75" style="227" customWidth="1"/>
    <col min="9" max="9" width="14.625" style="227" customWidth="1"/>
    <col min="10" max="10" width="18.5" style="227" customWidth="1"/>
    <col min="11" max="11" width="22.875" style="227" customWidth="1"/>
    <col min="12" max="12" width="9.375" style="206" hidden="1" customWidth="1"/>
    <col min="13" max="13" width="16" style="252" hidden="1" customWidth="1"/>
    <col min="14" max="14" width="6.5" style="252" hidden="1" customWidth="1"/>
    <col min="15" max="15" width="9" style="252" hidden="1" customWidth="1"/>
    <col min="16" max="16" width="9" style="254" hidden="1" customWidth="1"/>
    <col min="17" max="18" width="17.625" style="254" hidden="1" customWidth="1"/>
    <col min="19" max="19" width="9" style="208" hidden="1" customWidth="1"/>
    <col min="20" max="20" width="15.625" style="254" hidden="1" customWidth="1"/>
    <col min="21" max="21" width="17.125" style="254" hidden="1" customWidth="1"/>
    <col min="22" max="22" width="9" style="254" hidden="1" customWidth="1"/>
    <col min="23" max="31" width="9" style="255"/>
    <col min="32" max="42" width="9" style="256"/>
    <col min="43" max="16384" width="9" style="252"/>
  </cols>
  <sheetData>
    <row r="1" spans="1:46" s="207" customFormat="1" ht="18" customHeight="1">
      <c r="A1" s="201" t="str">
        <f>Cover!B3</f>
        <v>ER-II/KOL/CS/I-2597/Rfx-5002001519 DATED 11.01.2021</v>
      </c>
      <c r="B1" s="202"/>
      <c r="C1" s="202"/>
      <c r="D1" s="203"/>
      <c r="E1" s="203"/>
      <c r="F1" s="203"/>
      <c r="G1" s="203"/>
      <c r="H1" s="203"/>
      <c r="I1" s="203"/>
      <c r="J1" s="204"/>
      <c r="K1" s="205" t="s">
        <v>307</v>
      </c>
      <c r="L1" s="206"/>
      <c r="P1" s="208"/>
      <c r="Q1" s="208"/>
      <c r="R1" s="208"/>
      <c r="S1" s="208"/>
      <c r="T1" s="208"/>
      <c r="U1" s="208"/>
      <c r="V1" s="208"/>
      <c r="W1" s="209"/>
      <c r="X1" s="209"/>
      <c r="Y1" s="209"/>
      <c r="Z1" s="209"/>
      <c r="AA1" s="209"/>
      <c r="AB1" s="209"/>
      <c r="AC1" s="209"/>
      <c r="AD1" s="209"/>
      <c r="AE1" s="209"/>
      <c r="AF1" s="206"/>
      <c r="AG1" s="206"/>
      <c r="AH1" s="206"/>
      <c r="AI1" s="206"/>
      <c r="AJ1" s="206"/>
      <c r="AK1" s="206"/>
      <c r="AL1" s="206"/>
      <c r="AM1" s="206"/>
      <c r="AN1" s="206"/>
      <c r="AO1" s="206"/>
      <c r="AP1" s="206"/>
    </row>
    <row r="2" spans="1:46" s="207" customFormat="1" ht="15" customHeight="1">
      <c r="A2" s="210"/>
      <c r="B2" s="211"/>
      <c r="C2" s="211"/>
      <c r="D2" s="212"/>
      <c r="E2" s="212"/>
      <c r="F2" s="212"/>
      <c r="G2" s="212"/>
      <c r="H2" s="212"/>
      <c r="I2" s="212"/>
      <c r="J2" s="213"/>
      <c r="K2" s="213"/>
      <c r="L2" s="214"/>
      <c r="P2" s="208"/>
      <c r="Q2" s="208"/>
      <c r="R2" s="208"/>
      <c r="S2" s="208"/>
      <c r="T2" s="208"/>
      <c r="U2" s="208"/>
      <c r="V2" s="208"/>
      <c r="W2" s="209"/>
      <c r="X2" s="209"/>
      <c r="Y2" s="209"/>
      <c r="Z2" s="209"/>
      <c r="AA2" s="209"/>
      <c r="AB2" s="209"/>
      <c r="AC2" s="209"/>
      <c r="AD2" s="209"/>
      <c r="AE2" s="209"/>
      <c r="AF2" s="206"/>
      <c r="AG2" s="206"/>
      <c r="AH2" s="206"/>
      <c r="AI2" s="206"/>
      <c r="AJ2" s="206"/>
      <c r="AK2" s="206"/>
      <c r="AL2" s="206"/>
      <c r="AM2" s="206"/>
      <c r="AN2" s="206"/>
      <c r="AO2" s="206"/>
      <c r="AP2" s="206"/>
    </row>
    <row r="3" spans="1:46" s="207" customFormat="1">
      <c r="A3" s="483" t="str">
        <f>Cover!$B$2</f>
        <v>Procurement of New Battery Bank sets at Dalkhola and Berhampore substations in ER-II</v>
      </c>
      <c r="B3" s="483"/>
      <c r="C3" s="483"/>
      <c r="D3" s="483"/>
      <c r="E3" s="483"/>
      <c r="F3" s="483"/>
      <c r="G3" s="483"/>
      <c r="H3" s="483"/>
      <c r="I3" s="483"/>
      <c r="J3" s="483"/>
      <c r="K3" s="483"/>
      <c r="L3" s="215"/>
      <c r="M3" s="216"/>
      <c r="N3" s="217"/>
      <c r="O3" s="206"/>
      <c r="P3" s="206" t="s">
        <v>191</v>
      </c>
      <c r="Q3" s="206"/>
      <c r="R3" s="206">
        <f>IF(ISERROR(#REF!/('Sch-5A'!D14+'Sch-5A'!D16+'Sch-5A'!D18)),0,#REF!/( 'Sch-5A'!D14+'Sch-5A'!D16+'Sch-5A'!D18))</f>
        <v>0</v>
      </c>
      <c r="S3" s="206"/>
      <c r="T3" s="218"/>
      <c r="U3" s="219"/>
      <c r="V3" s="219"/>
      <c r="W3" s="219"/>
      <c r="X3" s="209"/>
      <c r="Y3" s="218"/>
      <c r="Z3" s="209"/>
      <c r="AA3" s="209"/>
      <c r="AB3" s="480"/>
      <c r="AC3" s="480"/>
      <c r="AD3" s="209"/>
      <c r="AE3" s="209"/>
      <c r="AF3" s="209"/>
      <c r="AG3" s="209"/>
      <c r="AH3" s="209"/>
      <c r="AI3" s="209"/>
      <c r="AJ3" s="209"/>
      <c r="AK3" s="209"/>
      <c r="AL3" s="209"/>
      <c r="AM3" s="209"/>
      <c r="AN3" s="209"/>
      <c r="AO3" s="209"/>
      <c r="AP3" s="206"/>
      <c r="AQ3" s="206"/>
      <c r="AR3" s="206"/>
      <c r="AS3" s="206"/>
      <c r="AT3" s="206"/>
    </row>
    <row r="4" spans="1:46" s="207" customFormat="1" ht="8.25" customHeight="1">
      <c r="A4" s="286"/>
      <c r="B4" s="286"/>
      <c r="C4" s="301"/>
      <c r="D4" s="286"/>
      <c r="E4" s="316"/>
      <c r="F4" s="286"/>
      <c r="G4" s="286"/>
      <c r="H4" s="286"/>
      <c r="I4" s="286"/>
      <c r="J4" s="286"/>
      <c r="K4" s="286"/>
      <c r="L4" s="215"/>
      <c r="M4" s="216"/>
      <c r="N4" s="217"/>
      <c r="O4" s="206"/>
      <c r="P4" s="206"/>
      <c r="Q4" s="206"/>
      <c r="R4" s="206"/>
      <c r="S4" s="206"/>
      <c r="T4" s="218"/>
      <c r="U4" s="219"/>
      <c r="V4" s="219"/>
      <c r="W4" s="219"/>
      <c r="X4" s="209"/>
      <c r="Y4" s="218"/>
      <c r="Z4" s="209"/>
      <c r="AA4" s="209"/>
      <c r="AB4" s="284"/>
      <c r="AC4" s="284"/>
      <c r="AD4" s="209"/>
      <c r="AE4" s="209"/>
      <c r="AF4" s="209"/>
      <c r="AG4" s="209"/>
      <c r="AH4" s="209"/>
      <c r="AI4" s="209"/>
      <c r="AJ4" s="209"/>
      <c r="AK4" s="209"/>
      <c r="AL4" s="209"/>
      <c r="AM4" s="209"/>
      <c r="AN4" s="209"/>
      <c r="AO4" s="209"/>
      <c r="AP4" s="206"/>
      <c r="AQ4" s="206"/>
      <c r="AR4" s="206"/>
      <c r="AS4" s="206"/>
      <c r="AT4" s="206"/>
    </row>
    <row r="5" spans="1:46" s="207" customFormat="1" ht="21.95" customHeight="1">
      <c r="A5" s="481" t="s">
        <v>348</v>
      </c>
      <c r="B5" s="481"/>
      <c r="C5" s="481"/>
      <c r="D5" s="481"/>
      <c r="E5" s="481"/>
      <c r="F5" s="481"/>
      <c r="G5" s="481"/>
      <c r="H5" s="481"/>
      <c r="I5" s="481"/>
      <c r="J5" s="481"/>
      <c r="K5" s="481"/>
      <c r="L5" s="222"/>
      <c r="P5" s="223" t="s">
        <v>192</v>
      </c>
      <c r="Q5" s="208"/>
      <c r="R5" s="224" t="e">
        <f>#REF!</f>
        <v>#REF!</v>
      </c>
      <c r="S5" s="208"/>
      <c r="T5" s="208"/>
      <c r="U5" s="208"/>
      <c r="V5" s="208"/>
      <c r="W5" s="209"/>
      <c r="X5" s="209"/>
      <c r="Y5" s="209"/>
      <c r="Z5" s="209"/>
      <c r="AA5" s="209"/>
      <c r="AB5" s="209"/>
      <c r="AC5" s="209"/>
      <c r="AD5" s="209"/>
      <c r="AE5" s="209"/>
      <c r="AF5" s="206"/>
      <c r="AG5" s="206"/>
      <c r="AH5" s="206"/>
      <c r="AI5" s="206"/>
      <c r="AJ5" s="206"/>
      <c r="AK5" s="206"/>
      <c r="AL5" s="206"/>
      <c r="AM5" s="206"/>
      <c r="AN5" s="206"/>
      <c r="AO5" s="206"/>
      <c r="AP5" s="206"/>
    </row>
    <row r="6" spans="1:46" s="207" customFormat="1" ht="15" customHeight="1">
      <c r="A6" s="225"/>
      <c r="B6" s="226"/>
      <c r="C6" s="226"/>
      <c r="D6" s="227"/>
      <c r="E6" s="225"/>
      <c r="F6" s="227"/>
      <c r="G6" s="227"/>
      <c r="H6" s="227"/>
      <c r="I6" s="227"/>
      <c r="J6" s="227"/>
      <c r="K6" s="213"/>
      <c r="L6" s="214"/>
      <c r="P6" s="223" t="s">
        <v>193</v>
      </c>
      <c r="Q6" s="208"/>
      <c r="R6" s="224">
        <f>IF(ISERROR(#REF!/#REF!),0,#REF! /#REF!)</f>
        <v>0</v>
      </c>
      <c r="S6" s="208"/>
      <c r="T6" s="208"/>
      <c r="U6" s="208"/>
      <c r="V6" s="208"/>
      <c r="W6" s="209"/>
      <c r="X6" s="209"/>
      <c r="Y6" s="209"/>
      <c r="Z6" s="209"/>
      <c r="AA6" s="209"/>
      <c r="AB6" s="209"/>
      <c r="AC6" s="209"/>
      <c r="AD6" s="209"/>
      <c r="AE6" s="209"/>
      <c r="AF6" s="206"/>
      <c r="AG6" s="206"/>
      <c r="AH6" s="206"/>
      <c r="AI6" s="206"/>
      <c r="AJ6" s="206"/>
      <c r="AK6" s="206"/>
      <c r="AL6" s="206"/>
      <c r="AM6" s="206"/>
      <c r="AN6" s="206"/>
      <c r="AO6" s="206"/>
      <c r="AP6" s="206"/>
    </row>
    <row r="7" spans="1:46" s="207" customFormat="1" ht="18" customHeight="1">
      <c r="A7" s="228"/>
      <c r="B7" s="229"/>
      <c r="C7" s="229"/>
      <c r="D7" s="229"/>
      <c r="E7" s="322"/>
      <c r="F7" s="229"/>
      <c r="G7" s="229"/>
      <c r="H7" s="229"/>
      <c r="I7" s="229"/>
      <c r="J7" s="230" t="s">
        <v>215</v>
      </c>
      <c r="K7" s="213"/>
      <c r="L7" s="231"/>
      <c r="P7" s="223" t="s">
        <v>195</v>
      </c>
      <c r="Q7" s="208"/>
      <c r="R7" s="224" t="e">
        <f>#REF!</f>
        <v>#REF!</v>
      </c>
      <c r="S7" s="208"/>
      <c r="T7" s="208"/>
      <c r="U7" s="208"/>
      <c r="V7" s="208"/>
      <c r="W7" s="209"/>
      <c r="X7" s="209"/>
      <c r="Y7" s="209"/>
      <c r="Z7" s="209"/>
      <c r="AA7" s="209"/>
      <c r="AB7" s="209"/>
      <c r="AC7" s="209"/>
      <c r="AD7" s="209"/>
      <c r="AE7" s="209"/>
      <c r="AF7" s="206"/>
      <c r="AG7" s="206"/>
      <c r="AH7" s="206"/>
      <c r="AI7" s="206"/>
      <c r="AJ7" s="206"/>
      <c r="AK7" s="206"/>
      <c r="AL7" s="206"/>
      <c r="AM7" s="206"/>
      <c r="AN7" s="206"/>
      <c r="AO7" s="206"/>
      <c r="AP7" s="206"/>
    </row>
    <row r="8" spans="1:46" s="207" customFormat="1" ht="16.5">
      <c r="A8" s="482" t="s">
        <v>304</v>
      </c>
      <c r="B8" s="482"/>
      <c r="C8" s="482"/>
      <c r="D8" s="482"/>
      <c r="E8" s="482"/>
      <c r="F8" s="285"/>
      <c r="G8" s="285"/>
      <c r="H8" s="285"/>
      <c r="I8" s="285"/>
      <c r="J8" s="311" t="s">
        <v>327</v>
      </c>
      <c r="K8" s="309"/>
      <c r="L8" s="213"/>
      <c r="P8" s="223" t="s">
        <v>194</v>
      </c>
      <c r="Q8" s="208"/>
      <c r="R8" s="235" t="e">
        <f>SUM(R3:R7)</f>
        <v>#REF!</v>
      </c>
      <c r="S8" s="208"/>
      <c r="T8" s="208"/>
      <c r="U8" s="208"/>
      <c r="V8" s="208"/>
      <c r="W8" s="209"/>
      <c r="X8" s="209"/>
      <c r="Y8" s="209"/>
      <c r="Z8" s="209"/>
      <c r="AA8" s="209"/>
      <c r="AB8" s="209"/>
      <c r="AC8" s="209"/>
      <c r="AD8" s="209"/>
      <c r="AE8" s="209"/>
      <c r="AF8" s="206"/>
      <c r="AG8" s="206"/>
      <c r="AH8" s="206"/>
      <c r="AI8" s="206"/>
      <c r="AJ8" s="206"/>
      <c r="AK8" s="206"/>
      <c r="AL8" s="206"/>
      <c r="AM8" s="206"/>
      <c r="AN8" s="206"/>
      <c r="AO8" s="206"/>
      <c r="AP8" s="206"/>
    </row>
    <row r="9" spans="1:46" s="207" customFormat="1" ht="18" customHeight="1">
      <c r="A9" s="236" t="s">
        <v>216</v>
      </c>
      <c r="B9" s="479">
        <f>'Names of Bidder'!D7</f>
        <v>0</v>
      </c>
      <c r="C9" s="479"/>
      <c r="D9" s="479"/>
      <c r="E9" s="479"/>
      <c r="F9" s="283"/>
      <c r="G9" s="283"/>
      <c r="H9" s="283"/>
      <c r="I9" s="310"/>
      <c r="J9" s="311" t="s">
        <v>328</v>
      </c>
      <c r="K9" s="309"/>
      <c r="L9" s="309"/>
      <c r="P9" s="208"/>
      <c r="Q9" s="208"/>
      <c r="R9" s="208"/>
      <c r="S9" s="208"/>
      <c r="T9" s="208"/>
      <c r="U9" s="208"/>
      <c r="V9" s="208"/>
      <c r="W9" s="209"/>
      <c r="X9" s="209"/>
      <c r="Y9" s="209"/>
      <c r="Z9" s="209"/>
      <c r="AA9" s="209"/>
      <c r="AB9" s="209"/>
      <c r="AC9" s="209"/>
      <c r="AD9" s="209"/>
      <c r="AE9" s="209"/>
      <c r="AF9" s="206"/>
      <c r="AG9" s="206"/>
      <c r="AH9" s="206"/>
      <c r="AI9" s="206"/>
      <c r="AJ9" s="206"/>
      <c r="AK9" s="206"/>
      <c r="AL9" s="206"/>
      <c r="AM9" s="206"/>
      <c r="AN9" s="206"/>
      <c r="AO9" s="206"/>
      <c r="AP9" s="206"/>
    </row>
    <row r="10" spans="1:46" s="207" customFormat="1" ht="18" customHeight="1">
      <c r="A10" s="236" t="s">
        <v>217</v>
      </c>
      <c r="B10" s="479">
        <f>'Names of Bidder'!D8</f>
        <v>0</v>
      </c>
      <c r="C10" s="479"/>
      <c r="D10" s="479"/>
      <c r="E10" s="479"/>
      <c r="F10" s="283"/>
      <c r="G10" s="283"/>
      <c r="H10" s="283"/>
      <c r="I10" s="283"/>
      <c r="J10" s="311" t="s">
        <v>329</v>
      </c>
      <c r="K10" s="309"/>
      <c r="L10" s="309"/>
      <c r="P10" s="208"/>
      <c r="Q10" s="208"/>
      <c r="R10" s="208"/>
      <c r="S10" s="208"/>
      <c r="T10" s="208"/>
      <c r="U10" s="208"/>
      <c r="V10" s="208"/>
      <c r="W10" s="209"/>
      <c r="X10" s="209"/>
      <c r="Y10" s="209"/>
      <c r="Z10" s="209"/>
      <c r="AA10" s="209"/>
      <c r="AB10" s="209"/>
      <c r="AC10" s="209"/>
      <c r="AD10" s="209"/>
      <c r="AE10" s="209"/>
      <c r="AF10" s="206"/>
      <c r="AG10" s="206"/>
      <c r="AH10" s="206"/>
      <c r="AI10" s="206"/>
      <c r="AJ10" s="206"/>
      <c r="AK10" s="206"/>
      <c r="AL10" s="206"/>
      <c r="AM10" s="206"/>
      <c r="AN10" s="206"/>
      <c r="AO10" s="206"/>
      <c r="AP10" s="206"/>
    </row>
    <row r="11" spans="1:46" s="207" customFormat="1" ht="18" customHeight="1">
      <c r="A11" s="238"/>
      <c r="B11" s="479">
        <f>'Names of Bidder'!D9</f>
        <v>0</v>
      </c>
      <c r="C11" s="479"/>
      <c r="D11" s="479"/>
      <c r="E11" s="479"/>
      <c r="F11" s="283"/>
      <c r="G11" s="283"/>
      <c r="H11" s="283"/>
      <c r="I11" s="283"/>
      <c r="J11" s="311" t="s">
        <v>330</v>
      </c>
      <c r="K11" s="310"/>
      <c r="L11" s="213"/>
      <c r="P11" s="223" t="s">
        <v>170</v>
      </c>
      <c r="Q11" s="208"/>
      <c r="R11" s="224" t="e">
        <f>#REF!</f>
        <v>#REF!</v>
      </c>
      <c r="S11" s="208"/>
      <c r="T11" s="208"/>
      <c r="U11" s="208"/>
      <c r="V11" s="208"/>
      <c r="W11" s="209"/>
      <c r="X11" s="209"/>
      <c r="Y11" s="209"/>
      <c r="Z11" s="209"/>
      <c r="AA11" s="209"/>
      <c r="AB11" s="209"/>
      <c r="AC11" s="209"/>
      <c r="AD11" s="209"/>
      <c r="AE11" s="209"/>
      <c r="AF11" s="206"/>
      <c r="AG11" s="206"/>
      <c r="AH11" s="206"/>
      <c r="AI11" s="206"/>
      <c r="AJ11" s="206"/>
      <c r="AK11" s="206"/>
      <c r="AL11" s="206"/>
      <c r="AM11" s="206"/>
      <c r="AN11" s="206"/>
      <c r="AO11" s="206"/>
      <c r="AP11" s="206"/>
    </row>
    <row r="12" spans="1:46" s="207" customFormat="1" ht="18" customHeight="1">
      <c r="A12" s="238"/>
      <c r="B12" s="479">
        <f>'Names of Bidder'!D10</f>
        <v>0</v>
      </c>
      <c r="C12" s="479"/>
      <c r="D12" s="479"/>
      <c r="E12" s="479"/>
      <c r="F12" s="283"/>
      <c r="G12" s="283"/>
      <c r="H12" s="283"/>
      <c r="I12" s="283"/>
      <c r="J12" s="311" t="s">
        <v>331</v>
      </c>
      <c r="K12" s="213"/>
      <c r="L12" s="234"/>
      <c r="P12" s="223"/>
      <c r="Q12" s="208"/>
      <c r="R12" s="224"/>
      <c r="S12" s="208"/>
      <c r="T12" s="208"/>
      <c r="U12" s="208"/>
      <c r="V12" s="208"/>
      <c r="W12" s="209"/>
      <c r="X12" s="209"/>
      <c r="Y12" s="209"/>
      <c r="Z12" s="209"/>
      <c r="AA12" s="209"/>
      <c r="AB12" s="209"/>
      <c r="AC12" s="209"/>
      <c r="AD12" s="209"/>
      <c r="AE12" s="209"/>
      <c r="AF12" s="206"/>
      <c r="AG12" s="206"/>
      <c r="AH12" s="206"/>
      <c r="AI12" s="206"/>
      <c r="AJ12" s="206"/>
      <c r="AK12" s="206"/>
      <c r="AL12" s="206"/>
      <c r="AM12" s="206"/>
      <c r="AN12" s="206"/>
      <c r="AO12" s="206"/>
      <c r="AP12" s="206"/>
    </row>
    <row r="13" spans="1:46" s="207" customFormat="1" ht="15.75">
      <c r="A13" s="499" t="s">
        <v>272</v>
      </c>
      <c r="B13" s="499"/>
      <c r="C13" s="300"/>
      <c r="D13" s="283"/>
      <c r="E13" s="323"/>
      <c r="F13" s="283"/>
      <c r="G13" s="283"/>
      <c r="H13" s="283"/>
      <c r="I13" s="283"/>
      <c r="J13" s="233"/>
      <c r="K13" s="213"/>
      <c r="L13" s="234"/>
      <c r="P13" s="223"/>
      <c r="Q13" s="208"/>
      <c r="R13" s="224"/>
      <c r="S13" s="208"/>
      <c r="T13" s="208"/>
      <c r="U13" s="208"/>
      <c r="V13" s="208"/>
      <c r="W13" s="209"/>
      <c r="X13" s="209"/>
      <c r="Y13" s="209"/>
      <c r="Z13" s="209"/>
      <c r="AA13" s="209"/>
      <c r="AB13" s="209"/>
      <c r="AC13" s="209"/>
      <c r="AD13" s="209"/>
      <c r="AE13" s="209"/>
      <c r="AF13" s="206"/>
      <c r="AG13" s="206"/>
      <c r="AH13" s="206"/>
      <c r="AI13" s="206"/>
      <c r="AJ13" s="206"/>
      <c r="AK13" s="206"/>
      <c r="AL13" s="206"/>
      <c r="AM13" s="206"/>
      <c r="AN13" s="206"/>
      <c r="AO13" s="206"/>
      <c r="AP13" s="206"/>
    </row>
    <row r="14" spans="1:46" s="207" customFormat="1" ht="13.5" thickBot="1">
      <c r="A14" s="238"/>
      <c r="B14" s="239"/>
      <c r="C14" s="239"/>
      <c r="D14" s="239"/>
      <c r="E14" s="324"/>
      <c r="F14" s="239"/>
      <c r="G14" s="239"/>
      <c r="H14" s="239"/>
      <c r="I14" s="239"/>
      <c r="J14" s="239"/>
      <c r="K14" s="205" t="s">
        <v>169</v>
      </c>
      <c r="L14" s="240"/>
      <c r="P14" s="208"/>
      <c r="Q14" s="478" t="s">
        <v>171</v>
      </c>
      <c r="R14" s="478"/>
      <c r="S14" s="241" t="s">
        <v>173</v>
      </c>
      <c r="T14" s="478" t="s">
        <v>172</v>
      </c>
      <c r="U14" s="478"/>
      <c r="V14" s="208"/>
      <c r="W14" s="209"/>
      <c r="X14" s="209"/>
      <c r="Y14" s="209"/>
      <c r="Z14" s="209"/>
      <c r="AA14" s="209"/>
      <c r="AB14" s="209"/>
      <c r="AC14" s="209"/>
      <c r="AD14" s="209"/>
      <c r="AE14" s="209"/>
      <c r="AF14" s="206"/>
      <c r="AG14" s="206"/>
      <c r="AH14" s="206"/>
      <c r="AI14" s="206"/>
      <c r="AJ14" s="206"/>
      <c r="AK14" s="206"/>
      <c r="AL14" s="206"/>
      <c r="AM14" s="206"/>
      <c r="AN14" s="206"/>
      <c r="AO14" s="206"/>
      <c r="AP14" s="206"/>
    </row>
    <row r="15" spans="1:46" s="207" customFormat="1" ht="169.5" customHeight="1">
      <c r="A15" s="242" t="s">
        <v>198</v>
      </c>
      <c r="B15" s="242" t="s">
        <v>201</v>
      </c>
      <c r="C15" s="242" t="s">
        <v>314</v>
      </c>
      <c r="D15" s="243" t="s">
        <v>196</v>
      </c>
      <c r="E15" s="243" t="s">
        <v>197</v>
      </c>
      <c r="F15" s="244" t="s">
        <v>266</v>
      </c>
      <c r="G15" s="336" t="s">
        <v>344</v>
      </c>
      <c r="H15" s="244" t="s">
        <v>263</v>
      </c>
      <c r="I15" s="244" t="s">
        <v>265</v>
      </c>
      <c r="J15" s="245" t="s">
        <v>273</v>
      </c>
      <c r="K15" s="246" t="s">
        <v>274</v>
      </c>
      <c r="L15" s="209"/>
      <c r="P15" s="208"/>
      <c r="Q15" s="247" t="s">
        <v>202</v>
      </c>
      <c r="R15" s="247" t="s">
        <v>218</v>
      </c>
      <c r="S15" s="241"/>
      <c r="T15" s="247" t="s">
        <v>202</v>
      </c>
      <c r="U15" s="247" t="s">
        <v>218</v>
      </c>
      <c r="V15" s="208"/>
      <c r="W15" s="209"/>
      <c r="X15" s="209"/>
      <c r="Y15" s="209"/>
      <c r="Z15" s="209"/>
      <c r="AA15" s="209"/>
      <c r="AB15" s="209"/>
      <c r="AC15" s="209"/>
      <c r="AD15" s="209"/>
      <c r="AE15" s="209"/>
      <c r="AF15" s="206"/>
      <c r="AG15" s="206"/>
      <c r="AH15" s="206"/>
      <c r="AI15" s="206"/>
      <c r="AJ15" s="206"/>
      <c r="AK15" s="206"/>
      <c r="AL15" s="206"/>
      <c r="AM15" s="206"/>
      <c r="AN15" s="206"/>
      <c r="AO15" s="206"/>
      <c r="AP15" s="206"/>
    </row>
    <row r="16" spans="1:46" s="207" customFormat="1" ht="18" customHeight="1">
      <c r="A16" s="269">
        <v>1</v>
      </c>
      <c r="B16" s="269">
        <v>2</v>
      </c>
      <c r="C16" s="269" t="s">
        <v>368</v>
      </c>
      <c r="D16" s="269">
        <v>3</v>
      </c>
      <c r="E16" s="269">
        <v>4</v>
      </c>
      <c r="F16" s="244">
        <v>5</v>
      </c>
      <c r="G16" s="244">
        <v>6</v>
      </c>
      <c r="H16" s="244">
        <v>7</v>
      </c>
      <c r="I16" s="269">
        <v>8</v>
      </c>
      <c r="J16" s="270">
        <v>9</v>
      </c>
      <c r="K16" s="269" t="s">
        <v>264</v>
      </c>
      <c r="L16" s="248"/>
      <c r="N16" s="207">
        <f>Discount!L19</f>
        <v>0</v>
      </c>
      <c r="P16" s="208"/>
      <c r="Q16" s="249">
        <v>5</v>
      </c>
      <c r="R16" s="249" t="s">
        <v>219</v>
      </c>
      <c r="S16" s="241"/>
      <c r="T16" s="249">
        <v>5</v>
      </c>
      <c r="U16" s="249" t="s">
        <v>219</v>
      </c>
      <c r="V16" s="208"/>
      <c r="W16" s="209"/>
      <c r="X16" s="209"/>
      <c r="Y16" s="209"/>
      <c r="Z16" s="209"/>
      <c r="AA16" s="209"/>
      <c r="AB16" s="209"/>
      <c r="AC16" s="209"/>
      <c r="AD16" s="209"/>
      <c r="AE16" s="209"/>
      <c r="AF16" s="206"/>
      <c r="AG16" s="206"/>
      <c r="AH16" s="206"/>
      <c r="AI16" s="206"/>
      <c r="AJ16" s="206"/>
      <c r="AK16" s="206"/>
      <c r="AL16" s="206"/>
      <c r="AM16" s="206"/>
      <c r="AN16" s="206"/>
      <c r="AO16" s="206"/>
      <c r="AP16" s="206"/>
    </row>
    <row r="17" spans="1:14" s="251" customFormat="1" ht="51.75" customHeight="1">
      <c r="A17" s="271">
        <v>1</v>
      </c>
      <c r="B17" s="318" t="s">
        <v>333</v>
      </c>
      <c r="C17" s="321" t="s">
        <v>340</v>
      </c>
      <c r="D17" s="331" t="s">
        <v>341</v>
      </c>
      <c r="E17" s="332">
        <v>2</v>
      </c>
      <c r="F17" s="333">
        <v>8548</v>
      </c>
      <c r="G17" s="253"/>
      <c r="H17" s="297">
        <v>0.18</v>
      </c>
      <c r="I17" s="282"/>
      <c r="J17" s="253"/>
      <c r="K17" s="250" t="str">
        <f>IF(J17=0, "Included", IF(ISERROR(E17*J17), J17, E17*J17))</f>
        <v>Included</v>
      </c>
      <c r="L17" s="251">
        <f>IF(I17="",H17,I17)</f>
        <v>0.18</v>
      </c>
      <c r="N17" s="252"/>
    </row>
    <row r="18" spans="1:14" s="251" customFormat="1" ht="52.5" customHeight="1">
      <c r="A18" s="271">
        <v>2</v>
      </c>
      <c r="B18" s="318" t="s">
        <v>334</v>
      </c>
      <c r="C18" s="321" t="s">
        <v>339</v>
      </c>
      <c r="D18" s="331" t="s">
        <v>341</v>
      </c>
      <c r="E18" s="332">
        <v>2</v>
      </c>
      <c r="F18" s="333">
        <v>8548</v>
      </c>
      <c r="G18" s="253"/>
      <c r="H18" s="297">
        <v>0.18</v>
      </c>
      <c r="I18" s="282"/>
      <c r="J18" s="253"/>
      <c r="K18" s="250" t="str">
        <f>IF(J18=0, "Included", IF(ISERROR(E18*J18), J18, E18*J18))</f>
        <v>Included</v>
      </c>
      <c r="L18" s="317">
        <f>IF(I18="",H18,I18)</f>
        <v>0.18</v>
      </c>
      <c r="N18" s="252"/>
    </row>
    <row r="19" spans="1:14" s="251" customFormat="1" ht="52.5" customHeight="1">
      <c r="A19" s="271">
        <v>3</v>
      </c>
      <c r="B19" s="318" t="s">
        <v>335</v>
      </c>
      <c r="C19" s="321" t="s">
        <v>338</v>
      </c>
      <c r="D19" s="331" t="s">
        <v>341</v>
      </c>
      <c r="E19" s="332">
        <v>2</v>
      </c>
      <c r="F19" s="333">
        <v>8548</v>
      </c>
      <c r="G19" s="253"/>
      <c r="H19" s="297">
        <v>0.18</v>
      </c>
      <c r="I19" s="282"/>
      <c r="J19" s="253"/>
      <c r="K19" s="250" t="str">
        <f t="shared" ref="K19:K20" si="0">IF(J19=0, "Included", IF(ISERROR(E19*J19), J19, E19*J19))</f>
        <v>Included</v>
      </c>
      <c r="L19" s="317">
        <f t="shared" ref="L19:L20" si="1">IF(I19="",H19,I19)</f>
        <v>0.18</v>
      </c>
      <c r="N19" s="252"/>
    </row>
    <row r="20" spans="1:14" s="251" customFormat="1" ht="52.5" customHeight="1">
      <c r="A20" s="271">
        <v>4</v>
      </c>
      <c r="B20" s="318" t="s">
        <v>336</v>
      </c>
      <c r="C20" s="321" t="s">
        <v>337</v>
      </c>
      <c r="D20" s="331" t="s">
        <v>341</v>
      </c>
      <c r="E20" s="332">
        <v>2</v>
      </c>
      <c r="F20" s="333">
        <v>8548</v>
      </c>
      <c r="G20" s="253"/>
      <c r="H20" s="297">
        <v>0.18</v>
      </c>
      <c r="I20" s="282"/>
      <c r="J20" s="253"/>
      <c r="K20" s="250" t="str">
        <f t="shared" si="0"/>
        <v>Included</v>
      </c>
      <c r="L20" s="317">
        <f t="shared" si="1"/>
        <v>0.18</v>
      </c>
      <c r="N20" s="252"/>
    </row>
    <row r="21" spans="1:14">
      <c r="A21" s="275"/>
      <c r="B21" s="288" t="s">
        <v>275</v>
      </c>
      <c r="C21" s="288"/>
      <c r="D21" s="276"/>
      <c r="E21" s="325"/>
      <c r="F21" s="277"/>
      <c r="G21" s="277"/>
      <c r="H21" s="277"/>
      <c r="I21" s="277"/>
      <c r="J21" s="277"/>
      <c r="K21" s="277">
        <f>SUM(K17:K20)</f>
        <v>0</v>
      </c>
      <c r="L21" s="214"/>
      <c r="N21" s="252">
        <f t="shared" ref="N21:N22" si="2">J21*(1-$N$16)</f>
        <v>0</v>
      </c>
    </row>
    <row r="22" spans="1:14">
      <c r="A22" s="275"/>
      <c r="B22" s="288" t="s">
        <v>276</v>
      </c>
      <c r="C22" s="288"/>
      <c r="D22" s="276"/>
      <c r="E22" s="326"/>
      <c r="F22" s="278"/>
      <c r="G22" s="278"/>
      <c r="H22" s="278"/>
      <c r="I22" s="278"/>
      <c r="J22" s="277"/>
      <c r="K22" s="277">
        <f>SUMPRODUCT(L17:L20,K17:K20)</f>
        <v>0</v>
      </c>
      <c r="L22" s="214"/>
      <c r="N22" s="252">
        <f t="shared" si="2"/>
        <v>0</v>
      </c>
    </row>
    <row r="23" spans="1:14" ht="27.95" hidden="1" customHeight="1">
      <c r="A23" s="279"/>
      <c r="B23" s="288" t="s">
        <v>260</v>
      </c>
      <c r="C23" s="288"/>
      <c r="D23" s="280"/>
      <c r="E23" s="279"/>
      <c r="F23" s="280"/>
      <c r="G23" s="280"/>
      <c r="H23" s="280"/>
      <c r="I23" s="280"/>
      <c r="J23" s="280"/>
      <c r="K23" s="280"/>
    </row>
    <row r="24" spans="1:14">
      <c r="A24" s="279"/>
      <c r="B24" s="288" t="s">
        <v>277</v>
      </c>
      <c r="C24" s="288"/>
      <c r="D24" s="280"/>
      <c r="E24" s="279"/>
      <c r="F24" s="280"/>
      <c r="G24" s="280"/>
      <c r="H24" s="280"/>
      <c r="I24" s="280"/>
      <c r="J24" s="280"/>
      <c r="K24" s="281">
        <f>K21+K22</f>
        <v>0</v>
      </c>
    </row>
    <row r="25" spans="1:14" ht="27.95" customHeight="1"/>
    <row r="26" spans="1:14" ht="27.95" customHeight="1">
      <c r="A26" s="257" t="s">
        <v>220</v>
      </c>
      <c r="B26" s="258">
        <f>'Names of Bidder'!D20</f>
        <v>0</v>
      </c>
      <c r="C26" s="258"/>
      <c r="D26" s="259"/>
      <c r="E26" s="314"/>
      <c r="F26" s="260"/>
      <c r="G26" s="260"/>
      <c r="H26" s="260"/>
      <c r="I26" s="260"/>
      <c r="J26" s="213"/>
      <c r="K26" s="213"/>
    </row>
    <row r="27" spans="1:14" ht="27.95" customHeight="1">
      <c r="A27" s="257" t="s">
        <v>221</v>
      </c>
      <c r="B27" s="258">
        <f>'Names of Bidder'!D21</f>
        <v>0</v>
      </c>
      <c r="C27" s="258"/>
      <c r="D27" s="213"/>
      <c r="F27" s="261"/>
      <c r="G27" s="261"/>
      <c r="H27" s="261"/>
      <c r="I27" s="261" t="s">
        <v>222</v>
      </c>
      <c r="J27" s="262">
        <f>'Names of Bidder'!D17</f>
        <v>0</v>
      </c>
      <c r="K27" s="213"/>
    </row>
    <row r="28" spans="1:14" ht="27.95" customHeight="1">
      <c r="A28" s="263"/>
      <c r="B28" s="264"/>
      <c r="C28" s="264"/>
      <c r="D28" s="265"/>
      <c r="F28" s="261"/>
      <c r="G28" s="261"/>
      <c r="H28" s="261"/>
      <c r="I28" s="261" t="s">
        <v>223</v>
      </c>
      <c r="J28" s="262">
        <f>'Names of Bidder'!D18</f>
        <v>0</v>
      </c>
      <c r="K28" s="265"/>
    </row>
    <row r="29" spans="1:14" ht="27.95" customHeight="1">
      <c r="A29" s="257"/>
      <c r="B29" s="258"/>
      <c r="C29" s="258"/>
      <c r="D29" s="259"/>
      <c r="E29" s="327"/>
      <c r="F29" s="261"/>
      <c r="G29" s="261"/>
      <c r="H29" s="261"/>
      <c r="I29" s="261"/>
      <c r="J29" s="213"/>
      <c r="K29" s="213"/>
    </row>
    <row r="67" spans="1:11">
      <c r="A67" s="266"/>
      <c r="B67" s="266"/>
      <c r="C67" s="266"/>
      <c r="D67" s="266"/>
      <c r="E67" s="266"/>
      <c r="F67" s="266"/>
      <c r="G67" s="266"/>
      <c r="H67" s="266"/>
      <c r="I67" s="266"/>
      <c r="J67" s="266"/>
      <c r="K67" s="266"/>
    </row>
    <row r="68" spans="1:11">
      <c r="A68" s="266"/>
      <c r="B68" s="266"/>
      <c r="C68" s="266"/>
      <c r="D68" s="266"/>
      <c r="E68" s="266"/>
      <c r="F68" s="266"/>
      <c r="G68" s="266"/>
      <c r="H68" s="266"/>
      <c r="I68" s="266"/>
      <c r="J68" s="266"/>
      <c r="K68" s="266"/>
    </row>
    <row r="69" spans="1:11">
      <c r="A69" s="266"/>
      <c r="B69" s="266"/>
      <c r="C69" s="266"/>
      <c r="D69" s="266"/>
      <c r="E69" s="266"/>
      <c r="F69" s="266"/>
      <c r="G69" s="266"/>
      <c r="H69" s="266"/>
      <c r="I69" s="266"/>
      <c r="J69" s="266"/>
      <c r="K69" s="266"/>
    </row>
    <row r="70" spans="1:11">
      <c r="A70" s="266"/>
      <c r="B70" s="266"/>
      <c r="C70" s="266"/>
      <c r="D70" s="266"/>
      <c r="E70" s="266"/>
      <c r="F70" s="266"/>
      <c r="G70" s="266"/>
      <c r="H70" s="266"/>
      <c r="I70" s="266"/>
      <c r="J70" s="266"/>
      <c r="K70" s="266"/>
    </row>
    <row r="71" spans="1:11">
      <c r="A71" s="266"/>
      <c r="B71" s="266"/>
      <c r="C71" s="266"/>
      <c r="D71" s="266"/>
      <c r="E71" s="266"/>
      <c r="F71" s="266"/>
      <c r="G71" s="266"/>
      <c r="H71" s="266"/>
      <c r="I71" s="266"/>
      <c r="J71" s="266"/>
      <c r="K71" s="266"/>
    </row>
    <row r="72" spans="1:11">
      <c r="A72" s="266"/>
      <c r="B72" s="266"/>
      <c r="C72" s="266"/>
      <c r="D72" s="266"/>
      <c r="E72" s="266"/>
      <c r="F72" s="266"/>
      <c r="G72" s="266"/>
      <c r="H72" s="266"/>
      <c r="I72" s="266"/>
      <c r="J72" s="266"/>
      <c r="K72" s="266"/>
    </row>
    <row r="73" spans="1:11">
      <c r="A73" s="266"/>
      <c r="B73" s="266"/>
      <c r="C73" s="266"/>
      <c r="D73" s="266"/>
      <c r="E73" s="266"/>
      <c r="F73" s="266"/>
      <c r="G73" s="266"/>
      <c r="H73" s="266"/>
      <c r="I73" s="266"/>
      <c r="J73" s="266"/>
      <c r="K73" s="266"/>
    </row>
    <row r="74" spans="1:11">
      <c r="A74" s="266"/>
      <c r="B74" s="266"/>
      <c r="C74" s="266"/>
      <c r="D74" s="266"/>
      <c r="E74" s="266"/>
      <c r="F74" s="266"/>
      <c r="G74" s="266"/>
      <c r="H74" s="266"/>
      <c r="I74" s="266"/>
      <c r="J74" s="266"/>
      <c r="K74" s="266"/>
    </row>
    <row r="75" spans="1:11">
      <c r="A75" s="266"/>
      <c r="B75" s="266"/>
      <c r="C75" s="266"/>
      <c r="D75" s="266"/>
      <c r="E75" s="266"/>
      <c r="F75" s="266"/>
      <c r="G75" s="266"/>
      <c r="H75" s="266"/>
      <c r="I75" s="266"/>
      <c r="J75" s="266"/>
      <c r="K75" s="266"/>
    </row>
    <row r="76" spans="1:11">
      <c r="A76" s="266"/>
      <c r="B76" s="266"/>
      <c r="C76" s="266"/>
      <c r="D76" s="266"/>
      <c r="E76" s="266"/>
      <c r="F76" s="266"/>
      <c r="G76" s="266"/>
      <c r="H76" s="266"/>
      <c r="I76" s="266"/>
      <c r="J76" s="266"/>
      <c r="K76" s="266"/>
    </row>
    <row r="77" spans="1:11">
      <c r="A77" s="266"/>
      <c r="B77" s="266"/>
      <c r="C77" s="266"/>
      <c r="D77" s="266"/>
      <c r="E77" s="266"/>
      <c r="F77" s="266"/>
      <c r="G77" s="266"/>
      <c r="H77" s="266"/>
      <c r="I77" s="266"/>
      <c r="J77" s="266"/>
      <c r="K77" s="266"/>
    </row>
    <row r="78" spans="1:11">
      <c r="A78" s="266"/>
      <c r="B78" s="266"/>
      <c r="C78" s="266"/>
      <c r="D78" s="266"/>
      <c r="E78" s="266"/>
      <c r="F78" s="266"/>
      <c r="G78" s="266"/>
      <c r="H78" s="266"/>
      <c r="I78" s="266"/>
      <c r="J78" s="266"/>
      <c r="K78" s="266"/>
    </row>
    <row r="79" spans="1:11">
      <c r="A79" s="266"/>
      <c r="B79" s="266"/>
      <c r="C79" s="266"/>
      <c r="D79" s="266"/>
      <c r="E79" s="266"/>
      <c r="F79" s="266"/>
      <c r="G79" s="266"/>
      <c r="H79" s="266"/>
      <c r="I79" s="266"/>
      <c r="J79" s="266"/>
      <c r="K79" s="266"/>
    </row>
    <row r="80" spans="1:11">
      <c r="A80" s="266"/>
      <c r="B80" s="266"/>
      <c r="C80" s="266"/>
      <c r="D80" s="266"/>
      <c r="E80" s="266"/>
      <c r="F80" s="266"/>
      <c r="G80" s="266"/>
      <c r="H80" s="266"/>
      <c r="I80" s="266"/>
      <c r="J80" s="266"/>
      <c r="K80" s="266"/>
    </row>
    <row r="81" spans="1:11">
      <c r="A81" s="266"/>
      <c r="B81" s="266"/>
      <c r="C81" s="266"/>
      <c r="D81" s="266"/>
      <c r="E81" s="266"/>
      <c r="F81" s="266"/>
      <c r="G81" s="266"/>
      <c r="H81" s="266"/>
      <c r="I81" s="266"/>
      <c r="J81" s="266"/>
      <c r="K81" s="266"/>
    </row>
    <row r="82" spans="1:11">
      <c r="A82" s="266"/>
      <c r="B82" s="266"/>
      <c r="C82" s="266"/>
      <c r="D82" s="266"/>
      <c r="E82" s="266"/>
      <c r="F82" s="266"/>
      <c r="G82" s="266"/>
      <c r="H82" s="266"/>
      <c r="I82" s="266"/>
      <c r="J82" s="266"/>
      <c r="K82" s="266"/>
    </row>
    <row r="83" spans="1:11">
      <c r="A83" s="266"/>
      <c r="B83" s="266"/>
      <c r="C83" s="266"/>
      <c r="D83" s="266"/>
      <c r="E83" s="266"/>
      <c r="F83" s="266"/>
      <c r="G83" s="266"/>
      <c r="H83" s="266"/>
      <c r="I83" s="266"/>
      <c r="J83" s="266"/>
      <c r="K83" s="266"/>
    </row>
    <row r="84" spans="1:11">
      <c r="A84" s="266"/>
      <c r="B84" s="266"/>
      <c r="C84" s="266"/>
      <c r="D84" s="266"/>
      <c r="E84" s="266"/>
      <c r="F84" s="266"/>
      <c r="G84" s="266"/>
      <c r="H84" s="266"/>
      <c r="I84" s="266"/>
      <c r="J84" s="266"/>
      <c r="K84" s="266"/>
    </row>
    <row r="85" spans="1:11">
      <c r="A85" s="266"/>
      <c r="B85" s="266"/>
      <c r="C85" s="266"/>
      <c r="D85" s="266"/>
      <c r="E85" s="266"/>
      <c r="F85" s="266"/>
      <c r="G85" s="266"/>
      <c r="H85" s="266"/>
      <c r="I85" s="266"/>
      <c r="J85" s="266"/>
      <c r="K85" s="266"/>
    </row>
    <row r="86" spans="1:11">
      <c r="A86" s="266"/>
      <c r="B86" s="266"/>
      <c r="C86" s="266"/>
      <c r="D86" s="266"/>
      <c r="E86" s="266"/>
      <c r="F86" s="266"/>
      <c r="G86" s="266"/>
      <c r="H86" s="266"/>
      <c r="I86" s="266"/>
      <c r="J86" s="266"/>
      <c r="K86" s="266"/>
    </row>
    <row r="87" spans="1:11">
      <c r="A87" s="266"/>
      <c r="B87" s="266"/>
      <c r="C87" s="266"/>
      <c r="D87" s="266"/>
      <c r="E87" s="266"/>
      <c r="F87" s="266"/>
      <c r="G87" s="266"/>
      <c r="H87" s="266"/>
      <c r="I87" s="266"/>
      <c r="J87" s="266"/>
      <c r="K87" s="266"/>
    </row>
    <row r="88" spans="1:11">
      <c r="A88" s="266"/>
      <c r="B88" s="266"/>
      <c r="C88" s="266"/>
      <c r="D88" s="266"/>
      <c r="E88" s="266"/>
      <c r="F88" s="266"/>
      <c r="G88" s="266"/>
      <c r="H88" s="266"/>
      <c r="I88" s="266"/>
      <c r="J88" s="266"/>
      <c r="K88" s="266"/>
    </row>
    <row r="89" spans="1:11">
      <c r="A89" s="266"/>
      <c r="B89" s="266"/>
      <c r="C89" s="266"/>
      <c r="D89" s="266"/>
      <c r="E89" s="266"/>
      <c r="F89" s="266"/>
      <c r="G89" s="266"/>
      <c r="H89" s="266"/>
      <c r="I89" s="266"/>
      <c r="J89" s="266"/>
      <c r="K89" s="266"/>
    </row>
    <row r="90" spans="1:11">
      <c r="A90" s="266"/>
      <c r="B90" s="267"/>
      <c r="C90" s="267"/>
      <c r="D90" s="268"/>
      <c r="E90" s="266"/>
      <c r="F90" s="268"/>
      <c r="G90" s="268"/>
      <c r="H90" s="268"/>
      <c r="I90" s="268"/>
      <c r="J90" s="268"/>
      <c r="K90" s="268"/>
    </row>
    <row r="91" spans="1:11">
      <c r="A91" s="266"/>
      <c r="B91" s="267"/>
      <c r="C91" s="267"/>
      <c r="D91" s="268"/>
      <c r="E91" s="266"/>
      <c r="F91" s="268"/>
      <c r="G91" s="268"/>
      <c r="H91" s="268"/>
      <c r="I91" s="268"/>
      <c r="J91" s="268"/>
      <c r="K91" s="268"/>
    </row>
    <row r="92" spans="1:11">
      <c r="A92" s="266"/>
      <c r="B92" s="267"/>
      <c r="C92" s="267"/>
      <c r="D92" s="268"/>
      <c r="E92" s="266"/>
      <c r="F92" s="268"/>
      <c r="G92" s="268"/>
      <c r="H92" s="268"/>
      <c r="I92" s="268"/>
      <c r="J92" s="268"/>
      <c r="K92" s="268"/>
    </row>
    <row r="93" spans="1:11">
      <c r="A93" s="266"/>
      <c r="B93" s="267"/>
      <c r="C93" s="267"/>
      <c r="D93" s="268"/>
      <c r="E93" s="266"/>
      <c r="F93" s="268"/>
      <c r="G93" s="268"/>
      <c r="H93" s="268"/>
      <c r="I93" s="268"/>
      <c r="J93" s="268"/>
      <c r="K93" s="268"/>
    </row>
    <row r="94" spans="1:11">
      <c r="A94" s="266"/>
      <c r="B94" s="267"/>
      <c r="C94" s="267"/>
      <c r="D94" s="268"/>
      <c r="E94" s="266"/>
      <c r="F94" s="268"/>
      <c r="G94" s="268"/>
      <c r="H94" s="268"/>
      <c r="I94" s="268"/>
      <c r="J94" s="268"/>
      <c r="K94" s="268"/>
    </row>
    <row r="95" spans="1:11">
      <c r="A95" s="266"/>
      <c r="B95" s="267"/>
      <c r="C95" s="267"/>
      <c r="D95" s="268"/>
      <c r="E95" s="266"/>
      <c r="F95" s="268"/>
      <c r="G95" s="268"/>
      <c r="H95" s="268"/>
      <c r="I95" s="268"/>
      <c r="J95" s="268"/>
      <c r="K95" s="268"/>
    </row>
    <row r="96" spans="1:11">
      <c r="A96" s="266"/>
      <c r="B96" s="267"/>
      <c r="C96" s="267"/>
      <c r="D96" s="268"/>
      <c r="E96" s="266"/>
      <c r="F96" s="268"/>
      <c r="G96" s="268"/>
      <c r="H96" s="268"/>
      <c r="I96" s="268"/>
      <c r="J96" s="268"/>
      <c r="K96" s="268"/>
    </row>
    <row r="97" spans="1:11">
      <c r="A97" s="266"/>
      <c r="B97" s="267"/>
      <c r="C97" s="267"/>
      <c r="D97" s="268"/>
      <c r="E97" s="266"/>
      <c r="F97" s="268"/>
      <c r="G97" s="268"/>
      <c r="H97" s="268"/>
      <c r="I97" s="268"/>
      <c r="J97" s="268"/>
      <c r="K97" s="268"/>
    </row>
    <row r="98" spans="1:11">
      <c r="A98" s="266"/>
      <c r="B98" s="267"/>
      <c r="C98" s="267"/>
      <c r="D98" s="268"/>
      <c r="E98" s="266"/>
      <c r="F98" s="268"/>
      <c r="G98" s="268"/>
      <c r="H98" s="268"/>
      <c r="I98" s="268"/>
      <c r="J98" s="268"/>
      <c r="K98" s="268"/>
    </row>
    <row r="99" spans="1:11">
      <c r="A99" s="266"/>
      <c r="B99" s="267"/>
      <c r="C99" s="267"/>
      <c r="D99" s="268"/>
      <c r="E99" s="266"/>
      <c r="F99" s="268"/>
      <c r="G99" s="268"/>
      <c r="H99" s="268"/>
      <c r="I99" s="268"/>
      <c r="J99" s="268"/>
      <c r="K99" s="268"/>
    </row>
    <row r="100" spans="1:11">
      <c r="A100" s="266"/>
      <c r="B100" s="267"/>
      <c r="C100" s="267"/>
      <c r="D100" s="268"/>
      <c r="E100" s="266"/>
      <c r="F100" s="268"/>
      <c r="G100" s="268"/>
      <c r="H100" s="268"/>
      <c r="I100" s="268"/>
      <c r="J100" s="268"/>
      <c r="K100" s="268"/>
    </row>
    <row r="101" spans="1:11">
      <c r="A101" s="266"/>
      <c r="B101" s="267"/>
      <c r="C101" s="267"/>
      <c r="D101" s="268"/>
      <c r="E101" s="266"/>
      <c r="F101" s="268"/>
      <c r="G101" s="268"/>
      <c r="H101" s="268"/>
      <c r="I101" s="268"/>
      <c r="J101" s="268"/>
      <c r="K101" s="268"/>
    </row>
    <row r="102" spans="1:11">
      <c r="A102" s="266"/>
      <c r="B102" s="267"/>
      <c r="C102" s="267"/>
      <c r="D102" s="268"/>
      <c r="E102" s="266"/>
      <c r="F102" s="268"/>
      <c r="G102" s="268"/>
      <c r="H102" s="268"/>
      <c r="I102" s="268"/>
      <c r="J102" s="268"/>
      <c r="K102" s="268"/>
    </row>
    <row r="103" spans="1:11">
      <c r="A103" s="266"/>
      <c r="B103" s="267"/>
      <c r="C103" s="267"/>
      <c r="D103" s="268"/>
      <c r="E103" s="266"/>
      <c r="F103" s="268"/>
      <c r="G103" s="268"/>
      <c r="H103" s="268"/>
      <c r="I103" s="268"/>
      <c r="J103" s="268"/>
      <c r="K103" s="268"/>
    </row>
    <row r="104" spans="1:11">
      <c r="A104" s="266"/>
      <c r="B104" s="267"/>
      <c r="C104" s="267"/>
      <c r="D104" s="268"/>
      <c r="E104" s="266"/>
      <c r="F104" s="268"/>
      <c r="G104" s="268"/>
      <c r="H104" s="268"/>
      <c r="I104" s="268"/>
      <c r="J104" s="268"/>
      <c r="K104" s="268"/>
    </row>
    <row r="105" spans="1:11">
      <c r="A105" s="266"/>
      <c r="B105" s="267"/>
      <c r="C105" s="267"/>
      <c r="D105" s="268"/>
      <c r="E105" s="266"/>
      <c r="F105" s="268"/>
      <c r="G105" s="268"/>
      <c r="H105" s="268"/>
      <c r="I105" s="268"/>
      <c r="J105" s="268"/>
      <c r="K105" s="268"/>
    </row>
    <row r="106" spans="1:11">
      <c r="A106" s="266"/>
      <c r="B106" s="267"/>
      <c r="C106" s="267"/>
      <c r="D106" s="268"/>
      <c r="E106" s="266"/>
      <c r="F106" s="268"/>
      <c r="G106" s="268"/>
      <c r="H106" s="268"/>
      <c r="I106" s="268"/>
      <c r="J106" s="268"/>
      <c r="K106" s="268"/>
    </row>
    <row r="107" spans="1:11">
      <c r="A107" s="266"/>
      <c r="B107" s="267"/>
      <c r="C107" s="267"/>
      <c r="D107" s="268"/>
      <c r="E107" s="266"/>
      <c r="F107" s="268"/>
      <c r="G107" s="268"/>
      <c r="H107" s="268"/>
      <c r="I107" s="268"/>
      <c r="J107" s="268"/>
      <c r="K107" s="268"/>
    </row>
  </sheetData>
  <sheetProtection password="EE4F" sheet="1" selectLockedCells="1"/>
  <customSheetViews>
    <customSheetView guid="{7E37D0FD-9786-4A30-A877-91D7F3F2D059}" scale="115" showPageBreaks="1" showGridLines="0" printArea="1" hiddenRows="1" hiddenColumns="1" view="pageBreakPreview" topLeftCell="A10">
      <selection activeCell="G17" sqref="G17"/>
      <pageMargins left="0.51181102362204722" right="0.27559055118110237" top="0.51181102362204722" bottom="0.86614173228346458" header="0.23622047244094491" footer="0.23622047244094491"/>
      <printOptions horizontalCentered="1"/>
      <pageSetup paperSize="9" scale="79" fitToHeight="5" orientation="landscape" horizontalDpi="4294967295" verticalDpi="4294967295" r:id="rId1"/>
      <headerFooter alignWithMargins="0">
        <oddFooter>&amp;R&amp;"Book Antiqua,Bold"&amp;10Schedule-5/ Page &amp;P of &amp;N</oddFooter>
      </headerFooter>
    </customSheetView>
    <customSheetView guid="{F9C63928-D54C-449A-864F-E2728613909C}" scale="115" showPageBreaks="1" showGridLines="0" printArea="1" hiddenRows="1" hiddenColumns="1" view="pageBreakPreview" topLeftCell="A5">
      <selection activeCell="G17" sqref="G17"/>
      <pageMargins left="0.51181102362204722" right="0.27559055118110237" top="0.51181102362204722" bottom="0.86614173228346458" header="0.23622047244094491" footer="0.23622047244094491"/>
      <printOptions horizontalCentered="1"/>
      <pageSetup paperSize="9" scale="79" fitToHeight="5" orientation="landscape" horizontalDpi="4294967295" verticalDpi="4294967295" r:id="rId2"/>
      <headerFooter alignWithMargins="0">
        <oddFooter>&amp;R&amp;"Book Antiqua,Bold"&amp;10Schedule-5/ Page &amp;P of &amp;N</oddFooter>
      </headerFooter>
    </customSheetView>
    <customSheetView guid="{4C2A6BCE-1067-41DA-B8E4-030BD18363EA}" scale="115" showPageBreaks="1" showGridLines="0" printArea="1" hiddenRows="1" hiddenColumns="1" view="pageBreakPreview" topLeftCell="G14">
      <selection activeCell="J17" sqref="J17"/>
      <pageMargins left="0.51181102362204722" right="0.27559055118110237" top="0.51181102362204722" bottom="0.86614173228346458" header="0.23622047244094491" footer="0.23622047244094491"/>
      <printOptions horizontalCentered="1"/>
      <pageSetup paperSize="9" scale="79" fitToHeight="5" orientation="landscape" horizontalDpi="4294967295" verticalDpi="4294967295" r:id="rId3"/>
      <headerFooter alignWithMargins="0">
        <oddFooter>&amp;R&amp;"Book Antiqua,Bold"&amp;10Schedule-5/ Page &amp;P of &amp;N</oddFooter>
      </headerFooter>
    </customSheetView>
    <customSheetView guid="{521B9B62-B5E4-4E18-A682-03EC47CAA2D7}" scale="115" showPageBreaks="1" showGridLines="0" printArea="1" hiddenRows="1" hiddenColumns="1" view="pageBreakPreview" topLeftCell="A10">
      <selection activeCell="G17" sqref="G17"/>
      <pageMargins left="0.51181102362204722" right="0.27559055118110237" top="0.51181102362204722" bottom="0.86614173228346458" header="0.23622047244094491" footer="0.23622047244094491"/>
      <printOptions horizontalCentered="1"/>
      <pageSetup paperSize="9" scale="79" fitToHeight="5" orientation="landscape" horizontalDpi="4294967295" verticalDpi="4294967295" r:id="rId4"/>
      <headerFooter alignWithMargins="0">
        <oddFooter>&amp;R&amp;"Book Antiqua,Bold"&amp;10Schedule-5/ Page &amp;P of &amp;N</oddFooter>
      </headerFooter>
    </customSheetView>
  </customSheetViews>
  <mergeCells count="11">
    <mergeCell ref="AB3:AC3"/>
    <mergeCell ref="A5:K5"/>
    <mergeCell ref="A8:E8"/>
    <mergeCell ref="B9:E9"/>
    <mergeCell ref="B10:E10"/>
    <mergeCell ref="B11:E11"/>
    <mergeCell ref="B12:E12"/>
    <mergeCell ref="Q14:R14"/>
    <mergeCell ref="T14:U14"/>
    <mergeCell ref="A3:K3"/>
    <mergeCell ref="A13:B13"/>
  </mergeCells>
  <conditionalFormatting sqref="I17:J20">
    <cfRule type="expression" dxfId="1" priority="3" stopIfTrue="1">
      <formula>D17&gt;0</formula>
    </cfRule>
  </conditionalFormatting>
  <conditionalFormatting sqref="G17:G20">
    <cfRule type="expression" dxfId="0" priority="4" stopIfTrue="1">
      <formula>A17&gt;0</formula>
    </cfRule>
  </conditionalFormatting>
  <dataValidations count="3">
    <dataValidation type="list" operator="greaterThan" allowBlank="1" showInputMessage="1" showErrorMessage="1" error="Enter only Numeric value greater than zero or leave the cell blank !" sqref="I17:I20">
      <formula1>"0%,5%,12%,18%,28%"</formula1>
    </dataValidation>
    <dataValidation type="decimal" operator="greaterThan" allowBlank="1" showInputMessage="1" showErrorMessage="1" error="Enter only Numeric value greater than zero or leave the cell blank !" sqref="J17:J20">
      <formula1>0</formula1>
    </dataValidation>
    <dataValidation operator="greaterThan" allowBlank="1" showInputMessage="1" showErrorMessage="1" error="Enter only Numeric value greater than zero or leave the cell blank !" sqref="G17:G20"/>
  </dataValidations>
  <printOptions horizontalCentered="1"/>
  <pageMargins left="0.51181102362204722" right="0.27559055118110237" top="0.51181102362204722" bottom="0.86614173228346458" header="0.23622047244094491" footer="0.23622047244094491"/>
  <pageSetup paperSize="9" scale="79" fitToHeight="5" orientation="landscape" horizontalDpi="4294967295" verticalDpi="4294967295" r:id="rId5"/>
  <headerFooter alignWithMargins="0">
    <oddFooter>&amp;R&amp;"Book Antiqua,Bold"&amp;10Schedule-5/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G32"/>
  <sheetViews>
    <sheetView showGridLines="0" view="pageBreakPreview" topLeftCell="A13" zoomScale="85" zoomScaleSheetLayoutView="85" workbookViewId="0">
      <selection activeCell="B21" sqref="B21:C21"/>
    </sheetView>
  </sheetViews>
  <sheetFormatPr defaultColWidth="10" defaultRowHeight="16.5"/>
  <cols>
    <col min="1" max="1" width="10.625" style="23" customWidth="1"/>
    <col min="2" max="2" width="27.5" style="23" customWidth="1"/>
    <col min="3" max="3" width="21" style="23" customWidth="1"/>
    <col min="4" max="4" width="34.375" style="23" customWidth="1"/>
    <col min="5" max="5" width="10" style="21"/>
    <col min="6" max="6" width="0" style="21" hidden="1" customWidth="1"/>
    <col min="7" max="16384" width="10" style="21"/>
  </cols>
  <sheetData>
    <row r="1" spans="1:7" ht="18" customHeight="1">
      <c r="A1" s="46" t="str">
        <f>Cover!B3</f>
        <v>ER-II/KOL/CS/I-2597/Rfx-5002001519 DATED 11.01.2021</v>
      </c>
      <c r="B1" s="47"/>
      <c r="C1" s="49"/>
      <c r="D1" s="50" t="s">
        <v>308</v>
      </c>
    </row>
    <row r="2" spans="1:7" ht="18" customHeight="1">
      <c r="A2" s="40"/>
      <c r="B2" s="51"/>
      <c r="C2" s="53"/>
      <c r="D2" s="53"/>
    </row>
    <row r="3" spans="1:7" ht="29.25" customHeight="1">
      <c r="A3" s="488" t="str">
        <f>Cover!$B$2</f>
        <v>Procurement of New Battery Bank sets at Dalkhola and Berhampore substations in ER-II</v>
      </c>
      <c r="B3" s="488"/>
      <c r="C3" s="488"/>
      <c r="D3" s="488"/>
      <c r="E3" s="29"/>
      <c r="F3" s="29"/>
    </row>
    <row r="4" spans="1:7" ht="21.95" customHeight="1">
      <c r="A4" s="489" t="s">
        <v>210</v>
      </c>
      <c r="B4" s="489"/>
      <c r="C4" s="489"/>
      <c r="D4" s="489"/>
    </row>
    <row r="5" spans="1:7" ht="18" customHeight="1">
      <c r="A5" s="22"/>
    </row>
    <row r="6" spans="1:7" ht="18" customHeight="1">
      <c r="A6" s="20"/>
      <c r="D6" s="37" t="s">
        <v>215</v>
      </c>
    </row>
    <row r="7" spans="1:7">
      <c r="A7" s="490"/>
      <c r="B7" s="490"/>
      <c r="C7" s="490"/>
      <c r="D7" s="311" t="s">
        <v>327</v>
      </c>
      <c r="E7" s="309"/>
      <c r="F7" s="309"/>
      <c r="G7" s="309"/>
    </row>
    <row r="8" spans="1:7" ht="18" customHeight="1">
      <c r="A8" s="24" t="s">
        <v>224</v>
      </c>
      <c r="B8" s="491">
        <f>'Names of Bidder'!D7</f>
        <v>0</v>
      </c>
      <c r="C8" s="491"/>
      <c r="D8" s="311" t="s">
        <v>328</v>
      </c>
      <c r="E8" s="310"/>
      <c r="F8" s="310"/>
      <c r="G8" s="310"/>
    </row>
    <row r="9" spans="1:7" ht="18" customHeight="1">
      <c r="A9" s="24" t="s">
        <v>225</v>
      </c>
      <c r="B9" s="491">
        <f>'Names of Bidder'!D8</f>
        <v>0</v>
      </c>
      <c r="C9" s="491"/>
      <c r="D9" s="311" t="s">
        <v>329</v>
      </c>
      <c r="E9" s="310"/>
      <c r="F9" s="310"/>
      <c r="G9" s="310"/>
    </row>
    <row r="10" spans="1:7" ht="18" customHeight="1">
      <c r="A10" s="25"/>
      <c r="B10" s="491">
        <f>'Names of Bidder'!D9</f>
        <v>0</v>
      </c>
      <c r="C10" s="491"/>
      <c r="D10" s="311" t="s">
        <v>330</v>
      </c>
      <c r="E10" s="310"/>
      <c r="F10" s="310"/>
      <c r="G10" s="213"/>
    </row>
    <row r="11" spans="1:7" ht="18" customHeight="1">
      <c r="A11" s="25"/>
      <c r="B11" s="491">
        <f>'Names of Bidder'!D10</f>
        <v>0</v>
      </c>
      <c r="C11" s="491"/>
      <c r="D11" s="311" t="s">
        <v>331</v>
      </c>
      <c r="E11" s="310"/>
      <c r="F11" s="213"/>
      <c r="G11" s="234"/>
    </row>
    <row r="12" spans="1:7" ht="18" customHeight="1">
      <c r="A12" s="30"/>
      <c r="B12" s="30"/>
      <c r="C12" s="30"/>
      <c r="D12" s="39"/>
    </row>
    <row r="13" spans="1:7" ht="21.95" customHeight="1">
      <c r="A13" s="31" t="s">
        <v>205</v>
      </c>
      <c r="B13" s="492" t="s">
        <v>201</v>
      </c>
      <c r="C13" s="493"/>
      <c r="D13" s="32" t="s">
        <v>206</v>
      </c>
    </row>
    <row r="14" spans="1:7" ht="21.95" customHeight="1">
      <c r="A14" s="26" t="s">
        <v>207</v>
      </c>
      <c r="B14" s="500" t="s">
        <v>226</v>
      </c>
      <c r="C14" s="500"/>
      <c r="D14" s="41">
        <f>+'Sch-1'!K21</f>
        <v>0</v>
      </c>
      <c r="F14" s="21">
        <f>D14*1.18</f>
        <v>0</v>
      </c>
    </row>
    <row r="15" spans="1:7" ht="35.1" customHeight="1">
      <c r="A15" s="33"/>
      <c r="B15" s="503" t="s">
        <v>248</v>
      </c>
      <c r="C15" s="504"/>
      <c r="D15" s="27"/>
    </row>
    <row r="16" spans="1:7" ht="21" customHeight="1">
      <c r="A16" s="26" t="s">
        <v>208</v>
      </c>
      <c r="B16" s="500" t="s">
        <v>227</v>
      </c>
      <c r="C16" s="500"/>
      <c r="D16" s="41">
        <f>+'Sch-2'!H21</f>
        <v>0</v>
      </c>
      <c r="F16" s="21">
        <f>1.05*D16</f>
        <v>0</v>
      </c>
    </row>
    <row r="17" spans="1:6" ht="36" customHeight="1">
      <c r="A17" s="33"/>
      <c r="B17" s="501" t="s">
        <v>279</v>
      </c>
      <c r="C17" s="502"/>
      <c r="D17" s="27"/>
    </row>
    <row r="18" spans="1:6" ht="21.95" customHeight="1">
      <c r="A18" s="26" t="s">
        <v>293</v>
      </c>
      <c r="B18" s="500" t="s">
        <v>280</v>
      </c>
      <c r="C18" s="500"/>
      <c r="D18" s="41">
        <f>+'Sch-3'!K22</f>
        <v>0</v>
      </c>
      <c r="F18" s="21">
        <f>1.18*D18</f>
        <v>0</v>
      </c>
    </row>
    <row r="19" spans="1:6" ht="30" customHeight="1">
      <c r="A19" s="33"/>
      <c r="B19" s="501" t="s">
        <v>318</v>
      </c>
      <c r="C19" s="502"/>
      <c r="D19" s="27"/>
    </row>
    <row r="20" spans="1:6" ht="21.95" customHeight="1">
      <c r="A20" s="26" t="s">
        <v>209</v>
      </c>
      <c r="B20" s="500" t="s">
        <v>228</v>
      </c>
      <c r="C20" s="500"/>
      <c r="D20" s="65">
        <f>+'Sch-1'!K22+'Sch-3'!K23</f>
        <v>0</v>
      </c>
    </row>
    <row r="21" spans="1:6" ht="28.5" customHeight="1">
      <c r="A21" s="33"/>
      <c r="B21" s="501" t="s">
        <v>284</v>
      </c>
      <c r="C21" s="502"/>
      <c r="D21" s="27"/>
    </row>
    <row r="22" spans="1:6" ht="30" customHeight="1">
      <c r="A22" s="26" t="s">
        <v>294</v>
      </c>
      <c r="B22" s="500" t="s">
        <v>285</v>
      </c>
      <c r="C22" s="500"/>
      <c r="D22" s="41">
        <f>+'Sch-5'!K24</f>
        <v>0</v>
      </c>
    </row>
    <row r="23" spans="1:6" ht="36.75" customHeight="1">
      <c r="A23" s="33"/>
      <c r="B23" s="501" t="s">
        <v>286</v>
      </c>
      <c r="C23" s="502"/>
      <c r="D23" s="179"/>
    </row>
    <row r="24" spans="1:6" ht="15.75">
      <c r="A24" s="505">
        <v>6</v>
      </c>
      <c r="B24" s="487" t="s">
        <v>287</v>
      </c>
      <c r="C24" s="487"/>
      <c r="D24" s="42">
        <f>+D14+D16+D18+D20-D22</f>
        <v>0</v>
      </c>
    </row>
    <row r="25" spans="1:6" ht="15.75">
      <c r="A25" s="505"/>
      <c r="B25" s="487"/>
      <c r="C25" s="487"/>
      <c r="D25" s="64"/>
    </row>
    <row r="26" spans="1:6" ht="18.75" customHeight="1">
      <c r="A26" s="43"/>
      <c r="B26" s="44"/>
      <c r="C26" s="44"/>
      <c r="D26" s="45"/>
    </row>
    <row r="27" spans="1:6" ht="27.95" customHeight="1">
      <c r="A27" s="43"/>
      <c r="B27" s="44"/>
      <c r="C27" s="55"/>
      <c r="D27" s="45"/>
    </row>
    <row r="28" spans="1:6" ht="27.95" customHeight="1">
      <c r="A28" s="54" t="s">
        <v>220</v>
      </c>
      <c r="B28" s="58">
        <f>'Names of Bidder'!D20</f>
        <v>0</v>
      </c>
      <c r="C28" s="55" t="s">
        <v>222</v>
      </c>
      <c r="D28" s="57">
        <f>'Names of Bidder'!D17</f>
        <v>0</v>
      </c>
      <c r="F28" s="56"/>
    </row>
    <row r="29" spans="1:6" ht="27.95" customHeight="1">
      <c r="A29" s="54" t="s">
        <v>221</v>
      </c>
      <c r="B29" s="58">
        <f>'Names of Bidder'!D21</f>
        <v>0</v>
      </c>
      <c r="C29" s="55" t="s">
        <v>223</v>
      </c>
      <c r="D29" s="57">
        <f>'Names of Bidder'!D18</f>
        <v>0</v>
      </c>
      <c r="F29" s="63"/>
    </row>
    <row r="30" spans="1:6" ht="27.95" customHeight="1">
      <c r="A30" s="52"/>
      <c r="B30" s="51"/>
      <c r="C30" s="55"/>
      <c r="F30" s="63"/>
    </row>
    <row r="31" spans="1:6" ht="30" customHeight="1">
      <c r="A31" s="52"/>
      <c r="B31" s="51"/>
      <c r="C31" s="55"/>
      <c r="D31" s="52"/>
      <c r="F31" s="56"/>
    </row>
    <row r="32" spans="1:6" ht="30" customHeight="1">
      <c r="A32" s="28"/>
      <c r="B32" s="28"/>
      <c r="C32" s="34"/>
      <c r="E32" s="35"/>
    </row>
  </sheetData>
  <sheetProtection password="EE4F" sheet="1" selectLockedCells="1"/>
  <customSheetViews>
    <customSheetView guid="{7E37D0FD-9786-4A30-A877-91D7F3F2D059}" showPageBreaks="1" showGridLines="0" printArea="1" hiddenColumns="1" view="pageBreakPreview" topLeftCell="A13">
      <selection activeCell="D10" sqref="D10:F10"/>
      <pageMargins left="0.5" right="0.38" top="0.56999999999999995" bottom="0.48" header="0.38" footer="0.24"/>
      <printOptions horizontalCentered="1"/>
      <pageSetup paperSize="9" fitToHeight="0" orientation="portrait" r:id="rId1"/>
      <headerFooter alignWithMargins="0">
        <oddFooter>&amp;R&amp;"Book Antiqua,Bold"&amp;10Schedule-2/ Page &amp;P of &amp;N</oddFooter>
      </headerFooter>
    </customSheetView>
    <customSheetView guid="{F9C63928-D54C-449A-864F-E2728613909C}" showPageBreaks="1" showGridLines="0" printArea="1" hiddenColumns="1" view="pageBreakPreview" topLeftCell="A16">
      <selection activeCell="D22" sqref="D22"/>
      <pageMargins left="0.5" right="0.38" top="0.56999999999999995" bottom="0.48" header="0.38" footer="0.24"/>
      <printOptions horizontalCentered="1"/>
      <pageSetup paperSize="9" fitToHeight="0" orientation="portrait" r:id="rId2"/>
      <headerFooter alignWithMargins="0">
        <oddFooter>&amp;R&amp;"Book Antiqua,Bold"&amp;10Schedule-2/ Page &amp;P of &amp;N</oddFooter>
      </headerFooter>
    </customSheetView>
    <customSheetView guid="{20CBBF41-A202-4892-A83D-52713C1F8A9E}" showPageBreaks="1" showGridLines="0" printArea="1" hiddenRows="1" view="pageBreakPreview" topLeftCell="A3">
      <selection activeCell="D19" sqref="D19"/>
      <pageMargins left="0.5" right="0.38" top="0.56999999999999995" bottom="0.48" header="0.38" footer="0.24"/>
      <printOptions horizontalCentered="1"/>
      <pageSetup paperSize="9" fitToHeight="0" orientation="portrait" r:id="rId3"/>
      <headerFooter alignWithMargins="0">
        <oddFooter>&amp;R&amp;"Book Antiqua,Bold"&amp;10Schedule-2/ Page &amp;P of &amp;N</oddFooter>
      </headerFooter>
    </customSheetView>
    <customSheetView guid="{6269FB24-FD69-4B06-B4F9-A51A4D37F8E4}" showPageBreaks="1" showGridLines="0" printArea="1" hiddenRows="1" view="pageBreakPreview">
      <selection activeCell="A7" sqref="A7:C7"/>
      <pageMargins left="0.5" right="0.38" top="0.56999999999999995" bottom="0.48" header="0.38" footer="0.24"/>
      <printOptions horizontalCentered="1"/>
      <pageSetup paperSize="9" fitToHeight="0" orientation="portrait" r:id="rId4"/>
      <headerFooter alignWithMargins="0">
        <oddFooter>&amp;R&amp;"Book Antiqua,Bold"&amp;10Schedule-2/ Page &amp;P of &amp;N</oddFooter>
      </headerFooter>
    </customSheetView>
    <customSheetView guid="{0DD8F97D-8C07-4CD0-8FF9-3A2505F13748}" showPageBreaks="1" showGridLines="0" printArea="1" hiddenRows="1" view="pageBreakPreview" topLeftCell="A13">
      <selection activeCell="B23" sqref="B23:C23"/>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F42F111F-1008-4984-B8EF-A2028972CD6B}" showPageBreaks="1" showGridLines="0" printArea="1" hiddenRows="1" view="pageBreakPreview" topLeftCell="A7">
      <selection activeCell="H13" sqref="H13"/>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27A45B7A-04F2-4516-B80B-5ED0825D4ED3}" topLeftCell="A19">
      <selection activeCell="D22" sqref="D22"/>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4F65FF32-EC61-4022-A399-2986D7B6B8B3}" showRuler="0">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01ACF2E1-8E61-4459-ABC1-B6C183DEED61}" showRuler="0">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14D7F02E-BCCA-4517-ABC7-537FF4AEB67A}">
      <selection activeCell="A4" sqref="A4:D4"/>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76EF76C6-407E-4B5E-855E-3AC1614CD1AB}" showPageBreaks="1" showGridLines="0" printArea="1" hiddenRows="1" view="pageBreakPreview" topLeftCell="A3">
      <selection activeCell="D19" sqref="D19"/>
      <pageMargins left="0.5" right="0.38" top="0.56999999999999995" bottom="0.48" header="0.38" footer="0.24"/>
      <printOptions horizontalCentered="1"/>
      <pageSetup paperSize="9" fitToHeight="0" orientation="portrait" r:id="rId11"/>
      <headerFooter alignWithMargins="0">
        <oddFooter>&amp;R&amp;"Book Antiqua,Bold"&amp;10Schedule-2/ Page &amp;P of &amp;N</oddFooter>
      </headerFooter>
    </customSheetView>
    <customSheetView guid="{4C2A6BCE-1067-41DA-B8E4-030BD18363EA}" showPageBreaks="1" showGridLines="0" printArea="1" hiddenColumns="1" view="pageBreakPreview" topLeftCell="A13">
      <selection activeCell="D22" sqref="D22"/>
      <pageMargins left="0.5" right="0.38" top="0.56999999999999995" bottom="0.48" header="0.38" footer="0.24"/>
      <printOptions horizontalCentered="1"/>
      <pageSetup paperSize="9" fitToHeight="0" orientation="portrait" r:id="rId12"/>
      <headerFooter alignWithMargins="0">
        <oddFooter>&amp;R&amp;"Book Antiqua,Bold"&amp;10Schedule-2/ Page &amp;P of &amp;N</oddFooter>
      </headerFooter>
    </customSheetView>
    <customSheetView guid="{521B9B62-B5E4-4E18-A682-03EC47CAA2D7}" showPageBreaks="1" showGridLines="0" printArea="1" hiddenColumns="1" view="pageBreakPreview" topLeftCell="A13">
      <selection activeCell="D10" sqref="D10:F10"/>
      <pageMargins left="0.5" right="0.38" top="0.56999999999999995" bottom="0.48" header="0.38" footer="0.24"/>
      <printOptions horizontalCentered="1"/>
      <pageSetup paperSize="9" fitToHeight="0" orientation="portrait" r:id="rId13"/>
      <headerFooter alignWithMargins="0">
        <oddFooter>&amp;R&amp;"Book Antiqua,Bold"&amp;10Schedule-2/ Page &amp;P of &amp;N</oddFooter>
      </headerFooter>
    </customSheetView>
  </customSheetViews>
  <mergeCells count="20">
    <mergeCell ref="A24:A25"/>
    <mergeCell ref="B19:C19"/>
    <mergeCell ref="B24:C25"/>
    <mergeCell ref="B23:C23"/>
    <mergeCell ref="B20:C20"/>
    <mergeCell ref="B21:C21"/>
    <mergeCell ref="B22:C22"/>
    <mergeCell ref="A3:D3"/>
    <mergeCell ref="A4:D4"/>
    <mergeCell ref="B8:C8"/>
    <mergeCell ref="B18:C18"/>
    <mergeCell ref="B11:C11"/>
    <mergeCell ref="B17:C17"/>
    <mergeCell ref="B16:C16"/>
    <mergeCell ref="B14:C14"/>
    <mergeCell ref="B15:C15"/>
    <mergeCell ref="B13:C13"/>
    <mergeCell ref="B9:C9"/>
    <mergeCell ref="B10:C10"/>
    <mergeCell ref="A7:C7"/>
  </mergeCells>
  <phoneticPr fontId="1" type="noConversion"/>
  <printOptions horizontalCentered="1"/>
  <pageMargins left="0.5" right="0.38" top="0.56999999999999995" bottom="0.48" header="0.38" footer="0.24"/>
  <pageSetup paperSize="9" fitToHeight="0" orientation="portrait" r:id="rId14"/>
  <headerFooter alignWithMargins="0">
    <oddFooter>&amp;R&amp;"Book Antiqua,Bold"&amp;10Schedule-2/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1"/>
  </sheetPr>
  <dimension ref="A1:T39"/>
  <sheetViews>
    <sheetView showGridLines="0" showZeros="0" view="pageBreakPreview" topLeftCell="A13" zoomScale="85" zoomScaleSheetLayoutView="85" workbookViewId="0">
      <selection activeCell="L17" sqref="L17"/>
    </sheetView>
  </sheetViews>
  <sheetFormatPr defaultRowHeight="16.5"/>
  <cols>
    <col min="1" max="2" width="6.625" style="138" customWidth="1"/>
    <col min="3" max="3" width="21.625" style="138" customWidth="1"/>
    <col min="4" max="4" width="13.375" style="138" customWidth="1"/>
    <col min="5" max="5" width="23.625" style="138" customWidth="1"/>
    <col min="6" max="6" width="11.875" style="138" customWidth="1"/>
    <col min="7" max="7" width="14.5" style="138" customWidth="1"/>
    <col min="8" max="8" width="9.625" style="130" customWidth="1"/>
    <col min="9" max="9" width="11.75" style="131" customWidth="1"/>
    <col min="10" max="10" width="8.625" style="132" customWidth="1"/>
    <col min="11" max="11" width="33.5" style="132" customWidth="1"/>
    <col min="12" max="12" width="11.875" style="132" customWidth="1"/>
    <col min="13" max="13" width="21.375" style="132" customWidth="1"/>
    <col min="14" max="14" width="14.25" style="132" customWidth="1"/>
    <col min="15" max="20" width="9" style="132"/>
    <col min="21" max="16384" width="9" style="133"/>
  </cols>
  <sheetData>
    <row r="1" spans="1:20" s="129" customFormat="1" ht="39.950000000000003" customHeight="1">
      <c r="A1" s="521" t="s">
        <v>0</v>
      </c>
      <c r="B1" s="521"/>
      <c r="C1" s="521"/>
      <c r="D1" s="521"/>
      <c r="E1" s="521"/>
      <c r="F1" s="521"/>
      <c r="G1" s="521"/>
      <c r="H1" s="126"/>
      <c r="I1" s="127"/>
      <c r="J1" s="128"/>
      <c r="K1" s="128"/>
      <c r="L1" s="128"/>
      <c r="M1" s="128"/>
      <c r="N1" s="128"/>
      <c r="O1" s="128"/>
      <c r="P1" s="128"/>
      <c r="Q1" s="128"/>
      <c r="R1" s="128"/>
      <c r="S1" s="128"/>
      <c r="T1" s="128"/>
    </row>
    <row r="2" spans="1:20" ht="18" customHeight="1">
      <c r="A2" s="46" t="str">
        <f>Cover!B3</f>
        <v>ER-II/KOL/CS/I-2597/Rfx-5002001519 DATED 11.01.2021</v>
      </c>
      <c r="B2" s="46"/>
      <c r="C2" s="47"/>
      <c r="D2" s="48"/>
      <c r="E2" s="48"/>
      <c r="F2" s="48"/>
      <c r="G2" s="50" t="s">
        <v>1</v>
      </c>
    </row>
    <row r="3" spans="1:20" ht="18" customHeight="1">
      <c r="A3" s="40"/>
      <c r="B3" s="40"/>
      <c r="C3" s="51"/>
      <c r="D3" s="52"/>
      <c r="E3" s="52"/>
      <c r="F3" s="52"/>
      <c r="G3" s="53"/>
    </row>
    <row r="4" spans="1:20" ht="18.95" customHeight="1">
      <c r="A4" s="522" t="s">
        <v>2</v>
      </c>
      <c r="B4" s="522"/>
      <c r="C4" s="522"/>
      <c r="D4" s="522"/>
      <c r="E4" s="522"/>
      <c r="F4" s="522"/>
      <c r="G4" s="522"/>
    </row>
    <row r="5" spans="1:20" ht="21" customHeight="1">
      <c r="A5" s="36" t="s">
        <v>215</v>
      </c>
      <c r="B5" s="36"/>
      <c r="C5" s="134"/>
      <c r="D5" s="134"/>
      <c r="E5" s="134"/>
      <c r="F5" s="134"/>
      <c r="G5" s="134"/>
    </row>
    <row r="6" spans="1:20">
      <c r="A6" s="311" t="s">
        <v>327</v>
      </c>
      <c r="B6" s="309"/>
      <c r="C6" s="309"/>
      <c r="D6" s="309"/>
      <c r="E6" s="134"/>
      <c r="F6" s="134"/>
      <c r="G6" s="134"/>
    </row>
    <row r="7" spans="1:20">
      <c r="A7" s="311" t="s">
        <v>328</v>
      </c>
      <c r="B7" s="310"/>
      <c r="C7" s="310"/>
      <c r="D7" s="310"/>
      <c r="E7" s="134"/>
      <c r="F7" s="134"/>
      <c r="G7" s="134"/>
    </row>
    <row r="8" spans="1:20">
      <c r="A8" s="311" t="s">
        <v>329</v>
      </c>
      <c r="B8" s="310"/>
      <c r="C8" s="310"/>
      <c r="D8" s="310"/>
      <c r="E8" s="134"/>
      <c r="F8" s="134"/>
      <c r="G8" s="134"/>
    </row>
    <row r="9" spans="1:20">
      <c r="A9" s="311" t="s">
        <v>330</v>
      </c>
      <c r="B9" s="310"/>
      <c r="C9" s="310"/>
      <c r="D9" s="213"/>
      <c r="E9" s="134"/>
      <c r="F9" s="134"/>
      <c r="G9" s="134"/>
    </row>
    <row r="10" spans="1:20" ht="21" customHeight="1">
      <c r="A10" s="311" t="s">
        <v>331</v>
      </c>
      <c r="B10" s="310"/>
      <c r="C10" s="213"/>
      <c r="D10" s="234"/>
      <c r="E10" s="134"/>
      <c r="F10" s="134"/>
      <c r="G10" s="134"/>
    </row>
    <row r="11" spans="1:20" ht="40.5" customHeight="1">
      <c r="A11" s="135" t="s">
        <v>3</v>
      </c>
      <c r="B11" s="135"/>
      <c r="C11" s="523" t="str">
        <f>Cover!$B$2</f>
        <v>Procurement of New Battery Bank sets at Dalkhola and Berhampore substations in ER-II</v>
      </c>
      <c r="D11" s="523"/>
      <c r="E11" s="523"/>
      <c r="F11" s="523"/>
      <c r="G11" s="523"/>
    </row>
    <row r="12" spans="1:20" ht="21" customHeight="1">
      <c r="A12" s="136" t="s">
        <v>4</v>
      </c>
      <c r="B12" s="136"/>
      <c r="C12" s="137"/>
      <c r="D12" s="136"/>
      <c r="E12" s="136"/>
      <c r="F12" s="136"/>
      <c r="G12" s="136"/>
    </row>
    <row r="13" spans="1:20" ht="42" customHeight="1">
      <c r="A13" s="524" t="s">
        <v>5</v>
      </c>
      <c r="B13" s="524"/>
      <c r="C13" s="524"/>
      <c r="D13" s="524"/>
      <c r="E13" s="524"/>
      <c r="F13" s="524"/>
      <c r="G13" s="524"/>
      <c r="I13" s="181"/>
      <c r="J13" s="182" t="s">
        <v>6</v>
      </c>
      <c r="K13" s="183"/>
      <c r="L13" s="183"/>
    </row>
    <row r="14" spans="1:20" ht="53.25" customHeight="1">
      <c r="B14" s="139">
        <v>1</v>
      </c>
      <c r="C14" s="507" t="s">
        <v>291</v>
      </c>
      <c r="D14" s="508"/>
      <c r="E14" s="508"/>
      <c r="F14" s="509"/>
      <c r="G14" s="140"/>
      <c r="I14" s="184">
        <f>+'Sch-1'!K21+'Sch-2'!H21+'Sch-3'!K22</f>
        <v>0</v>
      </c>
      <c r="J14" s="194">
        <f>IF(I14=0,0,G14/I14)</f>
        <v>0</v>
      </c>
      <c r="K14" s="183"/>
      <c r="L14" s="183"/>
    </row>
    <row r="15" spans="1:20" ht="54" customHeight="1">
      <c r="B15" s="139">
        <v>2</v>
      </c>
      <c r="C15" s="507" t="s">
        <v>292</v>
      </c>
      <c r="D15" s="508"/>
      <c r="E15" s="508"/>
      <c r="F15" s="509"/>
      <c r="G15" s="141"/>
      <c r="I15" s="184">
        <f>+'Sch-1'!K22+'Sch-2'!H22+'Sch-3'!K23</f>
        <v>0</v>
      </c>
      <c r="J15" s="194">
        <f>G15</f>
        <v>0</v>
      </c>
      <c r="K15" s="183"/>
      <c r="L15" s="183"/>
    </row>
    <row r="16" spans="1:20" s="142" customFormat="1" ht="54.95" customHeight="1">
      <c r="B16" s="143">
        <v>3</v>
      </c>
      <c r="C16" s="510" t="s">
        <v>7</v>
      </c>
      <c r="D16" s="511"/>
      <c r="E16" s="511"/>
      <c r="F16" s="512"/>
      <c r="G16" s="144"/>
      <c r="H16" s="130"/>
      <c r="I16" s="185"/>
      <c r="J16" s="195"/>
      <c r="K16" s="186"/>
      <c r="L16" s="186"/>
      <c r="M16" s="145"/>
      <c r="N16" s="145"/>
      <c r="O16" s="145"/>
      <c r="P16" s="145"/>
      <c r="Q16" s="145"/>
      <c r="R16" s="145"/>
      <c r="S16" s="145"/>
      <c r="T16" s="145"/>
    </row>
    <row r="17" spans="1:20" s="142" customFormat="1" ht="21" customHeight="1">
      <c r="B17" s="146"/>
      <c r="C17" s="199" t="s">
        <v>289</v>
      </c>
      <c r="D17" s="148"/>
      <c r="E17" s="149"/>
      <c r="F17" s="150" t="s">
        <v>8</v>
      </c>
      <c r="G17" s="151"/>
      <c r="H17" s="130"/>
      <c r="I17" s="187">
        <f>+'Sch-1'!K21</f>
        <v>0</v>
      </c>
      <c r="J17" s="194">
        <f>IF(I17=0,0,G17/I17)</f>
        <v>0</v>
      </c>
      <c r="K17" s="188" t="s">
        <v>289</v>
      </c>
      <c r="L17" s="189">
        <f>J14+J15+J17+J23</f>
        <v>0</v>
      </c>
      <c r="M17" s="145"/>
      <c r="N17" s="145"/>
      <c r="O17" s="145"/>
      <c r="P17" s="145"/>
      <c r="Q17" s="145"/>
      <c r="R17" s="145"/>
      <c r="S17" s="145"/>
      <c r="T17" s="145"/>
    </row>
    <row r="18" spans="1:20" s="142" customFormat="1" ht="21" hidden="1" customHeight="1">
      <c r="B18" s="146"/>
      <c r="C18" s="147" t="s">
        <v>9</v>
      </c>
      <c r="D18" s="148"/>
      <c r="E18" s="149"/>
      <c r="F18" s="150" t="s">
        <v>8</v>
      </c>
      <c r="G18" s="151"/>
      <c r="H18" s="130"/>
      <c r="I18" s="187" t="e">
        <f>#REF!</f>
        <v>#REF!</v>
      </c>
      <c r="J18" s="194" t="e">
        <f>IF(I18=0,0,G18/I18)</f>
        <v>#REF!</v>
      </c>
      <c r="K18" s="188" t="s">
        <v>10</v>
      </c>
      <c r="L18" s="189" t="e">
        <f>+J14+J15+J18+J24</f>
        <v>#REF!</v>
      </c>
      <c r="M18" s="145"/>
      <c r="N18" s="145"/>
      <c r="O18" s="145"/>
      <c r="P18" s="145"/>
      <c r="Q18" s="145"/>
      <c r="R18" s="145"/>
      <c r="S18" s="145"/>
      <c r="T18" s="145"/>
    </row>
    <row r="19" spans="1:20" s="142" customFormat="1" ht="21" customHeight="1">
      <c r="B19" s="146"/>
      <c r="C19" s="147" t="s">
        <v>11</v>
      </c>
      <c r="D19" s="148"/>
      <c r="E19" s="149"/>
      <c r="F19" s="197" t="s">
        <v>8</v>
      </c>
      <c r="G19" s="151"/>
      <c r="H19" s="130"/>
      <c r="I19" s="187">
        <f>+'Sch-2'!H21</f>
        <v>0</v>
      </c>
      <c r="J19" s="194">
        <f>IF(I19=0,0,G19/I19)</f>
        <v>0</v>
      </c>
      <c r="K19" s="190" t="s">
        <v>11</v>
      </c>
      <c r="L19" s="189">
        <f>+J14+J15+J19+J25</f>
        <v>0</v>
      </c>
      <c r="M19" s="145"/>
      <c r="N19" s="145"/>
      <c r="O19" s="145"/>
      <c r="P19" s="145"/>
      <c r="Q19" s="145"/>
      <c r="R19" s="145"/>
      <c r="S19" s="145"/>
      <c r="T19" s="145"/>
    </row>
    <row r="20" spans="1:20" s="142" customFormat="1" ht="21" customHeight="1">
      <c r="B20" s="146"/>
      <c r="C20" s="199" t="s">
        <v>319</v>
      </c>
      <c r="D20" s="148"/>
      <c r="E20" s="149"/>
      <c r="F20" s="150" t="s">
        <v>8</v>
      </c>
      <c r="G20" s="151"/>
      <c r="H20" s="130"/>
      <c r="I20" s="187">
        <f>+'Sch-3'!K22</f>
        <v>0</v>
      </c>
      <c r="J20" s="194">
        <f>IF(I20=0,0,G20/I20)</f>
        <v>0</v>
      </c>
      <c r="K20" s="188" t="s">
        <v>288</v>
      </c>
      <c r="L20" s="189">
        <f>+J26+J20+J15+J14</f>
        <v>0</v>
      </c>
      <c r="M20" s="145"/>
      <c r="N20" s="145"/>
      <c r="O20" s="145"/>
      <c r="P20" s="145"/>
      <c r="Q20" s="145"/>
      <c r="R20" s="145"/>
      <c r="S20" s="145"/>
      <c r="T20" s="145"/>
    </row>
    <row r="21" spans="1:20" s="142" customFormat="1" ht="21" hidden="1" customHeight="1">
      <c r="B21" s="153"/>
      <c r="C21" s="154" t="s">
        <v>16</v>
      </c>
      <c r="D21" s="155"/>
      <c r="E21" s="149"/>
      <c r="F21" s="156" t="s">
        <v>8</v>
      </c>
      <c r="G21" s="157"/>
      <c r="H21" s="130"/>
      <c r="I21" s="187" t="e">
        <f>#REF!</f>
        <v>#REF!</v>
      </c>
      <c r="J21" s="195"/>
      <c r="K21" s="192" t="s">
        <v>12</v>
      </c>
      <c r="L21" s="191" t="e">
        <f>#REF!+#REF!+#REF!+#REF!+#REF!+#REF!</f>
        <v>#REF!</v>
      </c>
      <c r="M21" s="145"/>
      <c r="N21" s="145"/>
      <c r="O21" s="145"/>
      <c r="P21" s="145"/>
      <c r="Q21" s="145"/>
      <c r="R21" s="145"/>
      <c r="S21" s="145"/>
      <c r="T21" s="145"/>
    </row>
    <row r="22" spans="1:20" s="142" customFormat="1" ht="54.95" customHeight="1">
      <c r="B22" s="143">
        <v>4</v>
      </c>
      <c r="C22" s="513" t="s">
        <v>13</v>
      </c>
      <c r="D22" s="514"/>
      <c r="E22" s="514"/>
      <c r="F22" s="515"/>
      <c r="G22" s="144"/>
      <c r="H22" s="130"/>
      <c r="I22" s="185"/>
      <c r="J22" s="195"/>
      <c r="K22" s="186"/>
      <c r="L22" s="186"/>
      <c r="M22" s="145"/>
      <c r="N22" s="145"/>
      <c r="O22" s="145"/>
      <c r="P22" s="145"/>
      <c r="Q22" s="145"/>
      <c r="R22" s="145"/>
      <c r="S22" s="145"/>
      <c r="T22" s="145"/>
    </row>
    <row r="23" spans="1:20" s="142" customFormat="1" ht="21" customHeight="1">
      <c r="A23" s="158"/>
      <c r="B23" s="146"/>
      <c r="C23" s="199" t="s">
        <v>289</v>
      </c>
      <c r="D23" s="148"/>
      <c r="E23" s="159"/>
      <c r="F23" s="150" t="s">
        <v>14</v>
      </c>
      <c r="G23" s="160"/>
      <c r="H23" s="130"/>
      <c r="I23" s="187">
        <f>+'Sch-1'!K21</f>
        <v>0</v>
      </c>
      <c r="J23" s="196">
        <f>G23</f>
        <v>0</v>
      </c>
      <c r="K23" s="145"/>
      <c r="L23" s="145"/>
      <c r="M23" s="145"/>
      <c r="N23" s="145"/>
      <c r="O23" s="145"/>
      <c r="P23" s="145"/>
      <c r="Q23" s="145"/>
      <c r="R23" s="145"/>
      <c r="S23" s="145"/>
      <c r="T23" s="145"/>
    </row>
    <row r="24" spans="1:20" s="142" customFormat="1" ht="21" hidden="1" customHeight="1">
      <c r="A24" s="158"/>
      <c r="B24" s="146"/>
      <c r="C24" s="147" t="s">
        <v>9</v>
      </c>
      <c r="D24" s="148"/>
      <c r="E24" s="159"/>
      <c r="F24" s="150" t="s">
        <v>14</v>
      </c>
      <c r="G24" s="160"/>
      <c r="H24" s="130"/>
      <c r="I24" s="187" t="e">
        <f>#REF!</f>
        <v>#REF!</v>
      </c>
      <c r="J24" s="196">
        <f>G24</f>
        <v>0</v>
      </c>
      <c r="K24" s="145"/>
      <c r="L24" s="145"/>
      <c r="M24" s="145"/>
      <c r="N24" s="145"/>
      <c r="O24" s="145"/>
      <c r="P24" s="145"/>
      <c r="Q24" s="145"/>
      <c r="R24" s="145"/>
      <c r="S24" s="145"/>
      <c r="T24" s="145"/>
    </row>
    <row r="25" spans="1:20" s="142" customFormat="1" ht="21" customHeight="1">
      <c r="A25" s="158"/>
      <c r="B25" s="146"/>
      <c r="C25" s="147" t="s">
        <v>11</v>
      </c>
      <c r="D25" s="148"/>
      <c r="E25" s="159"/>
      <c r="F25" s="150" t="s">
        <v>14</v>
      </c>
      <c r="G25" s="160"/>
      <c r="H25" s="130"/>
      <c r="I25" s="187">
        <f>+'Sch-2'!H21</f>
        <v>0</v>
      </c>
      <c r="J25" s="196">
        <f>G25</f>
        <v>0</v>
      </c>
      <c r="K25" s="145"/>
      <c r="L25" s="145"/>
      <c r="M25" s="145"/>
      <c r="N25" s="145"/>
      <c r="O25" s="145"/>
      <c r="P25" s="145"/>
      <c r="Q25" s="145"/>
      <c r="R25" s="145"/>
      <c r="S25" s="145"/>
      <c r="T25" s="145"/>
    </row>
    <row r="26" spans="1:20" s="142" customFormat="1" ht="21" customHeight="1">
      <c r="A26" s="158"/>
      <c r="B26" s="146"/>
      <c r="C26" s="199" t="s">
        <v>319</v>
      </c>
      <c r="D26" s="148"/>
      <c r="E26" s="159"/>
      <c r="F26" s="150" t="s">
        <v>14</v>
      </c>
      <c r="G26" s="160"/>
      <c r="H26" s="130"/>
      <c r="I26" s="187">
        <f>+'Sch-3'!K22</f>
        <v>0</v>
      </c>
      <c r="J26" s="198">
        <f>G26</f>
        <v>0</v>
      </c>
      <c r="K26" s="145"/>
      <c r="L26" s="145"/>
      <c r="M26" s="145"/>
      <c r="N26" s="145"/>
      <c r="O26" s="145"/>
      <c r="P26" s="145"/>
      <c r="Q26" s="145"/>
      <c r="R26" s="145"/>
      <c r="S26" s="145"/>
      <c r="T26" s="145"/>
    </row>
    <row r="27" spans="1:20" s="142" customFormat="1" ht="13.5" hidden="1" customHeight="1">
      <c r="A27" s="158"/>
      <c r="B27" s="153"/>
      <c r="C27" s="154" t="s">
        <v>16</v>
      </c>
      <c r="D27" s="155"/>
      <c r="E27" s="161"/>
      <c r="F27" s="156" t="s">
        <v>14</v>
      </c>
      <c r="G27" s="162"/>
      <c r="H27" s="130"/>
      <c r="I27" s="152" t="e">
        <f>#REF!</f>
        <v>#REF!</v>
      </c>
      <c r="J27" s="145"/>
      <c r="K27" s="145"/>
      <c r="L27" s="145"/>
      <c r="M27" s="145"/>
      <c r="N27" s="145"/>
      <c r="O27" s="145"/>
      <c r="P27" s="145"/>
      <c r="Q27" s="145"/>
      <c r="R27" s="145"/>
      <c r="S27" s="145"/>
      <c r="T27" s="145"/>
    </row>
    <row r="28" spans="1:20" s="142" customFormat="1" ht="54.75" hidden="1" customHeight="1">
      <c r="A28" s="158"/>
      <c r="B28" s="139">
        <v>3</v>
      </c>
      <c r="C28" s="507" t="s">
        <v>255</v>
      </c>
      <c r="D28" s="508"/>
      <c r="E28" s="508"/>
      <c r="F28" s="509"/>
      <c r="G28" s="140"/>
      <c r="H28" s="130"/>
      <c r="I28" s="152" t="e">
        <f>#REF!+'Sch-1'!K21+#REF!+#REF!</f>
        <v>#REF!</v>
      </c>
      <c r="J28" s="145"/>
      <c r="K28" s="145"/>
      <c r="L28" s="145"/>
      <c r="M28" s="145"/>
      <c r="N28" s="145"/>
      <c r="O28" s="145"/>
      <c r="P28" s="145"/>
      <c r="Q28" s="145"/>
      <c r="R28" s="145"/>
      <c r="S28" s="145"/>
      <c r="T28" s="145"/>
    </row>
    <row r="29" spans="1:20" s="142" customFormat="1" ht="58.5" hidden="1" customHeight="1">
      <c r="A29" s="158"/>
      <c r="B29" s="139">
        <v>4</v>
      </c>
      <c r="C29" s="507" t="s">
        <v>256</v>
      </c>
      <c r="D29" s="508"/>
      <c r="E29" s="508"/>
      <c r="F29" s="509"/>
      <c r="G29" s="141"/>
      <c r="H29" s="130"/>
      <c r="I29" s="152" t="e">
        <f>#REF!+'Sch-1'!K21+#REF!+#REF!</f>
        <v>#REF!</v>
      </c>
      <c r="J29" s="145"/>
      <c r="K29" s="145"/>
      <c r="L29" s="145"/>
      <c r="M29" s="145"/>
      <c r="N29" s="145"/>
      <c r="O29" s="145"/>
      <c r="P29" s="145"/>
      <c r="Q29" s="145"/>
      <c r="R29" s="145"/>
      <c r="S29" s="145"/>
      <c r="T29" s="145"/>
    </row>
    <row r="30" spans="1:20" s="142" customFormat="1" ht="33" customHeight="1">
      <c r="A30" s="158"/>
      <c r="B30" s="163"/>
      <c r="C30" s="516" t="s">
        <v>290</v>
      </c>
      <c r="D30" s="517"/>
      <c r="E30" s="517"/>
      <c r="F30" s="517"/>
      <c r="G30" s="517"/>
      <c r="H30" s="130"/>
      <c r="I30" s="130"/>
      <c r="J30" s="145"/>
      <c r="K30" s="145"/>
      <c r="L30" s="145"/>
      <c r="M30" s="145"/>
      <c r="N30" s="145"/>
      <c r="O30" s="145"/>
      <c r="P30" s="145"/>
      <c r="Q30" s="145"/>
      <c r="R30" s="145"/>
      <c r="S30" s="145"/>
      <c r="T30" s="145"/>
    </row>
    <row r="31" spans="1:20" s="142" customFormat="1" ht="48.75" hidden="1" customHeight="1">
      <c r="A31" s="158"/>
      <c r="B31" s="177">
        <v>5</v>
      </c>
      <c r="C31" s="518" t="s">
        <v>247</v>
      </c>
      <c r="D31" s="518"/>
      <c r="E31" s="518"/>
      <c r="F31" s="518"/>
      <c r="G31" s="518"/>
      <c r="H31" s="130"/>
      <c r="I31" s="130"/>
      <c r="J31" s="145"/>
      <c r="K31" s="145"/>
      <c r="L31" s="145"/>
      <c r="M31" s="145"/>
      <c r="N31" s="145"/>
      <c r="O31" s="145"/>
      <c r="P31" s="145"/>
      <c r="Q31" s="145"/>
      <c r="R31" s="145"/>
      <c r="S31" s="145"/>
      <c r="T31" s="145"/>
    </row>
    <row r="32" spans="1:20" s="142" customFormat="1" ht="88.5" hidden="1" customHeight="1">
      <c r="A32" s="158"/>
      <c r="B32" s="519"/>
      <c r="C32" s="519"/>
      <c r="D32" s="519"/>
      <c r="E32" s="519"/>
      <c r="F32" s="519"/>
      <c r="G32" s="519"/>
      <c r="H32" s="130"/>
      <c r="I32" s="130"/>
      <c r="J32" s="145"/>
      <c r="K32" s="145"/>
      <c r="L32" s="145"/>
      <c r="M32" s="145"/>
      <c r="N32" s="145"/>
      <c r="O32" s="145"/>
      <c r="P32" s="145"/>
      <c r="Q32" s="145"/>
      <c r="R32" s="145"/>
      <c r="S32" s="145"/>
      <c r="T32" s="145"/>
    </row>
    <row r="33" spans="1:20" s="142" customFormat="1" ht="38.25" hidden="1" customHeight="1">
      <c r="A33" s="136"/>
      <c r="B33" s="164"/>
      <c r="C33" s="518" t="s">
        <v>257</v>
      </c>
      <c r="D33" s="520"/>
      <c r="E33" s="520"/>
      <c r="F33" s="520"/>
      <c r="G33" s="520"/>
      <c r="H33" s="130"/>
      <c r="I33" s="130"/>
      <c r="J33" s="145"/>
      <c r="K33" s="145"/>
      <c r="L33" s="145"/>
      <c r="M33" s="145"/>
      <c r="N33" s="145"/>
      <c r="O33" s="145"/>
      <c r="P33" s="145"/>
      <c r="Q33" s="145"/>
      <c r="R33" s="145"/>
      <c r="S33" s="145"/>
      <c r="T33" s="145"/>
    </row>
    <row r="34" spans="1:20" s="142" customFormat="1">
      <c r="A34" s="136" t="s">
        <v>15</v>
      </c>
      <c r="B34" s="164"/>
      <c r="C34" s="165"/>
      <c r="E34" s="166"/>
      <c r="F34" s="166"/>
      <c r="G34" s="167"/>
      <c r="H34" s="130"/>
      <c r="I34" s="130"/>
      <c r="J34" s="145"/>
      <c r="K34" s="145"/>
      <c r="L34" s="145"/>
      <c r="M34" s="145"/>
      <c r="N34" s="145"/>
      <c r="O34" s="145"/>
      <c r="P34" s="145"/>
      <c r="Q34" s="145"/>
      <c r="R34" s="145"/>
      <c r="S34" s="145"/>
      <c r="T34" s="145"/>
    </row>
    <row r="35" spans="1:20" s="142" customFormat="1">
      <c r="A35" s="168" t="s">
        <v>24</v>
      </c>
      <c r="B35" s="164"/>
      <c r="C35" s="165"/>
      <c r="E35" s="166"/>
      <c r="F35" s="166"/>
      <c r="G35" s="167"/>
      <c r="H35" s="130"/>
      <c r="I35" s="130"/>
      <c r="J35" s="145"/>
      <c r="K35" s="145"/>
      <c r="L35" s="145"/>
      <c r="M35" s="145"/>
      <c r="N35" s="145"/>
      <c r="O35" s="145"/>
      <c r="P35" s="145"/>
      <c r="Q35" s="145"/>
      <c r="R35" s="145"/>
      <c r="S35" s="145"/>
      <c r="T35" s="145"/>
    </row>
    <row r="36" spans="1:20" ht="33" customHeight="1">
      <c r="A36" s="170"/>
      <c r="B36" s="170"/>
      <c r="C36" s="171"/>
      <c r="D36" s="169"/>
      <c r="E36" s="168"/>
      <c r="F36" s="168"/>
      <c r="G36" s="172" t="s">
        <v>25</v>
      </c>
      <c r="H36" s="132"/>
    </row>
    <row r="37" spans="1:20">
      <c r="A37" s="170"/>
      <c r="B37" s="170"/>
      <c r="C37" s="171"/>
      <c r="D37" s="169"/>
      <c r="E37" s="168"/>
      <c r="F37" s="168"/>
      <c r="G37" s="172" t="e">
        <f>"For and on behalf of " &amp;#REF!</f>
        <v>#REF!</v>
      </c>
      <c r="H37" s="132"/>
    </row>
    <row r="38" spans="1:20" ht="15">
      <c r="A38" s="175" t="s">
        <v>156</v>
      </c>
      <c r="B38" s="175"/>
      <c r="C38" s="173" t="e">
        <f>#REF!&amp;"-"&amp;#REF!&amp;"-"&amp;#REF!</f>
        <v>#REF!</v>
      </c>
      <c r="D38" s="173"/>
      <c r="E38" s="174" t="s">
        <v>26</v>
      </c>
      <c r="F38" s="506" t="e">
        <f>#REF!</f>
        <v>#REF!</v>
      </c>
      <c r="G38" s="506"/>
      <c r="H38" s="132"/>
    </row>
    <row r="39" spans="1:20">
      <c r="A39" s="175" t="s">
        <v>157</v>
      </c>
      <c r="B39" s="175"/>
      <c r="C39" s="173" t="e">
        <f>#REF!</f>
        <v>#REF!</v>
      </c>
      <c r="D39" s="176"/>
      <c r="E39" s="174" t="s">
        <v>27</v>
      </c>
      <c r="F39" s="506" t="e">
        <f>#REF!</f>
        <v>#REF!</v>
      </c>
      <c r="G39" s="506"/>
      <c r="H39" s="132"/>
    </row>
  </sheetData>
  <sheetProtection selectLockedCells="1"/>
  <customSheetViews>
    <customSheetView guid="{7E37D0FD-9786-4A30-A877-91D7F3F2D059}" showPageBreaks="1" showGridLines="0" zeroValues="0" printArea="1" hiddenRows="1" hiddenColumns="1" view="pageBreakPreview" topLeftCell="A22">
      <selection activeCell="G14" sqref="G14"/>
      <pageMargins left="0.72" right="0.49" top="0.62" bottom="0.52" header="0.32" footer="0.27"/>
      <pageSetup scale="95" orientation="portrait" r:id="rId1"/>
      <headerFooter alignWithMargins="0">
        <oddFooter>&amp;R&amp;"Book Antiqua,Bold"&amp;10Letter of Discount  / Page &amp;P of &amp;N</oddFooter>
      </headerFooter>
    </customSheetView>
    <customSheetView guid="{F9C63928-D54C-449A-864F-E2728613909C}" showPageBreaks="1" showGridLines="0" zeroValues="0" printArea="1" hiddenRows="1" hiddenColumns="1" view="pageBreakPreview">
      <selection activeCell="G14" sqref="G14"/>
      <pageMargins left="0.72" right="0.49" top="0.62" bottom="0.52" header="0.32" footer="0.27"/>
      <pageSetup scale="96" orientation="portrait" r:id="rId2"/>
      <headerFooter alignWithMargins="0">
        <oddFooter>&amp;R&amp;"Book Antiqua,Bold"&amp;10Letter of Discount  / Page &amp;P of &amp;N</oddFooter>
      </headerFooter>
    </customSheetView>
    <customSheetView guid="{20CBBF41-A202-4892-A83D-52713C1F8A9E}" showPageBreaks="1" showGridLines="0" zeroValues="0" printArea="1" hiddenRows="1" hiddenColumns="1" view="pageBreakPreview" topLeftCell="A9">
      <selection activeCell="G14" sqref="G14"/>
      <pageMargins left="0.72" right="0.49" top="0.62" bottom="0.52" header="0.32" footer="0.27"/>
      <pageSetup scale="96" orientation="portrait" r:id="rId3"/>
      <headerFooter alignWithMargins="0">
        <oddFooter>&amp;R&amp;"Book Antiqua,Bold"&amp;10Letter of Discount  / Page &amp;P of &amp;N</oddFooter>
      </headerFooter>
    </customSheetView>
    <customSheetView guid="{6269FB24-FD69-4B06-B4F9-A51A4D37F8E4}" showPageBreaks="1" showGridLines="0" zeroValues="0" printArea="1" hiddenRows="1" hiddenColumns="1" view="pageBreakPreview" topLeftCell="A9">
      <selection activeCell="G14" sqref="G14"/>
      <pageMargins left="0.72" right="0.49" top="0.62" bottom="0.52" header="0.32" footer="0.27"/>
      <pageSetup scale="96" orientation="portrait" r:id="rId4"/>
      <headerFooter alignWithMargins="0">
        <oddFooter>&amp;R&amp;"Book Antiqua,Bold"&amp;10Letter of Discount  / Page &amp;P of &amp;N</oddFooter>
      </headerFooter>
    </customSheetView>
    <customSheetView guid="{0DD8F97D-8C07-4CD0-8FF9-3A2505F13748}" showPageBreaks="1" showGridLines="0" zeroValues="0" printArea="1" hiddenRows="1" hiddenColumns="1" view="pageBreakPreview" topLeftCell="A14">
      <selection activeCell="G25" sqref="G25"/>
      <pageMargins left="0.72" right="0.49" top="0.62" bottom="0.52" header="0.32" footer="0.27"/>
      <pageSetup scale="96" orientation="portrait" r:id="rId5"/>
      <headerFooter alignWithMargins="0">
        <oddFooter>&amp;R&amp;"Book Antiqua,Bold"&amp;10Letter of Discount  / Page &amp;P of &amp;N</oddFooter>
      </headerFooter>
    </customSheetView>
    <customSheetView guid="{F42F111F-1008-4984-B8EF-A2028972CD6B}" showGridLines="0" zeroValues="0" printArea="1" hiddenRows="1" hiddenColumns="1" topLeftCell="B19">
      <selection activeCell="G14" sqref="G14"/>
      <pageMargins left="0.72" right="0.49" top="0.62" bottom="0.52" header="0.32" footer="0.27"/>
      <pageSetup scale="96" orientation="portrait" r:id="rId6"/>
      <headerFooter alignWithMargins="0">
        <oddFooter>&amp;R&amp;"Book Antiqua,Bold"&amp;10Letter of Discount  / Page &amp;P of &amp;N</oddFooter>
      </headerFooter>
    </customSheetView>
    <customSheetView guid="{27A45B7A-04F2-4516-B80B-5ED0825D4ED3}" scale="70" zeroValues="0" hiddenRows="1" hiddenColumns="1">
      <selection activeCell="G15" sqref="G15"/>
      <pageMargins left="0.72" right="0.49" top="0.62" bottom="0.52" header="0.32" footer="0.27"/>
      <pageSetup scale="96" orientation="portrait" r:id="rId7"/>
      <headerFooter alignWithMargins="0">
        <oddFooter>&amp;R&amp;"Book Antiqua,Bold"&amp;10Letter of Discount  / Page &amp;P of &amp;N</oddFooter>
      </headerFooter>
    </customSheetView>
    <customSheetView guid="{76EF76C6-407E-4B5E-855E-3AC1614CD1AB}" showPageBreaks="1" showGridLines="0" zeroValues="0" printArea="1" hiddenRows="1" hiddenColumns="1" view="pageBreakPreview" topLeftCell="A9">
      <selection activeCell="G14" sqref="G14"/>
      <pageMargins left="0.72" right="0.49" top="0.62" bottom="0.52" header="0.32" footer="0.27"/>
      <pageSetup scale="96" orientation="portrait" r:id="rId8"/>
      <headerFooter alignWithMargins="0">
        <oddFooter>&amp;R&amp;"Book Antiqua,Bold"&amp;10Letter of Discount  / Page &amp;P of &amp;N</oddFooter>
      </headerFooter>
    </customSheetView>
    <customSheetView guid="{4C2A6BCE-1067-41DA-B8E4-030BD18363EA}" showPageBreaks="1" showGridLines="0" zeroValues="0" printArea="1" hiddenRows="1" hiddenColumns="1" view="pageBreakPreview" topLeftCell="A16">
      <selection activeCell="G14" sqref="G14"/>
      <pageMargins left="0.72" right="0.49" top="0.62" bottom="0.52" header="0.32" footer="0.27"/>
      <pageSetup scale="96" orientation="portrait" r:id="rId9"/>
      <headerFooter alignWithMargins="0">
        <oddFooter>&amp;R&amp;"Book Antiqua,Bold"&amp;10Letter of Discount  / Page &amp;P of &amp;N</oddFooter>
      </headerFooter>
    </customSheetView>
    <customSheetView guid="{521B9B62-B5E4-4E18-A682-03EC47CAA2D7}" showPageBreaks="1" showGridLines="0" zeroValues="0" printArea="1" hiddenRows="1" hiddenColumns="1" view="pageBreakPreview" topLeftCell="A22">
      <selection activeCell="G14" sqref="G14"/>
      <pageMargins left="0.72" right="0.49" top="0.62" bottom="0.52" header="0.32" footer="0.27"/>
      <pageSetup scale="95" orientation="portrait" r:id="rId10"/>
      <headerFooter alignWithMargins="0">
        <oddFooter>&amp;R&amp;"Book Antiqua,Bold"&amp;10Letter of Discount  / Page &amp;P of &amp;N</oddFooter>
      </headerFooter>
    </customSheetView>
  </customSheetViews>
  <mergeCells count="16">
    <mergeCell ref="A1:G1"/>
    <mergeCell ref="A4:G4"/>
    <mergeCell ref="C11:G11"/>
    <mergeCell ref="A13:G13"/>
    <mergeCell ref="C14:F14"/>
    <mergeCell ref="F38:G38"/>
    <mergeCell ref="F39:G39"/>
    <mergeCell ref="C15:F15"/>
    <mergeCell ref="C16:F16"/>
    <mergeCell ref="C22:F22"/>
    <mergeCell ref="C28:F28"/>
    <mergeCell ref="C29:F29"/>
    <mergeCell ref="C30:G30"/>
    <mergeCell ref="C31:G31"/>
    <mergeCell ref="B32:G32"/>
    <mergeCell ref="C33:G33"/>
  </mergeCells>
  <phoneticPr fontId="26" type="noConversion"/>
  <dataValidations count="5">
    <dataValidation type="whole" operator="greaterThanOrEqual" allowBlank="1" showInputMessage="1" showErrorMessage="1" error="Enter numeric figure without decimal only" sqref="G14">
      <formula1>0</formula1>
    </dataValidation>
    <dataValidation type="decimal" allowBlank="1" showInputMessage="1" showErrorMessage="1" error="Enter in percent only." sqref="G23:G27 G15">
      <formula1>0</formula1>
      <formula2>1</formula2>
    </dataValidation>
    <dataValidation type="whole" operator="greaterThanOrEqual" allowBlank="1" showInputMessage="1" showErrorMessage="1" error="Enter numeric figure only." sqref="G28">
      <formula1>0</formula1>
    </dataValidation>
    <dataValidation type="whole" operator="greaterThanOrEqual" allowBlank="1" showInputMessage="1" showErrorMessage="1" error="Enter numeric figures only." sqref="G17:G21">
      <formula1>0</formula1>
    </dataValidation>
    <dataValidation type="decimal" allowBlank="1" showInputMessage="1" showErrorMessage="1" error="Enter in percent only" sqref="G29">
      <formula1>0</formula1>
      <formula2>1</formula2>
    </dataValidation>
  </dataValidations>
  <pageMargins left="0.72" right="0.49" top="0.62" bottom="0.52" header="0.32" footer="0.27"/>
  <pageSetup scale="95" orientation="portrait" r:id="rId11"/>
  <headerFooter alignWithMargins="0">
    <oddFooter>&amp;R&amp;"Book Antiqua,Bold"&amp;10Letter of Discount  / Page &amp;P of &amp;N</oddFooter>
  </headerFooter>
  <drawing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sheetPr>
  <dimension ref="A1:I32"/>
  <sheetViews>
    <sheetView showGridLines="0" view="pageBreakPreview" topLeftCell="A7" zoomScale="85" zoomScaleSheetLayoutView="85" workbookViewId="0">
      <selection activeCell="D14" sqref="D14"/>
    </sheetView>
  </sheetViews>
  <sheetFormatPr defaultColWidth="10" defaultRowHeight="16.5"/>
  <cols>
    <col min="1" max="1" width="10.625" style="23" customWidth="1"/>
    <col min="2" max="2" width="27.5" style="23" customWidth="1"/>
    <col min="3" max="3" width="21" style="23" customWidth="1"/>
    <col min="4" max="4" width="34.375" style="23" customWidth="1"/>
    <col min="5" max="6" width="10" style="21"/>
    <col min="7" max="7" width="21.5" style="21" customWidth="1"/>
    <col min="8" max="8" width="10" style="21" hidden="1" customWidth="1"/>
    <col min="9" max="9" width="15.375" style="21" customWidth="1"/>
    <col min="10" max="10" width="10" style="21" customWidth="1"/>
    <col min="11" max="16384" width="10" style="21"/>
  </cols>
  <sheetData>
    <row r="1" spans="1:9" ht="18" customHeight="1">
      <c r="A1" s="46" t="str">
        <f>Cover!B3</f>
        <v>ER-II/KOL/CS/I-2597/Rfx-5002001519 DATED 11.01.2021</v>
      </c>
      <c r="B1" s="47"/>
      <c r="C1" s="49"/>
      <c r="D1" s="50" t="s">
        <v>309</v>
      </c>
    </row>
    <row r="2" spans="1:9" ht="18" customHeight="1">
      <c r="A2" s="40"/>
      <c r="B2" s="51"/>
      <c r="C2" s="53"/>
      <c r="D2" s="53"/>
    </row>
    <row r="3" spans="1:9" ht="35.25" customHeight="1">
      <c r="A3" s="488" t="str">
        <f>Cover!$B$2</f>
        <v>Procurement of New Battery Bank sets at Dalkhola and Berhampore substations in ER-II</v>
      </c>
      <c r="B3" s="488"/>
      <c r="C3" s="488"/>
      <c r="D3" s="488"/>
      <c r="E3" s="29"/>
      <c r="F3" s="29"/>
    </row>
    <row r="4" spans="1:9" ht="21.95" customHeight="1">
      <c r="A4" s="489" t="s">
        <v>246</v>
      </c>
      <c r="B4" s="489"/>
      <c r="C4" s="489"/>
      <c r="D4" s="489"/>
    </row>
    <row r="5" spans="1:9" ht="18" customHeight="1">
      <c r="A5" s="22"/>
    </row>
    <row r="6" spans="1:9" ht="18" customHeight="1">
      <c r="A6" s="20" t="s">
        <v>283</v>
      </c>
      <c r="D6" s="37" t="s">
        <v>215</v>
      </c>
    </row>
    <row r="7" spans="1:9">
      <c r="A7" s="490"/>
      <c r="B7" s="490"/>
      <c r="C7" s="490"/>
      <c r="D7" s="311" t="s">
        <v>327</v>
      </c>
      <c r="E7" s="309"/>
      <c r="F7" s="309"/>
      <c r="G7" s="309"/>
    </row>
    <row r="8" spans="1:9" ht="18" customHeight="1">
      <c r="A8" s="24" t="s">
        <v>224</v>
      </c>
      <c r="B8" s="491" t="e">
        <f xml:space="preserve"> IF(#REF!=0, "",#REF!)</f>
        <v>#REF!</v>
      </c>
      <c r="C8" s="491"/>
      <c r="D8" s="311" t="s">
        <v>328</v>
      </c>
      <c r="E8" s="310"/>
      <c r="F8" s="310"/>
      <c r="G8" s="310"/>
    </row>
    <row r="9" spans="1:9" ht="18" customHeight="1">
      <c r="A9" s="24" t="s">
        <v>225</v>
      </c>
      <c r="B9" s="491" t="e">
        <f xml:space="preserve"> IF(#REF!=0, "",#REF!)</f>
        <v>#REF!</v>
      </c>
      <c r="C9" s="491"/>
      <c r="D9" s="311" t="s">
        <v>329</v>
      </c>
      <c r="E9" s="310"/>
      <c r="F9" s="310"/>
      <c r="G9" s="310"/>
    </row>
    <row r="10" spans="1:9" ht="18" customHeight="1">
      <c r="A10" s="25"/>
      <c r="B10" s="491" t="e">
        <f xml:space="preserve"> IF(#REF!=0, "",#REF!)</f>
        <v>#REF!</v>
      </c>
      <c r="C10" s="491"/>
      <c r="D10" s="311" t="s">
        <v>330</v>
      </c>
      <c r="E10" s="310"/>
      <c r="F10" s="310"/>
      <c r="G10" s="213"/>
    </row>
    <row r="11" spans="1:9" ht="18" customHeight="1">
      <c r="A11" s="25"/>
      <c r="B11" s="491" t="e">
        <f xml:space="preserve"> IF(#REF!=0, "",#REF!)</f>
        <v>#REF!</v>
      </c>
      <c r="C11" s="491"/>
      <c r="D11" s="311" t="s">
        <v>331</v>
      </c>
      <c r="E11" s="310"/>
      <c r="F11" s="213"/>
      <c r="G11" s="234"/>
    </row>
    <row r="12" spans="1:9" ht="18" customHeight="1">
      <c r="A12" s="30"/>
      <c r="B12" s="30"/>
      <c r="C12" s="30"/>
      <c r="D12" s="39"/>
    </row>
    <row r="13" spans="1:9" ht="21.95" customHeight="1">
      <c r="A13" s="31" t="s">
        <v>205</v>
      </c>
      <c r="B13" s="492" t="s">
        <v>201</v>
      </c>
      <c r="C13" s="493"/>
      <c r="D13" s="32" t="s">
        <v>206</v>
      </c>
    </row>
    <row r="14" spans="1:9" ht="21.95" customHeight="1">
      <c r="A14" s="26" t="s">
        <v>207</v>
      </c>
      <c r="B14" s="500" t="s">
        <v>226</v>
      </c>
      <c r="C14" s="500"/>
      <c r="D14" s="41">
        <f>'Sch-5A'!D14*(1-Discount!L17)</f>
        <v>0</v>
      </c>
      <c r="F14" s="193"/>
      <c r="H14" s="21" t="e">
        <f>#REF!*(1-Discount!L17) +#REF!*(1-Discount!L18)</f>
        <v>#REF!</v>
      </c>
      <c r="I14" s="180"/>
    </row>
    <row r="15" spans="1:9" ht="35.1" customHeight="1">
      <c r="A15" s="33"/>
      <c r="B15" s="503" t="s">
        <v>248</v>
      </c>
      <c r="C15" s="504"/>
      <c r="D15" s="27"/>
      <c r="H15" s="180"/>
      <c r="I15" s="180"/>
    </row>
    <row r="16" spans="1:9" ht="30" customHeight="1">
      <c r="A16" s="26" t="s">
        <v>208</v>
      </c>
      <c r="B16" s="500" t="s">
        <v>227</v>
      </c>
      <c r="C16" s="500"/>
      <c r="D16" s="41">
        <f>'Sch-5A'!D16*(1-Discount!L19)</f>
        <v>0</v>
      </c>
      <c r="F16" s="193"/>
      <c r="H16" s="180"/>
      <c r="I16" s="180"/>
    </row>
    <row r="17" spans="1:6" ht="42.75" customHeight="1">
      <c r="A17" s="33"/>
      <c r="B17" s="501" t="s">
        <v>279</v>
      </c>
      <c r="C17" s="502"/>
      <c r="D17" s="27"/>
    </row>
    <row r="18" spans="1:6" ht="21.95" customHeight="1">
      <c r="A18" s="26" t="s">
        <v>293</v>
      </c>
      <c r="B18" s="500" t="s">
        <v>280</v>
      </c>
      <c r="C18" s="500"/>
      <c r="D18" s="41">
        <f>'Sch-5A'!D18*(1-Discount!L20)</f>
        <v>0</v>
      </c>
    </row>
    <row r="19" spans="1:6" ht="30" customHeight="1">
      <c r="A19" s="33"/>
      <c r="B19" s="501" t="s">
        <v>318</v>
      </c>
      <c r="C19" s="502"/>
      <c r="D19" s="27"/>
    </row>
    <row r="20" spans="1:6" ht="21.95" customHeight="1">
      <c r="A20" s="26" t="s">
        <v>209</v>
      </c>
      <c r="B20" s="500" t="s">
        <v>228</v>
      </c>
      <c r="C20" s="500"/>
      <c r="D20" s="65">
        <f>'Sch-1'!N22+'Sch-3'!K23</f>
        <v>0</v>
      </c>
    </row>
    <row r="21" spans="1:6" ht="30" customHeight="1">
      <c r="A21" s="33"/>
      <c r="B21" s="501" t="s">
        <v>284</v>
      </c>
      <c r="C21" s="502"/>
      <c r="D21" s="27"/>
    </row>
    <row r="22" spans="1:6" ht="30" customHeight="1">
      <c r="A22" s="26" t="s">
        <v>294</v>
      </c>
      <c r="B22" s="500" t="s">
        <v>285</v>
      </c>
      <c r="C22" s="500"/>
      <c r="D22" s="41">
        <f>+'Sch-5A'!D22</f>
        <v>0</v>
      </c>
    </row>
    <row r="23" spans="1:6">
      <c r="A23" s="33"/>
      <c r="B23" s="501" t="s">
        <v>286</v>
      </c>
      <c r="C23" s="502"/>
      <c r="D23" s="179"/>
    </row>
    <row r="24" spans="1:6" ht="15.75" customHeight="1">
      <c r="A24" s="505">
        <v>6</v>
      </c>
      <c r="B24" s="487" t="s">
        <v>287</v>
      </c>
      <c r="C24" s="487"/>
      <c r="D24" s="42">
        <f>D14+D16+D18+D20-D22</f>
        <v>0</v>
      </c>
    </row>
    <row r="25" spans="1:6" ht="15.75">
      <c r="A25" s="505"/>
      <c r="B25" s="487"/>
      <c r="C25" s="487"/>
      <c r="D25" s="64"/>
    </row>
    <row r="26" spans="1:6" ht="18.75" customHeight="1">
      <c r="A26" s="43"/>
      <c r="B26" s="44"/>
      <c r="C26" s="44"/>
      <c r="D26" s="45"/>
    </row>
    <row r="27" spans="1:6" ht="27.95" customHeight="1">
      <c r="A27" s="43"/>
      <c r="B27" s="44"/>
      <c r="C27" s="55"/>
      <c r="D27" s="45"/>
    </row>
    <row r="28" spans="1:6" ht="27.95" customHeight="1">
      <c r="A28" s="54" t="s">
        <v>220</v>
      </c>
      <c r="B28" s="58" t="e">
        <f>#REF!&amp;"-"&amp;#REF!&amp;"-"&amp;#REF!</f>
        <v>#REF!</v>
      </c>
      <c r="C28" s="55" t="s">
        <v>222</v>
      </c>
      <c r="D28" s="57" t="e">
        <f>#REF!</f>
        <v>#REF!</v>
      </c>
      <c r="F28" s="56"/>
    </row>
    <row r="29" spans="1:6" ht="27.95" customHeight="1">
      <c r="A29" s="54" t="s">
        <v>221</v>
      </c>
      <c r="B29" s="58" t="e">
        <f>#REF!</f>
        <v>#REF!</v>
      </c>
      <c r="C29" s="55" t="s">
        <v>223</v>
      </c>
      <c r="D29" s="57" t="e">
        <f>#REF!</f>
        <v>#REF!</v>
      </c>
      <c r="F29" s="63"/>
    </row>
    <row r="30" spans="1:6" ht="27.95" customHeight="1">
      <c r="A30" s="52"/>
      <c r="B30" s="51"/>
      <c r="C30" s="55"/>
      <c r="F30" s="63"/>
    </row>
    <row r="31" spans="1:6" ht="30" customHeight="1">
      <c r="A31" s="52"/>
      <c r="B31" s="51"/>
      <c r="C31" s="55"/>
      <c r="D31" s="52"/>
      <c r="F31" s="56"/>
    </row>
    <row r="32" spans="1:6" ht="30" customHeight="1">
      <c r="A32" s="28"/>
      <c r="B32" s="28"/>
      <c r="C32" s="34"/>
      <c r="E32" s="35"/>
    </row>
  </sheetData>
  <sheetProtection selectLockedCells="1"/>
  <customSheetViews>
    <customSheetView guid="{7E37D0FD-9786-4A30-A877-91D7F3F2D059}" showPageBreaks="1" showGridLines="0" printArea="1" hiddenColumns="1" view="pageBreakPreview" topLeftCell="A19">
      <selection activeCell="B11" sqref="B11:C11"/>
      <pageMargins left="0.5" right="0.38" top="0.56999999999999995" bottom="0.48" header="0.38" footer="0.24"/>
      <printOptions horizontalCentered="1"/>
      <pageSetup paperSize="9" fitToHeight="0" orientation="portrait" r:id="rId1"/>
      <headerFooter alignWithMargins="0">
        <oddFooter>&amp;R&amp;"Book Antiqua,Bold"&amp;10Schedule-2After Discount/ Page &amp;P of &amp;N</oddFooter>
      </headerFooter>
    </customSheetView>
    <customSheetView guid="{F9C63928-D54C-449A-864F-E2728613909C}" showPageBreaks="1" showGridLines="0" printArea="1" hiddenColumns="1" view="pageBreakPreview" topLeftCell="A13">
      <selection activeCell="D22" sqref="D22"/>
      <pageMargins left="0.5" right="0.38" top="0.56999999999999995" bottom="0.48" header="0.38" footer="0.24"/>
      <printOptions horizontalCentered="1"/>
      <pageSetup paperSize="9" fitToHeight="0" orientation="portrait" r:id="rId2"/>
      <headerFooter alignWithMargins="0">
        <oddFooter>&amp;R&amp;"Book Antiqua,Bold"&amp;10Schedule-2After Discount/ Page &amp;P of &amp;N</oddFooter>
      </headerFooter>
    </customSheetView>
    <customSheetView guid="{20CBBF41-A202-4892-A83D-52713C1F8A9E}" showPageBreaks="1" showGridLines="0" printArea="1" hiddenRows="1" view="pageBreakPreview" topLeftCell="A2">
      <selection activeCell="D29" sqref="D29"/>
      <pageMargins left="0.5" right="0.38" top="0.56999999999999995" bottom="0.48" header="0.38" footer="0.24"/>
      <printOptions horizontalCentered="1"/>
      <pageSetup paperSize="9" fitToHeight="0" orientation="portrait" r:id="rId3"/>
      <headerFooter alignWithMargins="0">
        <oddFooter>&amp;R&amp;"Book Antiqua,Bold"&amp;10Schedule-2After Discount/ Page &amp;P of &amp;N</oddFooter>
      </headerFooter>
    </customSheetView>
    <customSheetView guid="{6269FB24-FD69-4B06-B4F9-A51A4D37F8E4}" showPageBreaks="1" showGridLines="0" printArea="1" hiddenRows="1" hiddenColumns="1" view="pageBreakPreview">
      <selection activeCell="C31" sqref="C31"/>
      <pageMargins left="0.5" right="0.38" top="0.56999999999999995" bottom="0.48" header="0.38" footer="0.24"/>
      <printOptions horizontalCentered="1"/>
      <pageSetup paperSize="9" fitToHeight="0" orientation="portrait" r:id="rId4"/>
      <headerFooter alignWithMargins="0">
        <oddFooter>&amp;R&amp;"Book Antiqua,Bold"&amp;10Schedule-2After Discount/ Page &amp;P of &amp;N</oddFooter>
      </headerFooter>
    </customSheetView>
    <customSheetView guid="{0DD8F97D-8C07-4CD0-8FF9-3A2505F13748}" showPageBreaks="1" showGridLines="0" printArea="1" hiddenRows="1" hiddenColumns="1" view="pageBreakPreview" topLeftCell="A13">
      <selection activeCell="D23" sqref="D23"/>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F42F111F-1008-4984-B8EF-A2028972CD6B}" showGridLines="0" hiddenRows="1" hiddenColumns="1" topLeftCell="A10">
      <selection activeCell="D22" sqref="D22"/>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27A45B7A-04F2-4516-B80B-5ED0825D4ED3}" topLeftCell="A22">
      <selection activeCell="G8" sqref="G8"/>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76EF76C6-407E-4B5E-855E-3AC1614CD1AB}" showPageBreaks="1" showGridLines="0" printArea="1" hiddenRows="1" view="pageBreakPreview" topLeftCell="A2">
      <selection activeCell="D29" sqref="D29"/>
      <pageMargins left="0.5" right="0.38" top="0.56999999999999995" bottom="0.48" header="0.38" footer="0.24"/>
      <printOptions horizontalCentered="1"/>
      <pageSetup paperSize="9" fitToHeight="0" orientation="portrait" r:id="rId8"/>
      <headerFooter alignWithMargins="0">
        <oddFooter>&amp;R&amp;"Book Antiqua,Bold"&amp;10Schedule-2After Discount/ Page &amp;P of &amp;N</oddFooter>
      </headerFooter>
    </customSheetView>
    <customSheetView guid="{4C2A6BCE-1067-41DA-B8E4-030BD18363EA}" showPageBreaks="1" showGridLines="0" printArea="1" hiddenColumns="1" view="pageBreakPreview" topLeftCell="A13">
      <selection activeCell="D22" sqref="D22"/>
      <pageMargins left="0.5" right="0.38" top="0.56999999999999995" bottom="0.48" header="0.38" footer="0.24"/>
      <printOptions horizontalCentered="1"/>
      <pageSetup paperSize="9" fitToHeight="0" orientation="portrait" r:id="rId9"/>
      <headerFooter alignWithMargins="0">
        <oddFooter>&amp;R&amp;"Book Antiqua,Bold"&amp;10Schedule-2After Discount/ Page &amp;P of &amp;N</oddFooter>
      </headerFooter>
    </customSheetView>
    <customSheetView guid="{521B9B62-B5E4-4E18-A682-03EC47CAA2D7}" showPageBreaks="1" showGridLines="0" printArea="1" hiddenColumns="1" view="pageBreakPreview" topLeftCell="A19">
      <selection activeCell="B11" sqref="B11:C11"/>
      <pageMargins left="0.5" right="0.38" top="0.56999999999999995" bottom="0.48" header="0.38" footer="0.24"/>
      <printOptions horizontalCentered="1"/>
      <pageSetup paperSize="9" fitToHeight="0" orientation="portrait" r:id="rId10"/>
      <headerFooter alignWithMargins="0">
        <oddFooter>&amp;R&amp;"Book Antiqua,Bold"&amp;10Schedule-2After Discount/ Page &amp;P of &amp;N</oddFooter>
      </headerFooter>
    </customSheetView>
  </customSheetViews>
  <mergeCells count="20">
    <mergeCell ref="B20:C20"/>
    <mergeCell ref="A24:A25"/>
    <mergeCell ref="B24:C25"/>
    <mergeCell ref="B22:C22"/>
    <mergeCell ref="B23:C23"/>
    <mergeCell ref="B21:C21"/>
    <mergeCell ref="B18:C18"/>
    <mergeCell ref="B19:C19"/>
    <mergeCell ref="B14:C14"/>
    <mergeCell ref="B15:C15"/>
    <mergeCell ref="B16:C16"/>
    <mergeCell ref="B17:C17"/>
    <mergeCell ref="B11:C11"/>
    <mergeCell ref="B13:C13"/>
    <mergeCell ref="B9:C9"/>
    <mergeCell ref="B10:C10"/>
    <mergeCell ref="A3:D3"/>
    <mergeCell ref="A4:D4"/>
    <mergeCell ref="A7:C7"/>
    <mergeCell ref="B8:C8"/>
  </mergeCells>
  <phoneticPr fontId="26" type="noConversion"/>
  <printOptions horizontalCentered="1"/>
  <pageMargins left="0.5" right="0.38" top="0.56999999999999995" bottom="0.48" header="0.38" footer="0.24"/>
  <pageSetup paperSize="9" fitToHeight="0" orientation="portrait" r:id="rId11"/>
  <headerFooter alignWithMargins="0">
    <oddFooter>&amp;R&amp;"Book Antiqua,Bold"&amp;10Schedule-2After Discount/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O72"/>
  <sheetViews>
    <sheetView showGridLines="0" showZeros="0" view="pageBreakPreview" topLeftCell="A46" zoomScaleSheetLayoutView="100" workbookViewId="0">
      <selection activeCell="C5" sqref="C5:F5"/>
    </sheetView>
  </sheetViews>
  <sheetFormatPr defaultColWidth="8" defaultRowHeight="16.5"/>
  <cols>
    <col min="1" max="1" width="9.375" style="89" customWidth="1"/>
    <col min="2" max="2" width="9.375" style="92" customWidth="1"/>
    <col min="3" max="3" width="12.875" style="89" customWidth="1"/>
    <col min="4" max="4" width="18.125" style="89" customWidth="1"/>
    <col min="5" max="5" width="11.125" style="89" customWidth="1"/>
    <col min="6" max="6" width="38" style="89" customWidth="1"/>
    <col min="7" max="7" width="8" style="89" customWidth="1"/>
    <col min="8" max="8" width="8" style="89" hidden="1" customWidth="1"/>
    <col min="9" max="25" width="8" style="88" customWidth="1"/>
    <col min="26" max="27" width="8" style="90" customWidth="1"/>
    <col min="28" max="28" width="17.5" style="90" customWidth="1"/>
    <col min="29" max="29" width="12.125" style="90" customWidth="1"/>
    <col min="30" max="30" width="8" style="86" customWidth="1"/>
    <col min="31" max="31" width="8" style="87" customWidth="1"/>
    <col min="32" max="32" width="12" style="87" customWidth="1"/>
    <col min="33" max="35" width="8" style="86" customWidth="1"/>
    <col min="36" max="36" width="9.125" style="86" customWidth="1"/>
    <col min="37" max="41" width="8" style="86" customWidth="1"/>
    <col min="42" max="16384" width="8" style="88"/>
  </cols>
  <sheetData>
    <row r="1" spans="1:36" ht="17.25">
      <c r="A1" s="80" t="str">
        <f>Cover!B3</f>
        <v>ER-II/KOL/CS/I-2597/Rfx-5002001519 DATED 11.01.2021</v>
      </c>
      <c r="B1" s="80"/>
      <c r="C1" s="81"/>
      <c r="D1" s="81"/>
      <c r="E1" s="81"/>
      <c r="F1" s="82" t="s">
        <v>252</v>
      </c>
      <c r="G1" s="83"/>
      <c r="H1" s="83"/>
      <c r="I1" s="84"/>
      <c r="J1" s="84"/>
      <c r="K1" s="84"/>
      <c r="L1" s="84"/>
      <c r="M1" s="84"/>
      <c r="N1" s="84"/>
      <c r="O1" s="84"/>
      <c r="P1" s="84"/>
      <c r="Q1" s="84"/>
      <c r="R1" s="84"/>
      <c r="S1" s="84"/>
      <c r="T1" s="84"/>
      <c r="U1" s="84"/>
      <c r="V1" s="84"/>
      <c r="W1" s="84"/>
      <c r="X1" s="84"/>
      <c r="Y1" s="84"/>
      <c r="Z1" s="85" t="e">
        <f>#REF!</f>
        <v>#REF!</v>
      </c>
      <c r="AA1" s="85"/>
      <c r="AB1" s="85"/>
      <c r="AC1" s="85"/>
      <c r="AE1" s="87">
        <v>1</v>
      </c>
      <c r="AF1" s="87" t="s">
        <v>36</v>
      </c>
      <c r="AI1" s="87">
        <v>1</v>
      </c>
      <c r="AJ1" s="86" t="s">
        <v>40</v>
      </c>
    </row>
    <row r="2" spans="1:36">
      <c r="B2" s="89"/>
      <c r="Z2" s="90" t="e">
        <f>#REF!</f>
        <v>#REF!</v>
      </c>
      <c r="AE2" s="87">
        <v>2</v>
      </c>
      <c r="AF2" s="87" t="s">
        <v>37</v>
      </c>
      <c r="AI2" s="87">
        <v>2</v>
      </c>
      <c r="AJ2" s="86" t="s">
        <v>41</v>
      </c>
    </row>
    <row r="3" spans="1:36">
      <c r="A3" s="536" t="s">
        <v>154</v>
      </c>
      <c r="B3" s="536"/>
      <c r="C3" s="536"/>
      <c r="D3" s="536"/>
      <c r="E3" s="536"/>
      <c r="F3" s="536"/>
      <c r="G3" s="83"/>
      <c r="H3" s="83"/>
      <c r="I3" s="84"/>
      <c r="J3" s="84"/>
      <c r="K3" s="84"/>
      <c r="L3" s="84"/>
      <c r="M3" s="84"/>
      <c r="N3" s="84"/>
      <c r="O3" s="84"/>
      <c r="P3" s="84"/>
      <c r="Q3" s="84"/>
      <c r="R3" s="84"/>
      <c r="S3" s="84"/>
      <c r="T3" s="84"/>
      <c r="U3" s="84"/>
      <c r="V3" s="84"/>
      <c r="W3" s="84"/>
      <c r="X3" s="84"/>
      <c r="Y3" s="84"/>
      <c r="Z3" s="85"/>
      <c r="AA3" s="85"/>
      <c r="AB3" s="85"/>
      <c r="AC3" s="85"/>
      <c r="AE3" s="87">
        <v>3</v>
      </c>
      <c r="AF3" s="87" t="s">
        <v>38</v>
      </c>
      <c r="AI3" s="87">
        <v>3</v>
      </c>
      <c r="AJ3" s="86" t="s">
        <v>42</v>
      </c>
    </row>
    <row r="4" spans="1:36">
      <c r="A4" s="91"/>
      <c r="B4" s="91"/>
      <c r="C4" s="91"/>
      <c r="D4" s="91"/>
      <c r="E4" s="91"/>
      <c r="F4" s="91"/>
      <c r="G4" s="83"/>
      <c r="H4" s="83"/>
      <c r="I4" s="84"/>
      <c r="J4" s="84"/>
      <c r="K4" s="84"/>
      <c r="L4" s="84"/>
      <c r="M4" s="84"/>
      <c r="N4" s="84"/>
      <c r="O4" s="84"/>
      <c r="P4" s="84"/>
      <c r="Q4" s="84"/>
      <c r="R4" s="84"/>
      <c r="S4" s="84"/>
      <c r="T4" s="84"/>
      <c r="U4" s="84"/>
      <c r="V4" s="84"/>
      <c r="W4" s="84"/>
      <c r="X4" s="84"/>
      <c r="Y4" s="84"/>
      <c r="Z4" s="85"/>
      <c r="AA4" s="85"/>
      <c r="AB4" s="85"/>
      <c r="AC4" s="85"/>
      <c r="AE4" s="87">
        <v>4</v>
      </c>
      <c r="AF4" s="87" t="s">
        <v>39</v>
      </c>
      <c r="AI4" s="87">
        <v>4</v>
      </c>
      <c r="AJ4" s="86" t="s">
        <v>43</v>
      </c>
    </row>
    <row r="5" spans="1:36">
      <c r="A5" s="92" t="s">
        <v>28</v>
      </c>
      <c r="C5" s="537"/>
      <c r="D5" s="537"/>
      <c r="E5" s="537"/>
      <c r="F5" s="537"/>
      <c r="AE5" s="87">
        <v>5</v>
      </c>
      <c r="AF5" s="87" t="s">
        <v>39</v>
      </c>
      <c r="AI5" s="87">
        <v>5</v>
      </c>
      <c r="AJ5" s="86" t="s">
        <v>44</v>
      </c>
    </row>
    <row r="6" spans="1:36">
      <c r="A6" s="92" t="s">
        <v>17</v>
      </c>
      <c r="B6" s="538">
        <f>'Names of Bidder'!D20</f>
        <v>0</v>
      </c>
      <c r="C6" s="538"/>
      <c r="AE6" s="87">
        <v>6</v>
      </c>
      <c r="AF6" s="87" t="s">
        <v>39</v>
      </c>
      <c r="AG6" s="94">
        <f>DAY(B6)</f>
        <v>0</v>
      </c>
      <c r="AI6" s="87">
        <v>6</v>
      </c>
      <c r="AJ6" s="86" t="s">
        <v>45</v>
      </c>
    </row>
    <row r="7" spans="1:36">
      <c r="A7" s="92"/>
      <c r="B7" s="93"/>
      <c r="C7" s="93"/>
      <c r="AE7" s="87">
        <v>7</v>
      </c>
      <c r="AF7" s="87" t="s">
        <v>39</v>
      </c>
      <c r="AG7" s="94">
        <f>MONTH(B6)</f>
        <v>1</v>
      </c>
      <c r="AI7" s="87">
        <v>7</v>
      </c>
      <c r="AJ7" s="86" t="s">
        <v>46</v>
      </c>
    </row>
    <row r="8" spans="1:36">
      <c r="A8" s="95" t="s">
        <v>215</v>
      </c>
      <c r="B8" s="96"/>
      <c r="C8" s="83"/>
      <c r="D8" s="83"/>
      <c r="E8" s="83"/>
      <c r="F8" s="97"/>
      <c r="G8" s="83"/>
      <c r="H8" s="83"/>
      <c r="I8" s="84"/>
      <c r="J8" s="84"/>
      <c r="K8" s="84"/>
      <c r="L8" s="84"/>
      <c r="M8" s="84"/>
      <c r="N8" s="84"/>
      <c r="O8" s="84"/>
      <c r="P8" s="84"/>
      <c r="Q8" s="84"/>
      <c r="R8" s="84"/>
      <c r="S8" s="84"/>
      <c r="T8" s="84"/>
      <c r="U8" s="84"/>
      <c r="V8" s="84"/>
      <c r="W8" s="84"/>
      <c r="X8" s="84"/>
      <c r="Y8" s="84"/>
      <c r="Z8" s="85"/>
      <c r="AA8" s="85"/>
      <c r="AB8" s="85"/>
      <c r="AC8" s="85"/>
      <c r="AE8" s="87">
        <v>8</v>
      </c>
      <c r="AF8" s="87" t="s">
        <v>39</v>
      </c>
      <c r="AG8" s="94" t="str">
        <f>LOOKUP(AG7,AI1:AI13,AJ1:AJ13)</f>
        <v>January</v>
      </c>
      <c r="AI8" s="87">
        <v>8</v>
      </c>
      <c r="AJ8" s="86" t="s">
        <v>47</v>
      </c>
    </row>
    <row r="9" spans="1:36">
      <c r="A9" s="308"/>
      <c r="B9" s="311" t="s">
        <v>327</v>
      </c>
      <c r="C9" s="309"/>
      <c r="D9" s="210"/>
      <c r="E9" s="83"/>
      <c r="F9" s="97"/>
      <c r="G9" s="83"/>
      <c r="H9" s="83"/>
      <c r="I9" s="84"/>
      <c r="J9" s="84"/>
      <c r="K9" s="84"/>
      <c r="L9" s="84"/>
      <c r="M9" s="84"/>
      <c r="N9" s="84"/>
      <c r="O9" s="84"/>
      <c r="P9" s="84"/>
      <c r="Q9" s="84"/>
      <c r="R9" s="84"/>
      <c r="S9" s="84"/>
      <c r="T9" s="84"/>
      <c r="U9" s="84"/>
      <c r="V9" s="84"/>
      <c r="W9" s="84"/>
      <c r="X9" s="84"/>
      <c r="Y9" s="84"/>
      <c r="Z9" s="85"/>
      <c r="AA9" s="85"/>
      <c r="AB9" s="85"/>
      <c r="AC9" s="85"/>
      <c r="AG9" s="94"/>
      <c r="AI9" s="87"/>
    </row>
    <row r="10" spans="1:36">
      <c r="A10" s="310"/>
      <c r="B10" s="311" t="s">
        <v>328</v>
      </c>
      <c r="C10" s="309"/>
      <c r="D10" s="309"/>
      <c r="F10" s="99"/>
      <c r="AE10" s="87">
        <v>9</v>
      </c>
      <c r="AF10" s="87" t="s">
        <v>39</v>
      </c>
      <c r="AG10" s="94">
        <f>YEAR(B6)</f>
        <v>1900</v>
      </c>
      <c r="AI10" s="87">
        <v>9</v>
      </c>
      <c r="AJ10" s="86" t="s">
        <v>48</v>
      </c>
    </row>
    <row r="11" spans="1:36">
      <c r="A11" s="307"/>
      <c r="B11" s="311" t="s">
        <v>329</v>
      </c>
      <c r="C11" s="309"/>
      <c r="D11" s="309"/>
      <c r="F11" s="99"/>
      <c r="AE11" s="87">
        <v>10</v>
      </c>
      <c r="AF11" s="87" t="s">
        <v>39</v>
      </c>
      <c r="AI11" s="87">
        <v>10</v>
      </c>
      <c r="AJ11" s="86" t="s">
        <v>49</v>
      </c>
    </row>
    <row r="12" spans="1:36">
      <c r="A12" s="307"/>
      <c r="B12" s="311" t="s">
        <v>330</v>
      </c>
      <c r="C12" s="310"/>
      <c r="D12" s="210"/>
      <c r="F12" s="99"/>
      <c r="AE12" s="87">
        <v>11</v>
      </c>
      <c r="AF12" s="87" t="s">
        <v>39</v>
      </c>
      <c r="AI12" s="87">
        <v>11</v>
      </c>
      <c r="AJ12" s="86" t="s">
        <v>50</v>
      </c>
    </row>
    <row r="13" spans="1:36">
      <c r="A13" s="38"/>
      <c r="B13" s="311" t="s">
        <v>331</v>
      </c>
      <c r="F13" s="99"/>
      <c r="AE13" s="87">
        <v>12</v>
      </c>
      <c r="AF13" s="87" t="s">
        <v>39</v>
      </c>
      <c r="AI13" s="87">
        <v>12</v>
      </c>
      <c r="AJ13" s="86" t="s">
        <v>51</v>
      </c>
    </row>
    <row r="14" spans="1:36">
      <c r="A14" s="38"/>
      <c r="B14" s="98"/>
      <c r="F14" s="99"/>
      <c r="AE14" s="87">
        <v>13</v>
      </c>
      <c r="AF14" s="87" t="s">
        <v>39</v>
      </c>
    </row>
    <row r="15" spans="1:36" ht="22.5" customHeight="1">
      <c r="A15" s="92"/>
      <c r="F15" s="99"/>
      <c r="AE15" s="87">
        <v>14</v>
      </c>
      <c r="AF15" s="87" t="s">
        <v>39</v>
      </c>
    </row>
    <row r="16" spans="1:36" ht="30.75" customHeight="1">
      <c r="A16" s="100" t="s">
        <v>29</v>
      </c>
      <c r="B16" s="101"/>
      <c r="C16" s="539" t="str">
        <f>Cover!B2</f>
        <v>Procurement of New Battery Bank sets at Dalkhola and Berhampore substations in ER-II</v>
      </c>
      <c r="D16" s="539"/>
      <c r="E16" s="539"/>
      <c r="F16" s="539"/>
      <c r="AE16" s="87">
        <v>15</v>
      </c>
      <c r="AF16" s="87" t="s">
        <v>39</v>
      </c>
    </row>
    <row r="17" spans="1:41" ht="27.75" customHeight="1">
      <c r="A17" s="89" t="s">
        <v>18</v>
      </c>
      <c r="B17" s="89"/>
      <c r="C17" s="99"/>
      <c r="D17" s="99"/>
      <c r="E17" s="99"/>
      <c r="F17" s="99"/>
      <c r="AE17" s="87">
        <v>16</v>
      </c>
      <c r="AF17" s="87" t="s">
        <v>39</v>
      </c>
    </row>
    <row r="18" spans="1:41" ht="86.25" customHeight="1">
      <c r="A18" s="101">
        <v>1</v>
      </c>
      <c r="B18" s="527" t="s">
        <v>392</v>
      </c>
      <c r="C18" s="528"/>
      <c r="D18" s="528"/>
      <c r="E18" s="528"/>
      <c r="F18" s="528"/>
      <c r="Z18" s="178" t="s">
        <v>258</v>
      </c>
      <c r="AA18" s="200" t="s">
        <v>259</v>
      </c>
      <c r="AB18" s="102">
        <f>'Sch-5A After Discount'!D24</f>
        <v>0</v>
      </c>
      <c r="AC18" s="103" t="str">
        <f>" (" &amp; 'N to W'!A4 &amp; ")"</f>
        <v xml:space="preserve"> (Rs. Zero Only )</v>
      </c>
      <c r="AE18" s="87">
        <v>17</v>
      </c>
      <c r="AF18" s="87" t="s">
        <v>39</v>
      </c>
    </row>
    <row r="19" spans="1:41" ht="37.5" customHeight="1">
      <c r="A19" s="101"/>
      <c r="B19" s="544" t="str">
        <f xml:space="preserve"> "INR " &amp; 'Sch-5A'!D24 &amp; " including GST or such other sums as may be determined in accordance with the terms and conditions of the Bidding Documents."</f>
        <v>INR 0 including GST or such other sums as may be determined in accordance with the terms and conditions of the Bidding Documents.</v>
      </c>
      <c r="C19" s="545"/>
      <c r="D19" s="545"/>
      <c r="E19" s="545"/>
      <c r="F19" s="545"/>
      <c r="Z19" s="178"/>
      <c r="AA19" s="200"/>
      <c r="AB19" s="102"/>
      <c r="AC19" s="103"/>
    </row>
    <row r="20" spans="1:41" ht="24.75" customHeight="1">
      <c r="B20" s="542" t="s">
        <v>19</v>
      </c>
      <c r="C20" s="542"/>
      <c r="D20" s="542"/>
      <c r="E20" s="542"/>
      <c r="F20" s="542"/>
      <c r="AE20" s="87">
        <v>18</v>
      </c>
      <c r="AF20" s="87" t="s">
        <v>39</v>
      </c>
    </row>
    <row r="21" spans="1:41" s="89" customFormat="1" ht="27.75" customHeight="1">
      <c r="A21" s="104">
        <v>2</v>
      </c>
      <c r="B21" s="543" t="s">
        <v>20</v>
      </c>
      <c r="C21" s="543"/>
      <c r="D21" s="543"/>
      <c r="E21" s="543"/>
      <c r="F21" s="543"/>
      <c r="G21" s="83"/>
      <c r="H21" s="83"/>
      <c r="I21" s="83"/>
      <c r="J21" s="83"/>
      <c r="K21" s="83"/>
      <c r="L21" s="83"/>
      <c r="M21" s="83"/>
      <c r="N21" s="83"/>
      <c r="O21" s="83"/>
      <c r="P21" s="83"/>
      <c r="Q21" s="83"/>
      <c r="R21" s="83"/>
      <c r="S21" s="83"/>
      <c r="T21" s="83"/>
      <c r="U21" s="83"/>
      <c r="V21" s="83"/>
      <c r="W21" s="83"/>
      <c r="X21" s="83"/>
      <c r="Y21" s="83"/>
      <c r="Z21" s="105"/>
      <c r="AA21" s="105"/>
      <c r="AB21" s="105"/>
      <c r="AC21" s="105"/>
      <c r="AD21" s="106"/>
      <c r="AE21" s="87">
        <v>19</v>
      </c>
      <c r="AF21" s="87" t="s">
        <v>39</v>
      </c>
      <c r="AG21" s="106"/>
      <c r="AH21" s="106"/>
      <c r="AI21" s="106"/>
      <c r="AJ21" s="106"/>
      <c r="AK21" s="106"/>
      <c r="AL21" s="106"/>
      <c r="AM21" s="106"/>
      <c r="AN21" s="106"/>
      <c r="AO21" s="106"/>
    </row>
    <row r="22" spans="1:41" ht="39.75" customHeight="1">
      <c r="A22" s="101">
        <v>2.1</v>
      </c>
      <c r="B22" s="528" t="s">
        <v>21</v>
      </c>
      <c r="C22" s="528"/>
      <c r="D22" s="528"/>
      <c r="E22" s="528"/>
      <c r="F22" s="528"/>
      <c r="AE22" s="87">
        <v>20</v>
      </c>
      <c r="AF22" s="87" t="s">
        <v>39</v>
      </c>
    </row>
    <row r="23" spans="1:41" ht="39.75" customHeight="1">
      <c r="A23" s="101"/>
      <c r="B23" s="541" t="s">
        <v>234</v>
      </c>
      <c r="C23" s="541"/>
      <c r="D23" s="527" t="s">
        <v>300</v>
      </c>
      <c r="E23" s="528"/>
      <c r="F23" s="528"/>
    </row>
    <row r="24" spans="1:41" ht="39.75" customHeight="1">
      <c r="A24" s="101"/>
      <c r="B24" s="540" t="s">
        <v>295</v>
      </c>
      <c r="C24" s="541"/>
      <c r="D24" s="527" t="s">
        <v>301</v>
      </c>
      <c r="E24" s="528"/>
      <c r="F24" s="528"/>
    </row>
    <row r="25" spans="1:41" ht="39.75" customHeight="1">
      <c r="A25" s="101"/>
      <c r="B25" s="540" t="s">
        <v>296</v>
      </c>
      <c r="C25" s="541"/>
      <c r="D25" s="527" t="s">
        <v>326</v>
      </c>
      <c r="E25" s="528"/>
      <c r="F25" s="528"/>
    </row>
    <row r="26" spans="1:41" ht="39.75" customHeight="1">
      <c r="A26" s="101"/>
      <c r="B26" s="540" t="s">
        <v>297</v>
      </c>
      <c r="C26" s="541"/>
      <c r="D26" s="527" t="s">
        <v>302</v>
      </c>
      <c r="E26" s="528"/>
      <c r="F26" s="528"/>
    </row>
    <row r="27" spans="1:41" ht="39.75" customHeight="1">
      <c r="A27" s="101"/>
      <c r="B27" s="540" t="s">
        <v>298</v>
      </c>
      <c r="C27" s="541"/>
      <c r="D27" s="527" t="s">
        <v>286</v>
      </c>
      <c r="E27" s="528"/>
      <c r="F27" s="528"/>
    </row>
    <row r="28" spans="1:41" ht="39.75" customHeight="1">
      <c r="A28" s="101"/>
      <c r="B28" s="540" t="s">
        <v>299</v>
      </c>
      <c r="C28" s="541"/>
      <c r="D28" s="527" t="s">
        <v>303</v>
      </c>
      <c r="E28" s="528"/>
      <c r="F28" s="528"/>
    </row>
    <row r="29" spans="1:41" ht="27.95" hidden="1" customHeight="1">
      <c r="B29" s="541" t="s">
        <v>235</v>
      </c>
      <c r="C29" s="541"/>
      <c r="D29" s="100" t="s">
        <v>22</v>
      </c>
      <c r="E29" s="100"/>
      <c r="F29" s="100"/>
      <c r="AE29" s="87">
        <v>27</v>
      </c>
      <c r="AF29" s="87" t="s">
        <v>39</v>
      </c>
    </row>
    <row r="30" spans="1:41" ht="99.75" customHeight="1">
      <c r="A30" s="107">
        <v>2.2000000000000002</v>
      </c>
      <c r="B30" s="528" t="s">
        <v>30</v>
      </c>
      <c r="C30" s="528"/>
      <c r="D30" s="528"/>
      <c r="E30" s="528"/>
      <c r="F30" s="528"/>
      <c r="AE30" s="87">
        <v>28</v>
      </c>
      <c r="AF30" s="87" t="s">
        <v>39</v>
      </c>
    </row>
    <row r="31" spans="1:41" ht="85.5" hidden="1" customHeight="1">
      <c r="A31" s="107">
        <v>2.2999999999999998</v>
      </c>
      <c r="B31" s="528" t="s">
        <v>31</v>
      </c>
      <c r="C31" s="528"/>
      <c r="D31" s="528"/>
      <c r="E31" s="528"/>
      <c r="F31" s="528"/>
      <c r="AE31" s="87">
        <v>29</v>
      </c>
      <c r="AF31" s="87" t="s">
        <v>39</v>
      </c>
    </row>
    <row r="32" spans="1:41" ht="146.25" customHeight="1">
      <c r="A32" s="107">
        <v>2.2999999999999998</v>
      </c>
      <c r="B32" s="528" t="s">
        <v>32</v>
      </c>
      <c r="C32" s="528"/>
      <c r="D32" s="528"/>
      <c r="E32" s="528"/>
      <c r="F32" s="528"/>
      <c r="AE32" s="87">
        <v>30</v>
      </c>
      <c r="AF32" s="87" t="s">
        <v>39</v>
      </c>
    </row>
    <row r="33" spans="1:32" ht="93" customHeight="1">
      <c r="A33" s="107">
        <v>2.5</v>
      </c>
      <c r="B33" s="527" t="s">
        <v>254</v>
      </c>
      <c r="C33" s="528"/>
      <c r="D33" s="528"/>
      <c r="E33" s="528"/>
      <c r="F33" s="528"/>
      <c r="AE33" s="87">
        <v>31</v>
      </c>
      <c r="AF33" s="87" t="s">
        <v>36</v>
      </c>
    </row>
    <row r="34" spans="1:32" ht="98.25" customHeight="1">
      <c r="A34" s="101">
        <v>3</v>
      </c>
      <c r="B34" s="527" t="s">
        <v>249</v>
      </c>
      <c r="C34" s="528"/>
      <c r="D34" s="528"/>
      <c r="E34" s="528"/>
      <c r="F34" s="528"/>
    </row>
    <row r="35" spans="1:32" ht="114.75" hidden="1" customHeight="1">
      <c r="A35" s="107">
        <v>3.2</v>
      </c>
      <c r="B35" s="527" t="s">
        <v>250</v>
      </c>
      <c r="C35" s="528"/>
      <c r="D35" s="528"/>
      <c r="E35" s="528"/>
      <c r="F35" s="528"/>
    </row>
    <row r="36" spans="1:32" ht="102" hidden="1" customHeight="1">
      <c r="A36" s="107">
        <v>3.3</v>
      </c>
      <c r="B36" s="528" t="s">
        <v>33</v>
      </c>
      <c r="C36" s="528"/>
      <c r="D36" s="528"/>
      <c r="E36" s="528"/>
      <c r="F36" s="528"/>
    </row>
    <row r="37" spans="1:32" ht="49.5" hidden="1" customHeight="1">
      <c r="A37" s="107">
        <v>3.4</v>
      </c>
      <c r="B37" s="528" t="s">
        <v>23</v>
      </c>
      <c r="C37" s="528"/>
      <c r="D37" s="528"/>
      <c r="E37" s="528"/>
      <c r="F37" s="528"/>
    </row>
    <row r="38" spans="1:32" ht="96" hidden="1" customHeight="1">
      <c r="A38" s="107">
        <v>3.5</v>
      </c>
      <c r="B38" s="527" t="s">
        <v>251</v>
      </c>
      <c r="C38" s="528"/>
      <c r="D38" s="528"/>
      <c r="E38" s="528"/>
      <c r="F38" s="528"/>
    </row>
    <row r="39" spans="1:32" ht="84" hidden="1" customHeight="1">
      <c r="A39" s="101">
        <v>4</v>
      </c>
      <c r="B39" s="528" t="s">
        <v>34</v>
      </c>
      <c r="C39" s="528"/>
      <c r="D39" s="528"/>
      <c r="E39" s="528"/>
      <c r="F39" s="528"/>
    </row>
    <row r="40" spans="1:32" ht="93.75" customHeight="1">
      <c r="A40" s="101">
        <v>4</v>
      </c>
      <c r="B40" s="528" t="s">
        <v>35</v>
      </c>
      <c r="C40" s="528"/>
      <c r="D40" s="528"/>
      <c r="E40" s="528"/>
      <c r="F40" s="528"/>
    </row>
    <row r="41" spans="1:32" ht="30" customHeight="1">
      <c r="B41" s="108" t="str">
        <f>IF(ISERROR("Dated this " &amp; AG6 &amp; LOOKUP(AG6,AE1:AE33,AF1:AF33) &amp; " day of " &amp; AG8 &amp; " " &amp;AG10), "", "Dated this " &amp; AG6 &amp; LOOKUP(AG6,AE1:AE33,AF1:AF33) &amp; " day of " &amp; AG8 &amp; " " &amp;AG10)</f>
        <v/>
      </c>
      <c r="C41" s="108"/>
      <c r="D41" s="108"/>
      <c r="E41" s="109"/>
      <c r="F41" s="109"/>
    </row>
    <row r="42" spans="1:32" ht="30" customHeight="1">
      <c r="B42" s="108" t="s">
        <v>24</v>
      </c>
      <c r="C42" s="110"/>
      <c r="D42" s="111"/>
      <c r="E42" s="111"/>
      <c r="F42" s="111"/>
    </row>
    <row r="43" spans="1:32" ht="30" customHeight="1">
      <c r="B43" s="112"/>
      <c r="C43" s="111"/>
      <c r="D43" s="111"/>
      <c r="E43" s="108"/>
      <c r="F43" s="113" t="s">
        <v>25</v>
      </c>
    </row>
    <row r="44" spans="1:32" ht="30" customHeight="1">
      <c r="B44" s="112"/>
      <c r="C44" s="111"/>
      <c r="D44" s="108"/>
      <c r="E44" s="108"/>
      <c r="F44" s="113" t="str">
        <f>"For and on behalf of " &amp;'Names of Bidder'!D7</f>
        <v xml:space="preserve">For and on behalf of </v>
      </c>
    </row>
    <row r="45" spans="1:32" ht="30" customHeight="1">
      <c r="A45" s="88"/>
      <c r="B45" s="88"/>
      <c r="C45" s="114"/>
      <c r="D45" s="84"/>
      <c r="E45" s="115" t="s">
        <v>200</v>
      </c>
      <c r="F45" s="116"/>
      <c r="G45" s="83"/>
      <c r="H45" s="83"/>
      <c r="I45" s="84"/>
      <c r="J45" s="84"/>
      <c r="K45" s="84"/>
      <c r="L45" s="84"/>
      <c r="M45" s="84"/>
      <c r="N45" s="84"/>
      <c r="O45" s="84"/>
      <c r="P45" s="84"/>
      <c r="Q45" s="84"/>
      <c r="R45" s="84"/>
      <c r="S45" s="84"/>
      <c r="T45" s="84"/>
      <c r="U45" s="84"/>
      <c r="V45" s="84"/>
      <c r="W45" s="84"/>
      <c r="X45" s="84"/>
      <c r="Y45" s="84"/>
      <c r="Z45" s="85"/>
      <c r="AA45" s="85"/>
      <c r="AB45" s="85"/>
      <c r="AC45" s="85"/>
    </row>
    <row r="46" spans="1:32" ht="30" customHeight="1">
      <c r="A46" s="117" t="s">
        <v>156</v>
      </c>
      <c r="B46" s="532">
        <f>'Names of Bidder'!D20</f>
        <v>0</v>
      </c>
      <c r="C46" s="532"/>
      <c r="D46" s="84"/>
      <c r="E46" s="115" t="s">
        <v>26</v>
      </c>
      <c r="F46" s="118">
        <f>'Names of Bidder'!D17</f>
        <v>0</v>
      </c>
      <c r="G46" s="83"/>
      <c r="H46" s="83"/>
      <c r="I46" s="84"/>
      <c r="J46" s="84"/>
      <c r="K46" s="84"/>
      <c r="L46" s="84"/>
      <c r="M46" s="84"/>
      <c r="N46" s="84"/>
      <c r="O46" s="84"/>
      <c r="P46" s="84"/>
      <c r="Q46" s="84"/>
      <c r="R46" s="84"/>
      <c r="S46" s="84"/>
      <c r="T46" s="84"/>
      <c r="U46" s="84"/>
      <c r="V46" s="84"/>
      <c r="W46" s="84"/>
      <c r="X46" s="84"/>
      <c r="Y46" s="84"/>
      <c r="Z46" s="85"/>
      <c r="AA46" s="85"/>
      <c r="AB46" s="85"/>
      <c r="AC46" s="85"/>
    </row>
    <row r="47" spans="1:32" ht="30" customHeight="1">
      <c r="A47" s="117" t="s">
        <v>157</v>
      </c>
      <c r="B47" s="118">
        <f>'Names of Bidder'!D21</f>
        <v>0</v>
      </c>
      <c r="C47" s="119"/>
      <c r="D47" s="84"/>
      <c r="E47" s="115" t="s">
        <v>27</v>
      </c>
      <c r="F47" s="118">
        <f>'Names of Bidder'!D18</f>
        <v>0</v>
      </c>
      <c r="G47" s="83"/>
      <c r="H47" s="83"/>
      <c r="I47" s="84"/>
      <c r="J47" s="84"/>
      <c r="K47" s="84"/>
      <c r="L47" s="84"/>
      <c r="M47" s="84"/>
      <c r="N47" s="84"/>
      <c r="O47" s="84"/>
      <c r="P47" s="84"/>
      <c r="Q47" s="84"/>
      <c r="R47" s="84"/>
      <c r="S47" s="84"/>
      <c r="T47" s="84"/>
      <c r="U47" s="84"/>
      <c r="V47" s="84"/>
      <c r="W47" s="84"/>
      <c r="X47" s="84"/>
      <c r="Y47" s="84"/>
      <c r="Z47" s="85"/>
      <c r="AA47" s="85"/>
      <c r="AB47" s="85"/>
      <c r="AC47" s="85"/>
    </row>
    <row r="48" spans="1:32" ht="30" customHeight="1">
      <c r="B48" s="89"/>
      <c r="D48" s="88"/>
      <c r="E48" s="115" t="s">
        <v>199</v>
      </c>
      <c r="F48" s="83"/>
      <c r="G48" s="83"/>
      <c r="H48" s="83"/>
      <c r="I48" s="84"/>
      <c r="J48" s="84"/>
      <c r="K48" s="84"/>
      <c r="L48" s="84"/>
      <c r="M48" s="84"/>
      <c r="N48" s="84"/>
      <c r="O48" s="84"/>
      <c r="P48" s="84"/>
      <c r="Q48" s="84"/>
      <c r="R48" s="84"/>
      <c r="S48" s="84"/>
      <c r="T48" s="84"/>
      <c r="U48" s="84"/>
      <c r="V48" s="84"/>
      <c r="W48" s="84"/>
      <c r="X48" s="84"/>
      <c r="Y48" s="84"/>
      <c r="Z48" s="85"/>
      <c r="AA48" s="85"/>
      <c r="AB48" s="85"/>
      <c r="AC48" s="85"/>
    </row>
    <row r="49" spans="1:41" s="89" customFormat="1" ht="33" customHeight="1">
      <c r="A49" s="122" t="s">
        <v>155</v>
      </c>
      <c r="B49" s="123"/>
      <c r="C49" s="124"/>
      <c r="D49" s="121"/>
      <c r="E49" s="125"/>
      <c r="F49" s="121"/>
      <c r="G49" s="83"/>
      <c r="H49" s="116"/>
      <c r="I49" s="83"/>
      <c r="J49" s="83"/>
      <c r="K49" s="83"/>
      <c r="L49" s="83"/>
      <c r="M49" s="83"/>
      <c r="N49" s="83"/>
      <c r="O49" s="83"/>
      <c r="P49" s="83"/>
      <c r="Q49" s="83"/>
      <c r="R49" s="83"/>
      <c r="S49" s="83"/>
      <c r="T49" s="83"/>
      <c r="U49" s="83"/>
      <c r="V49" s="83"/>
      <c r="W49" s="83"/>
      <c r="X49" s="83"/>
      <c r="Y49" s="83"/>
      <c r="Z49" s="105"/>
      <c r="AA49" s="105"/>
      <c r="AB49" s="105"/>
      <c r="AC49" s="105"/>
      <c r="AD49" s="106"/>
      <c r="AE49" s="87"/>
      <c r="AF49" s="87"/>
      <c r="AG49" s="106"/>
      <c r="AH49" s="106"/>
      <c r="AI49" s="106"/>
      <c r="AJ49" s="106"/>
      <c r="AK49" s="106"/>
      <c r="AL49" s="106"/>
      <c r="AM49" s="106"/>
      <c r="AN49" s="106"/>
      <c r="AO49" s="106"/>
    </row>
    <row r="50" spans="1:41" s="89" customFormat="1" ht="33" customHeight="1">
      <c r="A50" s="535" t="s">
        <v>165</v>
      </c>
      <c r="B50" s="535"/>
      <c r="C50" s="535"/>
      <c r="D50" s="525"/>
      <c r="E50" s="526"/>
      <c r="F50" s="526"/>
      <c r="H50" s="92"/>
      <c r="Z50" s="120"/>
      <c r="AA50" s="120"/>
      <c r="AB50" s="120"/>
      <c r="AC50" s="120"/>
      <c r="AD50" s="106"/>
      <c r="AE50" s="87"/>
      <c r="AF50" s="87"/>
      <c r="AG50" s="106"/>
      <c r="AH50" s="106"/>
      <c r="AI50" s="106"/>
      <c r="AJ50" s="106"/>
      <c r="AK50" s="106"/>
      <c r="AL50" s="106"/>
      <c r="AM50" s="106"/>
      <c r="AN50" s="106"/>
      <c r="AO50" s="106"/>
    </row>
    <row r="51" spans="1:41" s="89" customFormat="1" ht="33" customHeight="1">
      <c r="A51" s="531"/>
      <c r="B51" s="531"/>
      <c r="C51" s="531"/>
      <c r="D51" s="525"/>
      <c r="E51" s="526"/>
      <c r="F51" s="526"/>
      <c r="H51" s="92"/>
      <c r="Z51" s="120"/>
      <c r="AA51" s="120"/>
      <c r="AB51" s="120"/>
      <c r="AC51" s="120"/>
      <c r="AD51" s="106"/>
      <c r="AE51" s="87"/>
      <c r="AF51" s="87"/>
      <c r="AG51" s="106"/>
      <c r="AH51" s="106"/>
      <c r="AI51" s="106"/>
      <c r="AJ51" s="106"/>
      <c r="AK51" s="106"/>
      <c r="AL51" s="106"/>
      <c r="AM51" s="106"/>
      <c r="AN51" s="106"/>
      <c r="AO51" s="106"/>
    </row>
    <row r="52" spans="1:41" s="89" customFormat="1" ht="33" customHeight="1">
      <c r="A52" s="530"/>
      <c r="B52" s="530"/>
      <c r="C52" s="530"/>
      <c r="D52" s="525"/>
      <c r="E52" s="526"/>
      <c r="F52" s="526"/>
      <c r="H52" s="92"/>
      <c r="Z52" s="120"/>
      <c r="AA52" s="120"/>
      <c r="AB52" s="120"/>
      <c r="AC52" s="120"/>
      <c r="AD52" s="106"/>
      <c r="AE52" s="87"/>
      <c r="AF52" s="87"/>
      <c r="AG52" s="106"/>
      <c r="AH52" s="106"/>
      <c r="AI52" s="106"/>
      <c r="AJ52" s="106"/>
      <c r="AK52" s="106"/>
      <c r="AL52" s="106"/>
      <c r="AM52" s="106"/>
      <c r="AN52" s="106"/>
      <c r="AO52" s="106"/>
    </row>
    <row r="53" spans="1:41" s="89" customFormat="1" ht="33" customHeight="1">
      <c r="A53" s="529" t="s">
        <v>166</v>
      </c>
      <c r="B53" s="529"/>
      <c r="C53" s="529"/>
      <c r="D53" s="525"/>
      <c r="E53" s="526"/>
      <c r="F53" s="526"/>
      <c r="H53" s="92"/>
      <c r="Z53" s="120"/>
      <c r="AA53" s="120"/>
      <c r="AB53" s="120"/>
      <c r="AC53" s="120"/>
      <c r="AD53" s="106"/>
      <c r="AE53" s="87"/>
      <c r="AF53" s="87"/>
      <c r="AG53" s="106"/>
      <c r="AH53" s="106"/>
      <c r="AI53" s="106"/>
      <c r="AJ53" s="106"/>
      <c r="AK53" s="106"/>
      <c r="AL53" s="106"/>
      <c r="AM53" s="106"/>
      <c r="AN53" s="106"/>
      <c r="AO53" s="106"/>
    </row>
    <row r="54" spans="1:41" s="89" customFormat="1" ht="33" customHeight="1">
      <c r="A54" s="529" t="s">
        <v>164</v>
      </c>
      <c r="B54" s="529"/>
      <c r="C54" s="529"/>
      <c r="D54" s="525"/>
      <c r="E54" s="526"/>
      <c r="F54" s="526"/>
      <c r="H54" s="92"/>
      <c r="Z54" s="120"/>
      <c r="AA54" s="120"/>
      <c r="AB54" s="120"/>
      <c r="AC54" s="120"/>
      <c r="AD54" s="106"/>
      <c r="AE54" s="87"/>
      <c r="AF54" s="87"/>
      <c r="AG54" s="106"/>
      <c r="AH54" s="106"/>
      <c r="AI54" s="106"/>
      <c r="AJ54" s="106"/>
      <c r="AK54" s="106"/>
      <c r="AL54" s="106"/>
      <c r="AM54" s="106"/>
      <c r="AN54" s="106"/>
      <c r="AO54" s="106"/>
    </row>
    <row r="55" spans="1:41" s="89" customFormat="1" ht="33" customHeight="1">
      <c r="A55" s="529" t="s">
        <v>167</v>
      </c>
      <c r="B55" s="529"/>
      <c r="C55" s="529"/>
      <c r="D55" s="525"/>
      <c r="E55" s="526"/>
      <c r="F55" s="526"/>
      <c r="H55" s="92"/>
      <c r="Z55" s="120"/>
      <c r="AA55" s="120"/>
      <c r="AB55" s="120"/>
      <c r="AC55" s="120"/>
      <c r="AD55" s="106"/>
      <c r="AE55" s="87"/>
      <c r="AF55" s="87"/>
      <c r="AG55" s="106"/>
      <c r="AH55" s="106"/>
      <c r="AI55" s="106"/>
      <c r="AJ55" s="106"/>
      <c r="AK55" s="106"/>
      <c r="AL55" s="106"/>
      <c r="AM55" s="106"/>
      <c r="AN55" s="106"/>
      <c r="AO55" s="106"/>
    </row>
    <row r="56" spans="1:41" s="89" customFormat="1" ht="33" customHeight="1">
      <c r="A56" s="535" t="s">
        <v>168</v>
      </c>
      <c r="B56" s="535"/>
      <c r="C56" s="535"/>
      <c r="D56" s="525"/>
      <c r="E56" s="526"/>
      <c r="F56" s="526"/>
      <c r="H56" s="92"/>
      <c r="Z56" s="120"/>
      <c r="AA56" s="120"/>
      <c r="AB56" s="120"/>
      <c r="AC56" s="120"/>
      <c r="AD56" s="106"/>
      <c r="AE56" s="87"/>
      <c r="AF56" s="87"/>
      <c r="AG56" s="106"/>
      <c r="AH56" s="106"/>
      <c r="AI56" s="106"/>
      <c r="AJ56" s="106"/>
      <c r="AK56" s="106"/>
      <c r="AL56" s="106"/>
      <c r="AM56" s="106"/>
      <c r="AN56" s="106"/>
      <c r="AO56" s="106"/>
    </row>
    <row r="57" spans="1:41" s="89" customFormat="1" ht="33" customHeight="1">
      <c r="A57" s="531"/>
      <c r="B57" s="531"/>
      <c r="C57" s="531"/>
      <c r="D57" s="525"/>
      <c r="E57" s="526"/>
      <c r="F57" s="526"/>
      <c r="H57" s="92"/>
      <c r="Z57" s="120"/>
      <c r="AA57" s="120"/>
      <c r="AB57" s="120"/>
      <c r="AC57" s="120"/>
      <c r="AD57" s="106"/>
      <c r="AE57" s="87"/>
      <c r="AF57" s="87"/>
      <c r="AG57" s="106"/>
      <c r="AH57" s="106"/>
      <c r="AI57" s="106"/>
      <c r="AJ57" s="106"/>
      <c r="AK57" s="106"/>
      <c r="AL57" s="106"/>
      <c r="AM57" s="106"/>
      <c r="AN57" s="106"/>
      <c r="AO57" s="106"/>
    </row>
    <row r="58" spans="1:41" s="89" customFormat="1" ht="33" customHeight="1">
      <c r="A58" s="530"/>
      <c r="B58" s="530"/>
      <c r="C58" s="530"/>
      <c r="D58" s="525"/>
      <c r="E58" s="526"/>
      <c r="F58" s="526"/>
      <c r="H58" s="92"/>
      <c r="Z58" s="120"/>
      <c r="AA58" s="120"/>
      <c r="AB58" s="120"/>
      <c r="AC58" s="120"/>
      <c r="AD58" s="106"/>
      <c r="AE58" s="87"/>
      <c r="AF58" s="87"/>
      <c r="AG58" s="106"/>
      <c r="AH58" s="106"/>
      <c r="AI58" s="106"/>
      <c r="AJ58" s="106"/>
      <c r="AK58" s="106"/>
      <c r="AL58" s="106"/>
      <c r="AM58" s="106"/>
      <c r="AN58" s="106"/>
      <c r="AO58" s="106"/>
    </row>
    <row r="59" spans="1:41" s="89" customFormat="1" ht="60.75" customHeight="1">
      <c r="A59" s="534" t="str">
        <f>"Note: Bidders may note that no prescribed proforma has been enclosed for Attachment 19 : Power of Attorney. Bidders may use their own proforma for furnishing the required information with the bid."</f>
        <v>Note: Bidders may note that no prescribed proforma has been enclosed for Attachment 19 : Power of Attorney. Bidders may use their own proforma for furnishing the required information with the bid.</v>
      </c>
      <c r="B59" s="534"/>
      <c r="C59" s="534"/>
      <c r="D59" s="534"/>
      <c r="E59" s="534"/>
      <c r="F59" s="534"/>
      <c r="H59" s="92"/>
      <c r="Z59" s="120"/>
      <c r="AA59" s="120"/>
      <c r="AB59" s="120"/>
      <c r="AC59" s="120"/>
      <c r="AD59" s="106"/>
      <c r="AE59" s="87"/>
      <c r="AF59" s="87"/>
      <c r="AG59" s="106"/>
      <c r="AH59" s="106"/>
      <c r="AI59" s="106"/>
      <c r="AJ59" s="106"/>
      <c r="AK59" s="106"/>
      <c r="AL59" s="106"/>
      <c r="AM59" s="106"/>
      <c r="AN59" s="106"/>
      <c r="AO59" s="106"/>
    </row>
    <row r="60" spans="1:41" s="89" customFormat="1" ht="33" customHeight="1">
      <c r="A60" s="533" t="s">
        <v>77</v>
      </c>
      <c r="B60" s="533"/>
      <c r="C60" s="533"/>
      <c r="D60" s="533"/>
      <c r="E60" s="533"/>
      <c r="F60" s="533"/>
      <c r="H60" s="92"/>
      <c r="Z60" s="120"/>
      <c r="AA60" s="120"/>
      <c r="AB60" s="120"/>
      <c r="AC60" s="120"/>
      <c r="AD60" s="106"/>
      <c r="AE60" s="87"/>
      <c r="AF60" s="87"/>
      <c r="AG60" s="106"/>
      <c r="AH60" s="106"/>
      <c r="AI60" s="106"/>
      <c r="AJ60" s="106"/>
      <c r="AK60" s="106"/>
      <c r="AL60" s="106"/>
      <c r="AM60" s="106"/>
      <c r="AN60" s="106"/>
      <c r="AO60" s="106"/>
    </row>
    <row r="61" spans="1:41">
      <c r="A61" s="92"/>
    </row>
    <row r="62" spans="1:41">
      <c r="A62" s="92"/>
    </row>
    <row r="63" spans="1:41">
      <c r="A63" s="92"/>
    </row>
    <row r="64" spans="1:41">
      <c r="A64" s="92"/>
    </row>
    <row r="65" spans="1:1">
      <c r="A65" s="92"/>
    </row>
    <row r="66" spans="1:1">
      <c r="A66" s="92"/>
    </row>
    <row r="67" spans="1:1">
      <c r="A67" s="92"/>
    </row>
    <row r="68" spans="1:1">
      <c r="A68" s="92"/>
    </row>
    <row r="69" spans="1:1">
      <c r="A69" s="92"/>
    </row>
    <row r="70" spans="1:1">
      <c r="A70" s="92"/>
    </row>
    <row r="71" spans="1:1">
      <c r="A71" s="92"/>
    </row>
    <row r="72" spans="1:1">
      <c r="A72" s="92"/>
    </row>
  </sheetData>
  <sheetProtection password="EE4F" sheet="1" selectLockedCells="1"/>
  <customSheetViews>
    <customSheetView guid="{7E37D0FD-9786-4A30-A877-91D7F3F2D059}" showPageBreaks="1" showGridLines="0" zeroValues="0" printArea="1" hiddenRows="1" hiddenColumns="1" view="pageBreakPreview" topLeftCell="A42">
      <selection activeCell="D54" sqref="D54:F54"/>
      <rowBreaks count="1" manualBreakCount="1">
        <brk id="50" max="5" man="1"/>
      </rowBreaks>
      <pageMargins left="0.75" right="0.77" top="0.62" bottom="0.61" header="0.39" footer="0.32"/>
      <pageSetup scale="99" orientation="portrait" r:id="rId1"/>
      <headerFooter alignWithMargins="0">
        <oddFooter>&amp;R&amp;"Book Antiqua,Bold"&amp;8Bid Form (2nd Envelope)  / Page &amp;P of &amp;N</oddFooter>
      </headerFooter>
    </customSheetView>
    <customSheetView guid="{F9C63928-D54C-449A-864F-E2728613909C}" showPageBreaks="1" showGridLines="0" zeroValues="0" printArea="1" hiddenRows="1" hiddenColumns="1" view="pageBreakPreview" topLeftCell="A43">
      <selection activeCell="D54" sqref="D54:F54"/>
      <rowBreaks count="1" manualBreakCount="1">
        <brk id="50" max="5" man="1"/>
      </rowBreaks>
      <pageMargins left="0.75" right="0.77" top="0.62" bottom="0.61" header="0.39" footer="0.32"/>
      <pageSetup orientation="portrait" r:id="rId2"/>
      <headerFooter alignWithMargins="0">
        <oddFooter>&amp;R&amp;"Book Antiqua,Bold"&amp;8Bid Form (2nd Envelope)  / Page &amp;P of &amp;N</oddFooter>
      </headerFooter>
    </customSheetView>
    <customSheetView guid="{20CBBF41-A202-4892-A83D-52713C1F8A9E}" showPageBreaks="1" showGridLines="0" zeroValues="0" printArea="1" hiddenRows="1" hiddenColumns="1" view="pageBreakPreview" topLeftCell="A69">
      <selection activeCell="D49" sqref="D49:F49"/>
      <rowBreaks count="1" manualBreakCount="1">
        <brk id="44" max="5" man="1"/>
      </rowBreaks>
      <pageMargins left="0.75" right="0.77" top="0.62" bottom="0.61" header="0.39" footer="0.32"/>
      <pageSetup orientation="portrait" r:id="rId3"/>
      <headerFooter alignWithMargins="0">
        <oddFooter>&amp;R&amp;"Book Antiqua,Bold"&amp;8Bid Form (2nd Envelope)  / Page &amp;P of &amp;N</oddFooter>
      </headerFooter>
    </customSheetView>
    <customSheetView guid="{6269FB24-FD69-4B06-B4F9-A51A4D37F8E4}" showPageBreaks="1" showGridLines="0" zeroValues="0" printArea="1" hiddenRows="1" hiddenColumns="1" view="pageBreakPreview" topLeftCell="A42">
      <selection activeCell="C5" sqref="C5:F5"/>
      <rowBreaks count="1" manualBreakCount="1">
        <brk id="44" max="5" man="1"/>
      </rowBreaks>
      <pageMargins left="0.75" right="0.77" top="0.62" bottom="0.61" header="0.39" footer="0.32"/>
      <pageSetup orientation="portrait" r:id="rId4"/>
      <headerFooter alignWithMargins="0">
        <oddFooter>&amp;R&amp;"Book Antiqua,Bold"&amp;8Bid Form (2nd Envelope)  / Page &amp;P of &amp;N</oddFooter>
      </headerFooter>
    </customSheetView>
    <customSheetView guid="{0DD8F97D-8C07-4CD0-8FF9-3A2505F13748}" showPageBreaks="1" showGridLines="0" zeroValues="0" printArea="1" hiddenRows="1" hiddenColumns="1" view="pageBreakPreview" topLeftCell="A43">
      <selection activeCell="D54" sqref="D54:F54"/>
      <rowBreaks count="1" manualBreakCount="1">
        <brk id="52" max="5" man="1"/>
      </rowBreaks>
      <pageMargins left="0.75" right="0.77" top="0.62" bottom="0.61" header="0.39" footer="0.32"/>
      <pageSetup orientation="portrait" r:id="rId5"/>
      <headerFooter alignWithMargins="0">
        <oddFooter>&amp;R&amp;"Book Antiqua,Bold"&amp;8Bid Form (1st Envelope)  / Page &amp;P of &amp;N</oddFooter>
      </headerFooter>
    </customSheetView>
    <customSheetView guid="{F42F111F-1008-4984-B8EF-A2028972CD6B}" showGridLines="0" zeroValues="0" hiddenRows="1">
      <selection activeCell="D58" sqref="D58:F58"/>
      <rowBreaks count="1" manualBreakCount="1">
        <brk id="52" max="5" man="1"/>
      </rowBreaks>
      <pageMargins left="0.75" right="0.77" top="0.62" bottom="0.61" header="0.39" footer="0.32"/>
      <pageSetup orientation="portrait" r:id="rId6"/>
      <headerFooter alignWithMargins="0">
        <oddFooter>&amp;R&amp;"Book Antiqua,Bold"&amp;8Bid Form (1st Envelope)  / Page &amp;P of &amp;N</oddFooter>
      </headerFooter>
    </customSheetView>
    <customSheetView guid="{27A45B7A-04F2-4516-B80B-5ED0825D4ED3}" showGridLines="0" zeroValues="0" topLeftCell="A49">
      <selection activeCell="D58" sqref="D58:F58"/>
      <rowBreaks count="1" manualBreakCount="1">
        <brk id="52" max="5" man="1"/>
      </rowBreaks>
      <pageMargins left="0.75" right="0.77" top="0.62" bottom="0.61" header="0.39" footer="0.32"/>
      <pageSetup orientation="portrait" r:id="rId7"/>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8"/>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9"/>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10"/>
      <headerFooter alignWithMargins="0">
        <oddFooter>&amp;R&amp;"Book Antiqua,Bold"&amp;8Bid Form (1st Envelope)  / Page &amp;P of &amp;N</oddFooter>
      </headerFooter>
    </customSheetView>
    <customSheetView guid="{76EF76C6-407E-4B5E-855E-3AC1614CD1AB}" showPageBreaks="1" showGridLines="0" zeroValues="0" printArea="1" hiddenRows="1" hiddenColumns="1" view="pageBreakPreview" topLeftCell="A81">
      <selection activeCell="D49" sqref="D49:F49"/>
      <rowBreaks count="1" manualBreakCount="1">
        <brk id="44" max="5" man="1"/>
      </rowBreaks>
      <pageMargins left="0.75" right="0.77" top="0.62" bottom="0.61" header="0.39" footer="0.32"/>
      <pageSetup orientation="portrait" r:id="rId11"/>
      <headerFooter alignWithMargins="0">
        <oddFooter>&amp;R&amp;"Book Antiqua,Bold"&amp;8Bid Form (2nd Envelope)  / Page &amp;P of &amp;N</oddFooter>
      </headerFooter>
    </customSheetView>
    <customSheetView guid="{4C2A6BCE-1067-41DA-B8E4-030BD18363EA}" showPageBreaks="1" showGridLines="0" zeroValues="0" printArea="1" hiddenRows="1" hiddenColumns="1" view="pageBreakPreview" topLeftCell="A44">
      <selection activeCell="D54" sqref="D54:F54"/>
      <rowBreaks count="1" manualBreakCount="1">
        <brk id="50" max="5" man="1"/>
      </rowBreaks>
      <pageMargins left="0.75" right="0.77" top="0.62" bottom="0.61" header="0.39" footer="0.32"/>
      <pageSetup orientation="portrait" r:id="rId12"/>
      <headerFooter alignWithMargins="0">
        <oddFooter>&amp;R&amp;"Book Antiqua,Bold"&amp;8Bid Form (2nd Envelope)  / Page &amp;P of &amp;N</oddFooter>
      </headerFooter>
    </customSheetView>
    <customSheetView guid="{521B9B62-B5E4-4E18-A682-03EC47CAA2D7}" showPageBreaks="1" showGridLines="0" zeroValues="0" printArea="1" hiddenRows="1" hiddenColumns="1" view="pageBreakPreview" topLeftCell="A42">
      <selection activeCell="D54" sqref="D54:F54"/>
      <rowBreaks count="1" manualBreakCount="1">
        <brk id="50" max="5" man="1"/>
      </rowBreaks>
      <pageMargins left="0.75" right="0.77" top="0.62" bottom="0.61" header="0.39" footer="0.32"/>
      <pageSetup scale="99" orientation="portrait" r:id="rId13"/>
      <headerFooter alignWithMargins="0">
        <oddFooter>&amp;R&amp;"Book Antiqua,Bold"&amp;8Bid Form (2nd Envelope)  / Page &amp;P of &amp;N</oddFooter>
      </headerFooter>
    </customSheetView>
  </customSheetViews>
  <mergeCells count="54">
    <mergeCell ref="B30:F30"/>
    <mergeCell ref="B29:C29"/>
    <mergeCell ref="B27:C27"/>
    <mergeCell ref="D27:F27"/>
    <mergeCell ref="B28:C28"/>
    <mergeCell ref="B25:C25"/>
    <mergeCell ref="D25:F25"/>
    <mergeCell ref="B26:C26"/>
    <mergeCell ref="D26:F26"/>
    <mergeCell ref="D28:F28"/>
    <mergeCell ref="A3:F3"/>
    <mergeCell ref="C5:F5"/>
    <mergeCell ref="B6:C6"/>
    <mergeCell ref="C16:F16"/>
    <mergeCell ref="B24:C24"/>
    <mergeCell ref="D24:F24"/>
    <mergeCell ref="B18:F18"/>
    <mergeCell ref="B20:F20"/>
    <mergeCell ref="B22:F22"/>
    <mergeCell ref="B23:C23"/>
    <mergeCell ref="D23:F23"/>
    <mergeCell ref="B21:F21"/>
    <mergeCell ref="B19:F19"/>
    <mergeCell ref="A60:F60"/>
    <mergeCell ref="B31:F31"/>
    <mergeCell ref="B32:F32"/>
    <mergeCell ref="B33:F33"/>
    <mergeCell ref="D56:F56"/>
    <mergeCell ref="A59:F59"/>
    <mergeCell ref="A55:C55"/>
    <mergeCell ref="D55:F55"/>
    <mergeCell ref="A56:C56"/>
    <mergeCell ref="B36:F36"/>
    <mergeCell ref="A51:C51"/>
    <mergeCell ref="B38:F38"/>
    <mergeCell ref="A58:C58"/>
    <mergeCell ref="A50:C50"/>
    <mergeCell ref="D52:F52"/>
    <mergeCell ref="B37:F37"/>
    <mergeCell ref="D57:F57"/>
    <mergeCell ref="D58:F58"/>
    <mergeCell ref="D51:F51"/>
    <mergeCell ref="B34:F34"/>
    <mergeCell ref="B35:F35"/>
    <mergeCell ref="A54:C54"/>
    <mergeCell ref="A52:C52"/>
    <mergeCell ref="B39:F39"/>
    <mergeCell ref="B40:F40"/>
    <mergeCell ref="A53:C53"/>
    <mergeCell ref="D53:F53"/>
    <mergeCell ref="D54:F54"/>
    <mergeCell ref="A57:C57"/>
    <mergeCell ref="D50:F50"/>
    <mergeCell ref="B46:C46"/>
  </mergeCells>
  <phoneticPr fontId="29" type="noConversion"/>
  <pageMargins left="0.75" right="0.77" top="0.62" bottom="0.61" header="0.39" footer="0.32"/>
  <pageSetup scale="99" orientation="portrait" r:id="rId14"/>
  <headerFooter alignWithMargins="0">
    <oddFooter>&amp;R&amp;"Book Antiqua,Bold"&amp;8Bid Form (2nd Envelope)  /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8"/>
  </sheetPr>
  <dimension ref="A1:D112"/>
  <sheetViews>
    <sheetView workbookViewId="0">
      <selection activeCell="B13" sqref="B13"/>
    </sheetView>
  </sheetViews>
  <sheetFormatPr defaultColWidth="8" defaultRowHeight="12.75"/>
  <cols>
    <col min="1" max="1" width="11.625" style="62" customWidth="1"/>
    <col min="2" max="2" width="22.125" style="62" customWidth="1"/>
    <col min="3" max="16384" width="8" style="62"/>
  </cols>
  <sheetData>
    <row r="1" spans="1:4" s="60" customFormat="1" ht="30" customHeight="1">
      <c r="A1" s="546">
        <f>'Bid Form 2nd Envelope'!AB18</f>
        <v>0</v>
      </c>
      <c r="B1" s="546"/>
    </row>
    <row r="2" spans="1:4" s="60" customFormat="1" ht="30" customHeight="1">
      <c r="A2" s="61"/>
    </row>
    <row r="3" spans="1:4">
      <c r="A3" s="61"/>
    </row>
    <row r="4" spans="1:4">
      <c r="A4" s="73" t="str">
        <f>IF(OR((A1&gt;9999999999),(A1&lt;0)),"Invalid Entry - More than 1000 crore OR -ve value",IF(A1=0, "Rs. Zero Only ",+CONCATENATE("Rs. ", B11,D11,B10,D10,B9,D9,B8,D8,B7,D7,B6," Only")))</f>
        <v xml:space="preserve">Rs. Zero Only </v>
      </c>
      <c r="B4" s="74"/>
    </row>
    <row r="5" spans="1:4">
      <c r="A5" s="75"/>
      <c r="B5" s="74"/>
    </row>
    <row r="6" spans="1:4">
      <c r="A6" s="76">
        <f>-INT(A1/100)*100+ROUND(A1,0)</f>
        <v>0</v>
      </c>
      <c r="B6" s="74" t="str">
        <f t="shared" ref="B6:B11" si="0">IF(A6=0,"",LOOKUP(A6,$A$13:$A$112,$B$13:$B$112))</f>
        <v/>
      </c>
      <c r="D6" s="59"/>
    </row>
    <row r="7" spans="1:4">
      <c r="A7" s="76">
        <f>-INT(A1/1000)*10+INT(A1/100)</f>
        <v>0</v>
      </c>
      <c r="B7" s="74" t="str">
        <f t="shared" si="0"/>
        <v/>
      </c>
      <c r="D7" s="59" t="str">
        <f>+IF(B7="",""," Hundred ")</f>
        <v/>
      </c>
    </row>
    <row r="8" spans="1:4">
      <c r="A8" s="76">
        <f>-INT(A1/100000)*100+INT(A1/1000)</f>
        <v>0</v>
      </c>
      <c r="B8" s="74" t="str">
        <f t="shared" si="0"/>
        <v/>
      </c>
      <c r="D8" s="59" t="str">
        <f>IF((B8=""),IF(C8="",""," Thousand ")," Thousand ")</f>
        <v/>
      </c>
    </row>
    <row r="9" spans="1:4">
      <c r="A9" s="76">
        <f>-INT(A1/10000000)*100+INT(A1/100000)</f>
        <v>0</v>
      </c>
      <c r="B9" s="74" t="str">
        <f t="shared" si="0"/>
        <v/>
      </c>
      <c r="D9" s="59" t="str">
        <f>IF((B9=""),IF(C9="",""," Lac ")," Lac ")</f>
        <v/>
      </c>
    </row>
    <row r="10" spans="1:4">
      <c r="A10" s="76">
        <f>-INT(A1/1000000000)*100+INT(A1/10000000)</f>
        <v>0</v>
      </c>
      <c r="B10" s="77" t="str">
        <f t="shared" si="0"/>
        <v/>
      </c>
      <c r="D10" s="59" t="str">
        <f>IF((B10=""),IF(C10="",""," Crore ")," Crore ")</f>
        <v/>
      </c>
    </row>
    <row r="11" spans="1:4">
      <c r="A11" s="78">
        <f>-INT(A1/10000000000)*1000+INT(A1/1000000000)</f>
        <v>0</v>
      </c>
      <c r="B11" s="77" t="str">
        <f t="shared" si="0"/>
        <v/>
      </c>
      <c r="D11" s="59" t="str">
        <f>IF((B11=""),IF(C11="",""," Hundred ")," Hundred ")</f>
        <v/>
      </c>
    </row>
    <row r="12" spans="1:4">
      <c r="A12" s="74"/>
      <c r="B12" s="74"/>
    </row>
    <row r="13" spans="1:4">
      <c r="A13" s="71">
        <v>1</v>
      </c>
      <c r="B13" s="72" t="s">
        <v>52</v>
      </c>
    </row>
    <row r="14" spans="1:4">
      <c r="A14" s="71">
        <v>2</v>
      </c>
      <c r="B14" s="72" t="s">
        <v>53</v>
      </c>
    </row>
    <row r="15" spans="1:4">
      <c r="A15" s="71">
        <v>3</v>
      </c>
      <c r="B15" s="72" t="s">
        <v>54</v>
      </c>
    </row>
    <row r="16" spans="1:4">
      <c r="A16" s="71">
        <v>4</v>
      </c>
      <c r="B16" s="72" t="s">
        <v>55</v>
      </c>
    </row>
    <row r="17" spans="1:2">
      <c r="A17" s="71">
        <v>5</v>
      </c>
      <c r="B17" s="72" t="s">
        <v>56</v>
      </c>
    </row>
    <row r="18" spans="1:2">
      <c r="A18" s="71">
        <v>6</v>
      </c>
      <c r="B18" s="72" t="s">
        <v>57</v>
      </c>
    </row>
    <row r="19" spans="1:2">
      <c r="A19" s="71">
        <v>7</v>
      </c>
      <c r="B19" s="72" t="s">
        <v>58</v>
      </c>
    </row>
    <row r="20" spans="1:2">
      <c r="A20" s="71">
        <v>8</v>
      </c>
      <c r="B20" s="72" t="s">
        <v>59</v>
      </c>
    </row>
    <row r="21" spans="1:2">
      <c r="A21" s="71">
        <v>9</v>
      </c>
      <c r="B21" s="72" t="s">
        <v>60</v>
      </c>
    </row>
    <row r="22" spans="1:2">
      <c r="A22" s="71">
        <v>10</v>
      </c>
      <c r="B22" s="72" t="s">
        <v>61</v>
      </c>
    </row>
    <row r="23" spans="1:2">
      <c r="A23" s="71">
        <v>11</v>
      </c>
      <c r="B23" s="72" t="s">
        <v>62</v>
      </c>
    </row>
    <row r="24" spans="1:2">
      <c r="A24" s="71">
        <v>12</v>
      </c>
      <c r="B24" s="72" t="s">
        <v>63</v>
      </c>
    </row>
    <row r="25" spans="1:2">
      <c r="A25" s="71">
        <v>13</v>
      </c>
      <c r="B25" s="72" t="s">
        <v>64</v>
      </c>
    </row>
    <row r="26" spans="1:2">
      <c r="A26" s="71">
        <v>14</v>
      </c>
      <c r="B26" s="72" t="s">
        <v>65</v>
      </c>
    </row>
    <row r="27" spans="1:2">
      <c r="A27" s="71">
        <v>15</v>
      </c>
      <c r="B27" s="72" t="s">
        <v>66</v>
      </c>
    </row>
    <row r="28" spans="1:2">
      <c r="A28" s="71">
        <v>16</v>
      </c>
      <c r="B28" s="72" t="s">
        <v>67</v>
      </c>
    </row>
    <row r="29" spans="1:2">
      <c r="A29" s="71">
        <v>17</v>
      </c>
      <c r="B29" s="72" t="s">
        <v>68</v>
      </c>
    </row>
    <row r="30" spans="1:2">
      <c r="A30" s="71">
        <v>18</v>
      </c>
      <c r="B30" s="72" t="s">
        <v>69</v>
      </c>
    </row>
    <row r="31" spans="1:2">
      <c r="A31" s="71">
        <v>19</v>
      </c>
      <c r="B31" s="72" t="s">
        <v>70</v>
      </c>
    </row>
    <row r="32" spans="1:2">
      <c r="A32" s="71">
        <v>20</v>
      </c>
      <c r="B32" s="72" t="s">
        <v>71</v>
      </c>
    </row>
    <row r="33" spans="1:2">
      <c r="A33" s="71">
        <v>21</v>
      </c>
      <c r="B33" s="72" t="s">
        <v>73</v>
      </c>
    </row>
    <row r="34" spans="1:2">
      <c r="A34" s="71">
        <v>22</v>
      </c>
      <c r="B34" s="72" t="s">
        <v>72</v>
      </c>
    </row>
    <row r="35" spans="1:2">
      <c r="A35" s="71">
        <v>23</v>
      </c>
      <c r="B35" s="72" t="s">
        <v>74</v>
      </c>
    </row>
    <row r="36" spans="1:2">
      <c r="A36" s="71">
        <v>24</v>
      </c>
      <c r="B36" s="72" t="s">
        <v>78</v>
      </c>
    </row>
    <row r="37" spans="1:2">
      <c r="A37" s="71">
        <v>25</v>
      </c>
      <c r="B37" s="72" t="s">
        <v>80</v>
      </c>
    </row>
    <row r="38" spans="1:2">
      <c r="A38" s="71">
        <v>26</v>
      </c>
      <c r="B38" s="72" t="s">
        <v>79</v>
      </c>
    </row>
    <row r="39" spans="1:2">
      <c r="A39" s="71">
        <v>27</v>
      </c>
      <c r="B39" s="72" t="s">
        <v>81</v>
      </c>
    </row>
    <row r="40" spans="1:2">
      <c r="A40" s="71">
        <v>28</v>
      </c>
      <c r="B40" s="72" t="s">
        <v>82</v>
      </c>
    </row>
    <row r="41" spans="1:2">
      <c r="A41" s="71">
        <v>29</v>
      </c>
      <c r="B41" s="72" t="s">
        <v>83</v>
      </c>
    </row>
    <row r="42" spans="1:2">
      <c r="A42" s="71">
        <v>30</v>
      </c>
      <c r="B42" s="72" t="s">
        <v>84</v>
      </c>
    </row>
    <row r="43" spans="1:2">
      <c r="A43" s="71">
        <v>31</v>
      </c>
      <c r="B43" s="72" t="s">
        <v>85</v>
      </c>
    </row>
    <row r="44" spans="1:2">
      <c r="A44" s="71">
        <v>32</v>
      </c>
      <c r="B44" s="72" t="s">
        <v>86</v>
      </c>
    </row>
    <row r="45" spans="1:2">
      <c r="A45" s="71">
        <v>33</v>
      </c>
      <c r="B45" s="72" t="s">
        <v>87</v>
      </c>
    </row>
    <row r="46" spans="1:2">
      <c r="A46" s="71">
        <v>34</v>
      </c>
      <c r="B46" s="72" t="s">
        <v>88</v>
      </c>
    </row>
    <row r="47" spans="1:2">
      <c r="A47" s="71">
        <v>35</v>
      </c>
      <c r="B47" s="72" t="s">
        <v>233</v>
      </c>
    </row>
    <row r="48" spans="1:2">
      <c r="A48" s="71">
        <v>36</v>
      </c>
      <c r="B48" s="72" t="s">
        <v>89</v>
      </c>
    </row>
    <row r="49" spans="1:2">
      <c r="A49" s="71">
        <v>37</v>
      </c>
      <c r="B49" s="72" t="s">
        <v>90</v>
      </c>
    </row>
    <row r="50" spans="1:2">
      <c r="A50" s="71">
        <v>38</v>
      </c>
      <c r="B50" s="72" t="s">
        <v>91</v>
      </c>
    </row>
    <row r="51" spans="1:2">
      <c r="A51" s="71">
        <v>39</v>
      </c>
      <c r="B51" s="72" t="s">
        <v>92</v>
      </c>
    </row>
    <row r="52" spans="1:2">
      <c r="A52" s="71">
        <v>40</v>
      </c>
      <c r="B52" s="72" t="s">
        <v>93</v>
      </c>
    </row>
    <row r="53" spans="1:2">
      <c r="A53" s="71">
        <v>41</v>
      </c>
      <c r="B53" s="72" t="s">
        <v>94</v>
      </c>
    </row>
    <row r="54" spans="1:2">
      <c r="A54" s="71">
        <v>42</v>
      </c>
      <c r="B54" s="72" t="s">
        <v>95</v>
      </c>
    </row>
    <row r="55" spans="1:2">
      <c r="A55" s="71">
        <v>43</v>
      </c>
      <c r="B55" s="72" t="s">
        <v>96</v>
      </c>
    </row>
    <row r="56" spans="1:2">
      <c r="A56" s="71">
        <v>44</v>
      </c>
      <c r="B56" s="72" t="s">
        <v>97</v>
      </c>
    </row>
    <row r="57" spans="1:2">
      <c r="A57" s="71">
        <v>45</v>
      </c>
      <c r="B57" s="72" t="s">
        <v>98</v>
      </c>
    </row>
    <row r="58" spans="1:2">
      <c r="A58" s="71">
        <v>46</v>
      </c>
      <c r="B58" s="72" t="s">
        <v>99</v>
      </c>
    </row>
    <row r="59" spans="1:2">
      <c r="A59" s="71">
        <v>47</v>
      </c>
      <c r="B59" s="72" t="s">
        <v>100</v>
      </c>
    </row>
    <row r="60" spans="1:2">
      <c r="A60" s="71">
        <v>48</v>
      </c>
      <c r="B60" s="72" t="s">
        <v>101</v>
      </c>
    </row>
    <row r="61" spans="1:2">
      <c r="A61" s="71">
        <v>49</v>
      </c>
      <c r="B61" s="72" t="s">
        <v>102</v>
      </c>
    </row>
    <row r="62" spans="1:2">
      <c r="A62" s="71">
        <v>50</v>
      </c>
      <c r="B62" s="72" t="s">
        <v>103</v>
      </c>
    </row>
    <row r="63" spans="1:2">
      <c r="A63" s="71">
        <v>51</v>
      </c>
      <c r="B63" s="72" t="s">
        <v>104</v>
      </c>
    </row>
    <row r="64" spans="1:2">
      <c r="A64" s="71">
        <v>52</v>
      </c>
      <c r="B64" s="72" t="s">
        <v>105</v>
      </c>
    </row>
    <row r="65" spans="1:2">
      <c r="A65" s="71">
        <v>53</v>
      </c>
      <c r="B65" s="72" t="s">
        <v>106</v>
      </c>
    </row>
    <row r="66" spans="1:2">
      <c r="A66" s="71">
        <v>54</v>
      </c>
      <c r="B66" s="72" t="s">
        <v>107</v>
      </c>
    </row>
    <row r="67" spans="1:2">
      <c r="A67" s="71">
        <v>55</v>
      </c>
      <c r="B67" s="72" t="s">
        <v>108</v>
      </c>
    </row>
    <row r="68" spans="1:2">
      <c r="A68" s="71">
        <v>56</v>
      </c>
      <c r="B68" s="72" t="s">
        <v>109</v>
      </c>
    </row>
    <row r="69" spans="1:2">
      <c r="A69" s="71">
        <v>57</v>
      </c>
      <c r="B69" s="72" t="s">
        <v>110</v>
      </c>
    </row>
    <row r="70" spans="1:2">
      <c r="A70" s="71">
        <v>58</v>
      </c>
      <c r="B70" s="72" t="s">
        <v>111</v>
      </c>
    </row>
    <row r="71" spans="1:2">
      <c r="A71" s="71">
        <v>59</v>
      </c>
      <c r="B71" s="72" t="s">
        <v>112</v>
      </c>
    </row>
    <row r="72" spans="1:2">
      <c r="A72" s="71">
        <v>60</v>
      </c>
      <c r="B72" s="72" t="s">
        <v>113</v>
      </c>
    </row>
    <row r="73" spans="1:2">
      <c r="A73" s="71">
        <v>61</v>
      </c>
      <c r="B73" s="72" t="s">
        <v>114</v>
      </c>
    </row>
    <row r="74" spans="1:2">
      <c r="A74" s="71">
        <v>62</v>
      </c>
      <c r="B74" s="72" t="s">
        <v>115</v>
      </c>
    </row>
    <row r="75" spans="1:2">
      <c r="A75" s="71">
        <v>63</v>
      </c>
      <c r="B75" s="72" t="s">
        <v>116</v>
      </c>
    </row>
    <row r="76" spans="1:2">
      <c r="A76" s="71">
        <v>64</v>
      </c>
      <c r="B76" s="72" t="s">
        <v>117</v>
      </c>
    </row>
    <row r="77" spans="1:2">
      <c r="A77" s="71">
        <v>65</v>
      </c>
      <c r="B77" s="72" t="s">
        <v>118</v>
      </c>
    </row>
    <row r="78" spans="1:2">
      <c r="A78" s="71">
        <v>66</v>
      </c>
      <c r="B78" s="72" t="s">
        <v>119</v>
      </c>
    </row>
    <row r="79" spans="1:2">
      <c r="A79" s="71">
        <v>67</v>
      </c>
      <c r="B79" s="72" t="s">
        <v>120</v>
      </c>
    </row>
    <row r="80" spans="1:2">
      <c r="A80" s="71">
        <v>68</v>
      </c>
      <c r="B80" s="72" t="s">
        <v>121</v>
      </c>
    </row>
    <row r="81" spans="1:2">
      <c r="A81" s="71">
        <v>69</v>
      </c>
      <c r="B81" s="72" t="s">
        <v>122</v>
      </c>
    </row>
    <row r="82" spans="1:2">
      <c r="A82" s="71">
        <v>70</v>
      </c>
      <c r="B82" s="72" t="s">
        <v>123</v>
      </c>
    </row>
    <row r="83" spans="1:2">
      <c r="A83" s="71">
        <v>71</v>
      </c>
      <c r="B83" s="72" t="s">
        <v>124</v>
      </c>
    </row>
    <row r="84" spans="1:2">
      <c r="A84" s="71">
        <v>72</v>
      </c>
      <c r="B84" s="72" t="s">
        <v>125</v>
      </c>
    </row>
    <row r="85" spans="1:2">
      <c r="A85" s="71">
        <v>73</v>
      </c>
      <c r="B85" s="72" t="s">
        <v>126</v>
      </c>
    </row>
    <row r="86" spans="1:2">
      <c r="A86" s="71">
        <v>74</v>
      </c>
      <c r="B86" s="72" t="s">
        <v>127</v>
      </c>
    </row>
    <row r="87" spans="1:2">
      <c r="A87" s="71">
        <v>75</v>
      </c>
      <c r="B87" s="72" t="s">
        <v>128</v>
      </c>
    </row>
    <row r="88" spans="1:2">
      <c r="A88" s="71">
        <v>76</v>
      </c>
      <c r="B88" s="72" t="s">
        <v>129</v>
      </c>
    </row>
    <row r="89" spans="1:2">
      <c r="A89" s="71">
        <v>77</v>
      </c>
      <c r="B89" s="72" t="s">
        <v>130</v>
      </c>
    </row>
    <row r="90" spans="1:2">
      <c r="A90" s="71">
        <v>78</v>
      </c>
      <c r="B90" s="72" t="s">
        <v>131</v>
      </c>
    </row>
    <row r="91" spans="1:2">
      <c r="A91" s="71">
        <v>79</v>
      </c>
      <c r="B91" s="72" t="s">
        <v>132</v>
      </c>
    </row>
    <row r="92" spans="1:2">
      <c r="A92" s="71">
        <v>80</v>
      </c>
      <c r="B92" s="72" t="s">
        <v>133</v>
      </c>
    </row>
    <row r="93" spans="1:2">
      <c r="A93" s="71">
        <v>81</v>
      </c>
      <c r="B93" s="72" t="s">
        <v>134</v>
      </c>
    </row>
    <row r="94" spans="1:2">
      <c r="A94" s="71">
        <v>82</v>
      </c>
      <c r="B94" s="72" t="s">
        <v>135</v>
      </c>
    </row>
    <row r="95" spans="1:2">
      <c r="A95" s="71">
        <v>83</v>
      </c>
      <c r="B95" s="72" t="s">
        <v>136</v>
      </c>
    </row>
    <row r="96" spans="1:2">
      <c r="A96" s="71">
        <v>84</v>
      </c>
      <c r="B96" s="72" t="s">
        <v>137</v>
      </c>
    </row>
    <row r="97" spans="1:2">
      <c r="A97" s="71">
        <v>85</v>
      </c>
      <c r="B97" s="72" t="s">
        <v>138</v>
      </c>
    </row>
    <row r="98" spans="1:2">
      <c r="A98" s="71">
        <v>86</v>
      </c>
      <c r="B98" s="72" t="s">
        <v>139</v>
      </c>
    </row>
    <row r="99" spans="1:2">
      <c r="A99" s="71">
        <v>87</v>
      </c>
      <c r="B99" s="72" t="s">
        <v>140</v>
      </c>
    </row>
    <row r="100" spans="1:2">
      <c r="A100" s="71">
        <v>88</v>
      </c>
      <c r="B100" s="72" t="s">
        <v>141</v>
      </c>
    </row>
    <row r="101" spans="1:2">
      <c r="A101" s="71">
        <v>89</v>
      </c>
      <c r="B101" s="72" t="s">
        <v>142</v>
      </c>
    </row>
    <row r="102" spans="1:2">
      <c r="A102" s="71">
        <v>90</v>
      </c>
      <c r="B102" s="72" t="s">
        <v>143</v>
      </c>
    </row>
    <row r="103" spans="1:2">
      <c r="A103" s="71">
        <v>91</v>
      </c>
      <c r="B103" s="72" t="s">
        <v>144</v>
      </c>
    </row>
    <row r="104" spans="1:2">
      <c r="A104" s="71">
        <v>92</v>
      </c>
      <c r="B104" s="72" t="s">
        <v>145</v>
      </c>
    </row>
    <row r="105" spans="1:2">
      <c r="A105" s="71">
        <v>93</v>
      </c>
      <c r="B105" s="72" t="s">
        <v>146</v>
      </c>
    </row>
    <row r="106" spans="1:2">
      <c r="A106" s="71">
        <v>94</v>
      </c>
      <c r="B106" s="72" t="s">
        <v>147</v>
      </c>
    </row>
    <row r="107" spans="1:2">
      <c r="A107" s="71">
        <v>95</v>
      </c>
      <c r="B107" s="72" t="s">
        <v>148</v>
      </c>
    </row>
    <row r="108" spans="1:2">
      <c r="A108" s="71">
        <v>96</v>
      </c>
      <c r="B108" s="72" t="s">
        <v>149</v>
      </c>
    </row>
    <row r="109" spans="1:2">
      <c r="A109" s="71">
        <v>97</v>
      </c>
      <c r="B109" s="72" t="s">
        <v>150</v>
      </c>
    </row>
    <row r="110" spans="1:2">
      <c r="A110" s="71">
        <v>98</v>
      </c>
      <c r="B110" s="72" t="s">
        <v>151</v>
      </c>
    </row>
    <row r="111" spans="1:2">
      <c r="A111" s="71">
        <v>99</v>
      </c>
      <c r="B111" s="72" t="s">
        <v>152</v>
      </c>
    </row>
    <row r="112" spans="1:2">
      <c r="A112" s="71">
        <v>100</v>
      </c>
      <c r="B112" s="72" t="s">
        <v>153</v>
      </c>
    </row>
  </sheetData>
  <sheetProtection selectLockedCells="1" selectUnlockedCells="1"/>
  <customSheetViews>
    <customSheetView guid="{7E37D0FD-9786-4A30-A877-91D7F3F2D059}" state="hidden">
      <selection activeCell="B13" sqref="B13"/>
      <pageMargins left="0.75" right="0.75" top="1" bottom="1" header="0.5" footer="0.5"/>
      <pageSetup orientation="portrait" r:id="rId1"/>
      <headerFooter alignWithMargins="0"/>
    </customSheetView>
    <customSheetView guid="{F9C63928-D54C-449A-864F-E2728613909C}" state="hidden">
      <selection activeCell="B13" sqref="B13"/>
      <pageMargins left="0.75" right="0.75" top="1" bottom="1" header="0.5" footer="0.5"/>
      <pageSetup orientation="portrait" r:id="rId2"/>
      <headerFooter alignWithMargins="0"/>
    </customSheetView>
    <customSheetView guid="{20CBBF41-A202-4892-A83D-52713C1F8A9E}" state="hidden">
      <selection activeCell="C2" sqref="C2"/>
      <pageMargins left="0.75" right="0.75" top="1" bottom="1" header="0.5" footer="0.5"/>
      <pageSetup orientation="portrait" r:id="rId3"/>
      <headerFooter alignWithMargins="0"/>
    </customSheetView>
    <customSheetView guid="{6269FB24-FD69-4B06-B4F9-A51A4D37F8E4}" state="hidden">
      <selection activeCell="C2" sqref="C2"/>
      <pageMargins left="0.75" right="0.75" top="1" bottom="1" header="0.5" footer="0.5"/>
      <pageSetup orientation="portrait" r:id="rId4"/>
      <headerFooter alignWithMargins="0"/>
    </customSheetView>
    <customSheetView guid="{0DD8F97D-8C07-4CD0-8FF9-3A2505F13748}" state="hidden">
      <selection activeCell="C2" sqref="C2"/>
      <pageMargins left="0.75" right="0.75" top="1" bottom="1" header="0.5" footer="0.5"/>
      <pageSetup orientation="portrait" r:id="rId5"/>
      <headerFooter alignWithMargins="0"/>
    </customSheetView>
    <customSheetView guid="{F42F111F-1008-4984-B8EF-A2028972CD6B}" state="hidden">
      <selection activeCell="C2" sqref="C2"/>
      <pageMargins left="0.75" right="0.75" top="1" bottom="1" header="0.5" footer="0.5"/>
      <pageSetup orientation="portrait" r:id="rId6"/>
      <headerFooter alignWithMargins="0"/>
    </customSheetView>
    <customSheetView guid="{27A45B7A-04F2-4516-B80B-5ED0825D4ED3}" state="hidden" topLeftCell="A2">
      <selection activeCell="C2" sqref="C2"/>
      <pageMargins left="0.75" right="0.75" top="1" bottom="1" header="0.5" footer="0.5"/>
      <pageSetup orientation="portrait" r:id="rId7"/>
      <headerFooter alignWithMargins="0"/>
    </customSheetView>
    <customSheetView guid="{4F65FF32-EC61-4022-A399-2986D7B6B8B3}" state="hidden" showRuler="0">
      <selection sqref="A1:B1"/>
      <pageMargins left="0.75" right="0.75" top="1" bottom="1" header="0.5" footer="0.5"/>
      <pageSetup orientation="portrait" r:id="rId8"/>
      <headerFooter alignWithMargins="0"/>
    </customSheetView>
    <customSheetView guid="{01ACF2E1-8E61-4459-ABC1-B6C183DEED61}" state="hidden" showRuler="0">
      <selection sqref="A1:B1"/>
      <pageMargins left="0.75" right="0.75" top="1" bottom="1" header="0.5" footer="0.5"/>
      <pageSetup orientation="portrait" r:id="rId9"/>
      <headerFooter alignWithMargins="0"/>
    </customSheetView>
    <customSheetView guid="{14D7F02E-BCCA-4517-ABC7-537FF4AEB67A}" state="hidden" topLeftCell="A2">
      <selection activeCell="C2" sqref="C2"/>
      <pageMargins left="0.75" right="0.75" top="1" bottom="1" header="0.5" footer="0.5"/>
      <pageSetup orientation="portrait" r:id="rId10"/>
      <headerFooter alignWithMargins="0"/>
    </customSheetView>
    <customSheetView guid="{76EF76C6-407E-4B5E-855E-3AC1614CD1AB}" state="hidden">
      <selection activeCell="C2" sqref="C2"/>
      <pageMargins left="0.75" right="0.75" top="1" bottom="1" header="0.5" footer="0.5"/>
      <pageSetup orientation="portrait" r:id="rId11"/>
      <headerFooter alignWithMargins="0"/>
    </customSheetView>
    <customSheetView guid="{4C2A6BCE-1067-41DA-B8E4-030BD18363EA}" state="hidden">
      <selection activeCell="B13" sqref="B13"/>
      <pageMargins left="0.75" right="0.75" top="1" bottom="1" header="0.5" footer="0.5"/>
      <pageSetup orientation="portrait" r:id="rId12"/>
      <headerFooter alignWithMargins="0"/>
    </customSheetView>
    <customSheetView guid="{521B9B62-B5E4-4E18-A682-03EC47CAA2D7}" state="hidden">
      <selection activeCell="B13" sqref="B13"/>
      <pageMargins left="0.75" right="0.75" top="1" bottom="1" header="0.5" footer="0.5"/>
      <pageSetup orientation="portrait" r:id="rId13"/>
      <headerFooter alignWithMargins="0"/>
    </customSheetView>
  </customSheetViews>
  <mergeCells count="1">
    <mergeCell ref="A1:B1"/>
  </mergeCells>
  <phoneticPr fontId="2" type="noConversion"/>
  <pageMargins left="0.75" right="0.75" top="1" bottom="1" header="0.5" footer="0.5"/>
  <pageSetup orientation="portrait" r:id="rId1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7"/>
  </sheetPr>
  <dimension ref="A1:J17"/>
  <sheetViews>
    <sheetView showGridLines="0" view="pageBreakPreview" zoomScale="85" zoomScaleSheetLayoutView="85" workbookViewId="0">
      <selection activeCell="C18" sqref="C18"/>
    </sheetView>
  </sheetViews>
  <sheetFormatPr defaultColWidth="8" defaultRowHeight="13.5"/>
  <cols>
    <col min="1" max="1" width="8.625" style="19" customWidth="1"/>
    <col min="2" max="2" width="11.125" style="19" customWidth="1"/>
    <col min="3" max="4" width="38.625" style="19" customWidth="1"/>
    <col min="5" max="5" width="11.25" style="19" customWidth="1"/>
    <col min="6" max="6" width="8.625" style="13" customWidth="1"/>
    <col min="7" max="9" width="8" style="13" customWidth="1"/>
    <col min="10" max="16384" width="8" style="4"/>
  </cols>
  <sheetData>
    <row r="1" spans="1:10" ht="30.75" customHeight="1">
      <c r="A1" s="69"/>
      <c r="B1" s="424"/>
      <c r="C1" s="425"/>
      <c r="D1" s="425"/>
      <c r="E1" s="426"/>
      <c r="F1" s="68"/>
      <c r="G1" s="1"/>
      <c r="H1" s="2"/>
      <c r="I1" s="2"/>
      <c r="J1" s="3"/>
    </row>
    <row r="2" spans="1:10" ht="37.5" customHeight="1">
      <c r="A2" s="441" t="s">
        <v>175</v>
      </c>
      <c r="B2" s="429" t="str">
        <f>Basic!B1</f>
        <v>Procurement of New Battery Bank sets at Dalkhola and Berhampore substations in ER-II</v>
      </c>
      <c r="C2" s="430"/>
      <c r="D2" s="430"/>
      <c r="E2" s="431"/>
      <c r="F2" s="444"/>
      <c r="G2" s="1"/>
      <c r="H2" s="2"/>
      <c r="I2" s="2"/>
      <c r="J2" s="3"/>
    </row>
    <row r="3" spans="1:10" ht="23.25" customHeight="1">
      <c r="A3" s="442"/>
      <c r="B3" s="432" t="str">
        <f>Basic!B2</f>
        <v>ER-II/KOL/CS/I-2597/Rfx-5002001519 DATED 11.01.2021</v>
      </c>
      <c r="C3" s="433"/>
      <c r="D3" s="433"/>
      <c r="E3" s="434"/>
      <c r="F3" s="445"/>
      <c r="G3" s="1"/>
      <c r="H3" s="2"/>
      <c r="I3" s="2"/>
      <c r="J3" s="3"/>
    </row>
    <row r="4" spans="1:10" ht="39.950000000000003" customHeight="1">
      <c r="A4" s="442"/>
      <c r="B4" s="66">
        <v>1</v>
      </c>
      <c r="C4" s="427" t="s">
        <v>310</v>
      </c>
      <c r="D4" s="427"/>
      <c r="E4" s="428"/>
      <c r="F4" s="445"/>
      <c r="G4" s="8"/>
      <c r="H4" s="8"/>
      <c r="I4" s="2"/>
      <c r="J4" s="3"/>
    </row>
    <row r="5" spans="1:10" ht="33" customHeight="1">
      <c r="A5" s="442"/>
      <c r="B5" s="66">
        <v>2</v>
      </c>
      <c r="C5" s="427" t="s">
        <v>311</v>
      </c>
      <c r="D5" s="427"/>
      <c r="E5" s="428"/>
      <c r="F5" s="445"/>
      <c r="G5" s="1"/>
      <c r="H5" s="2"/>
      <c r="I5" s="2"/>
      <c r="J5" s="3"/>
    </row>
    <row r="6" spans="1:10" s="13" customFormat="1" ht="30" customHeight="1">
      <c r="A6" s="442"/>
      <c r="B6" s="66">
        <v>3</v>
      </c>
      <c r="C6" s="427" t="s">
        <v>163</v>
      </c>
      <c r="D6" s="427"/>
      <c r="E6" s="428"/>
      <c r="F6" s="445"/>
      <c r="G6" s="1"/>
      <c r="H6" s="2"/>
      <c r="I6" s="2"/>
      <c r="J6" s="2"/>
    </row>
    <row r="7" spans="1:10" ht="52.5" hidden="1" customHeight="1">
      <c r="A7" s="442"/>
      <c r="B7" s="66">
        <v>4</v>
      </c>
      <c r="C7" s="427" t="s">
        <v>244</v>
      </c>
      <c r="D7" s="427"/>
      <c r="E7" s="428"/>
      <c r="F7" s="445"/>
      <c r="G7" s="1"/>
      <c r="H7" s="2"/>
      <c r="I7" s="2"/>
      <c r="J7" s="3"/>
    </row>
    <row r="8" spans="1:10" ht="9.75" customHeight="1">
      <c r="A8" s="442"/>
      <c r="B8" s="6"/>
      <c r="C8" s="5"/>
      <c r="D8" s="5"/>
      <c r="E8" s="7"/>
      <c r="F8" s="445"/>
      <c r="G8" s="1"/>
      <c r="H8" s="2"/>
      <c r="I8" s="2"/>
      <c r="J8" s="3"/>
    </row>
    <row r="9" spans="1:10" ht="23.25" customHeight="1">
      <c r="A9" s="442"/>
      <c r="B9" s="451"/>
      <c r="C9" s="452"/>
      <c r="D9" s="452"/>
      <c r="E9" s="453"/>
      <c r="F9" s="445"/>
      <c r="G9" s="1"/>
      <c r="H9" s="2"/>
      <c r="I9" s="2"/>
      <c r="J9" s="3"/>
    </row>
    <row r="10" spans="1:10" ht="10.5" customHeight="1">
      <c r="A10" s="442"/>
      <c r="B10" s="9"/>
      <c r="C10" s="10"/>
      <c r="D10" s="10"/>
      <c r="E10" s="11"/>
      <c r="F10" s="445"/>
      <c r="G10" s="1"/>
      <c r="H10" s="2"/>
      <c r="I10" s="2"/>
      <c r="J10" s="3"/>
    </row>
    <row r="11" spans="1:10" ht="24" customHeight="1">
      <c r="A11" s="442"/>
      <c r="B11" s="449" t="s">
        <v>211</v>
      </c>
      <c r="C11" s="450"/>
      <c r="D11" s="450"/>
      <c r="E11" s="12"/>
      <c r="F11" s="445"/>
    </row>
    <row r="12" spans="1:10" ht="15.95" customHeight="1">
      <c r="A12" s="443"/>
      <c r="B12" s="435" t="s">
        <v>212</v>
      </c>
      <c r="C12" s="436"/>
      <c r="D12" s="436"/>
      <c r="E12" s="14"/>
      <c r="F12" s="446"/>
      <c r="G12" s="1"/>
      <c r="H12" s="2"/>
      <c r="I12" s="2"/>
      <c r="J12" s="3"/>
    </row>
    <row r="13" spans="1:10" ht="24" customHeight="1">
      <c r="A13" s="440"/>
      <c r="B13" s="437" t="s">
        <v>213</v>
      </c>
      <c r="C13" s="438"/>
      <c r="D13" s="438"/>
      <c r="E13" s="12"/>
      <c r="F13" s="439"/>
      <c r="G13" s="15"/>
      <c r="H13" s="15"/>
      <c r="I13" s="15"/>
      <c r="J13" s="15"/>
    </row>
    <row r="14" spans="1:10" ht="15.95" customHeight="1">
      <c r="A14" s="440"/>
      <c r="B14" s="447" t="s">
        <v>214</v>
      </c>
      <c r="C14" s="448"/>
      <c r="D14" s="448"/>
      <c r="E14" s="16"/>
      <c r="F14" s="439"/>
      <c r="G14" s="15"/>
      <c r="H14" s="15"/>
      <c r="I14" s="15"/>
      <c r="J14" s="15"/>
    </row>
    <row r="15" spans="1:10" ht="15.75">
      <c r="A15" s="17"/>
      <c r="B15" s="18"/>
      <c r="C15" s="18"/>
      <c r="D15" s="18"/>
      <c r="E15" s="18"/>
      <c r="F15" s="2"/>
      <c r="G15" s="2"/>
      <c r="H15" s="2"/>
      <c r="I15" s="2"/>
      <c r="J15" s="3"/>
    </row>
    <row r="16" spans="1:10" ht="15.75">
      <c r="A16" s="17"/>
      <c r="B16" s="5"/>
      <c r="C16" s="5"/>
      <c r="D16" s="5"/>
      <c r="E16" s="5"/>
      <c r="F16" s="2"/>
      <c r="G16" s="2"/>
      <c r="H16" s="2"/>
      <c r="I16" s="2"/>
      <c r="J16" s="3"/>
    </row>
    <row r="17" spans="1:10" ht="15.75">
      <c r="A17" s="17"/>
      <c r="B17" s="17"/>
      <c r="C17" s="17"/>
      <c r="D17" s="17"/>
      <c r="E17" s="17"/>
      <c r="F17" s="2"/>
      <c r="G17" s="2"/>
      <c r="H17" s="2"/>
      <c r="I17" s="2"/>
      <c r="J17" s="3"/>
    </row>
  </sheetData>
  <sheetProtection password="CB10" sheet="1" objects="1" scenarios="1" selectLockedCells="1" selectUnlockedCells="1"/>
  <customSheetViews>
    <customSheetView guid="{7E37D0FD-9786-4A30-A877-91D7F3F2D059}" scale="85" showPageBreaks="1" showGridLines="0" hiddenRows="1" view="pageBreakPreview">
      <selection activeCell="C18" sqref="C18"/>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F9C63928-D54C-449A-864F-E2728613909C}" scale="85" showPageBreaks="1" showGridLines="0" hiddenRows="1" view="pageBreakPreview">
      <selection activeCell="C18" sqref="C18"/>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20CBBF41-A202-4892-A83D-52713C1F8A9E}" scale="85" showPageBreaks="1" showGridLines="0" hiddenRows="1" view="pageBreakPreview">
      <selection activeCell="G8" sqref="G8"/>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6269FB24-FD69-4B06-B4F9-A51A4D37F8E4}" scale="85" showPageBreaks="1" showGridLines="0" hiddenRows="1" view="pageBreakPreview">
      <selection activeCell="G8" sqref="G8"/>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0DD8F97D-8C07-4CD0-8FF9-3A2505F13748}" scale="85" showPageBreaks="1" showGridLines="0" hiddenRows="1" view="pageBreakPreview">
      <selection activeCell="B3" sqref="B3:E3"/>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F42F111F-1008-4984-B8EF-A2028972CD6B}" showGridLines="0" hiddenRows="1">
      <selection activeCell="B2" sqref="B2:E2"/>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27A45B7A-04F2-4516-B80B-5ED0825D4ED3}" showGridLines="0" hiddenRows="1">
      <selection activeCell="B2" sqref="B2:E2"/>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76EF76C6-407E-4B5E-855E-3AC1614CD1AB}" scale="85" showPageBreaks="1" showGridLines="0" hiddenRows="1" view="pageBreakPreview">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4C2A6BCE-1067-41DA-B8E4-030BD18363EA}" scale="85" showPageBreaks="1" showGridLines="0" hiddenRows="1" view="pageBreakPreview">
      <selection activeCell="C18" sqref="C18"/>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521B9B62-B5E4-4E18-A682-03EC47CAA2D7}" scale="85" showPageBreaks="1" showGridLines="0" hiddenRows="1" view="pageBreakPreview">
      <selection activeCell="C18" sqref="C18"/>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B12:D12"/>
    <mergeCell ref="B13:D13"/>
    <mergeCell ref="F13:F14"/>
    <mergeCell ref="A13:A14"/>
    <mergeCell ref="A2:A12"/>
    <mergeCell ref="F2:F12"/>
    <mergeCell ref="B14:D14"/>
    <mergeCell ref="B11:D11"/>
    <mergeCell ref="C6:E6"/>
    <mergeCell ref="B9:E9"/>
    <mergeCell ref="C7:E7"/>
    <mergeCell ref="B1:E1"/>
    <mergeCell ref="C4:E4"/>
    <mergeCell ref="C5:E5"/>
    <mergeCell ref="B2:E2"/>
    <mergeCell ref="B3:E3"/>
  </mergeCells>
  <phoneticPr fontId="2" type="noConversion"/>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7"/>
  </sheetPr>
  <dimension ref="A1:L18"/>
  <sheetViews>
    <sheetView showGridLines="0" tabSelected="1" zoomScale="85" zoomScaleNormal="85" workbookViewId="0">
      <selection sqref="A1:A15"/>
    </sheetView>
  </sheetViews>
  <sheetFormatPr defaultRowHeight="13.5"/>
  <cols>
    <col min="1" max="1" width="8.625" style="19" customWidth="1"/>
    <col min="2" max="2" width="11.125" style="19" customWidth="1"/>
    <col min="3" max="4" width="38.625" style="19" customWidth="1"/>
    <col min="5" max="5" width="11.25" style="19" customWidth="1"/>
    <col min="6" max="6" width="8.625" style="13" customWidth="1"/>
    <col min="7" max="9" width="9" style="13"/>
    <col min="10" max="16384" width="9" style="4"/>
  </cols>
  <sheetData>
    <row r="1" spans="1:12" ht="18" customHeight="1">
      <c r="A1" s="454" t="s">
        <v>350</v>
      </c>
      <c r="B1" s="457" t="s">
        <v>351</v>
      </c>
      <c r="C1" s="457"/>
      <c r="D1" s="457"/>
      <c r="E1" s="457"/>
      <c r="F1" s="458"/>
      <c r="G1" s="1"/>
      <c r="H1" s="2"/>
      <c r="I1" s="2"/>
      <c r="J1" s="3"/>
      <c r="L1" s="4" t="s">
        <v>352</v>
      </c>
    </row>
    <row r="2" spans="1:12" ht="76.5" customHeight="1">
      <c r="A2" s="455"/>
      <c r="B2" s="461" t="str">
        <f>Basic!B1</f>
        <v>Procurement of New Battery Bank sets at Dalkhola and Berhampore substations in ER-II</v>
      </c>
      <c r="C2" s="461"/>
      <c r="D2" s="461"/>
      <c r="E2" s="461"/>
      <c r="F2" s="459"/>
      <c r="G2" s="1"/>
      <c r="H2" s="2"/>
      <c r="I2" s="2"/>
      <c r="J2" s="3"/>
    </row>
    <row r="3" spans="1:12" ht="27" customHeight="1">
      <c r="A3" s="455"/>
      <c r="B3" s="462" t="str">
        <f>Basic!A2&amp;Basic!B2</f>
        <v>Tender Enquiry Ref No.:ER-II/KOL/CS/I-2597/Rfx-5002001519 DATED 11.01.2021</v>
      </c>
      <c r="C3" s="462"/>
      <c r="D3" s="462"/>
      <c r="E3" s="462"/>
      <c r="F3" s="459"/>
      <c r="G3" s="1"/>
      <c r="H3" s="2"/>
      <c r="I3" s="2"/>
      <c r="J3" s="3"/>
    </row>
    <row r="4" spans="1:12" s="344" customFormat="1" ht="18" customHeight="1">
      <c r="A4" s="455"/>
      <c r="B4" s="340">
        <v>1</v>
      </c>
      <c r="C4" s="463" t="s">
        <v>353</v>
      </c>
      <c r="D4" s="463"/>
      <c r="E4" s="463"/>
      <c r="F4" s="459"/>
      <c r="G4" s="341"/>
      <c r="H4" s="341"/>
      <c r="I4" s="342"/>
      <c r="J4" s="343"/>
    </row>
    <row r="5" spans="1:12" s="344" customFormat="1" ht="30.75" customHeight="1">
      <c r="A5" s="455"/>
      <c r="B5" s="345">
        <v>2</v>
      </c>
      <c r="C5" s="464" t="s">
        <v>354</v>
      </c>
      <c r="D5" s="464"/>
      <c r="E5" s="464"/>
      <c r="F5" s="459"/>
      <c r="G5" s="346"/>
      <c r="H5" s="342"/>
      <c r="I5" s="342"/>
      <c r="J5" s="343"/>
    </row>
    <row r="6" spans="1:12" s="344" customFormat="1" ht="31.5" customHeight="1">
      <c r="A6" s="455"/>
      <c r="B6" s="345">
        <v>3</v>
      </c>
      <c r="C6" s="465" t="s">
        <v>355</v>
      </c>
      <c r="D6" s="465"/>
      <c r="E6" s="465"/>
      <c r="F6" s="459"/>
      <c r="G6" s="346"/>
      <c r="H6" s="342"/>
      <c r="I6" s="342"/>
      <c r="J6" s="343"/>
    </row>
    <row r="7" spans="1:12" s="344" customFormat="1" ht="30.75" customHeight="1">
      <c r="A7" s="455"/>
      <c r="B7" s="345">
        <v>4</v>
      </c>
      <c r="C7" s="463" t="s">
        <v>163</v>
      </c>
      <c r="D7" s="463"/>
      <c r="E7" s="463"/>
      <c r="F7" s="459"/>
      <c r="G7" s="346"/>
      <c r="H7" s="342"/>
      <c r="I7" s="342"/>
      <c r="J7" s="343"/>
    </row>
    <row r="8" spans="1:12" s="344" customFormat="1" ht="33" customHeight="1">
      <c r="A8" s="455"/>
      <c r="B8" s="347" t="s">
        <v>356</v>
      </c>
      <c r="C8" s="466" t="s">
        <v>357</v>
      </c>
      <c r="D8" s="466"/>
      <c r="E8" s="467"/>
      <c r="F8" s="459"/>
      <c r="G8" s="346"/>
      <c r="H8" s="342"/>
      <c r="I8" s="342"/>
      <c r="J8" s="343"/>
    </row>
    <row r="9" spans="1:12" ht="5.25" customHeight="1">
      <c r="A9" s="455"/>
      <c r="B9" s="348"/>
      <c r="C9" s="348"/>
      <c r="D9" s="348"/>
      <c r="E9" s="348"/>
      <c r="F9" s="459"/>
      <c r="G9" s="1"/>
      <c r="H9" s="2"/>
      <c r="I9" s="2"/>
      <c r="J9" s="3"/>
    </row>
    <row r="10" spans="1:12" ht="18" customHeight="1">
      <c r="A10" s="455"/>
      <c r="B10" s="468"/>
      <c r="C10" s="468"/>
      <c r="D10" s="468"/>
      <c r="E10" s="468"/>
      <c r="F10" s="459"/>
      <c r="G10" s="1"/>
      <c r="H10" s="2"/>
      <c r="I10" s="2"/>
      <c r="J10" s="3"/>
    </row>
    <row r="11" spans="1:12" ht="8.1" customHeight="1">
      <c r="A11" s="455"/>
      <c r="B11" s="10"/>
      <c r="C11" s="10"/>
      <c r="D11" s="10"/>
      <c r="E11" s="10"/>
      <c r="F11" s="459"/>
      <c r="G11" s="1"/>
      <c r="H11" s="2"/>
      <c r="I11" s="2"/>
      <c r="J11" s="3"/>
    </row>
    <row r="12" spans="1:12" ht="24" customHeight="1">
      <c r="A12" s="455"/>
      <c r="B12" s="450" t="s">
        <v>211</v>
      </c>
      <c r="C12" s="450"/>
      <c r="D12" s="450"/>
      <c r="E12" s="349"/>
      <c r="F12" s="459"/>
    </row>
    <row r="13" spans="1:12" ht="15.95" customHeight="1">
      <c r="A13" s="455"/>
      <c r="B13" s="436" t="s">
        <v>212</v>
      </c>
      <c r="C13" s="436"/>
      <c r="D13" s="436"/>
      <c r="E13" s="350"/>
      <c r="F13" s="459"/>
      <c r="G13" s="1"/>
      <c r="H13" s="2"/>
      <c r="I13" s="2"/>
      <c r="J13" s="3"/>
    </row>
    <row r="14" spans="1:12" ht="24" customHeight="1">
      <c r="A14" s="455"/>
      <c r="B14" s="438" t="s">
        <v>213</v>
      </c>
      <c r="C14" s="438"/>
      <c r="D14" s="438"/>
      <c r="E14" s="349"/>
      <c r="F14" s="459"/>
      <c r="G14" s="15"/>
      <c r="H14" s="15"/>
      <c r="I14" s="15"/>
      <c r="J14" s="15"/>
    </row>
    <row r="15" spans="1:12" ht="15.95" customHeight="1">
      <c r="A15" s="456"/>
      <c r="B15" s="448" t="s">
        <v>214</v>
      </c>
      <c r="C15" s="448"/>
      <c r="D15" s="448"/>
      <c r="E15" s="351"/>
      <c r="F15" s="460"/>
      <c r="G15" s="15"/>
      <c r="H15" s="15"/>
      <c r="I15" s="15"/>
      <c r="J15" s="15"/>
    </row>
    <row r="16" spans="1:12" ht="15.75">
      <c r="A16" s="17"/>
      <c r="B16" s="18"/>
      <c r="C16" s="18"/>
      <c r="D16" s="18"/>
      <c r="E16" s="18"/>
      <c r="F16" s="2"/>
      <c r="G16" s="2"/>
      <c r="H16" s="2"/>
      <c r="I16" s="2"/>
      <c r="J16" s="3"/>
    </row>
    <row r="17" spans="1:10" ht="15.75">
      <c r="A17" s="17"/>
      <c r="B17" s="5"/>
      <c r="C17" s="5"/>
      <c r="D17" s="5"/>
      <c r="E17" s="5"/>
      <c r="F17" s="2"/>
      <c r="G17" s="2"/>
      <c r="H17" s="2"/>
      <c r="I17" s="2"/>
      <c r="J17" s="3"/>
    </row>
    <row r="18" spans="1:10" ht="15.75">
      <c r="A18" s="17"/>
      <c r="B18" s="17"/>
      <c r="C18" s="17"/>
      <c r="D18" s="17"/>
      <c r="E18" s="17"/>
      <c r="F18" s="2"/>
      <c r="G18" s="2"/>
      <c r="H18" s="2"/>
      <c r="I18" s="2"/>
      <c r="J18" s="3"/>
    </row>
  </sheetData>
  <sheetProtection password="EE4F" sheet="1" formatColumns="0" formatRows="0" selectLockedCells="1"/>
  <mergeCells count="15">
    <mergeCell ref="A1:A15"/>
    <mergeCell ref="B1:E1"/>
    <mergeCell ref="F1:F15"/>
    <mergeCell ref="B2:E2"/>
    <mergeCell ref="B3:E3"/>
    <mergeCell ref="C4:E4"/>
    <mergeCell ref="C5:E5"/>
    <mergeCell ref="C6:E6"/>
    <mergeCell ref="C7:E7"/>
    <mergeCell ref="C8:E8"/>
    <mergeCell ref="B10:E10"/>
    <mergeCell ref="B12:D12"/>
    <mergeCell ref="B13:D13"/>
    <mergeCell ref="B14:D14"/>
    <mergeCell ref="B15:D15"/>
  </mergeCells>
  <printOptions horizontalCentered="1"/>
  <pageMargins left="0.15748031496063" right="0.23622047244094499" top="0.78" bottom="0.98425196850393704" header="0.35433070866141703" footer="0.511811023622047"/>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139"/>
  <sheetViews>
    <sheetView showGridLines="0" zoomScale="85" zoomScaleNormal="85" workbookViewId="0">
      <selection sqref="A1:C1"/>
    </sheetView>
  </sheetViews>
  <sheetFormatPr defaultRowHeight="16.5"/>
  <cols>
    <col min="1" max="1" width="9" style="355"/>
    <col min="2" max="2" width="9" style="356"/>
    <col min="3" max="3" width="73.375" style="356" customWidth="1"/>
    <col min="4" max="4" width="66.125" style="375" customWidth="1"/>
    <col min="5" max="258" width="9" style="354"/>
    <col min="259" max="259" width="72.625" style="354" customWidth="1"/>
    <col min="260" max="260" width="66.125" style="354" customWidth="1"/>
    <col min="261" max="514" width="9" style="354"/>
    <col min="515" max="515" width="72.625" style="354" customWidth="1"/>
    <col min="516" max="516" width="66.125" style="354" customWidth="1"/>
    <col min="517" max="770" width="9" style="354"/>
    <col min="771" max="771" width="72.625" style="354" customWidth="1"/>
    <col min="772" max="772" width="66.125" style="354" customWidth="1"/>
    <col min="773" max="1026" width="9" style="354"/>
    <col min="1027" max="1027" width="72.625" style="354" customWidth="1"/>
    <col min="1028" max="1028" width="66.125" style="354" customWidth="1"/>
    <col min="1029" max="1282" width="9" style="354"/>
    <col min="1283" max="1283" width="72.625" style="354" customWidth="1"/>
    <col min="1284" max="1284" width="66.125" style="354" customWidth="1"/>
    <col min="1285" max="1538" width="9" style="354"/>
    <col min="1539" max="1539" width="72.625" style="354" customWidth="1"/>
    <col min="1540" max="1540" width="66.125" style="354" customWidth="1"/>
    <col min="1541" max="1794" width="9" style="354"/>
    <col min="1795" max="1795" width="72.625" style="354" customWidth="1"/>
    <col min="1796" max="1796" width="66.125" style="354" customWidth="1"/>
    <col min="1797" max="2050" width="9" style="354"/>
    <col min="2051" max="2051" width="72.625" style="354" customWidth="1"/>
    <col min="2052" max="2052" width="66.125" style="354" customWidth="1"/>
    <col min="2053" max="2306" width="9" style="354"/>
    <col min="2307" max="2307" width="72.625" style="354" customWidth="1"/>
    <col min="2308" max="2308" width="66.125" style="354" customWidth="1"/>
    <col min="2309" max="2562" width="9" style="354"/>
    <col min="2563" max="2563" width="72.625" style="354" customWidth="1"/>
    <col min="2564" max="2564" width="66.125" style="354" customWidth="1"/>
    <col min="2565" max="2818" width="9" style="354"/>
    <col min="2819" max="2819" width="72.625" style="354" customWidth="1"/>
    <col min="2820" max="2820" width="66.125" style="354" customWidth="1"/>
    <col min="2821" max="3074" width="9" style="354"/>
    <col min="3075" max="3075" width="72.625" style="354" customWidth="1"/>
    <col min="3076" max="3076" width="66.125" style="354" customWidth="1"/>
    <col min="3077" max="3330" width="9" style="354"/>
    <col min="3331" max="3331" width="72.625" style="354" customWidth="1"/>
    <col min="3332" max="3332" width="66.125" style="354" customWidth="1"/>
    <col min="3333" max="3586" width="9" style="354"/>
    <col min="3587" max="3587" width="72.625" style="354" customWidth="1"/>
    <col min="3588" max="3588" width="66.125" style="354" customWidth="1"/>
    <col min="3589" max="3842" width="9" style="354"/>
    <col min="3843" max="3843" width="72.625" style="354" customWidth="1"/>
    <col min="3844" max="3844" width="66.125" style="354" customWidth="1"/>
    <col min="3845" max="4098" width="9" style="354"/>
    <col min="4099" max="4099" width="72.625" style="354" customWidth="1"/>
    <col min="4100" max="4100" width="66.125" style="354" customWidth="1"/>
    <col min="4101" max="4354" width="9" style="354"/>
    <col min="4355" max="4355" width="72.625" style="354" customWidth="1"/>
    <col min="4356" max="4356" width="66.125" style="354" customWidth="1"/>
    <col min="4357" max="4610" width="9" style="354"/>
    <col min="4611" max="4611" width="72.625" style="354" customWidth="1"/>
    <col min="4612" max="4612" width="66.125" style="354" customWidth="1"/>
    <col min="4613" max="4866" width="9" style="354"/>
    <col min="4867" max="4867" width="72.625" style="354" customWidth="1"/>
    <col min="4868" max="4868" width="66.125" style="354" customWidth="1"/>
    <col min="4869" max="5122" width="9" style="354"/>
    <col min="5123" max="5123" width="72.625" style="354" customWidth="1"/>
    <col min="5124" max="5124" width="66.125" style="354" customWidth="1"/>
    <col min="5125" max="5378" width="9" style="354"/>
    <col min="5379" max="5379" width="72.625" style="354" customWidth="1"/>
    <col min="5380" max="5380" width="66.125" style="354" customWidth="1"/>
    <col min="5381" max="5634" width="9" style="354"/>
    <col min="5635" max="5635" width="72.625" style="354" customWidth="1"/>
    <col min="5636" max="5636" width="66.125" style="354" customWidth="1"/>
    <col min="5637" max="5890" width="9" style="354"/>
    <col min="5891" max="5891" width="72.625" style="354" customWidth="1"/>
    <col min="5892" max="5892" width="66.125" style="354" customWidth="1"/>
    <col min="5893" max="6146" width="9" style="354"/>
    <col min="6147" max="6147" width="72.625" style="354" customWidth="1"/>
    <col min="6148" max="6148" width="66.125" style="354" customWidth="1"/>
    <col min="6149" max="6402" width="9" style="354"/>
    <col min="6403" max="6403" width="72.625" style="354" customWidth="1"/>
    <col min="6404" max="6404" width="66.125" style="354" customWidth="1"/>
    <col min="6405" max="6658" width="9" style="354"/>
    <col min="6659" max="6659" width="72.625" style="354" customWidth="1"/>
    <col min="6660" max="6660" width="66.125" style="354" customWidth="1"/>
    <col min="6661" max="6914" width="9" style="354"/>
    <col min="6915" max="6915" width="72.625" style="354" customWidth="1"/>
    <col min="6916" max="6916" width="66.125" style="354" customWidth="1"/>
    <col min="6917" max="7170" width="9" style="354"/>
    <col min="7171" max="7171" width="72.625" style="354" customWidth="1"/>
    <col min="7172" max="7172" width="66.125" style="354" customWidth="1"/>
    <col min="7173" max="7426" width="9" style="354"/>
    <col min="7427" max="7427" width="72.625" style="354" customWidth="1"/>
    <col min="7428" max="7428" width="66.125" style="354" customWidth="1"/>
    <col min="7429" max="7682" width="9" style="354"/>
    <col min="7683" max="7683" width="72.625" style="354" customWidth="1"/>
    <col min="7684" max="7684" width="66.125" style="354" customWidth="1"/>
    <col min="7685" max="7938" width="9" style="354"/>
    <col min="7939" max="7939" width="72.625" style="354" customWidth="1"/>
    <col min="7940" max="7940" width="66.125" style="354" customWidth="1"/>
    <col min="7941" max="8194" width="9" style="354"/>
    <col min="8195" max="8195" width="72.625" style="354" customWidth="1"/>
    <col min="8196" max="8196" width="66.125" style="354" customWidth="1"/>
    <col min="8197" max="8450" width="9" style="354"/>
    <col min="8451" max="8451" width="72.625" style="354" customWidth="1"/>
    <col min="8452" max="8452" width="66.125" style="354" customWidth="1"/>
    <col min="8453" max="8706" width="9" style="354"/>
    <col min="8707" max="8707" width="72.625" style="354" customWidth="1"/>
    <col min="8708" max="8708" width="66.125" style="354" customWidth="1"/>
    <col min="8709" max="8962" width="9" style="354"/>
    <col min="8963" max="8963" width="72.625" style="354" customWidth="1"/>
    <col min="8964" max="8964" width="66.125" style="354" customWidth="1"/>
    <col min="8965" max="9218" width="9" style="354"/>
    <col min="9219" max="9219" width="72.625" style="354" customWidth="1"/>
    <col min="9220" max="9220" width="66.125" style="354" customWidth="1"/>
    <col min="9221" max="9474" width="9" style="354"/>
    <col min="9475" max="9475" width="72.625" style="354" customWidth="1"/>
    <col min="9476" max="9476" width="66.125" style="354" customWidth="1"/>
    <col min="9477" max="9730" width="9" style="354"/>
    <col min="9731" max="9731" width="72.625" style="354" customWidth="1"/>
    <col min="9732" max="9732" width="66.125" style="354" customWidth="1"/>
    <col min="9733" max="9986" width="9" style="354"/>
    <col min="9987" max="9987" width="72.625" style="354" customWidth="1"/>
    <col min="9988" max="9988" width="66.125" style="354" customWidth="1"/>
    <col min="9989" max="10242" width="9" style="354"/>
    <col min="10243" max="10243" width="72.625" style="354" customWidth="1"/>
    <col min="10244" max="10244" width="66.125" style="354" customWidth="1"/>
    <col min="10245" max="10498" width="9" style="354"/>
    <col min="10499" max="10499" width="72.625" style="354" customWidth="1"/>
    <col min="10500" max="10500" width="66.125" style="354" customWidth="1"/>
    <col min="10501" max="10754" width="9" style="354"/>
    <col min="10755" max="10755" width="72.625" style="354" customWidth="1"/>
    <col min="10756" max="10756" width="66.125" style="354" customWidth="1"/>
    <col min="10757" max="11010" width="9" style="354"/>
    <col min="11011" max="11011" width="72.625" style="354" customWidth="1"/>
    <col min="11012" max="11012" width="66.125" style="354" customWidth="1"/>
    <col min="11013" max="11266" width="9" style="354"/>
    <col min="11267" max="11267" width="72.625" style="354" customWidth="1"/>
    <col min="11268" max="11268" width="66.125" style="354" customWidth="1"/>
    <col min="11269" max="11522" width="9" style="354"/>
    <col min="11523" max="11523" width="72.625" style="354" customWidth="1"/>
    <col min="11524" max="11524" width="66.125" style="354" customWidth="1"/>
    <col min="11525" max="11778" width="9" style="354"/>
    <col min="11779" max="11779" width="72.625" style="354" customWidth="1"/>
    <col min="11780" max="11780" width="66.125" style="354" customWidth="1"/>
    <col min="11781" max="12034" width="9" style="354"/>
    <col min="12035" max="12035" width="72.625" style="354" customWidth="1"/>
    <col min="12036" max="12036" width="66.125" style="354" customWidth="1"/>
    <col min="12037" max="12290" width="9" style="354"/>
    <col min="12291" max="12291" width="72.625" style="354" customWidth="1"/>
    <col min="12292" max="12292" width="66.125" style="354" customWidth="1"/>
    <col min="12293" max="12546" width="9" style="354"/>
    <col min="12547" max="12547" width="72.625" style="354" customWidth="1"/>
    <col min="12548" max="12548" width="66.125" style="354" customWidth="1"/>
    <col min="12549" max="12802" width="9" style="354"/>
    <col min="12803" max="12803" width="72.625" style="354" customWidth="1"/>
    <col min="12804" max="12804" width="66.125" style="354" customWidth="1"/>
    <col min="12805" max="13058" width="9" style="354"/>
    <col min="13059" max="13059" width="72.625" style="354" customWidth="1"/>
    <col min="13060" max="13060" width="66.125" style="354" customWidth="1"/>
    <col min="13061" max="13314" width="9" style="354"/>
    <col min="13315" max="13315" width="72.625" style="354" customWidth="1"/>
    <col min="13316" max="13316" width="66.125" style="354" customWidth="1"/>
    <col min="13317" max="13570" width="9" style="354"/>
    <col min="13571" max="13571" width="72.625" style="354" customWidth="1"/>
    <col min="13572" max="13572" width="66.125" style="354" customWidth="1"/>
    <col min="13573" max="13826" width="9" style="354"/>
    <col min="13827" max="13827" width="72.625" style="354" customWidth="1"/>
    <col min="13828" max="13828" width="66.125" style="354" customWidth="1"/>
    <col min="13829" max="14082" width="9" style="354"/>
    <col min="14083" max="14083" width="72.625" style="354" customWidth="1"/>
    <col min="14084" max="14084" width="66.125" style="354" customWidth="1"/>
    <col min="14085" max="14338" width="9" style="354"/>
    <col min="14339" max="14339" width="72.625" style="354" customWidth="1"/>
    <col min="14340" max="14340" width="66.125" style="354" customWidth="1"/>
    <col min="14341" max="14594" width="9" style="354"/>
    <col min="14595" max="14595" width="72.625" style="354" customWidth="1"/>
    <col min="14596" max="14596" width="66.125" style="354" customWidth="1"/>
    <col min="14597" max="14850" width="9" style="354"/>
    <col min="14851" max="14851" width="72.625" style="354" customWidth="1"/>
    <col min="14852" max="14852" width="66.125" style="354" customWidth="1"/>
    <col min="14853" max="15106" width="9" style="354"/>
    <col min="15107" max="15107" width="72.625" style="354" customWidth="1"/>
    <col min="15108" max="15108" width="66.125" style="354" customWidth="1"/>
    <col min="15109" max="15362" width="9" style="354"/>
    <col min="15363" max="15363" width="72.625" style="354" customWidth="1"/>
    <col min="15364" max="15364" width="66.125" style="354" customWidth="1"/>
    <col min="15365" max="15618" width="9" style="354"/>
    <col min="15619" max="15619" width="72.625" style="354" customWidth="1"/>
    <col min="15620" max="15620" width="66.125" style="354" customWidth="1"/>
    <col min="15621" max="15874" width="9" style="354"/>
    <col min="15875" max="15875" width="72.625" style="354" customWidth="1"/>
    <col min="15876" max="15876" width="66.125" style="354" customWidth="1"/>
    <col min="15877" max="16130" width="9" style="354"/>
    <col min="16131" max="16131" width="72.625" style="354" customWidth="1"/>
    <col min="16132" max="16132" width="66.125" style="354" customWidth="1"/>
    <col min="16133" max="16384" width="9" style="354"/>
  </cols>
  <sheetData>
    <row r="1" spans="1:11" ht="45" customHeight="1">
      <c r="A1" s="473" t="s">
        <v>358</v>
      </c>
      <c r="B1" s="473"/>
      <c r="C1" s="473"/>
      <c r="D1" s="352"/>
      <c r="E1" s="353"/>
      <c r="F1" s="353"/>
      <c r="G1" s="353"/>
      <c r="H1" s="353"/>
      <c r="I1" s="353"/>
      <c r="J1" s="353"/>
      <c r="K1" s="353"/>
    </row>
    <row r="2" spans="1:11" ht="18" customHeight="1">
      <c r="C2" s="357"/>
      <c r="D2" s="358"/>
      <c r="E2" s="359"/>
      <c r="F2" s="359"/>
      <c r="G2" s="359"/>
      <c r="H2" s="359"/>
      <c r="I2" s="359"/>
      <c r="J2" s="359"/>
      <c r="K2" s="359"/>
    </row>
    <row r="3" spans="1:11" ht="18" customHeight="1">
      <c r="A3" s="360" t="s">
        <v>189</v>
      </c>
      <c r="B3" s="357" t="s">
        <v>176</v>
      </c>
      <c r="C3" s="357"/>
      <c r="D3" s="361"/>
      <c r="E3" s="362"/>
      <c r="F3" s="362"/>
      <c r="G3" s="362"/>
      <c r="H3" s="362"/>
      <c r="I3" s="362"/>
      <c r="J3" s="362"/>
      <c r="K3" s="362"/>
    </row>
    <row r="4" spans="1:11" ht="18" customHeight="1">
      <c r="B4" s="363" t="s">
        <v>203</v>
      </c>
      <c r="C4" s="364" t="s">
        <v>183</v>
      </c>
      <c r="D4" s="361"/>
      <c r="E4" s="362"/>
      <c r="F4" s="362"/>
      <c r="G4" s="362"/>
      <c r="H4" s="362"/>
      <c r="I4" s="362"/>
      <c r="J4" s="362"/>
      <c r="K4" s="362"/>
    </row>
    <row r="5" spans="1:11" ht="38.1" customHeight="1">
      <c r="B5" s="363" t="s">
        <v>204</v>
      </c>
      <c r="C5" s="364" t="s">
        <v>236</v>
      </c>
      <c r="D5" s="361"/>
      <c r="E5" s="362"/>
      <c r="F5" s="362"/>
      <c r="G5" s="362"/>
      <c r="H5" s="362"/>
      <c r="I5" s="362"/>
      <c r="J5" s="362"/>
      <c r="K5" s="362"/>
    </row>
    <row r="6" spans="1:11" ht="18" customHeight="1">
      <c r="B6" s="363" t="s">
        <v>231</v>
      </c>
      <c r="C6" s="364" t="s">
        <v>75</v>
      </c>
      <c r="D6" s="361"/>
      <c r="E6" s="362"/>
      <c r="F6" s="362"/>
      <c r="G6" s="362"/>
      <c r="H6" s="362"/>
      <c r="I6" s="362"/>
      <c r="J6" s="362"/>
      <c r="K6" s="362"/>
    </row>
    <row r="7" spans="1:11" ht="18" customHeight="1">
      <c r="B7" s="363" t="s">
        <v>232</v>
      </c>
      <c r="C7" s="364" t="s">
        <v>237</v>
      </c>
      <c r="D7" s="361"/>
      <c r="E7" s="362"/>
      <c r="F7" s="362"/>
      <c r="G7" s="362"/>
      <c r="H7" s="362"/>
      <c r="I7" s="362"/>
      <c r="J7" s="362"/>
      <c r="K7" s="362"/>
    </row>
    <row r="8" spans="1:11" ht="18" customHeight="1">
      <c r="B8" s="363" t="s">
        <v>238</v>
      </c>
      <c r="C8" s="364" t="s">
        <v>239</v>
      </c>
      <c r="D8" s="361"/>
      <c r="E8" s="362"/>
      <c r="F8" s="362"/>
      <c r="G8" s="362"/>
      <c r="H8" s="362"/>
      <c r="I8" s="362"/>
      <c r="J8" s="362"/>
      <c r="K8" s="362"/>
    </row>
    <row r="9" spans="1:11" ht="18" customHeight="1">
      <c r="B9" s="363" t="s">
        <v>240</v>
      </c>
      <c r="C9" s="364" t="s">
        <v>241</v>
      </c>
      <c r="D9" s="361"/>
      <c r="E9" s="362"/>
      <c r="F9" s="362"/>
      <c r="G9" s="362"/>
      <c r="H9" s="362"/>
      <c r="I9" s="362"/>
      <c r="J9" s="362"/>
      <c r="K9" s="362"/>
    </row>
    <row r="10" spans="1:11" ht="18" customHeight="1">
      <c r="B10" s="363"/>
      <c r="C10" s="364"/>
      <c r="D10" s="361"/>
      <c r="E10" s="362"/>
      <c r="F10" s="362"/>
      <c r="G10" s="362"/>
      <c r="H10" s="362"/>
      <c r="I10" s="362"/>
      <c r="J10" s="362"/>
      <c r="K10" s="362"/>
    </row>
    <row r="11" spans="1:11" ht="18" customHeight="1">
      <c r="A11" s="360" t="s">
        <v>190</v>
      </c>
      <c r="B11" s="357" t="s">
        <v>177</v>
      </c>
      <c r="C11" s="357"/>
      <c r="D11" s="361"/>
      <c r="E11" s="362"/>
      <c r="F11" s="362"/>
      <c r="G11" s="362"/>
      <c r="H11" s="362"/>
      <c r="I11" s="362"/>
      <c r="J11" s="362"/>
      <c r="K11" s="362"/>
    </row>
    <row r="12" spans="1:11" ht="18" customHeight="1">
      <c r="B12" s="474" t="s">
        <v>367</v>
      </c>
      <c r="C12" s="474"/>
      <c r="D12" s="365"/>
      <c r="E12" s="362"/>
      <c r="F12" s="362"/>
      <c r="G12" s="362"/>
      <c r="H12" s="362"/>
      <c r="I12" s="362"/>
      <c r="J12" s="362"/>
      <c r="K12" s="362"/>
    </row>
    <row r="13" spans="1:11" ht="18" customHeight="1">
      <c r="B13" s="366"/>
      <c r="C13" s="364" t="s">
        <v>178</v>
      </c>
      <c r="D13" s="361"/>
      <c r="E13" s="362"/>
      <c r="F13" s="362"/>
      <c r="G13" s="362"/>
      <c r="H13" s="362"/>
      <c r="I13" s="362"/>
      <c r="J13" s="362"/>
      <c r="K13" s="362"/>
    </row>
    <row r="14" spans="1:11" ht="18" customHeight="1">
      <c r="B14" s="474" t="s">
        <v>179</v>
      </c>
      <c r="C14" s="474"/>
      <c r="D14" s="365"/>
      <c r="E14" s="362"/>
      <c r="F14" s="362"/>
      <c r="G14" s="362"/>
      <c r="H14" s="362"/>
      <c r="I14" s="362"/>
      <c r="J14" s="362"/>
      <c r="K14" s="362"/>
    </row>
    <row r="15" spans="1:11" ht="38.1" hidden="1" customHeight="1">
      <c r="B15" s="367" t="s">
        <v>184</v>
      </c>
      <c r="C15" s="364" t="s">
        <v>359</v>
      </c>
      <c r="D15" s="361"/>
      <c r="E15" s="362"/>
      <c r="F15" s="362"/>
      <c r="G15" s="362"/>
      <c r="H15" s="362"/>
      <c r="I15" s="362"/>
      <c r="J15" s="362"/>
      <c r="K15" s="362"/>
    </row>
    <row r="16" spans="1:11" ht="42" hidden="1" customHeight="1">
      <c r="B16" s="367" t="s">
        <v>184</v>
      </c>
      <c r="C16" s="364" t="s">
        <v>242</v>
      </c>
      <c r="D16" s="361"/>
      <c r="E16" s="362"/>
      <c r="F16" s="362"/>
      <c r="G16" s="362"/>
      <c r="H16" s="362"/>
      <c r="I16" s="362"/>
      <c r="J16" s="362"/>
      <c r="K16" s="362"/>
    </row>
    <row r="17" spans="2:11" ht="42" hidden="1" customHeight="1">
      <c r="B17" s="367" t="s">
        <v>184</v>
      </c>
      <c r="C17" s="364" t="s">
        <v>243</v>
      </c>
      <c r="D17" s="361"/>
      <c r="E17" s="362"/>
      <c r="F17" s="362"/>
      <c r="G17" s="362"/>
      <c r="H17" s="362"/>
      <c r="I17" s="362"/>
      <c r="J17" s="362"/>
      <c r="K17" s="362"/>
    </row>
    <row r="18" spans="2:11" ht="18" customHeight="1">
      <c r="B18" s="367" t="s">
        <v>184</v>
      </c>
      <c r="C18" s="364" t="s">
        <v>360</v>
      </c>
      <c r="D18" s="361"/>
      <c r="E18" s="362"/>
      <c r="F18" s="362"/>
      <c r="G18" s="362"/>
      <c r="H18" s="362"/>
      <c r="I18" s="362"/>
      <c r="J18" s="362"/>
      <c r="K18" s="362"/>
    </row>
    <row r="19" spans="2:11" ht="18" customHeight="1">
      <c r="B19" s="367" t="s">
        <v>184</v>
      </c>
      <c r="C19" s="364" t="s">
        <v>389</v>
      </c>
      <c r="D19" s="361"/>
      <c r="E19" s="362"/>
      <c r="F19" s="362"/>
      <c r="G19" s="362"/>
      <c r="H19" s="362"/>
      <c r="I19" s="362"/>
      <c r="J19" s="362"/>
      <c r="K19" s="362"/>
    </row>
    <row r="20" spans="2:11" ht="18" customHeight="1">
      <c r="B20" s="367" t="s">
        <v>184</v>
      </c>
      <c r="C20" s="364" t="s">
        <v>180</v>
      </c>
      <c r="D20" s="361"/>
      <c r="E20" s="362"/>
      <c r="F20" s="362"/>
      <c r="G20" s="362"/>
      <c r="H20" s="362"/>
      <c r="I20" s="362"/>
      <c r="J20" s="362"/>
      <c r="K20" s="362"/>
    </row>
    <row r="21" spans="2:11" ht="18" customHeight="1">
      <c r="B21" s="474" t="s">
        <v>361</v>
      </c>
      <c r="C21" s="474"/>
      <c r="D21" s="365"/>
      <c r="E21" s="362"/>
      <c r="F21" s="362"/>
      <c r="G21" s="362"/>
      <c r="H21" s="362"/>
      <c r="I21" s="362"/>
      <c r="J21" s="362"/>
      <c r="K21" s="362"/>
    </row>
    <row r="22" spans="2:11" ht="78.75" customHeight="1">
      <c r="B22" s="367" t="s">
        <v>184</v>
      </c>
      <c r="C22" s="364" t="s">
        <v>373</v>
      </c>
      <c r="D22" s="365"/>
      <c r="E22" s="362"/>
      <c r="F22" s="362"/>
      <c r="G22" s="362"/>
      <c r="H22" s="362"/>
      <c r="I22" s="362"/>
      <c r="J22" s="362"/>
      <c r="K22" s="362"/>
    </row>
    <row r="23" spans="2:11" ht="84" customHeight="1">
      <c r="B23" s="367" t="s">
        <v>184</v>
      </c>
      <c r="C23" s="364" t="s">
        <v>369</v>
      </c>
      <c r="D23" s="365"/>
      <c r="E23" s="362"/>
      <c r="F23" s="362"/>
      <c r="G23" s="362"/>
      <c r="H23" s="362"/>
      <c r="I23" s="362"/>
      <c r="J23" s="362"/>
      <c r="K23" s="362"/>
    </row>
    <row r="24" spans="2:11" ht="54" customHeight="1">
      <c r="B24" s="367" t="s">
        <v>184</v>
      </c>
      <c r="C24" s="364" t="s">
        <v>181</v>
      </c>
      <c r="D24" s="361"/>
      <c r="E24" s="362"/>
      <c r="F24" s="362"/>
      <c r="G24" s="362"/>
      <c r="H24" s="362"/>
      <c r="I24" s="362"/>
      <c r="J24" s="362"/>
      <c r="K24" s="362"/>
    </row>
    <row r="25" spans="2:11" ht="71.25" customHeight="1">
      <c r="B25" s="367" t="s">
        <v>184</v>
      </c>
      <c r="C25" s="364" t="s">
        <v>362</v>
      </c>
      <c r="D25" s="361"/>
      <c r="E25" s="362"/>
      <c r="F25" s="362"/>
      <c r="G25" s="362"/>
      <c r="H25" s="362"/>
      <c r="I25" s="362"/>
      <c r="J25" s="362"/>
      <c r="K25" s="362"/>
    </row>
    <row r="26" spans="2:11" ht="30.75" customHeight="1">
      <c r="B26" s="367" t="s">
        <v>184</v>
      </c>
      <c r="C26" s="364" t="s">
        <v>182</v>
      </c>
      <c r="D26" s="361"/>
      <c r="E26" s="362"/>
      <c r="F26" s="362"/>
      <c r="G26" s="362"/>
      <c r="H26" s="362"/>
      <c r="I26" s="362"/>
      <c r="J26" s="362"/>
      <c r="K26" s="362"/>
    </row>
    <row r="27" spans="2:11" ht="18" customHeight="1">
      <c r="B27" s="472" t="s">
        <v>370</v>
      </c>
      <c r="C27" s="472"/>
      <c r="D27" s="361"/>
      <c r="E27" s="362"/>
      <c r="F27" s="362"/>
      <c r="G27" s="362"/>
      <c r="H27" s="362"/>
      <c r="I27" s="362"/>
      <c r="J27" s="362"/>
      <c r="K27" s="362"/>
    </row>
    <row r="28" spans="2:11" ht="18" customHeight="1">
      <c r="B28" s="368" t="s">
        <v>363</v>
      </c>
      <c r="C28" s="369" t="s">
        <v>371</v>
      </c>
      <c r="D28" s="369"/>
      <c r="E28" s="362"/>
      <c r="F28" s="362"/>
      <c r="G28" s="362"/>
      <c r="H28" s="362"/>
      <c r="I28" s="362"/>
      <c r="J28" s="362"/>
      <c r="K28" s="362"/>
    </row>
    <row r="29" spans="2:11" ht="67.5" customHeight="1">
      <c r="B29" s="384" t="s">
        <v>184</v>
      </c>
      <c r="C29" s="383" t="s">
        <v>372</v>
      </c>
      <c r="D29" s="369"/>
      <c r="E29" s="362"/>
      <c r="F29" s="362"/>
      <c r="G29" s="362"/>
      <c r="H29" s="362"/>
      <c r="I29" s="362"/>
      <c r="J29" s="362"/>
      <c r="K29" s="362"/>
    </row>
    <row r="30" spans="2:11" ht="87.75" customHeight="1">
      <c r="B30" s="384" t="s">
        <v>184</v>
      </c>
      <c r="C30" s="383" t="s">
        <v>369</v>
      </c>
      <c r="D30" s="369"/>
      <c r="E30" s="362"/>
      <c r="F30" s="362"/>
      <c r="G30" s="362"/>
      <c r="H30" s="362"/>
      <c r="I30" s="362"/>
      <c r="J30" s="362"/>
      <c r="K30" s="362"/>
    </row>
    <row r="31" spans="2:11" ht="49.5" customHeight="1">
      <c r="B31" s="367" t="s">
        <v>184</v>
      </c>
      <c r="C31" s="364" t="s">
        <v>181</v>
      </c>
      <c r="D31" s="369"/>
      <c r="E31" s="362"/>
      <c r="F31" s="362"/>
      <c r="G31" s="362"/>
      <c r="H31" s="362"/>
      <c r="I31" s="362"/>
      <c r="J31" s="362"/>
      <c r="K31" s="362"/>
    </row>
    <row r="32" spans="2:11" ht="66" customHeight="1">
      <c r="B32" s="367" t="s">
        <v>184</v>
      </c>
      <c r="C32" s="364" t="s">
        <v>362</v>
      </c>
      <c r="D32" s="369"/>
      <c r="E32" s="362"/>
      <c r="F32" s="362"/>
      <c r="G32" s="362"/>
      <c r="H32" s="362"/>
      <c r="I32" s="362"/>
      <c r="J32" s="362"/>
      <c r="K32" s="362"/>
    </row>
    <row r="33" spans="1:11" ht="18.75" customHeight="1">
      <c r="B33" s="367" t="s">
        <v>184</v>
      </c>
      <c r="C33" s="364" t="s">
        <v>182</v>
      </c>
      <c r="D33" s="369"/>
      <c r="E33" s="362"/>
      <c r="F33" s="362"/>
      <c r="G33" s="362"/>
      <c r="H33" s="362"/>
      <c r="I33" s="362"/>
      <c r="J33" s="362"/>
      <c r="K33" s="362"/>
    </row>
    <row r="34" spans="1:11" s="372" customFormat="1" ht="18" customHeight="1">
      <c r="A34" s="370"/>
      <c r="B34" s="472" t="s">
        <v>364</v>
      </c>
      <c r="C34" s="472"/>
      <c r="D34" s="371"/>
    </row>
    <row r="35" spans="1:11" s="372" customFormat="1" ht="38.1" customHeight="1">
      <c r="A35" s="370"/>
      <c r="B35" s="373" t="s">
        <v>184</v>
      </c>
      <c r="C35" s="374" t="s">
        <v>374</v>
      </c>
      <c r="D35" s="371"/>
    </row>
    <row r="36" spans="1:11" s="372" customFormat="1" ht="31.5" customHeight="1">
      <c r="A36" s="370"/>
      <c r="B36" s="373" t="s">
        <v>184</v>
      </c>
      <c r="C36" s="374" t="s">
        <v>186</v>
      </c>
      <c r="D36" s="371"/>
    </row>
    <row r="37" spans="1:11" s="372" customFormat="1" ht="31.5" customHeight="1">
      <c r="A37" s="370"/>
      <c r="B37" s="472" t="s">
        <v>375</v>
      </c>
      <c r="C37" s="472"/>
      <c r="D37" s="371"/>
    </row>
    <row r="38" spans="1:11" s="372" customFormat="1" ht="71.25" customHeight="1">
      <c r="A38" s="370"/>
      <c r="B38" s="384" t="s">
        <v>184</v>
      </c>
      <c r="C38" s="383" t="s">
        <v>373</v>
      </c>
      <c r="D38" s="371"/>
    </row>
    <row r="39" spans="1:11" s="372" customFormat="1" ht="84" customHeight="1">
      <c r="A39" s="370"/>
      <c r="B39" s="384" t="s">
        <v>184</v>
      </c>
      <c r="C39" s="383" t="s">
        <v>369</v>
      </c>
      <c r="D39" s="371"/>
    </row>
    <row r="40" spans="1:11" s="372" customFormat="1" ht="56.25" customHeight="1">
      <c r="A40" s="370"/>
      <c r="B40" s="367" t="s">
        <v>184</v>
      </c>
      <c r="C40" s="364" t="s">
        <v>181</v>
      </c>
      <c r="D40" s="371"/>
    </row>
    <row r="41" spans="1:11" s="372" customFormat="1" ht="69" customHeight="1">
      <c r="A41" s="370"/>
      <c r="B41" s="367" t="s">
        <v>184</v>
      </c>
      <c r="C41" s="364" t="s">
        <v>362</v>
      </c>
      <c r="D41" s="371"/>
    </row>
    <row r="42" spans="1:11" s="372" customFormat="1" ht="31.5" customHeight="1">
      <c r="A42" s="370"/>
      <c r="B42" s="367" t="s">
        <v>184</v>
      </c>
      <c r="C42" s="364" t="s">
        <v>182</v>
      </c>
      <c r="D42" s="371"/>
    </row>
    <row r="43" spans="1:11" s="372" customFormat="1" ht="31.5" customHeight="1">
      <c r="A43" s="370"/>
      <c r="B43" s="472" t="s">
        <v>376</v>
      </c>
      <c r="C43" s="472"/>
      <c r="D43" s="371"/>
    </row>
    <row r="44" spans="1:11" s="372" customFormat="1" ht="31.5" customHeight="1">
      <c r="A44" s="370"/>
      <c r="B44" s="373" t="s">
        <v>184</v>
      </c>
      <c r="C44" s="374" t="s">
        <v>365</v>
      </c>
      <c r="D44" s="371"/>
    </row>
    <row r="45" spans="1:11" s="372" customFormat="1" ht="31.5" customHeight="1">
      <c r="A45" s="370"/>
      <c r="B45" s="373" t="s">
        <v>184</v>
      </c>
      <c r="C45" s="374" t="s">
        <v>186</v>
      </c>
      <c r="D45" s="371"/>
    </row>
    <row r="46" spans="1:11" ht="18" customHeight="1">
      <c r="B46" s="474" t="s">
        <v>185</v>
      </c>
      <c r="C46" s="474"/>
    </row>
    <row r="47" spans="1:11" ht="18" customHeight="1">
      <c r="B47" s="367" t="s">
        <v>184</v>
      </c>
      <c r="C47" s="364" t="s">
        <v>76</v>
      </c>
      <c r="D47" s="361"/>
      <c r="E47" s="362"/>
      <c r="F47" s="362"/>
      <c r="G47" s="362"/>
      <c r="H47" s="362"/>
      <c r="I47" s="362"/>
      <c r="J47" s="362"/>
      <c r="K47" s="362"/>
    </row>
    <row r="48" spans="1:11" ht="34.5" customHeight="1">
      <c r="B48" s="367" t="s">
        <v>184</v>
      </c>
      <c r="C48" s="364" t="s">
        <v>383</v>
      </c>
      <c r="D48" s="361"/>
      <c r="E48" s="362"/>
      <c r="F48" s="362"/>
      <c r="G48" s="362"/>
      <c r="H48" s="362"/>
      <c r="I48" s="362"/>
      <c r="J48" s="362"/>
      <c r="K48" s="362"/>
    </row>
    <row r="49" spans="1:11" ht="36" hidden="1" customHeight="1">
      <c r="B49" s="367" t="s">
        <v>184</v>
      </c>
      <c r="C49" s="364" t="s">
        <v>366</v>
      </c>
      <c r="D49" s="361"/>
      <c r="E49" s="362"/>
      <c r="F49" s="362"/>
      <c r="G49" s="362"/>
      <c r="H49" s="362"/>
      <c r="I49" s="362"/>
      <c r="J49" s="362"/>
      <c r="K49" s="362"/>
    </row>
    <row r="50" spans="1:11" ht="18" customHeight="1">
      <c r="B50" s="367" t="s">
        <v>184</v>
      </c>
      <c r="C50" s="364" t="s">
        <v>187</v>
      </c>
      <c r="D50" s="361"/>
      <c r="E50" s="362"/>
      <c r="F50" s="362"/>
      <c r="G50" s="362"/>
      <c r="H50" s="362"/>
      <c r="I50" s="362"/>
      <c r="J50" s="362"/>
      <c r="K50" s="362"/>
    </row>
    <row r="51" spans="1:11" ht="18" customHeight="1">
      <c r="A51" s="356"/>
      <c r="C51" s="376"/>
    </row>
    <row r="52" spans="1:11" ht="18" customHeight="1">
      <c r="A52" s="469"/>
      <c r="B52" s="469"/>
      <c r="C52" s="469"/>
      <c r="D52" s="377"/>
    </row>
    <row r="53" spans="1:11" ht="18" customHeight="1">
      <c r="A53" s="470" t="s">
        <v>77</v>
      </c>
      <c r="B53" s="470"/>
      <c r="C53" s="470"/>
      <c r="D53" s="377"/>
    </row>
    <row r="54" spans="1:11" ht="36" customHeight="1">
      <c r="A54" s="471" t="s">
        <v>188</v>
      </c>
      <c r="B54" s="471"/>
      <c r="C54" s="471"/>
    </row>
    <row r="55" spans="1:11" ht="18" customHeight="1">
      <c r="B55" s="378"/>
      <c r="C55" s="378"/>
    </row>
    <row r="56" spans="1:11" ht="18" customHeight="1">
      <c r="C56" s="379"/>
    </row>
    <row r="57" spans="1:11" ht="18" customHeight="1">
      <c r="C57" s="376"/>
    </row>
    <row r="58" spans="1:11" ht="18" customHeight="1">
      <c r="C58" s="379"/>
    </row>
    <row r="59" spans="1:11" ht="18" customHeight="1">
      <c r="B59" s="376"/>
      <c r="C59" s="376"/>
    </row>
    <row r="60" spans="1:11" ht="18" customHeight="1">
      <c r="B60" s="376"/>
      <c r="C60" s="376"/>
    </row>
    <row r="61" spans="1:11" ht="18" customHeight="1">
      <c r="B61" s="376"/>
      <c r="C61" s="376"/>
    </row>
    <row r="62" spans="1:11" ht="18" customHeight="1">
      <c r="B62" s="376"/>
      <c r="C62" s="376"/>
    </row>
    <row r="63" spans="1:11" ht="18" customHeight="1">
      <c r="B63" s="376"/>
      <c r="C63" s="376"/>
    </row>
    <row r="64" spans="1:11" ht="18" customHeight="1">
      <c r="B64" s="376"/>
      <c r="C64" s="376"/>
    </row>
    <row r="65" spans="2:11" ht="18" customHeight="1"/>
    <row r="66" spans="2:11" s="355" customFormat="1" ht="18" customHeight="1">
      <c r="B66" s="356"/>
      <c r="C66" s="356"/>
      <c r="D66" s="375"/>
      <c r="E66" s="354"/>
      <c r="F66" s="354"/>
      <c r="G66" s="354"/>
      <c r="H66" s="354"/>
      <c r="I66" s="354"/>
      <c r="J66" s="354"/>
      <c r="K66" s="354"/>
    </row>
    <row r="67" spans="2:11" s="355" customFormat="1" ht="18" customHeight="1">
      <c r="B67" s="356"/>
      <c r="C67" s="356"/>
      <c r="D67" s="375"/>
      <c r="E67" s="354"/>
      <c r="F67" s="354"/>
      <c r="G67" s="354"/>
      <c r="H67" s="354"/>
      <c r="I67" s="354"/>
      <c r="J67" s="354"/>
      <c r="K67" s="354"/>
    </row>
    <row r="68" spans="2:11" s="355" customFormat="1" ht="18" customHeight="1">
      <c r="B68" s="356"/>
      <c r="C68" s="356"/>
      <c r="D68" s="375"/>
      <c r="E68" s="354"/>
      <c r="F68" s="354"/>
      <c r="G68" s="354"/>
      <c r="H68" s="354"/>
      <c r="I68" s="354"/>
      <c r="J68" s="354"/>
      <c r="K68" s="354"/>
    </row>
    <row r="69" spans="2:11" s="355" customFormat="1" ht="18" customHeight="1">
      <c r="B69" s="356"/>
      <c r="C69" s="356"/>
      <c r="D69" s="375"/>
      <c r="E69" s="354"/>
      <c r="F69" s="354"/>
      <c r="G69" s="354"/>
      <c r="H69" s="354"/>
      <c r="I69" s="354"/>
      <c r="J69" s="354"/>
      <c r="K69" s="354"/>
    </row>
    <row r="70" spans="2:11" s="355" customFormat="1" ht="18" customHeight="1">
      <c r="B70" s="356"/>
      <c r="C70" s="356"/>
      <c r="D70" s="375"/>
      <c r="E70" s="354"/>
      <c r="F70" s="354"/>
      <c r="G70" s="354"/>
      <c r="H70" s="354"/>
      <c r="I70" s="354"/>
      <c r="J70" s="354"/>
      <c r="K70" s="354"/>
    </row>
    <row r="71" spans="2:11" s="355" customFormat="1" ht="18" customHeight="1">
      <c r="B71" s="356"/>
      <c r="C71" s="356"/>
      <c r="D71" s="375"/>
      <c r="E71" s="354"/>
      <c r="F71" s="354"/>
      <c r="G71" s="354"/>
      <c r="H71" s="354"/>
      <c r="I71" s="354"/>
      <c r="J71" s="354"/>
      <c r="K71" s="354"/>
    </row>
    <row r="72" spans="2:11" s="355" customFormat="1" ht="18" customHeight="1">
      <c r="B72" s="356"/>
      <c r="C72" s="356"/>
      <c r="D72" s="375"/>
      <c r="E72" s="354"/>
      <c r="F72" s="354"/>
      <c r="G72" s="354"/>
      <c r="H72" s="354"/>
      <c r="I72" s="354"/>
      <c r="J72" s="354"/>
      <c r="K72" s="354"/>
    </row>
    <row r="73" spans="2:11" s="355" customFormat="1" ht="18" customHeight="1">
      <c r="B73" s="356"/>
      <c r="C73" s="356"/>
      <c r="D73" s="375"/>
      <c r="E73" s="354"/>
      <c r="F73" s="354"/>
      <c r="G73" s="354"/>
      <c r="H73" s="354"/>
      <c r="I73" s="354"/>
      <c r="J73" s="354"/>
      <c r="K73" s="354"/>
    </row>
    <row r="74" spans="2:11" s="355" customFormat="1" ht="18" customHeight="1">
      <c r="B74" s="356"/>
      <c r="C74" s="356"/>
      <c r="D74" s="375"/>
      <c r="E74" s="354"/>
      <c r="F74" s="354"/>
      <c r="G74" s="354"/>
      <c r="H74" s="354"/>
      <c r="I74" s="354"/>
      <c r="J74" s="354"/>
      <c r="K74" s="354"/>
    </row>
    <row r="75" spans="2:11" s="355" customFormat="1" ht="18" customHeight="1">
      <c r="B75" s="356"/>
      <c r="C75" s="356"/>
      <c r="D75" s="375"/>
      <c r="E75" s="354"/>
      <c r="F75" s="354"/>
      <c r="G75" s="354"/>
      <c r="H75" s="354"/>
      <c r="I75" s="354"/>
      <c r="J75" s="354"/>
      <c r="K75" s="354"/>
    </row>
    <row r="76" spans="2:11" s="355" customFormat="1" ht="18" customHeight="1">
      <c r="B76" s="356"/>
      <c r="C76" s="356"/>
      <c r="D76" s="375"/>
      <c r="E76" s="354"/>
      <c r="F76" s="354"/>
      <c r="G76" s="354"/>
      <c r="H76" s="354"/>
      <c r="I76" s="354"/>
      <c r="J76" s="354"/>
      <c r="K76" s="354"/>
    </row>
    <row r="77" spans="2:11" s="355" customFormat="1" ht="18" customHeight="1">
      <c r="B77" s="356"/>
      <c r="C77" s="356"/>
      <c r="D77" s="375"/>
      <c r="E77" s="354"/>
      <c r="F77" s="354"/>
      <c r="G77" s="354"/>
      <c r="H77" s="354"/>
      <c r="I77" s="354"/>
      <c r="J77" s="354"/>
      <c r="K77" s="354"/>
    </row>
    <row r="78" spans="2:11" s="355" customFormat="1" ht="18" customHeight="1">
      <c r="B78" s="356"/>
      <c r="C78" s="356"/>
      <c r="D78" s="375"/>
      <c r="E78" s="354"/>
      <c r="F78" s="354"/>
      <c r="G78" s="354"/>
      <c r="H78" s="354"/>
      <c r="I78" s="354"/>
      <c r="J78" s="354"/>
      <c r="K78" s="354"/>
    </row>
    <row r="79" spans="2:11" s="355" customFormat="1" ht="18" customHeight="1">
      <c r="B79" s="356"/>
      <c r="C79" s="356"/>
      <c r="D79" s="375"/>
      <c r="E79" s="354"/>
      <c r="F79" s="354"/>
      <c r="G79" s="354"/>
      <c r="H79" s="354"/>
      <c r="I79" s="354"/>
      <c r="J79" s="354"/>
      <c r="K79" s="354"/>
    </row>
    <row r="80" spans="2:11" s="355" customFormat="1" ht="18" customHeight="1">
      <c r="B80" s="356"/>
      <c r="C80" s="356"/>
      <c r="D80" s="375"/>
      <c r="E80" s="354"/>
      <c r="F80" s="354"/>
      <c r="G80" s="354"/>
      <c r="H80" s="354"/>
      <c r="I80" s="354"/>
      <c r="J80" s="354"/>
      <c r="K80" s="354"/>
    </row>
    <row r="81" spans="2:11" s="355" customFormat="1" ht="18" customHeight="1">
      <c r="B81" s="356"/>
      <c r="C81" s="356"/>
      <c r="D81" s="375"/>
      <c r="E81" s="354"/>
      <c r="F81" s="354"/>
      <c r="G81" s="354"/>
      <c r="H81" s="354"/>
      <c r="I81" s="354"/>
      <c r="J81" s="354"/>
      <c r="K81" s="354"/>
    </row>
    <row r="82" spans="2:11" s="355" customFormat="1" ht="18" customHeight="1">
      <c r="B82" s="356"/>
      <c r="C82" s="356"/>
      <c r="D82" s="375"/>
      <c r="E82" s="354"/>
      <c r="F82" s="354"/>
      <c r="G82" s="354"/>
      <c r="H82" s="354"/>
      <c r="I82" s="354"/>
      <c r="J82" s="354"/>
      <c r="K82" s="354"/>
    </row>
    <row r="83" spans="2:11" s="355" customFormat="1" ht="18" customHeight="1">
      <c r="B83" s="356"/>
      <c r="C83" s="356"/>
      <c r="D83" s="375"/>
      <c r="E83" s="354"/>
      <c r="F83" s="354"/>
      <c r="G83" s="354"/>
      <c r="H83" s="354"/>
      <c r="I83" s="354"/>
      <c r="J83" s="354"/>
      <c r="K83" s="354"/>
    </row>
    <row r="84" spans="2:11" s="355" customFormat="1" ht="18" customHeight="1">
      <c r="B84" s="356"/>
      <c r="C84" s="356"/>
      <c r="D84" s="375"/>
      <c r="E84" s="354"/>
      <c r="F84" s="354"/>
      <c r="G84" s="354"/>
      <c r="H84" s="354"/>
      <c r="I84" s="354"/>
      <c r="J84" s="354"/>
      <c r="K84" s="354"/>
    </row>
    <row r="85" spans="2:11" s="355" customFormat="1" ht="18" customHeight="1">
      <c r="B85" s="356"/>
      <c r="C85" s="356"/>
      <c r="D85" s="375"/>
      <c r="E85" s="354"/>
      <c r="F85" s="354"/>
      <c r="G85" s="354"/>
      <c r="H85" s="354"/>
      <c r="I85" s="354"/>
      <c r="J85" s="354"/>
      <c r="K85" s="354"/>
    </row>
    <row r="86" spans="2:11" s="355" customFormat="1" ht="18" customHeight="1">
      <c r="B86" s="356"/>
      <c r="C86" s="356"/>
      <c r="D86" s="375"/>
      <c r="E86" s="354"/>
      <c r="F86" s="354"/>
      <c r="G86" s="354"/>
      <c r="H86" s="354"/>
      <c r="I86" s="354"/>
      <c r="J86" s="354"/>
      <c r="K86" s="354"/>
    </row>
    <row r="87" spans="2:11" s="355" customFormat="1" ht="18" customHeight="1">
      <c r="B87" s="356"/>
      <c r="C87" s="356"/>
      <c r="D87" s="375"/>
      <c r="E87" s="354"/>
      <c r="F87" s="354"/>
      <c r="G87" s="354"/>
      <c r="H87" s="354"/>
      <c r="I87" s="354"/>
      <c r="J87" s="354"/>
      <c r="K87" s="354"/>
    </row>
    <row r="88" spans="2:11" s="355" customFormat="1" ht="18" customHeight="1">
      <c r="B88" s="356"/>
      <c r="C88" s="356"/>
      <c r="D88" s="375"/>
      <c r="E88" s="354"/>
      <c r="F88" s="354"/>
      <c r="G88" s="354"/>
      <c r="H88" s="354"/>
      <c r="I88" s="354"/>
      <c r="J88" s="354"/>
      <c r="K88" s="354"/>
    </row>
    <row r="89" spans="2:11" s="355" customFormat="1" ht="18" customHeight="1">
      <c r="B89" s="356"/>
      <c r="C89" s="356"/>
      <c r="D89" s="375"/>
      <c r="E89" s="354"/>
      <c r="F89" s="354"/>
      <c r="G89" s="354"/>
      <c r="H89" s="354"/>
      <c r="I89" s="354"/>
      <c r="J89" s="354"/>
      <c r="K89" s="354"/>
    </row>
    <row r="90" spans="2:11" s="355" customFormat="1" ht="18" customHeight="1">
      <c r="B90" s="356"/>
      <c r="C90" s="356"/>
      <c r="D90" s="375"/>
      <c r="E90" s="354"/>
      <c r="F90" s="354"/>
      <c r="G90" s="354"/>
      <c r="H90" s="354"/>
      <c r="I90" s="354"/>
      <c r="J90" s="354"/>
      <c r="K90" s="354"/>
    </row>
    <row r="91" spans="2:11" s="355" customFormat="1" ht="18" customHeight="1">
      <c r="B91" s="356"/>
      <c r="C91" s="356"/>
      <c r="D91" s="375"/>
      <c r="E91" s="354"/>
      <c r="F91" s="354"/>
      <c r="G91" s="354"/>
      <c r="H91" s="354"/>
      <c r="I91" s="354"/>
      <c r="J91" s="354"/>
      <c r="K91" s="354"/>
    </row>
    <row r="92" spans="2:11" s="355" customFormat="1" ht="18" customHeight="1">
      <c r="B92" s="356"/>
      <c r="C92" s="356"/>
      <c r="D92" s="375"/>
      <c r="E92" s="354"/>
      <c r="F92" s="354"/>
      <c r="G92" s="354"/>
      <c r="H92" s="354"/>
      <c r="I92" s="354"/>
      <c r="J92" s="354"/>
      <c r="K92" s="354"/>
    </row>
    <row r="93" spans="2:11" s="355" customFormat="1" ht="18" customHeight="1">
      <c r="B93" s="356"/>
      <c r="C93" s="356"/>
      <c r="D93" s="375"/>
      <c r="E93" s="354"/>
      <c r="F93" s="354"/>
      <c r="G93" s="354"/>
      <c r="H93" s="354"/>
      <c r="I93" s="354"/>
      <c r="J93" s="354"/>
      <c r="K93" s="354"/>
    </row>
    <row r="94" spans="2:11" s="355" customFormat="1" ht="18" customHeight="1">
      <c r="B94" s="356"/>
      <c r="C94" s="356"/>
      <c r="D94" s="375"/>
      <c r="E94" s="354"/>
      <c r="F94" s="354"/>
      <c r="G94" s="354"/>
      <c r="H94" s="354"/>
      <c r="I94" s="354"/>
      <c r="J94" s="354"/>
      <c r="K94" s="354"/>
    </row>
    <row r="95" spans="2:11" s="355" customFormat="1" ht="18" customHeight="1">
      <c r="B95" s="356"/>
      <c r="C95" s="356"/>
      <c r="D95" s="375"/>
      <c r="E95" s="354"/>
      <c r="F95" s="354"/>
      <c r="G95" s="354"/>
      <c r="H95" s="354"/>
      <c r="I95" s="354"/>
      <c r="J95" s="354"/>
      <c r="K95" s="354"/>
    </row>
    <row r="96" spans="2:11" s="355" customFormat="1" ht="18" customHeight="1">
      <c r="B96" s="356"/>
      <c r="C96" s="356"/>
      <c r="D96" s="375"/>
      <c r="E96" s="354"/>
      <c r="F96" s="354"/>
      <c r="G96" s="354"/>
      <c r="H96" s="354"/>
      <c r="I96" s="354"/>
      <c r="J96" s="354"/>
      <c r="K96" s="354"/>
    </row>
    <row r="97" spans="2:11" s="355" customFormat="1" ht="18" customHeight="1">
      <c r="B97" s="356"/>
      <c r="C97" s="356"/>
      <c r="D97" s="375"/>
      <c r="E97" s="354"/>
      <c r="F97" s="354"/>
      <c r="G97" s="354"/>
      <c r="H97" s="354"/>
      <c r="I97" s="354"/>
      <c r="J97" s="354"/>
      <c r="K97" s="354"/>
    </row>
    <row r="98" spans="2:11" s="355" customFormat="1" ht="18" customHeight="1">
      <c r="B98" s="356"/>
      <c r="C98" s="356"/>
      <c r="D98" s="375"/>
      <c r="E98" s="354"/>
      <c r="F98" s="354"/>
      <c r="G98" s="354"/>
      <c r="H98" s="354"/>
      <c r="I98" s="354"/>
      <c r="J98" s="354"/>
      <c r="K98" s="354"/>
    </row>
    <row r="99" spans="2:11" s="355" customFormat="1" ht="18" customHeight="1">
      <c r="B99" s="356"/>
      <c r="C99" s="356"/>
      <c r="D99" s="375"/>
      <c r="E99" s="354"/>
      <c r="F99" s="354"/>
      <c r="G99" s="354"/>
      <c r="H99" s="354"/>
      <c r="I99" s="354"/>
      <c r="J99" s="354"/>
      <c r="K99" s="354"/>
    </row>
    <row r="100" spans="2:11" s="355" customFormat="1" ht="18" customHeight="1">
      <c r="B100" s="356"/>
      <c r="C100" s="356"/>
      <c r="D100" s="375"/>
      <c r="E100" s="354"/>
      <c r="F100" s="354"/>
      <c r="G100" s="354"/>
      <c r="H100" s="354"/>
      <c r="I100" s="354"/>
      <c r="J100" s="354"/>
      <c r="K100" s="354"/>
    </row>
    <row r="101" spans="2:11" s="355" customFormat="1" ht="18" customHeight="1">
      <c r="B101" s="356"/>
      <c r="C101" s="356"/>
      <c r="D101" s="375"/>
      <c r="E101" s="354"/>
      <c r="F101" s="354"/>
      <c r="G101" s="354"/>
      <c r="H101" s="354"/>
      <c r="I101" s="354"/>
      <c r="J101" s="354"/>
      <c r="K101" s="354"/>
    </row>
    <row r="102" spans="2:11" s="355" customFormat="1" ht="18" customHeight="1">
      <c r="B102" s="356"/>
      <c r="C102" s="356"/>
      <c r="D102" s="375"/>
      <c r="E102" s="354"/>
      <c r="F102" s="354"/>
      <c r="G102" s="354"/>
      <c r="H102" s="354"/>
      <c r="I102" s="354"/>
      <c r="J102" s="354"/>
      <c r="K102" s="354"/>
    </row>
    <row r="103" spans="2:11" s="355" customFormat="1" ht="18" customHeight="1">
      <c r="B103" s="356"/>
      <c r="C103" s="356"/>
      <c r="D103" s="375"/>
      <c r="E103" s="354"/>
      <c r="F103" s="354"/>
      <c r="G103" s="354"/>
      <c r="H103" s="354"/>
      <c r="I103" s="354"/>
      <c r="J103" s="354"/>
      <c r="K103" s="354"/>
    </row>
    <row r="104" spans="2:11" s="355" customFormat="1" ht="18" customHeight="1">
      <c r="B104" s="356"/>
      <c r="C104" s="356"/>
      <c r="D104" s="375"/>
      <c r="E104" s="354"/>
      <c r="F104" s="354"/>
      <c r="G104" s="354"/>
      <c r="H104" s="354"/>
      <c r="I104" s="354"/>
      <c r="J104" s="354"/>
      <c r="K104" s="354"/>
    </row>
    <row r="105" spans="2:11" s="355" customFormat="1" ht="18" customHeight="1">
      <c r="B105" s="356"/>
      <c r="C105" s="356"/>
      <c r="D105" s="375"/>
      <c r="E105" s="354"/>
      <c r="F105" s="354"/>
      <c r="G105" s="354"/>
      <c r="H105" s="354"/>
      <c r="I105" s="354"/>
      <c r="J105" s="354"/>
      <c r="K105" s="354"/>
    </row>
    <row r="106" spans="2:11" s="355" customFormat="1" ht="18" customHeight="1">
      <c r="B106" s="356"/>
      <c r="C106" s="356"/>
      <c r="D106" s="375"/>
      <c r="E106" s="354"/>
      <c r="F106" s="354"/>
      <c r="G106" s="354"/>
      <c r="H106" s="354"/>
      <c r="I106" s="354"/>
      <c r="J106" s="354"/>
      <c r="K106" s="354"/>
    </row>
    <row r="107" spans="2:11" s="355" customFormat="1" ht="18" customHeight="1">
      <c r="B107" s="356"/>
      <c r="C107" s="356"/>
      <c r="D107" s="375"/>
      <c r="E107" s="354"/>
      <c r="F107" s="354"/>
      <c r="G107" s="354"/>
      <c r="H107" s="354"/>
      <c r="I107" s="354"/>
      <c r="J107" s="354"/>
      <c r="K107" s="354"/>
    </row>
    <row r="108" spans="2:11" s="355" customFormat="1" ht="18" customHeight="1">
      <c r="B108" s="356"/>
      <c r="C108" s="356"/>
      <c r="D108" s="375"/>
      <c r="E108" s="354"/>
      <c r="F108" s="354"/>
      <c r="G108" s="354"/>
      <c r="H108" s="354"/>
      <c r="I108" s="354"/>
      <c r="J108" s="354"/>
      <c r="K108" s="354"/>
    </row>
    <row r="109" spans="2:11" s="355" customFormat="1" ht="18" customHeight="1">
      <c r="B109" s="356"/>
      <c r="C109" s="356"/>
      <c r="D109" s="375"/>
      <c r="E109" s="354"/>
      <c r="F109" s="354"/>
      <c r="G109" s="354"/>
      <c r="H109" s="354"/>
      <c r="I109" s="354"/>
      <c r="J109" s="354"/>
      <c r="K109" s="354"/>
    </row>
    <row r="110" spans="2:11" s="355" customFormat="1" ht="18" customHeight="1">
      <c r="B110" s="356"/>
      <c r="C110" s="356"/>
      <c r="D110" s="375"/>
      <c r="E110" s="354"/>
      <c r="F110" s="354"/>
      <c r="G110" s="354"/>
      <c r="H110" s="354"/>
      <c r="I110" s="354"/>
      <c r="J110" s="354"/>
      <c r="K110" s="354"/>
    </row>
    <row r="111" spans="2:11" s="355" customFormat="1" ht="18" customHeight="1">
      <c r="B111" s="356"/>
      <c r="C111" s="356"/>
      <c r="D111" s="375"/>
      <c r="E111" s="354"/>
      <c r="F111" s="354"/>
      <c r="G111" s="354"/>
      <c r="H111" s="354"/>
      <c r="I111" s="354"/>
      <c r="J111" s="354"/>
      <c r="K111" s="354"/>
    </row>
    <row r="112" spans="2:11" s="355" customFormat="1" ht="18" customHeight="1">
      <c r="B112" s="356"/>
      <c r="C112" s="356"/>
      <c r="D112" s="375"/>
      <c r="E112" s="354"/>
      <c r="F112" s="354"/>
      <c r="G112" s="354"/>
      <c r="H112" s="354"/>
      <c r="I112" s="354"/>
      <c r="J112" s="354"/>
      <c r="K112" s="354"/>
    </row>
    <row r="113" spans="2:11" s="355" customFormat="1" ht="18" customHeight="1">
      <c r="B113" s="356"/>
      <c r="C113" s="356"/>
      <c r="D113" s="375"/>
      <c r="E113" s="354"/>
      <c r="F113" s="354"/>
      <c r="G113" s="354"/>
      <c r="H113" s="354"/>
      <c r="I113" s="354"/>
      <c r="J113" s="354"/>
      <c r="K113" s="354"/>
    </row>
    <row r="114" spans="2:11" s="355" customFormat="1" ht="18" customHeight="1">
      <c r="B114" s="356"/>
      <c r="C114" s="356"/>
      <c r="D114" s="375"/>
      <c r="E114" s="354"/>
      <c r="F114" s="354"/>
      <c r="G114" s="354"/>
      <c r="H114" s="354"/>
      <c r="I114" s="354"/>
      <c r="J114" s="354"/>
      <c r="K114" s="354"/>
    </row>
    <row r="115" spans="2:11" s="355" customFormat="1" ht="18" customHeight="1">
      <c r="B115" s="356"/>
      <c r="C115" s="356"/>
      <c r="D115" s="375"/>
      <c r="E115" s="354"/>
      <c r="F115" s="354"/>
      <c r="G115" s="354"/>
      <c r="H115" s="354"/>
      <c r="I115" s="354"/>
      <c r="J115" s="354"/>
      <c r="K115" s="354"/>
    </row>
    <row r="116" spans="2:11" s="355" customFormat="1" ht="18" customHeight="1">
      <c r="B116" s="356"/>
      <c r="C116" s="356"/>
      <c r="D116" s="375"/>
      <c r="E116" s="354"/>
      <c r="F116" s="354"/>
      <c r="G116" s="354"/>
      <c r="H116" s="354"/>
      <c r="I116" s="354"/>
      <c r="J116" s="354"/>
      <c r="K116" s="354"/>
    </row>
    <row r="117" spans="2:11" s="355" customFormat="1" ht="18" customHeight="1">
      <c r="B117" s="356"/>
      <c r="C117" s="356"/>
      <c r="D117" s="375"/>
      <c r="E117" s="354"/>
      <c r="F117" s="354"/>
      <c r="G117" s="354"/>
      <c r="H117" s="354"/>
      <c r="I117" s="354"/>
      <c r="J117" s="354"/>
      <c r="K117" s="354"/>
    </row>
    <row r="118" spans="2:11" s="355" customFormat="1" ht="18" customHeight="1">
      <c r="B118" s="356"/>
      <c r="C118" s="356"/>
      <c r="D118" s="375"/>
      <c r="E118" s="354"/>
      <c r="F118" s="354"/>
      <c r="G118" s="354"/>
      <c r="H118" s="354"/>
      <c r="I118" s="354"/>
      <c r="J118" s="354"/>
      <c r="K118" s="354"/>
    </row>
    <row r="119" spans="2:11" s="355" customFormat="1" ht="18" customHeight="1">
      <c r="B119" s="356"/>
      <c r="C119" s="356"/>
      <c r="D119" s="375"/>
      <c r="E119" s="354"/>
      <c r="F119" s="354"/>
      <c r="G119" s="354"/>
      <c r="H119" s="354"/>
      <c r="I119" s="354"/>
      <c r="J119" s="354"/>
      <c r="K119" s="354"/>
    </row>
    <row r="120" spans="2:11" s="355" customFormat="1" ht="18" customHeight="1">
      <c r="B120" s="356"/>
      <c r="C120" s="356"/>
      <c r="D120" s="375"/>
      <c r="E120" s="354"/>
      <c r="F120" s="354"/>
      <c r="G120" s="354"/>
      <c r="H120" s="354"/>
      <c r="I120" s="354"/>
      <c r="J120" s="354"/>
      <c r="K120" s="354"/>
    </row>
    <row r="121" spans="2:11" s="355" customFormat="1" ht="18" customHeight="1">
      <c r="B121" s="356"/>
      <c r="C121" s="356"/>
      <c r="D121" s="375"/>
      <c r="E121" s="354"/>
      <c r="F121" s="354"/>
      <c r="G121" s="354"/>
      <c r="H121" s="354"/>
      <c r="I121" s="354"/>
      <c r="J121" s="354"/>
      <c r="K121" s="354"/>
    </row>
    <row r="122" spans="2:11" s="355" customFormat="1" ht="18" customHeight="1">
      <c r="B122" s="356"/>
      <c r="C122" s="356"/>
      <c r="D122" s="375"/>
      <c r="E122" s="354"/>
      <c r="F122" s="354"/>
      <c r="G122" s="354"/>
      <c r="H122" s="354"/>
      <c r="I122" s="354"/>
      <c r="J122" s="354"/>
      <c r="K122" s="354"/>
    </row>
    <row r="123" spans="2:11" s="355" customFormat="1" ht="18" customHeight="1">
      <c r="B123" s="356"/>
      <c r="C123" s="356"/>
      <c r="D123" s="375"/>
      <c r="E123" s="354"/>
      <c r="F123" s="354"/>
      <c r="G123" s="354"/>
      <c r="H123" s="354"/>
      <c r="I123" s="354"/>
      <c r="J123" s="354"/>
      <c r="K123" s="354"/>
    </row>
    <row r="124" spans="2:11" s="355" customFormat="1" ht="18" customHeight="1">
      <c r="B124" s="356"/>
      <c r="C124" s="356"/>
      <c r="D124" s="375"/>
      <c r="E124" s="354"/>
      <c r="F124" s="354"/>
      <c r="G124" s="354"/>
      <c r="H124" s="354"/>
      <c r="I124" s="354"/>
      <c r="J124" s="354"/>
      <c r="K124" s="354"/>
    </row>
    <row r="125" spans="2:11" s="355" customFormat="1" ht="18" customHeight="1">
      <c r="B125" s="356"/>
      <c r="C125" s="356"/>
      <c r="D125" s="375"/>
      <c r="E125" s="354"/>
      <c r="F125" s="354"/>
      <c r="G125" s="354"/>
      <c r="H125" s="354"/>
      <c r="I125" s="354"/>
      <c r="J125" s="354"/>
      <c r="K125" s="354"/>
    </row>
    <row r="126" spans="2:11" s="355" customFormat="1" ht="18" customHeight="1">
      <c r="B126" s="356"/>
      <c r="C126" s="356"/>
      <c r="D126" s="375"/>
      <c r="E126" s="354"/>
      <c r="F126" s="354"/>
      <c r="G126" s="354"/>
      <c r="H126" s="354"/>
      <c r="I126" s="354"/>
      <c r="J126" s="354"/>
      <c r="K126" s="354"/>
    </row>
    <row r="127" spans="2:11" s="355" customFormat="1" ht="18" customHeight="1">
      <c r="B127" s="356"/>
      <c r="C127" s="356"/>
      <c r="D127" s="375"/>
      <c r="E127" s="354"/>
      <c r="F127" s="354"/>
      <c r="G127" s="354"/>
      <c r="H127" s="354"/>
      <c r="I127" s="354"/>
      <c r="J127" s="354"/>
      <c r="K127" s="354"/>
    </row>
    <row r="128" spans="2:11" s="355" customFormat="1" ht="18" customHeight="1">
      <c r="B128" s="356"/>
      <c r="C128" s="356"/>
      <c r="D128" s="375"/>
      <c r="E128" s="354"/>
      <c r="F128" s="354"/>
      <c r="G128" s="354"/>
      <c r="H128" s="354"/>
      <c r="I128" s="354"/>
      <c r="J128" s="354"/>
      <c r="K128" s="354"/>
    </row>
    <row r="129" spans="2:11" s="355" customFormat="1" ht="18" customHeight="1">
      <c r="B129" s="356"/>
      <c r="C129" s="356"/>
      <c r="D129" s="375"/>
      <c r="E129" s="354"/>
      <c r="F129" s="354"/>
      <c r="G129" s="354"/>
      <c r="H129" s="354"/>
      <c r="I129" s="354"/>
      <c r="J129" s="354"/>
      <c r="K129" s="354"/>
    </row>
    <row r="130" spans="2:11" s="355" customFormat="1" ht="18" customHeight="1">
      <c r="B130" s="356"/>
      <c r="C130" s="356"/>
      <c r="D130" s="375"/>
      <c r="E130" s="354"/>
      <c r="F130" s="354"/>
      <c r="G130" s="354"/>
      <c r="H130" s="354"/>
      <c r="I130" s="354"/>
      <c r="J130" s="354"/>
      <c r="K130" s="354"/>
    </row>
    <row r="131" spans="2:11" s="355" customFormat="1" ht="18" customHeight="1">
      <c r="B131" s="356"/>
      <c r="C131" s="356"/>
      <c r="D131" s="375"/>
      <c r="E131" s="354"/>
      <c r="F131" s="354"/>
      <c r="G131" s="354"/>
      <c r="H131" s="354"/>
      <c r="I131" s="354"/>
      <c r="J131" s="354"/>
      <c r="K131" s="354"/>
    </row>
    <row r="132" spans="2:11" s="355" customFormat="1" ht="18" customHeight="1">
      <c r="B132" s="356"/>
      <c r="C132" s="356"/>
      <c r="D132" s="375"/>
      <c r="E132" s="354"/>
      <c r="F132" s="354"/>
      <c r="G132" s="354"/>
      <c r="H132" s="354"/>
      <c r="I132" s="354"/>
      <c r="J132" s="354"/>
      <c r="K132" s="354"/>
    </row>
    <row r="133" spans="2:11" s="355" customFormat="1" ht="18" customHeight="1">
      <c r="B133" s="356"/>
      <c r="C133" s="356"/>
      <c r="D133" s="375"/>
      <c r="E133" s="354"/>
      <c r="F133" s="354"/>
      <c r="G133" s="354"/>
      <c r="H133" s="354"/>
      <c r="I133" s="354"/>
      <c r="J133" s="354"/>
      <c r="K133" s="354"/>
    </row>
    <row r="134" spans="2:11" s="355" customFormat="1" ht="18" customHeight="1">
      <c r="B134" s="356"/>
      <c r="C134" s="356"/>
      <c r="D134" s="375"/>
      <c r="E134" s="354"/>
      <c r="F134" s="354"/>
      <c r="G134" s="354"/>
      <c r="H134" s="354"/>
      <c r="I134" s="354"/>
      <c r="J134" s="354"/>
      <c r="K134" s="354"/>
    </row>
    <row r="135" spans="2:11" s="355" customFormat="1" ht="18" customHeight="1">
      <c r="B135" s="356"/>
      <c r="C135" s="356"/>
      <c r="D135" s="375"/>
      <c r="E135" s="354"/>
      <c r="F135" s="354"/>
      <c r="G135" s="354"/>
      <c r="H135" s="354"/>
      <c r="I135" s="354"/>
      <c r="J135" s="354"/>
      <c r="K135" s="354"/>
    </row>
    <row r="136" spans="2:11" s="355" customFormat="1" ht="18" customHeight="1">
      <c r="B136" s="356"/>
      <c r="C136" s="356"/>
      <c r="D136" s="375"/>
      <c r="E136" s="354"/>
      <c r="F136" s="354"/>
      <c r="G136" s="354"/>
      <c r="H136" s="354"/>
      <c r="I136" s="354"/>
      <c r="J136" s="354"/>
      <c r="K136" s="354"/>
    </row>
    <row r="137" spans="2:11" s="355" customFormat="1" ht="18" customHeight="1">
      <c r="B137" s="356"/>
      <c r="C137" s="356"/>
      <c r="D137" s="375"/>
      <c r="E137" s="354"/>
      <c r="F137" s="354"/>
      <c r="G137" s="354"/>
      <c r="H137" s="354"/>
      <c r="I137" s="354"/>
      <c r="J137" s="354"/>
      <c r="K137" s="354"/>
    </row>
    <row r="138" spans="2:11" s="355" customFormat="1" ht="18" customHeight="1">
      <c r="B138" s="356"/>
      <c r="C138" s="356"/>
      <c r="D138" s="375"/>
      <c r="E138" s="354"/>
      <c r="F138" s="354"/>
      <c r="G138" s="354"/>
      <c r="H138" s="354"/>
      <c r="I138" s="354"/>
      <c r="J138" s="354"/>
      <c r="K138" s="354"/>
    </row>
    <row r="139" spans="2:11" s="355" customFormat="1" ht="18" customHeight="1">
      <c r="B139" s="356"/>
      <c r="C139" s="356"/>
      <c r="D139" s="375"/>
      <c r="E139" s="354"/>
      <c r="F139" s="354"/>
      <c r="G139" s="354"/>
      <c r="H139" s="354"/>
      <c r="I139" s="354"/>
      <c r="J139" s="354"/>
      <c r="K139" s="354"/>
    </row>
  </sheetData>
  <sheetProtection password="EE4F" sheet="1" selectLockedCells="1" selectUnlockedCells="1"/>
  <mergeCells count="12">
    <mergeCell ref="A52:C52"/>
    <mergeCell ref="A53:C53"/>
    <mergeCell ref="A54:C54"/>
    <mergeCell ref="B34:C34"/>
    <mergeCell ref="A1:C1"/>
    <mergeCell ref="B12:C12"/>
    <mergeCell ref="B14:C14"/>
    <mergeCell ref="B21:C21"/>
    <mergeCell ref="B27:C27"/>
    <mergeCell ref="B37:C37"/>
    <mergeCell ref="B43:C43"/>
    <mergeCell ref="B46:C46"/>
  </mergeCells>
  <pageMargins left="0.75" right="0.75" top="0.55000000000000004" bottom="0.47" header="0.32" footer="0.25"/>
  <pageSetup scale="67" orientation="portrait" r:id="rId1"/>
  <headerFooter alignWithMargins="0">
    <oddFooter>&amp;RPage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C22"/>
  <sheetViews>
    <sheetView showGridLines="0" topLeftCell="B1" zoomScale="85" zoomScaleNormal="85" zoomScaleSheetLayoutView="100" workbookViewId="0">
      <selection activeCell="D20" sqref="D20"/>
    </sheetView>
  </sheetViews>
  <sheetFormatPr defaultRowHeight="16.5"/>
  <cols>
    <col min="1" max="1" width="8" style="394" hidden="1" customWidth="1"/>
    <col min="2" max="2" width="28.875" style="393" customWidth="1"/>
    <col min="3" max="3" width="10.25" style="393" customWidth="1"/>
    <col min="4" max="4" width="47.25" style="393" customWidth="1"/>
    <col min="5" max="5" width="10.375" style="393" customWidth="1"/>
    <col min="6" max="25" width="10.375" style="402" customWidth="1"/>
    <col min="26" max="26" width="9" style="394"/>
    <col min="27" max="27" width="21" style="395" customWidth="1"/>
    <col min="28" max="28" width="9.5" style="394" customWidth="1"/>
    <col min="29" max="256" width="9" style="394"/>
    <col min="257" max="257" width="0" style="394" hidden="1" customWidth="1"/>
    <col min="258" max="258" width="28.875" style="394" customWidth="1"/>
    <col min="259" max="259" width="10.25" style="394" customWidth="1"/>
    <col min="260" max="260" width="47.25" style="394" customWidth="1"/>
    <col min="261" max="281" width="10.375" style="394" customWidth="1"/>
    <col min="282" max="282" width="9" style="394"/>
    <col min="283" max="283" width="21" style="394" customWidth="1"/>
    <col min="284" max="284" width="9.5" style="394" customWidth="1"/>
    <col min="285" max="512" width="9" style="394"/>
    <col min="513" max="513" width="0" style="394" hidden="1" customWidth="1"/>
    <col min="514" max="514" width="28.875" style="394" customWidth="1"/>
    <col min="515" max="515" width="10.25" style="394" customWidth="1"/>
    <col min="516" max="516" width="47.25" style="394" customWidth="1"/>
    <col min="517" max="537" width="10.375" style="394" customWidth="1"/>
    <col min="538" max="538" width="9" style="394"/>
    <col min="539" max="539" width="21" style="394" customWidth="1"/>
    <col min="540" max="540" width="9.5" style="394" customWidth="1"/>
    <col min="541" max="768" width="9" style="394"/>
    <col min="769" max="769" width="0" style="394" hidden="1" customWidth="1"/>
    <col min="770" max="770" width="28.875" style="394" customWidth="1"/>
    <col min="771" max="771" width="10.25" style="394" customWidth="1"/>
    <col min="772" max="772" width="47.25" style="394" customWidth="1"/>
    <col min="773" max="793" width="10.375" style="394" customWidth="1"/>
    <col min="794" max="794" width="9" style="394"/>
    <col min="795" max="795" width="21" style="394" customWidth="1"/>
    <col min="796" max="796" width="9.5" style="394" customWidth="1"/>
    <col min="797" max="1024" width="9" style="394"/>
    <col min="1025" max="1025" width="0" style="394" hidden="1" customWidth="1"/>
    <col min="1026" max="1026" width="28.875" style="394" customWidth="1"/>
    <col min="1027" max="1027" width="10.25" style="394" customWidth="1"/>
    <col min="1028" max="1028" width="47.25" style="394" customWidth="1"/>
    <col min="1029" max="1049" width="10.375" style="394" customWidth="1"/>
    <col min="1050" max="1050" width="9" style="394"/>
    <col min="1051" max="1051" width="21" style="394" customWidth="1"/>
    <col min="1052" max="1052" width="9.5" style="394" customWidth="1"/>
    <col min="1053" max="1280" width="9" style="394"/>
    <col min="1281" max="1281" width="0" style="394" hidden="1" customWidth="1"/>
    <col min="1282" max="1282" width="28.875" style="394" customWidth="1"/>
    <col min="1283" max="1283" width="10.25" style="394" customWidth="1"/>
    <col min="1284" max="1284" width="47.25" style="394" customWidth="1"/>
    <col min="1285" max="1305" width="10.375" style="394" customWidth="1"/>
    <col min="1306" max="1306" width="9" style="394"/>
    <col min="1307" max="1307" width="21" style="394" customWidth="1"/>
    <col min="1308" max="1308" width="9.5" style="394" customWidth="1"/>
    <col min="1309" max="1536" width="9" style="394"/>
    <col min="1537" max="1537" width="0" style="394" hidden="1" customWidth="1"/>
    <col min="1538" max="1538" width="28.875" style="394" customWidth="1"/>
    <col min="1539" max="1539" width="10.25" style="394" customWidth="1"/>
    <col min="1540" max="1540" width="47.25" style="394" customWidth="1"/>
    <col min="1541" max="1561" width="10.375" style="394" customWidth="1"/>
    <col min="1562" max="1562" width="9" style="394"/>
    <col min="1563" max="1563" width="21" style="394" customWidth="1"/>
    <col min="1564" max="1564" width="9.5" style="394" customWidth="1"/>
    <col min="1565" max="1792" width="9" style="394"/>
    <col min="1793" max="1793" width="0" style="394" hidden="1" customWidth="1"/>
    <col min="1794" max="1794" width="28.875" style="394" customWidth="1"/>
    <col min="1795" max="1795" width="10.25" style="394" customWidth="1"/>
    <col min="1796" max="1796" width="47.25" style="394" customWidth="1"/>
    <col min="1797" max="1817" width="10.375" style="394" customWidth="1"/>
    <col min="1818" max="1818" width="9" style="394"/>
    <col min="1819" max="1819" width="21" style="394" customWidth="1"/>
    <col min="1820" max="1820" width="9.5" style="394" customWidth="1"/>
    <col min="1821" max="2048" width="9" style="394"/>
    <col min="2049" max="2049" width="0" style="394" hidden="1" customWidth="1"/>
    <col min="2050" max="2050" width="28.875" style="394" customWidth="1"/>
    <col min="2051" max="2051" width="10.25" style="394" customWidth="1"/>
    <col min="2052" max="2052" width="47.25" style="394" customWidth="1"/>
    <col min="2053" max="2073" width="10.375" style="394" customWidth="1"/>
    <col min="2074" max="2074" width="9" style="394"/>
    <col min="2075" max="2075" width="21" style="394" customWidth="1"/>
    <col min="2076" max="2076" width="9.5" style="394" customWidth="1"/>
    <col min="2077" max="2304" width="9" style="394"/>
    <col min="2305" max="2305" width="0" style="394" hidden="1" customWidth="1"/>
    <col min="2306" max="2306" width="28.875" style="394" customWidth="1"/>
    <col min="2307" max="2307" width="10.25" style="394" customWidth="1"/>
    <col min="2308" max="2308" width="47.25" style="394" customWidth="1"/>
    <col min="2309" max="2329" width="10.375" style="394" customWidth="1"/>
    <col min="2330" max="2330" width="9" style="394"/>
    <col min="2331" max="2331" width="21" style="394" customWidth="1"/>
    <col min="2332" max="2332" width="9.5" style="394" customWidth="1"/>
    <col min="2333" max="2560" width="9" style="394"/>
    <col min="2561" max="2561" width="0" style="394" hidden="1" customWidth="1"/>
    <col min="2562" max="2562" width="28.875" style="394" customWidth="1"/>
    <col min="2563" max="2563" width="10.25" style="394" customWidth="1"/>
    <col min="2564" max="2564" width="47.25" style="394" customWidth="1"/>
    <col min="2565" max="2585" width="10.375" style="394" customWidth="1"/>
    <col min="2586" max="2586" width="9" style="394"/>
    <col min="2587" max="2587" width="21" style="394" customWidth="1"/>
    <col min="2588" max="2588" width="9.5" style="394" customWidth="1"/>
    <col min="2589" max="2816" width="9" style="394"/>
    <col min="2817" max="2817" width="0" style="394" hidden="1" customWidth="1"/>
    <col min="2818" max="2818" width="28.875" style="394" customWidth="1"/>
    <col min="2819" max="2819" width="10.25" style="394" customWidth="1"/>
    <col min="2820" max="2820" width="47.25" style="394" customWidth="1"/>
    <col min="2821" max="2841" width="10.375" style="394" customWidth="1"/>
    <col min="2842" max="2842" width="9" style="394"/>
    <col min="2843" max="2843" width="21" style="394" customWidth="1"/>
    <col min="2844" max="2844" width="9.5" style="394" customWidth="1"/>
    <col min="2845" max="3072" width="9" style="394"/>
    <col min="3073" max="3073" width="0" style="394" hidden="1" customWidth="1"/>
    <col min="3074" max="3074" width="28.875" style="394" customWidth="1"/>
    <col min="3075" max="3075" width="10.25" style="394" customWidth="1"/>
    <col min="3076" max="3076" width="47.25" style="394" customWidth="1"/>
    <col min="3077" max="3097" width="10.375" style="394" customWidth="1"/>
    <col min="3098" max="3098" width="9" style="394"/>
    <col min="3099" max="3099" width="21" style="394" customWidth="1"/>
    <col min="3100" max="3100" width="9.5" style="394" customWidth="1"/>
    <col min="3101" max="3328" width="9" style="394"/>
    <col min="3329" max="3329" width="0" style="394" hidden="1" customWidth="1"/>
    <col min="3330" max="3330" width="28.875" style="394" customWidth="1"/>
    <col min="3331" max="3331" width="10.25" style="394" customWidth="1"/>
    <col min="3332" max="3332" width="47.25" style="394" customWidth="1"/>
    <col min="3333" max="3353" width="10.375" style="394" customWidth="1"/>
    <col min="3354" max="3354" width="9" style="394"/>
    <col min="3355" max="3355" width="21" style="394" customWidth="1"/>
    <col min="3356" max="3356" width="9.5" style="394" customWidth="1"/>
    <col min="3357" max="3584" width="9" style="394"/>
    <col min="3585" max="3585" width="0" style="394" hidden="1" customWidth="1"/>
    <col min="3586" max="3586" width="28.875" style="394" customWidth="1"/>
    <col min="3587" max="3587" width="10.25" style="394" customWidth="1"/>
    <col min="3588" max="3588" width="47.25" style="394" customWidth="1"/>
    <col min="3589" max="3609" width="10.375" style="394" customWidth="1"/>
    <col min="3610" max="3610" width="9" style="394"/>
    <col min="3611" max="3611" width="21" style="394" customWidth="1"/>
    <col min="3612" max="3612" width="9.5" style="394" customWidth="1"/>
    <col min="3613" max="3840" width="9" style="394"/>
    <col min="3841" max="3841" width="0" style="394" hidden="1" customWidth="1"/>
    <col min="3842" max="3842" width="28.875" style="394" customWidth="1"/>
    <col min="3843" max="3843" width="10.25" style="394" customWidth="1"/>
    <col min="3844" max="3844" width="47.25" style="394" customWidth="1"/>
    <col min="3845" max="3865" width="10.375" style="394" customWidth="1"/>
    <col min="3866" max="3866" width="9" style="394"/>
    <col min="3867" max="3867" width="21" style="394" customWidth="1"/>
    <col min="3868" max="3868" width="9.5" style="394" customWidth="1"/>
    <col min="3869" max="4096" width="9" style="394"/>
    <col min="4097" max="4097" width="0" style="394" hidden="1" customWidth="1"/>
    <col min="4098" max="4098" width="28.875" style="394" customWidth="1"/>
    <col min="4099" max="4099" width="10.25" style="394" customWidth="1"/>
    <col min="4100" max="4100" width="47.25" style="394" customWidth="1"/>
    <col min="4101" max="4121" width="10.375" style="394" customWidth="1"/>
    <col min="4122" max="4122" width="9" style="394"/>
    <col min="4123" max="4123" width="21" style="394" customWidth="1"/>
    <col min="4124" max="4124" width="9.5" style="394" customWidth="1"/>
    <col min="4125" max="4352" width="9" style="394"/>
    <col min="4353" max="4353" width="0" style="394" hidden="1" customWidth="1"/>
    <col min="4354" max="4354" width="28.875" style="394" customWidth="1"/>
    <col min="4355" max="4355" width="10.25" style="394" customWidth="1"/>
    <col min="4356" max="4356" width="47.25" style="394" customWidth="1"/>
    <col min="4357" max="4377" width="10.375" style="394" customWidth="1"/>
    <col min="4378" max="4378" width="9" style="394"/>
    <col min="4379" max="4379" width="21" style="394" customWidth="1"/>
    <col min="4380" max="4380" width="9.5" style="394" customWidth="1"/>
    <col min="4381" max="4608" width="9" style="394"/>
    <col min="4609" max="4609" width="0" style="394" hidden="1" customWidth="1"/>
    <col min="4610" max="4610" width="28.875" style="394" customWidth="1"/>
    <col min="4611" max="4611" width="10.25" style="394" customWidth="1"/>
    <col min="4612" max="4612" width="47.25" style="394" customWidth="1"/>
    <col min="4613" max="4633" width="10.375" style="394" customWidth="1"/>
    <col min="4634" max="4634" width="9" style="394"/>
    <col min="4635" max="4635" width="21" style="394" customWidth="1"/>
    <col min="4636" max="4636" width="9.5" style="394" customWidth="1"/>
    <col min="4637" max="4864" width="9" style="394"/>
    <col min="4865" max="4865" width="0" style="394" hidden="1" customWidth="1"/>
    <col min="4866" max="4866" width="28.875" style="394" customWidth="1"/>
    <col min="4867" max="4867" width="10.25" style="394" customWidth="1"/>
    <col min="4868" max="4868" width="47.25" style="394" customWidth="1"/>
    <col min="4869" max="4889" width="10.375" style="394" customWidth="1"/>
    <col min="4890" max="4890" width="9" style="394"/>
    <col min="4891" max="4891" width="21" style="394" customWidth="1"/>
    <col min="4892" max="4892" width="9.5" style="394" customWidth="1"/>
    <col min="4893" max="5120" width="9" style="394"/>
    <col min="5121" max="5121" width="0" style="394" hidden="1" customWidth="1"/>
    <col min="5122" max="5122" width="28.875" style="394" customWidth="1"/>
    <col min="5123" max="5123" width="10.25" style="394" customWidth="1"/>
    <col min="5124" max="5124" width="47.25" style="394" customWidth="1"/>
    <col min="5125" max="5145" width="10.375" style="394" customWidth="1"/>
    <col min="5146" max="5146" width="9" style="394"/>
    <col min="5147" max="5147" width="21" style="394" customWidth="1"/>
    <col min="5148" max="5148" width="9.5" style="394" customWidth="1"/>
    <col min="5149" max="5376" width="9" style="394"/>
    <col min="5377" max="5377" width="0" style="394" hidden="1" customWidth="1"/>
    <col min="5378" max="5378" width="28.875" style="394" customWidth="1"/>
    <col min="5379" max="5379" width="10.25" style="394" customWidth="1"/>
    <col min="5380" max="5380" width="47.25" style="394" customWidth="1"/>
    <col min="5381" max="5401" width="10.375" style="394" customWidth="1"/>
    <col min="5402" max="5402" width="9" style="394"/>
    <col min="5403" max="5403" width="21" style="394" customWidth="1"/>
    <col min="5404" max="5404" width="9.5" style="394" customWidth="1"/>
    <col min="5405" max="5632" width="9" style="394"/>
    <col min="5633" max="5633" width="0" style="394" hidden="1" customWidth="1"/>
    <col min="5634" max="5634" width="28.875" style="394" customWidth="1"/>
    <col min="5635" max="5635" width="10.25" style="394" customWidth="1"/>
    <col min="5636" max="5636" width="47.25" style="394" customWidth="1"/>
    <col min="5637" max="5657" width="10.375" style="394" customWidth="1"/>
    <col min="5658" max="5658" width="9" style="394"/>
    <col min="5659" max="5659" width="21" style="394" customWidth="1"/>
    <col min="5660" max="5660" width="9.5" style="394" customWidth="1"/>
    <col min="5661" max="5888" width="9" style="394"/>
    <col min="5889" max="5889" width="0" style="394" hidden="1" customWidth="1"/>
    <col min="5890" max="5890" width="28.875" style="394" customWidth="1"/>
    <col min="5891" max="5891" width="10.25" style="394" customWidth="1"/>
    <col min="5892" max="5892" width="47.25" style="394" customWidth="1"/>
    <col min="5893" max="5913" width="10.375" style="394" customWidth="1"/>
    <col min="5914" max="5914" width="9" style="394"/>
    <col min="5915" max="5915" width="21" style="394" customWidth="1"/>
    <col min="5916" max="5916" width="9.5" style="394" customWidth="1"/>
    <col min="5917" max="6144" width="9" style="394"/>
    <col min="6145" max="6145" width="0" style="394" hidden="1" customWidth="1"/>
    <col min="6146" max="6146" width="28.875" style="394" customWidth="1"/>
    <col min="6147" max="6147" width="10.25" style="394" customWidth="1"/>
    <col min="6148" max="6148" width="47.25" style="394" customWidth="1"/>
    <col min="6149" max="6169" width="10.375" style="394" customWidth="1"/>
    <col min="6170" max="6170" width="9" style="394"/>
    <col min="6171" max="6171" width="21" style="394" customWidth="1"/>
    <col min="6172" max="6172" width="9.5" style="394" customWidth="1"/>
    <col min="6173" max="6400" width="9" style="394"/>
    <col min="6401" max="6401" width="0" style="394" hidden="1" customWidth="1"/>
    <col min="6402" max="6402" width="28.875" style="394" customWidth="1"/>
    <col min="6403" max="6403" width="10.25" style="394" customWidth="1"/>
    <col min="6404" max="6404" width="47.25" style="394" customWidth="1"/>
    <col min="6405" max="6425" width="10.375" style="394" customWidth="1"/>
    <col min="6426" max="6426" width="9" style="394"/>
    <col min="6427" max="6427" width="21" style="394" customWidth="1"/>
    <col min="6428" max="6428" width="9.5" style="394" customWidth="1"/>
    <col min="6429" max="6656" width="9" style="394"/>
    <col min="6657" max="6657" width="0" style="394" hidden="1" customWidth="1"/>
    <col min="6658" max="6658" width="28.875" style="394" customWidth="1"/>
    <col min="6659" max="6659" width="10.25" style="394" customWidth="1"/>
    <col min="6660" max="6660" width="47.25" style="394" customWidth="1"/>
    <col min="6661" max="6681" width="10.375" style="394" customWidth="1"/>
    <col min="6682" max="6682" width="9" style="394"/>
    <col min="6683" max="6683" width="21" style="394" customWidth="1"/>
    <col min="6684" max="6684" width="9.5" style="394" customWidth="1"/>
    <col min="6685" max="6912" width="9" style="394"/>
    <col min="6913" max="6913" width="0" style="394" hidden="1" customWidth="1"/>
    <col min="6914" max="6914" width="28.875" style="394" customWidth="1"/>
    <col min="6915" max="6915" width="10.25" style="394" customWidth="1"/>
    <col min="6916" max="6916" width="47.25" style="394" customWidth="1"/>
    <col min="6917" max="6937" width="10.375" style="394" customWidth="1"/>
    <col min="6938" max="6938" width="9" style="394"/>
    <col min="6939" max="6939" width="21" style="394" customWidth="1"/>
    <col min="6940" max="6940" width="9.5" style="394" customWidth="1"/>
    <col min="6941" max="7168" width="9" style="394"/>
    <col min="7169" max="7169" width="0" style="394" hidden="1" customWidth="1"/>
    <col min="7170" max="7170" width="28.875" style="394" customWidth="1"/>
    <col min="7171" max="7171" width="10.25" style="394" customWidth="1"/>
    <col min="7172" max="7172" width="47.25" style="394" customWidth="1"/>
    <col min="7173" max="7193" width="10.375" style="394" customWidth="1"/>
    <col min="7194" max="7194" width="9" style="394"/>
    <col min="7195" max="7195" width="21" style="394" customWidth="1"/>
    <col min="7196" max="7196" width="9.5" style="394" customWidth="1"/>
    <col min="7197" max="7424" width="9" style="394"/>
    <col min="7425" max="7425" width="0" style="394" hidden="1" customWidth="1"/>
    <col min="7426" max="7426" width="28.875" style="394" customWidth="1"/>
    <col min="7427" max="7427" width="10.25" style="394" customWidth="1"/>
    <col min="7428" max="7428" width="47.25" style="394" customWidth="1"/>
    <col min="7429" max="7449" width="10.375" style="394" customWidth="1"/>
    <col min="7450" max="7450" width="9" style="394"/>
    <col min="7451" max="7451" width="21" style="394" customWidth="1"/>
    <col min="7452" max="7452" width="9.5" style="394" customWidth="1"/>
    <col min="7453" max="7680" width="9" style="394"/>
    <col min="7681" max="7681" width="0" style="394" hidden="1" customWidth="1"/>
    <col min="7682" max="7682" width="28.875" style="394" customWidth="1"/>
    <col min="7683" max="7683" width="10.25" style="394" customWidth="1"/>
    <col min="7684" max="7684" width="47.25" style="394" customWidth="1"/>
    <col min="7685" max="7705" width="10.375" style="394" customWidth="1"/>
    <col min="7706" max="7706" width="9" style="394"/>
    <col min="7707" max="7707" width="21" style="394" customWidth="1"/>
    <col min="7708" max="7708" width="9.5" style="394" customWidth="1"/>
    <col min="7709" max="7936" width="9" style="394"/>
    <col min="7937" max="7937" width="0" style="394" hidden="1" customWidth="1"/>
    <col min="7938" max="7938" width="28.875" style="394" customWidth="1"/>
    <col min="7939" max="7939" width="10.25" style="394" customWidth="1"/>
    <col min="7940" max="7940" width="47.25" style="394" customWidth="1"/>
    <col min="7941" max="7961" width="10.375" style="394" customWidth="1"/>
    <col min="7962" max="7962" width="9" style="394"/>
    <col min="7963" max="7963" width="21" style="394" customWidth="1"/>
    <col min="7964" max="7964" width="9.5" style="394" customWidth="1"/>
    <col min="7965" max="8192" width="9" style="394"/>
    <col min="8193" max="8193" width="0" style="394" hidden="1" customWidth="1"/>
    <col min="8194" max="8194" width="28.875" style="394" customWidth="1"/>
    <col min="8195" max="8195" width="10.25" style="394" customWidth="1"/>
    <col min="8196" max="8196" width="47.25" style="394" customWidth="1"/>
    <col min="8197" max="8217" width="10.375" style="394" customWidth="1"/>
    <col min="8218" max="8218" width="9" style="394"/>
    <col min="8219" max="8219" width="21" style="394" customWidth="1"/>
    <col min="8220" max="8220" width="9.5" style="394" customWidth="1"/>
    <col min="8221" max="8448" width="9" style="394"/>
    <col min="8449" max="8449" width="0" style="394" hidden="1" customWidth="1"/>
    <col min="8450" max="8450" width="28.875" style="394" customWidth="1"/>
    <col min="8451" max="8451" width="10.25" style="394" customWidth="1"/>
    <col min="8452" max="8452" width="47.25" style="394" customWidth="1"/>
    <col min="8453" max="8473" width="10.375" style="394" customWidth="1"/>
    <col min="8474" max="8474" width="9" style="394"/>
    <col min="8475" max="8475" width="21" style="394" customWidth="1"/>
    <col min="8476" max="8476" width="9.5" style="394" customWidth="1"/>
    <col min="8477" max="8704" width="9" style="394"/>
    <col min="8705" max="8705" width="0" style="394" hidden="1" customWidth="1"/>
    <col min="8706" max="8706" width="28.875" style="394" customWidth="1"/>
    <col min="8707" max="8707" width="10.25" style="394" customWidth="1"/>
    <col min="8708" max="8708" width="47.25" style="394" customWidth="1"/>
    <col min="8709" max="8729" width="10.375" style="394" customWidth="1"/>
    <col min="8730" max="8730" width="9" style="394"/>
    <col min="8731" max="8731" width="21" style="394" customWidth="1"/>
    <col min="8732" max="8732" width="9.5" style="394" customWidth="1"/>
    <col min="8733" max="8960" width="9" style="394"/>
    <col min="8961" max="8961" width="0" style="394" hidden="1" customWidth="1"/>
    <col min="8962" max="8962" width="28.875" style="394" customWidth="1"/>
    <col min="8963" max="8963" width="10.25" style="394" customWidth="1"/>
    <col min="8964" max="8964" width="47.25" style="394" customWidth="1"/>
    <col min="8965" max="8985" width="10.375" style="394" customWidth="1"/>
    <col min="8986" max="8986" width="9" style="394"/>
    <col min="8987" max="8987" width="21" style="394" customWidth="1"/>
    <col min="8988" max="8988" width="9.5" style="394" customWidth="1"/>
    <col min="8989" max="9216" width="9" style="394"/>
    <col min="9217" max="9217" width="0" style="394" hidden="1" customWidth="1"/>
    <col min="9218" max="9218" width="28.875" style="394" customWidth="1"/>
    <col min="9219" max="9219" width="10.25" style="394" customWidth="1"/>
    <col min="9220" max="9220" width="47.25" style="394" customWidth="1"/>
    <col min="9221" max="9241" width="10.375" style="394" customWidth="1"/>
    <col min="9242" max="9242" width="9" style="394"/>
    <col min="9243" max="9243" width="21" style="394" customWidth="1"/>
    <col min="9244" max="9244" width="9.5" style="394" customWidth="1"/>
    <col min="9245" max="9472" width="9" style="394"/>
    <col min="9473" max="9473" width="0" style="394" hidden="1" customWidth="1"/>
    <col min="9474" max="9474" width="28.875" style="394" customWidth="1"/>
    <col min="9475" max="9475" width="10.25" style="394" customWidth="1"/>
    <col min="9476" max="9476" width="47.25" style="394" customWidth="1"/>
    <col min="9477" max="9497" width="10.375" style="394" customWidth="1"/>
    <col min="9498" max="9498" width="9" style="394"/>
    <col min="9499" max="9499" width="21" style="394" customWidth="1"/>
    <col min="9500" max="9500" width="9.5" style="394" customWidth="1"/>
    <col min="9501" max="9728" width="9" style="394"/>
    <col min="9729" max="9729" width="0" style="394" hidden="1" customWidth="1"/>
    <col min="9730" max="9730" width="28.875" style="394" customWidth="1"/>
    <col min="9731" max="9731" width="10.25" style="394" customWidth="1"/>
    <col min="9732" max="9732" width="47.25" style="394" customWidth="1"/>
    <col min="9733" max="9753" width="10.375" style="394" customWidth="1"/>
    <col min="9754" max="9754" width="9" style="394"/>
    <col min="9755" max="9755" width="21" style="394" customWidth="1"/>
    <col min="9756" max="9756" width="9.5" style="394" customWidth="1"/>
    <col min="9757" max="9984" width="9" style="394"/>
    <col min="9985" max="9985" width="0" style="394" hidden="1" customWidth="1"/>
    <col min="9986" max="9986" width="28.875" style="394" customWidth="1"/>
    <col min="9987" max="9987" width="10.25" style="394" customWidth="1"/>
    <col min="9988" max="9988" width="47.25" style="394" customWidth="1"/>
    <col min="9989" max="10009" width="10.375" style="394" customWidth="1"/>
    <col min="10010" max="10010" width="9" style="394"/>
    <col min="10011" max="10011" width="21" style="394" customWidth="1"/>
    <col min="10012" max="10012" width="9.5" style="394" customWidth="1"/>
    <col min="10013" max="10240" width="9" style="394"/>
    <col min="10241" max="10241" width="0" style="394" hidden="1" customWidth="1"/>
    <col min="10242" max="10242" width="28.875" style="394" customWidth="1"/>
    <col min="10243" max="10243" width="10.25" style="394" customWidth="1"/>
    <col min="10244" max="10244" width="47.25" style="394" customWidth="1"/>
    <col min="10245" max="10265" width="10.375" style="394" customWidth="1"/>
    <col min="10266" max="10266" width="9" style="394"/>
    <col min="10267" max="10267" width="21" style="394" customWidth="1"/>
    <col min="10268" max="10268" width="9.5" style="394" customWidth="1"/>
    <col min="10269" max="10496" width="9" style="394"/>
    <col min="10497" max="10497" width="0" style="394" hidden="1" customWidth="1"/>
    <col min="10498" max="10498" width="28.875" style="394" customWidth="1"/>
    <col min="10499" max="10499" width="10.25" style="394" customWidth="1"/>
    <col min="10500" max="10500" width="47.25" style="394" customWidth="1"/>
    <col min="10501" max="10521" width="10.375" style="394" customWidth="1"/>
    <col min="10522" max="10522" width="9" style="394"/>
    <col min="10523" max="10523" width="21" style="394" customWidth="1"/>
    <col min="10524" max="10524" width="9.5" style="394" customWidth="1"/>
    <col min="10525" max="10752" width="9" style="394"/>
    <col min="10753" max="10753" width="0" style="394" hidden="1" customWidth="1"/>
    <col min="10754" max="10754" width="28.875" style="394" customWidth="1"/>
    <col min="10755" max="10755" width="10.25" style="394" customWidth="1"/>
    <col min="10756" max="10756" width="47.25" style="394" customWidth="1"/>
    <col min="10757" max="10777" width="10.375" style="394" customWidth="1"/>
    <col min="10778" max="10778" width="9" style="394"/>
    <col min="10779" max="10779" width="21" style="394" customWidth="1"/>
    <col min="10780" max="10780" width="9.5" style="394" customWidth="1"/>
    <col min="10781" max="11008" width="9" style="394"/>
    <col min="11009" max="11009" width="0" style="394" hidden="1" customWidth="1"/>
    <col min="11010" max="11010" width="28.875" style="394" customWidth="1"/>
    <col min="11011" max="11011" width="10.25" style="394" customWidth="1"/>
    <col min="11012" max="11012" width="47.25" style="394" customWidth="1"/>
    <col min="11013" max="11033" width="10.375" style="394" customWidth="1"/>
    <col min="11034" max="11034" width="9" style="394"/>
    <col min="11035" max="11035" width="21" style="394" customWidth="1"/>
    <col min="11036" max="11036" width="9.5" style="394" customWidth="1"/>
    <col min="11037" max="11264" width="9" style="394"/>
    <col min="11265" max="11265" width="0" style="394" hidden="1" customWidth="1"/>
    <col min="11266" max="11266" width="28.875" style="394" customWidth="1"/>
    <col min="11267" max="11267" width="10.25" style="394" customWidth="1"/>
    <col min="11268" max="11268" width="47.25" style="394" customWidth="1"/>
    <col min="11269" max="11289" width="10.375" style="394" customWidth="1"/>
    <col min="11290" max="11290" width="9" style="394"/>
    <col min="11291" max="11291" width="21" style="394" customWidth="1"/>
    <col min="11292" max="11292" width="9.5" style="394" customWidth="1"/>
    <col min="11293" max="11520" width="9" style="394"/>
    <col min="11521" max="11521" width="0" style="394" hidden="1" customWidth="1"/>
    <col min="11522" max="11522" width="28.875" style="394" customWidth="1"/>
    <col min="11523" max="11523" width="10.25" style="394" customWidth="1"/>
    <col min="11524" max="11524" width="47.25" style="394" customWidth="1"/>
    <col min="11525" max="11545" width="10.375" style="394" customWidth="1"/>
    <col min="11546" max="11546" width="9" style="394"/>
    <col min="11547" max="11547" width="21" style="394" customWidth="1"/>
    <col min="11548" max="11548" width="9.5" style="394" customWidth="1"/>
    <col min="11549" max="11776" width="9" style="394"/>
    <col min="11777" max="11777" width="0" style="394" hidden="1" customWidth="1"/>
    <col min="11778" max="11778" width="28.875" style="394" customWidth="1"/>
    <col min="11779" max="11779" width="10.25" style="394" customWidth="1"/>
    <col min="11780" max="11780" width="47.25" style="394" customWidth="1"/>
    <col min="11781" max="11801" width="10.375" style="394" customWidth="1"/>
    <col min="11802" max="11802" width="9" style="394"/>
    <col min="11803" max="11803" width="21" style="394" customWidth="1"/>
    <col min="11804" max="11804" width="9.5" style="394" customWidth="1"/>
    <col min="11805" max="12032" width="9" style="394"/>
    <col min="12033" max="12033" width="0" style="394" hidden="1" customWidth="1"/>
    <col min="12034" max="12034" width="28.875" style="394" customWidth="1"/>
    <col min="12035" max="12035" width="10.25" style="394" customWidth="1"/>
    <col min="12036" max="12036" width="47.25" style="394" customWidth="1"/>
    <col min="12037" max="12057" width="10.375" style="394" customWidth="1"/>
    <col min="12058" max="12058" width="9" style="394"/>
    <col min="12059" max="12059" width="21" style="394" customWidth="1"/>
    <col min="12060" max="12060" width="9.5" style="394" customWidth="1"/>
    <col min="12061" max="12288" width="9" style="394"/>
    <col min="12289" max="12289" width="0" style="394" hidden="1" customWidth="1"/>
    <col min="12290" max="12290" width="28.875" style="394" customWidth="1"/>
    <col min="12291" max="12291" width="10.25" style="394" customWidth="1"/>
    <col min="12292" max="12292" width="47.25" style="394" customWidth="1"/>
    <col min="12293" max="12313" width="10.375" style="394" customWidth="1"/>
    <col min="12314" max="12314" width="9" style="394"/>
    <col min="12315" max="12315" width="21" style="394" customWidth="1"/>
    <col min="12316" max="12316" width="9.5" style="394" customWidth="1"/>
    <col min="12317" max="12544" width="9" style="394"/>
    <col min="12545" max="12545" width="0" style="394" hidden="1" customWidth="1"/>
    <col min="12546" max="12546" width="28.875" style="394" customWidth="1"/>
    <col min="12547" max="12547" width="10.25" style="394" customWidth="1"/>
    <col min="12548" max="12548" width="47.25" style="394" customWidth="1"/>
    <col min="12549" max="12569" width="10.375" style="394" customWidth="1"/>
    <col min="12570" max="12570" width="9" style="394"/>
    <col min="12571" max="12571" width="21" style="394" customWidth="1"/>
    <col min="12572" max="12572" width="9.5" style="394" customWidth="1"/>
    <col min="12573" max="12800" width="9" style="394"/>
    <col min="12801" max="12801" width="0" style="394" hidden="1" customWidth="1"/>
    <col min="12802" max="12802" width="28.875" style="394" customWidth="1"/>
    <col min="12803" max="12803" width="10.25" style="394" customWidth="1"/>
    <col min="12804" max="12804" width="47.25" style="394" customWidth="1"/>
    <col min="12805" max="12825" width="10.375" style="394" customWidth="1"/>
    <col min="12826" max="12826" width="9" style="394"/>
    <col min="12827" max="12827" width="21" style="394" customWidth="1"/>
    <col min="12828" max="12828" width="9.5" style="394" customWidth="1"/>
    <col min="12829" max="13056" width="9" style="394"/>
    <col min="13057" max="13057" width="0" style="394" hidden="1" customWidth="1"/>
    <col min="13058" max="13058" width="28.875" style="394" customWidth="1"/>
    <col min="13059" max="13059" width="10.25" style="394" customWidth="1"/>
    <col min="13060" max="13060" width="47.25" style="394" customWidth="1"/>
    <col min="13061" max="13081" width="10.375" style="394" customWidth="1"/>
    <col min="13082" max="13082" width="9" style="394"/>
    <col min="13083" max="13083" width="21" style="394" customWidth="1"/>
    <col min="13084" max="13084" width="9.5" style="394" customWidth="1"/>
    <col min="13085" max="13312" width="9" style="394"/>
    <col min="13313" max="13313" width="0" style="394" hidden="1" customWidth="1"/>
    <col min="13314" max="13314" width="28.875" style="394" customWidth="1"/>
    <col min="13315" max="13315" width="10.25" style="394" customWidth="1"/>
    <col min="13316" max="13316" width="47.25" style="394" customWidth="1"/>
    <col min="13317" max="13337" width="10.375" style="394" customWidth="1"/>
    <col min="13338" max="13338" width="9" style="394"/>
    <col min="13339" max="13339" width="21" style="394" customWidth="1"/>
    <col min="13340" max="13340" width="9.5" style="394" customWidth="1"/>
    <col min="13341" max="13568" width="9" style="394"/>
    <col min="13569" max="13569" width="0" style="394" hidden="1" customWidth="1"/>
    <col min="13570" max="13570" width="28.875" style="394" customWidth="1"/>
    <col min="13571" max="13571" width="10.25" style="394" customWidth="1"/>
    <col min="13572" max="13572" width="47.25" style="394" customWidth="1"/>
    <col min="13573" max="13593" width="10.375" style="394" customWidth="1"/>
    <col min="13594" max="13594" width="9" style="394"/>
    <col min="13595" max="13595" width="21" style="394" customWidth="1"/>
    <col min="13596" max="13596" width="9.5" style="394" customWidth="1"/>
    <col min="13597" max="13824" width="9" style="394"/>
    <col min="13825" max="13825" width="0" style="394" hidden="1" customWidth="1"/>
    <col min="13826" max="13826" width="28.875" style="394" customWidth="1"/>
    <col min="13827" max="13827" width="10.25" style="394" customWidth="1"/>
    <col min="13828" max="13828" width="47.25" style="394" customWidth="1"/>
    <col min="13829" max="13849" width="10.375" style="394" customWidth="1"/>
    <col min="13850" max="13850" width="9" style="394"/>
    <col min="13851" max="13851" width="21" style="394" customWidth="1"/>
    <col min="13852" max="13852" width="9.5" style="394" customWidth="1"/>
    <col min="13853" max="14080" width="9" style="394"/>
    <col min="14081" max="14081" width="0" style="394" hidden="1" customWidth="1"/>
    <col min="14082" max="14082" width="28.875" style="394" customWidth="1"/>
    <col min="14083" max="14083" width="10.25" style="394" customWidth="1"/>
    <col min="14084" max="14084" width="47.25" style="394" customWidth="1"/>
    <col min="14085" max="14105" width="10.375" style="394" customWidth="1"/>
    <col min="14106" max="14106" width="9" style="394"/>
    <col min="14107" max="14107" width="21" style="394" customWidth="1"/>
    <col min="14108" max="14108" width="9.5" style="394" customWidth="1"/>
    <col min="14109" max="14336" width="9" style="394"/>
    <col min="14337" max="14337" width="0" style="394" hidden="1" customWidth="1"/>
    <col min="14338" max="14338" width="28.875" style="394" customWidth="1"/>
    <col min="14339" max="14339" width="10.25" style="394" customWidth="1"/>
    <col min="14340" max="14340" width="47.25" style="394" customWidth="1"/>
    <col min="14341" max="14361" width="10.375" style="394" customWidth="1"/>
    <col min="14362" max="14362" width="9" style="394"/>
    <col min="14363" max="14363" width="21" style="394" customWidth="1"/>
    <col min="14364" max="14364" width="9.5" style="394" customWidth="1"/>
    <col min="14365" max="14592" width="9" style="394"/>
    <col min="14593" max="14593" width="0" style="394" hidden="1" customWidth="1"/>
    <col min="14594" max="14594" width="28.875" style="394" customWidth="1"/>
    <col min="14595" max="14595" width="10.25" style="394" customWidth="1"/>
    <col min="14596" max="14596" width="47.25" style="394" customWidth="1"/>
    <col min="14597" max="14617" width="10.375" style="394" customWidth="1"/>
    <col min="14618" max="14618" width="9" style="394"/>
    <col min="14619" max="14619" width="21" style="394" customWidth="1"/>
    <col min="14620" max="14620" width="9.5" style="394" customWidth="1"/>
    <col min="14621" max="14848" width="9" style="394"/>
    <col min="14849" max="14849" width="0" style="394" hidden="1" customWidth="1"/>
    <col min="14850" max="14850" width="28.875" style="394" customWidth="1"/>
    <col min="14851" max="14851" width="10.25" style="394" customWidth="1"/>
    <col min="14852" max="14852" width="47.25" style="394" customWidth="1"/>
    <col min="14853" max="14873" width="10.375" style="394" customWidth="1"/>
    <col min="14874" max="14874" width="9" style="394"/>
    <col min="14875" max="14875" width="21" style="394" customWidth="1"/>
    <col min="14876" max="14876" width="9.5" style="394" customWidth="1"/>
    <col min="14877" max="15104" width="9" style="394"/>
    <col min="15105" max="15105" width="0" style="394" hidden="1" customWidth="1"/>
    <col min="15106" max="15106" width="28.875" style="394" customWidth="1"/>
    <col min="15107" max="15107" width="10.25" style="394" customWidth="1"/>
    <col min="15108" max="15108" width="47.25" style="394" customWidth="1"/>
    <col min="15109" max="15129" width="10.375" style="394" customWidth="1"/>
    <col min="15130" max="15130" width="9" style="394"/>
    <col min="15131" max="15131" width="21" style="394" customWidth="1"/>
    <col min="15132" max="15132" width="9.5" style="394" customWidth="1"/>
    <col min="15133" max="15360" width="9" style="394"/>
    <col min="15361" max="15361" width="0" style="394" hidden="1" customWidth="1"/>
    <col min="15362" max="15362" width="28.875" style="394" customWidth="1"/>
    <col min="15363" max="15363" width="10.25" style="394" customWidth="1"/>
    <col min="15364" max="15364" width="47.25" style="394" customWidth="1"/>
    <col min="15365" max="15385" width="10.375" style="394" customWidth="1"/>
    <col min="15386" max="15386" width="9" style="394"/>
    <col min="15387" max="15387" width="21" style="394" customWidth="1"/>
    <col min="15388" max="15388" width="9.5" style="394" customWidth="1"/>
    <col min="15389" max="15616" width="9" style="394"/>
    <col min="15617" max="15617" width="0" style="394" hidden="1" customWidth="1"/>
    <col min="15618" max="15618" width="28.875" style="394" customWidth="1"/>
    <col min="15619" max="15619" width="10.25" style="394" customWidth="1"/>
    <col min="15620" max="15620" width="47.25" style="394" customWidth="1"/>
    <col min="15621" max="15641" width="10.375" style="394" customWidth="1"/>
    <col min="15642" max="15642" width="9" style="394"/>
    <col min="15643" max="15643" width="21" style="394" customWidth="1"/>
    <col min="15644" max="15644" width="9.5" style="394" customWidth="1"/>
    <col min="15645" max="15872" width="9" style="394"/>
    <col min="15873" max="15873" width="0" style="394" hidden="1" customWidth="1"/>
    <col min="15874" max="15874" width="28.875" style="394" customWidth="1"/>
    <col min="15875" max="15875" width="10.25" style="394" customWidth="1"/>
    <col min="15876" max="15876" width="47.25" style="394" customWidth="1"/>
    <col min="15877" max="15897" width="10.375" style="394" customWidth="1"/>
    <col min="15898" max="15898" width="9" style="394"/>
    <col min="15899" max="15899" width="21" style="394" customWidth="1"/>
    <col min="15900" max="15900" width="9.5" style="394" customWidth="1"/>
    <col min="15901" max="16128" width="9" style="394"/>
    <col min="16129" max="16129" width="0" style="394" hidden="1" customWidth="1"/>
    <col min="16130" max="16130" width="28.875" style="394" customWidth="1"/>
    <col min="16131" max="16131" width="10.25" style="394" customWidth="1"/>
    <col min="16132" max="16132" width="47.25" style="394" customWidth="1"/>
    <col min="16133" max="16153" width="10.375" style="394" customWidth="1"/>
    <col min="16154" max="16154" width="9" style="394"/>
    <col min="16155" max="16155" width="21" style="394" customWidth="1"/>
    <col min="16156" max="16156" width="9.5" style="394" customWidth="1"/>
    <col min="16157" max="16384" width="9" style="394"/>
  </cols>
  <sheetData>
    <row r="1" spans="2:29" s="389" customFormat="1" ht="61.5" customHeight="1">
      <c r="B1" s="475" t="str">
        <f>[1]Basic!B1</f>
        <v>Procurement of New Battery Bank sets at Dalkhola and Berhampore substations in ER-II</v>
      </c>
      <c r="C1" s="475"/>
      <c r="D1" s="475"/>
      <c r="E1" s="386"/>
      <c r="F1" s="387"/>
      <c r="G1" s="388"/>
      <c r="H1" s="388"/>
      <c r="I1" s="388"/>
      <c r="J1" s="388"/>
      <c r="K1" s="388"/>
      <c r="L1" s="388"/>
      <c r="M1" s="388"/>
      <c r="N1" s="388"/>
      <c r="O1" s="388"/>
      <c r="P1" s="388"/>
      <c r="Q1" s="388"/>
      <c r="R1" s="388"/>
      <c r="S1" s="388"/>
      <c r="T1" s="388"/>
      <c r="U1" s="388"/>
      <c r="V1" s="388"/>
      <c r="W1" s="388"/>
      <c r="X1" s="388"/>
      <c r="Y1" s="388"/>
      <c r="AA1" s="390"/>
      <c r="AB1" s="391"/>
      <c r="AC1" s="391"/>
    </row>
    <row r="2" spans="2:29" ht="20.100000000000001" customHeight="1">
      <c r="B2" s="476" t="str">
        <f>Basic!B2</f>
        <v>ER-II/KOL/CS/I-2597/Rfx-5002001519 DATED 11.01.2021</v>
      </c>
      <c r="C2" s="476"/>
      <c r="D2" s="476"/>
      <c r="E2" s="392"/>
      <c r="F2" s="393"/>
      <c r="G2" s="393"/>
      <c r="H2" s="393"/>
      <c r="I2" s="393"/>
      <c r="J2" s="393"/>
      <c r="K2" s="393"/>
      <c r="L2" s="393"/>
      <c r="M2" s="393"/>
      <c r="N2" s="393"/>
      <c r="O2" s="393"/>
      <c r="P2" s="393"/>
      <c r="Q2" s="393"/>
      <c r="R2" s="393"/>
      <c r="S2" s="393"/>
      <c r="T2" s="393"/>
      <c r="U2" s="393"/>
      <c r="V2" s="393"/>
      <c r="W2" s="393"/>
      <c r="X2" s="393"/>
      <c r="Y2" s="393"/>
      <c r="AA2" s="395" t="s">
        <v>384</v>
      </c>
      <c r="AB2" s="396">
        <v>1</v>
      </c>
      <c r="AC2" s="397"/>
    </row>
    <row r="3" spans="2:29" ht="12" customHeight="1">
      <c r="B3" s="398"/>
      <c r="C3" s="398"/>
      <c r="D3" s="398"/>
      <c r="E3" s="398"/>
      <c r="F3" s="393"/>
      <c r="G3" s="393"/>
      <c r="H3" s="393"/>
      <c r="I3" s="393"/>
      <c r="J3" s="393"/>
      <c r="K3" s="393"/>
      <c r="L3" s="393"/>
      <c r="M3" s="393"/>
      <c r="N3" s="393"/>
      <c r="O3" s="393"/>
      <c r="P3" s="393"/>
      <c r="Q3" s="393"/>
      <c r="R3" s="393"/>
      <c r="S3" s="393"/>
      <c r="T3" s="393"/>
      <c r="U3" s="393"/>
      <c r="V3" s="393"/>
      <c r="W3" s="393"/>
      <c r="X3" s="393"/>
      <c r="Y3" s="393"/>
      <c r="AA3" s="395" t="s">
        <v>385</v>
      </c>
      <c r="AB3" s="396">
        <v>2</v>
      </c>
      <c r="AC3" s="397"/>
    </row>
    <row r="4" spans="2:29" ht="20.100000000000001" customHeight="1">
      <c r="B4" s="477" t="s">
        <v>158</v>
      </c>
      <c r="C4" s="477"/>
      <c r="D4" s="477"/>
      <c r="E4" s="398"/>
      <c r="F4" s="393"/>
      <c r="G4" s="393"/>
      <c r="H4" s="393"/>
      <c r="I4" s="393"/>
      <c r="J4" s="393"/>
      <c r="K4" s="393"/>
      <c r="L4" s="393"/>
      <c r="M4" s="393"/>
      <c r="N4" s="393"/>
      <c r="O4" s="393"/>
      <c r="P4" s="393"/>
      <c r="Q4" s="393"/>
      <c r="R4" s="393"/>
      <c r="S4" s="393"/>
      <c r="T4" s="393"/>
      <c r="U4" s="393"/>
      <c r="V4" s="393"/>
      <c r="W4" s="393"/>
      <c r="X4" s="393"/>
      <c r="Y4" s="393"/>
      <c r="AA4" s="395" t="s">
        <v>386</v>
      </c>
      <c r="AB4" s="396"/>
      <c r="AC4" s="397"/>
    </row>
    <row r="5" spans="2:29" ht="12" customHeight="1">
      <c r="B5" s="399"/>
      <c r="C5" s="399"/>
      <c r="F5" s="393"/>
      <c r="G5" s="393"/>
      <c r="H5" s="393"/>
      <c r="I5" s="393"/>
      <c r="J5" s="393"/>
      <c r="K5" s="393"/>
      <c r="L5" s="393"/>
      <c r="M5" s="393"/>
      <c r="N5" s="393"/>
      <c r="O5" s="393"/>
      <c r="P5" s="393"/>
      <c r="Q5" s="393"/>
      <c r="R5" s="393"/>
      <c r="S5" s="393"/>
      <c r="T5" s="393"/>
      <c r="U5" s="393"/>
      <c r="V5" s="393"/>
      <c r="W5" s="393"/>
      <c r="X5" s="393"/>
      <c r="Y5" s="393"/>
      <c r="AB5" s="397"/>
      <c r="AC5" s="397"/>
    </row>
    <row r="6" spans="2:29" ht="19.5" customHeight="1">
      <c r="B6" s="401"/>
      <c r="C6" s="401"/>
      <c r="D6" s="400"/>
    </row>
    <row r="7" spans="2:29">
      <c r="B7" s="403" t="s">
        <v>253</v>
      </c>
      <c r="C7" s="404"/>
      <c r="D7" s="420"/>
    </row>
    <row r="8" spans="2:29">
      <c r="B8" s="406" t="s">
        <v>387</v>
      </c>
      <c r="C8" s="407"/>
      <c r="D8" s="421"/>
    </row>
    <row r="9" spans="2:29">
      <c r="B9" s="408"/>
      <c r="C9" s="409"/>
      <c r="D9" s="422"/>
    </row>
    <row r="10" spans="2:29">
      <c r="B10" s="410"/>
      <c r="C10" s="411"/>
      <c r="D10" s="422"/>
    </row>
    <row r="11" spans="2:29" ht="20.100000000000001" hidden="1" customHeight="1">
      <c r="D11" s="401"/>
    </row>
    <row r="12" spans="2:29" hidden="1">
      <c r="B12" s="403" t="e">
        <f>IF(#REF!="Orignal Equipment Manufacturer","",IF(#REF!="Licensee of a Manufacturer","Name of Manufacturer [Licenser]","Name of Manufacturer"))</f>
        <v>#REF!</v>
      </c>
      <c r="C12" s="404"/>
      <c r="D12" s="405"/>
    </row>
    <row r="13" spans="2:29" hidden="1">
      <c r="B13" s="406" t="s">
        <v>388</v>
      </c>
      <c r="C13" s="407"/>
      <c r="D13" s="405"/>
    </row>
    <row r="14" spans="2:29" hidden="1">
      <c r="B14" s="408"/>
      <c r="C14" s="409"/>
      <c r="D14" s="405"/>
    </row>
    <row r="15" spans="2:29" hidden="1">
      <c r="B15" s="410"/>
      <c r="C15" s="411"/>
      <c r="D15" s="405"/>
    </row>
    <row r="16" spans="2:29" ht="20.100000000000001" customHeight="1">
      <c r="D16" s="401"/>
      <c r="AB16" s="412">
        <v>42421</v>
      </c>
    </row>
    <row r="17" spans="2:28">
      <c r="B17" s="413" t="s">
        <v>159</v>
      </c>
      <c r="C17" s="414"/>
      <c r="D17" s="420"/>
      <c r="AB17" s="412">
        <v>46022</v>
      </c>
    </row>
    <row r="18" spans="2:28">
      <c r="B18" s="413" t="s">
        <v>160</v>
      </c>
      <c r="C18" s="414"/>
      <c r="D18" s="420"/>
    </row>
    <row r="19" spans="2:28" ht="21" customHeight="1">
      <c r="B19" s="415"/>
      <c r="C19" s="415"/>
      <c r="D19" s="416"/>
    </row>
    <row r="20" spans="2:28" ht="21" customHeight="1">
      <c r="B20" s="413" t="s">
        <v>161</v>
      </c>
      <c r="C20" s="414"/>
      <c r="D20" s="417"/>
      <c r="E20" s="402"/>
    </row>
    <row r="21" spans="2:28" ht="21" customHeight="1">
      <c r="B21" s="413" t="s">
        <v>162</v>
      </c>
      <c r="C21" s="414"/>
      <c r="D21" s="420"/>
      <c r="E21" s="402"/>
    </row>
    <row r="22" spans="2:28">
      <c r="E22" s="402"/>
    </row>
  </sheetData>
  <sheetProtection password="EE4F" sheet="1" formatColumns="0" formatRows="0" selectLockedCells="1"/>
  <mergeCells count="3">
    <mergeCell ref="B1:D1"/>
    <mergeCell ref="B2:D2"/>
    <mergeCell ref="B4:D4"/>
  </mergeCells>
  <conditionalFormatting sqref="D6">
    <cfRule type="expression" dxfId="8" priority="2" stopIfTrue="1">
      <formula>#REF!=0</formula>
    </cfRule>
  </conditionalFormatting>
  <conditionalFormatting sqref="B12:C15">
    <cfRule type="expression" dxfId="7" priority="1" stopIfTrue="1">
      <formula>#REF!= "Individual Firm"</formula>
    </cfRule>
  </conditionalFormatting>
  <dataValidations count="2">
    <dataValidation type="date" allowBlank="1" showInputMessage="1" showErrorMessage="1" error="Enter date in dd-mmm-yy format. Example 01-oct-10" sqref="D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formula1>AB16</formula1>
      <formula2>AB17</formula2>
    </dataValidation>
    <dataValidation type="list" allowBlank="1" showInputMessage="1" showErrorMessage="1" sqref="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$AA$2:$AA$5</formula1>
    </dataValidation>
  </dataValidations>
  <pageMargins left="0.75" right="0.75" top="0.69" bottom="0.7" header="0.4" footer="0.37"/>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3"/>
    <pageSetUpPr fitToPage="1"/>
  </sheetPr>
  <dimension ref="A1:AT106"/>
  <sheetViews>
    <sheetView showGridLines="0" view="pageBreakPreview" zoomScale="70" zoomScaleSheetLayoutView="70" workbookViewId="0">
      <selection activeCell="J17" sqref="J17:J20"/>
    </sheetView>
  </sheetViews>
  <sheetFormatPr defaultRowHeight="12.75"/>
  <cols>
    <col min="1" max="1" width="8.5" style="225" customWidth="1"/>
    <col min="2" max="2" width="43.375" style="226" customWidth="1"/>
    <col min="3" max="3" width="10.25" style="226" bestFit="1" customWidth="1"/>
    <col min="4" max="4" width="7.625" style="227" customWidth="1"/>
    <col min="5" max="5" width="9.625" style="227" customWidth="1"/>
    <col min="6" max="7" width="11.75" style="227" customWidth="1"/>
    <col min="8" max="8" width="8.75" style="227" customWidth="1"/>
    <col min="9" max="9" width="11.75" style="227" customWidth="1"/>
    <col min="10" max="10" width="18.125" style="227" customWidth="1"/>
    <col min="11" max="11" width="15.875" style="227" customWidth="1"/>
    <col min="12" max="12" width="9.375" style="206" hidden="1" customWidth="1"/>
    <col min="13" max="13" width="4.125" style="252" hidden="1" customWidth="1"/>
    <col min="14" max="14" width="5.5" style="252" hidden="1" customWidth="1"/>
    <col min="15" max="15" width="2.25" style="252" hidden="1" customWidth="1"/>
    <col min="16" max="16" width="19.625" style="254" hidden="1" customWidth="1"/>
    <col min="17" max="18" width="15.75" style="254" hidden="1" customWidth="1"/>
    <col min="19" max="19" width="7.125" style="208" hidden="1" customWidth="1"/>
    <col min="20" max="20" width="11.75" style="254" hidden="1" customWidth="1"/>
    <col min="21" max="21" width="3.5" style="254" hidden="1" customWidth="1"/>
    <col min="22" max="22" width="1.625" style="254" hidden="1" customWidth="1"/>
    <col min="23" max="24" width="9" style="255" hidden="1" customWidth="1"/>
    <col min="25" max="25" width="9" style="255" customWidth="1"/>
    <col min="26" max="31" width="9" style="255"/>
    <col min="32" max="42" width="9" style="256"/>
    <col min="43" max="16384" width="9" style="252"/>
  </cols>
  <sheetData>
    <row r="1" spans="1:46" s="207" customFormat="1" ht="18" customHeight="1">
      <c r="A1" s="201" t="str">
        <f>Cover!B3</f>
        <v>ER-II/KOL/CS/I-2597/Rfx-5002001519 DATED 11.01.2021</v>
      </c>
      <c r="B1" s="202"/>
      <c r="C1" s="202"/>
      <c r="D1" s="203"/>
      <c r="E1" s="203"/>
      <c r="F1" s="203"/>
      <c r="G1" s="203"/>
      <c r="H1" s="203"/>
      <c r="I1" s="203"/>
      <c r="J1" s="204"/>
      <c r="K1" s="205" t="s">
        <v>229</v>
      </c>
      <c r="L1" s="206"/>
      <c r="P1" s="208"/>
      <c r="Q1" s="208"/>
      <c r="R1" s="208"/>
      <c r="S1" s="208"/>
      <c r="T1" s="208"/>
      <c r="U1" s="208"/>
      <c r="V1" s="208"/>
      <c r="W1" s="209"/>
      <c r="X1" s="209"/>
      <c r="Y1" s="209"/>
      <c r="Z1" s="209"/>
      <c r="AA1" s="209"/>
      <c r="AB1" s="209"/>
      <c r="AC1" s="209"/>
      <c r="AD1" s="209"/>
      <c r="AE1" s="209"/>
      <c r="AF1" s="206"/>
      <c r="AG1" s="206"/>
      <c r="AH1" s="206"/>
      <c r="AI1" s="206"/>
      <c r="AJ1" s="206"/>
      <c r="AK1" s="206"/>
      <c r="AL1" s="206"/>
      <c r="AM1" s="206"/>
      <c r="AN1" s="206"/>
      <c r="AO1" s="206"/>
      <c r="AP1" s="206"/>
    </row>
    <row r="2" spans="1:46" s="207" customFormat="1" ht="9" customHeight="1">
      <c r="A2" s="210"/>
      <c r="B2" s="211"/>
      <c r="C2" s="211"/>
      <c r="D2" s="212"/>
      <c r="E2" s="212"/>
      <c r="F2" s="212"/>
      <c r="G2" s="212"/>
      <c r="H2" s="212"/>
      <c r="I2" s="212"/>
      <c r="J2" s="213"/>
      <c r="K2" s="213"/>
      <c r="L2" s="214"/>
      <c r="P2" s="208"/>
      <c r="Q2" s="208"/>
      <c r="R2" s="208"/>
      <c r="S2" s="208"/>
      <c r="T2" s="208"/>
      <c r="U2" s="208"/>
      <c r="V2" s="208"/>
      <c r="W2" s="209"/>
      <c r="X2" s="209"/>
      <c r="Y2" s="209"/>
      <c r="Z2" s="209"/>
      <c r="AA2" s="209"/>
      <c r="AB2" s="209"/>
      <c r="AC2" s="209"/>
      <c r="AD2" s="209"/>
      <c r="AE2" s="209"/>
      <c r="AF2" s="206"/>
      <c r="AG2" s="206"/>
      <c r="AH2" s="206"/>
      <c r="AI2" s="206"/>
      <c r="AJ2" s="206"/>
      <c r="AK2" s="206"/>
      <c r="AL2" s="206"/>
      <c r="AM2" s="206"/>
      <c r="AN2" s="206"/>
      <c r="AO2" s="206"/>
      <c r="AP2" s="206"/>
    </row>
    <row r="3" spans="1:46" s="207" customFormat="1">
      <c r="A3" s="483" t="str">
        <f>Cover!$B$2</f>
        <v>Procurement of New Battery Bank sets at Dalkhola and Berhampore substations in ER-II</v>
      </c>
      <c r="B3" s="483"/>
      <c r="C3" s="483"/>
      <c r="D3" s="483"/>
      <c r="E3" s="483"/>
      <c r="F3" s="483"/>
      <c r="G3" s="483"/>
      <c r="H3" s="483"/>
      <c r="I3" s="483"/>
      <c r="J3" s="483"/>
      <c r="K3" s="483"/>
      <c r="L3" s="215"/>
      <c r="M3" s="216"/>
      <c r="N3" s="217"/>
      <c r="O3" s="206"/>
      <c r="P3" s="206" t="s">
        <v>191</v>
      </c>
      <c r="Q3" s="206"/>
      <c r="R3" s="206">
        <f>IF(ISERROR(#REF!/('Sch-5A'!D14+'Sch-5A'!D16+'Sch-5A'!D18)),0,#REF!/( 'Sch-5A'!D14+'Sch-5A'!D16+'Sch-5A'!D18))</f>
        <v>0</v>
      </c>
      <c r="S3" s="206"/>
      <c r="T3" s="218"/>
      <c r="U3" s="219"/>
      <c r="V3" s="219"/>
      <c r="W3" s="219"/>
      <c r="X3" s="209"/>
      <c r="Y3" s="218"/>
      <c r="Z3" s="209"/>
      <c r="AA3" s="209"/>
      <c r="AB3" s="480"/>
      <c r="AC3" s="480"/>
      <c r="AD3" s="209"/>
      <c r="AE3" s="209"/>
      <c r="AF3" s="209"/>
      <c r="AG3" s="209"/>
      <c r="AH3" s="209"/>
      <c r="AI3" s="209"/>
      <c r="AJ3" s="209"/>
      <c r="AK3" s="209"/>
      <c r="AL3" s="209"/>
      <c r="AM3" s="209"/>
      <c r="AN3" s="209"/>
      <c r="AO3" s="209"/>
      <c r="AP3" s="206"/>
      <c r="AQ3" s="206"/>
      <c r="AR3" s="206"/>
      <c r="AS3" s="206"/>
      <c r="AT3" s="206"/>
    </row>
    <row r="4" spans="1:46" s="207" customFormat="1" ht="8.25" customHeight="1">
      <c r="A4" s="220"/>
      <c r="B4" s="220"/>
      <c r="C4" s="293"/>
      <c r="D4" s="220"/>
      <c r="E4" s="316"/>
      <c r="F4" s="220"/>
      <c r="G4" s="220"/>
      <c r="H4" s="220"/>
      <c r="I4" s="220"/>
      <c r="J4" s="220"/>
      <c r="K4" s="220"/>
      <c r="L4" s="215"/>
      <c r="M4" s="216"/>
      <c r="N4" s="217"/>
      <c r="O4" s="206"/>
      <c r="P4" s="206"/>
      <c r="Q4" s="206"/>
      <c r="R4" s="206"/>
      <c r="S4" s="206"/>
      <c r="T4" s="218"/>
      <c r="U4" s="219"/>
      <c r="V4" s="219"/>
      <c r="W4" s="219"/>
      <c r="X4" s="209"/>
      <c r="Y4" s="218"/>
      <c r="Z4" s="209"/>
      <c r="AA4" s="209"/>
      <c r="AB4" s="221"/>
      <c r="AC4" s="221"/>
      <c r="AD4" s="209"/>
      <c r="AE4" s="209"/>
      <c r="AF4" s="209"/>
      <c r="AG4" s="209"/>
      <c r="AH4" s="209"/>
      <c r="AI4" s="209"/>
      <c r="AJ4" s="209"/>
      <c r="AK4" s="209"/>
      <c r="AL4" s="209"/>
      <c r="AM4" s="209"/>
      <c r="AN4" s="209"/>
      <c r="AO4" s="209"/>
      <c r="AP4" s="206"/>
      <c r="AQ4" s="206"/>
      <c r="AR4" s="206"/>
      <c r="AS4" s="206"/>
      <c r="AT4" s="206"/>
    </row>
    <row r="5" spans="1:46" s="207" customFormat="1" ht="21.95" customHeight="1">
      <c r="A5" s="481" t="s">
        <v>245</v>
      </c>
      <c r="B5" s="481"/>
      <c r="C5" s="481"/>
      <c r="D5" s="481"/>
      <c r="E5" s="481"/>
      <c r="F5" s="481"/>
      <c r="G5" s="481"/>
      <c r="H5" s="481"/>
      <c r="I5" s="481"/>
      <c r="J5" s="481"/>
      <c r="K5" s="481"/>
      <c r="L5" s="222"/>
      <c r="P5" s="223" t="s">
        <v>192</v>
      </c>
      <c r="Q5" s="208"/>
      <c r="R5" s="224" t="e">
        <f>#REF!</f>
        <v>#REF!</v>
      </c>
      <c r="S5" s="208"/>
      <c r="T5" s="208"/>
      <c r="U5" s="208"/>
      <c r="V5" s="208"/>
      <c r="W5" s="209"/>
      <c r="X5" s="209"/>
      <c r="Y5" s="209"/>
      <c r="Z5" s="209"/>
      <c r="AA5" s="209"/>
      <c r="AB5" s="209"/>
      <c r="AC5" s="209"/>
      <c r="AD5" s="209"/>
      <c r="AE5" s="209"/>
      <c r="AF5" s="206"/>
      <c r="AG5" s="206"/>
      <c r="AH5" s="206"/>
      <c r="AI5" s="206"/>
      <c r="AJ5" s="206"/>
      <c r="AK5" s="206"/>
      <c r="AL5" s="206"/>
      <c r="AM5" s="206"/>
      <c r="AN5" s="206"/>
      <c r="AO5" s="206"/>
      <c r="AP5" s="206"/>
    </row>
    <row r="6" spans="1:46" s="207" customFormat="1" ht="2.25" customHeight="1">
      <c r="A6" s="225"/>
      <c r="B6" s="226"/>
      <c r="C6" s="226"/>
      <c r="D6" s="227"/>
      <c r="E6" s="227"/>
      <c r="F6" s="227"/>
      <c r="G6" s="227"/>
      <c r="H6" s="227"/>
      <c r="I6" s="227"/>
      <c r="J6" s="227"/>
      <c r="K6" s="213"/>
      <c r="L6" s="214"/>
      <c r="P6" s="223" t="s">
        <v>193</v>
      </c>
      <c r="Q6" s="208"/>
      <c r="R6" s="224">
        <f>IF(ISERROR(#REF!/#REF!),0,#REF! /#REF!)</f>
        <v>0</v>
      </c>
      <c r="S6" s="208"/>
      <c r="T6" s="208"/>
      <c r="U6" s="208"/>
      <c r="V6" s="208"/>
      <c r="W6" s="209"/>
      <c r="X6" s="209"/>
      <c r="Y6" s="209"/>
      <c r="Z6" s="209"/>
      <c r="AA6" s="209"/>
      <c r="AB6" s="209"/>
      <c r="AC6" s="209"/>
      <c r="AD6" s="209"/>
      <c r="AE6" s="209"/>
      <c r="AF6" s="206"/>
      <c r="AG6" s="206"/>
      <c r="AH6" s="206"/>
      <c r="AI6" s="206"/>
      <c r="AJ6" s="206"/>
      <c r="AK6" s="206"/>
      <c r="AL6" s="206"/>
      <c r="AM6" s="206"/>
      <c r="AN6" s="206"/>
      <c r="AO6" s="206"/>
      <c r="AP6" s="206"/>
    </row>
    <row r="7" spans="1:46" s="207" customFormat="1" ht="18" customHeight="1">
      <c r="A7" s="228" t="s">
        <v>283</v>
      </c>
      <c r="B7" s="229"/>
      <c r="C7" s="229"/>
      <c r="D7" s="229"/>
      <c r="E7" s="229"/>
      <c r="F7" s="229"/>
      <c r="G7" s="229"/>
      <c r="H7" s="229"/>
      <c r="I7" s="230" t="s">
        <v>215</v>
      </c>
      <c r="K7" s="213"/>
      <c r="L7" s="231"/>
      <c r="P7" s="223" t="s">
        <v>195</v>
      </c>
      <c r="Q7" s="208"/>
      <c r="R7" s="224" t="e">
        <f>#REF!</f>
        <v>#REF!</v>
      </c>
      <c r="S7" s="208"/>
      <c r="T7" s="208"/>
      <c r="U7" s="208"/>
      <c r="V7" s="208"/>
      <c r="W7" s="209"/>
      <c r="X7" s="209"/>
      <c r="Y7" s="209"/>
      <c r="Z7" s="209"/>
      <c r="AA7" s="209"/>
      <c r="AB7" s="209"/>
      <c r="AC7" s="209"/>
      <c r="AD7" s="209"/>
      <c r="AE7" s="209"/>
      <c r="AF7" s="206"/>
      <c r="AG7" s="206"/>
      <c r="AH7" s="206"/>
      <c r="AI7" s="206"/>
      <c r="AJ7" s="206"/>
      <c r="AK7" s="206"/>
      <c r="AL7" s="206"/>
      <c r="AM7" s="206"/>
      <c r="AN7" s="206"/>
      <c r="AO7" s="206"/>
      <c r="AP7" s="206"/>
    </row>
    <row r="8" spans="1:46" s="207" customFormat="1">
      <c r="A8" s="482"/>
      <c r="B8" s="482"/>
      <c r="C8" s="482"/>
      <c r="D8" s="482"/>
      <c r="E8" s="482"/>
      <c r="F8" s="232"/>
      <c r="G8" s="232"/>
      <c r="H8" s="232"/>
      <c r="I8" s="232"/>
      <c r="J8" s="233"/>
      <c r="K8" s="213"/>
      <c r="L8" s="234"/>
      <c r="P8" s="223" t="s">
        <v>194</v>
      </c>
      <c r="Q8" s="208"/>
      <c r="R8" s="235" t="e">
        <f>SUM(R3:R7)</f>
        <v>#REF!</v>
      </c>
      <c r="S8" s="208"/>
      <c r="T8" s="208"/>
      <c r="U8" s="208"/>
      <c r="V8" s="208"/>
      <c r="W8" s="209"/>
      <c r="X8" s="209"/>
      <c r="Y8" s="209"/>
      <c r="Z8" s="209"/>
      <c r="AA8" s="209"/>
      <c r="AB8" s="209"/>
      <c r="AC8" s="209"/>
      <c r="AD8" s="209"/>
      <c r="AE8" s="209"/>
      <c r="AF8" s="206"/>
      <c r="AG8" s="206"/>
      <c r="AH8" s="206"/>
      <c r="AI8" s="206"/>
      <c r="AJ8" s="206"/>
      <c r="AK8" s="206"/>
      <c r="AL8" s="206"/>
      <c r="AM8" s="206"/>
      <c r="AN8" s="206"/>
      <c r="AO8" s="206"/>
      <c r="AP8" s="206"/>
    </row>
    <row r="9" spans="1:46" s="207" customFormat="1" ht="18" customHeight="1">
      <c r="A9" s="236" t="s">
        <v>216</v>
      </c>
      <c r="B9" s="479">
        <f>'Names of Bidder'!D7</f>
        <v>0</v>
      </c>
      <c r="C9" s="479"/>
      <c r="D9" s="479"/>
      <c r="E9" s="479"/>
      <c r="F9" s="237"/>
      <c r="G9" s="237"/>
      <c r="H9" s="237"/>
      <c r="I9" s="311" t="s">
        <v>327</v>
      </c>
      <c r="J9" s="38"/>
      <c r="K9" s="213"/>
      <c r="L9" s="234"/>
      <c r="P9" s="208"/>
      <c r="Q9" s="208"/>
      <c r="R9" s="208"/>
      <c r="S9" s="208"/>
      <c r="T9" s="208"/>
      <c r="U9" s="208"/>
      <c r="V9" s="208"/>
      <c r="W9" s="209"/>
      <c r="X9" s="209"/>
      <c r="Y9" s="209"/>
      <c r="Z9" s="209"/>
      <c r="AA9" s="209"/>
      <c r="AB9" s="209"/>
      <c r="AC9" s="209"/>
      <c r="AD9" s="209"/>
      <c r="AE9" s="209"/>
      <c r="AF9" s="206"/>
      <c r="AG9" s="206"/>
      <c r="AH9" s="206"/>
      <c r="AI9" s="206"/>
      <c r="AJ9" s="206"/>
      <c r="AK9" s="206"/>
      <c r="AL9" s="206"/>
      <c r="AM9" s="206"/>
      <c r="AN9" s="206"/>
      <c r="AO9" s="206"/>
      <c r="AP9" s="206"/>
    </row>
    <row r="10" spans="1:46" s="207" customFormat="1" ht="18" customHeight="1">
      <c r="A10" s="236" t="s">
        <v>217</v>
      </c>
      <c r="B10" s="479">
        <f>'Names of Bidder'!D8</f>
        <v>0</v>
      </c>
      <c r="C10" s="479"/>
      <c r="D10" s="479"/>
      <c r="E10" s="479"/>
      <c r="F10" s="237"/>
      <c r="G10" s="237"/>
      <c r="H10" s="237"/>
      <c r="I10" s="311" t="s">
        <v>328</v>
      </c>
      <c r="J10" s="310"/>
      <c r="K10" s="310"/>
      <c r="L10" s="234"/>
      <c r="P10" s="208"/>
      <c r="Q10" s="208"/>
      <c r="R10" s="208"/>
      <c r="S10" s="208"/>
      <c r="T10" s="208"/>
      <c r="U10" s="208"/>
      <c r="V10" s="208"/>
      <c r="W10" s="209"/>
      <c r="X10" s="209"/>
      <c r="Y10" s="209"/>
      <c r="Z10" s="209"/>
      <c r="AA10" s="209"/>
      <c r="AB10" s="209"/>
      <c r="AC10" s="209"/>
      <c r="AD10" s="209"/>
      <c r="AE10" s="209"/>
      <c r="AF10" s="206"/>
      <c r="AG10" s="206"/>
      <c r="AH10" s="206"/>
      <c r="AI10" s="206"/>
      <c r="AJ10" s="206"/>
      <c r="AK10" s="206"/>
      <c r="AL10" s="206"/>
      <c r="AM10" s="206"/>
      <c r="AN10" s="206"/>
      <c r="AO10" s="206"/>
      <c r="AP10" s="206"/>
    </row>
    <row r="11" spans="1:46" s="207" customFormat="1" ht="18" customHeight="1">
      <c r="A11" s="238"/>
      <c r="B11" s="479">
        <f>'Names of Bidder'!D9</f>
        <v>0</v>
      </c>
      <c r="C11" s="479"/>
      <c r="D11" s="479"/>
      <c r="E11" s="479"/>
      <c r="F11" s="237"/>
      <c r="G11" s="237"/>
      <c r="H11" s="237"/>
      <c r="I11" s="311" t="s">
        <v>329</v>
      </c>
      <c r="J11" s="310"/>
      <c r="K11" s="310"/>
      <c r="L11" s="234"/>
      <c r="P11" s="223" t="s">
        <v>170</v>
      </c>
      <c r="Q11" s="208"/>
      <c r="R11" s="224" t="e">
        <f>#REF!</f>
        <v>#REF!</v>
      </c>
      <c r="S11" s="208"/>
      <c r="T11" s="208"/>
      <c r="U11" s="208"/>
      <c r="V11" s="208"/>
      <c r="W11" s="209"/>
      <c r="X11" s="209"/>
      <c r="Y11" s="209"/>
      <c r="Z11" s="209"/>
      <c r="AA11" s="209"/>
      <c r="AB11" s="209"/>
      <c r="AC11" s="209"/>
      <c r="AD11" s="209"/>
      <c r="AE11" s="209"/>
      <c r="AF11" s="206"/>
      <c r="AG11" s="206"/>
      <c r="AH11" s="206"/>
      <c r="AI11" s="206"/>
      <c r="AJ11" s="206"/>
      <c r="AK11" s="206"/>
      <c r="AL11" s="206"/>
      <c r="AM11" s="206"/>
      <c r="AN11" s="206"/>
      <c r="AO11" s="206"/>
      <c r="AP11" s="206"/>
    </row>
    <row r="12" spans="1:46" s="207" customFormat="1" ht="18" customHeight="1">
      <c r="A12" s="238"/>
      <c r="B12" s="479">
        <f>'Names of Bidder'!D10</f>
        <v>0</v>
      </c>
      <c r="C12" s="479"/>
      <c r="D12" s="479"/>
      <c r="E12" s="479"/>
      <c r="F12" s="237"/>
      <c r="G12" s="237"/>
      <c r="H12" s="237"/>
      <c r="I12" s="311" t="s">
        <v>330</v>
      </c>
      <c r="K12" s="213"/>
      <c r="L12" s="234"/>
      <c r="P12" s="223"/>
      <c r="Q12" s="208"/>
      <c r="R12" s="224"/>
      <c r="S12" s="208"/>
      <c r="T12" s="208"/>
      <c r="U12" s="208"/>
      <c r="V12" s="208"/>
      <c r="W12" s="209"/>
      <c r="X12" s="209"/>
      <c r="Y12" s="209"/>
      <c r="Z12" s="209"/>
      <c r="AA12" s="209"/>
      <c r="AB12" s="209"/>
      <c r="AC12" s="209"/>
      <c r="AD12" s="209"/>
      <c r="AE12" s="209"/>
      <c r="AF12" s="206"/>
      <c r="AG12" s="206"/>
      <c r="AH12" s="206"/>
      <c r="AI12" s="206"/>
      <c r="AJ12" s="206"/>
      <c r="AK12" s="206"/>
      <c r="AL12" s="206"/>
      <c r="AM12" s="206"/>
      <c r="AN12" s="206"/>
      <c r="AO12" s="206"/>
      <c r="AP12" s="206"/>
    </row>
    <row r="13" spans="1:46" s="207" customFormat="1" ht="20.25">
      <c r="A13" s="484" t="s">
        <v>268</v>
      </c>
      <c r="B13" s="484"/>
      <c r="C13" s="292"/>
      <c r="D13" s="237"/>
      <c r="E13" s="315"/>
      <c r="F13" s="237"/>
      <c r="G13" s="237"/>
      <c r="H13" s="237"/>
      <c r="I13" s="311" t="s">
        <v>331</v>
      </c>
      <c r="J13" s="306"/>
      <c r="K13" s="213"/>
      <c r="L13" s="234"/>
      <c r="P13" s="223"/>
      <c r="Q13" s="208"/>
      <c r="R13" s="224"/>
      <c r="S13" s="208"/>
      <c r="T13" s="208"/>
      <c r="U13" s="208"/>
      <c r="V13" s="208"/>
      <c r="W13" s="209"/>
      <c r="X13" s="209"/>
      <c r="Y13" s="209"/>
      <c r="Z13" s="209"/>
      <c r="AA13" s="209"/>
      <c r="AB13" s="209"/>
      <c r="AC13" s="209"/>
      <c r="AD13" s="209"/>
      <c r="AE13" s="209"/>
      <c r="AF13" s="206"/>
      <c r="AG13" s="206"/>
      <c r="AH13" s="206"/>
      <c r="AI13" s="206"/>
      <c r="AJ13" s="206"/>
      <c r="AK13" s="206"/>
      <c r="AL13" s="206"/>
      <c r="AM13" s="206"/>
      <c r="AN13" s="206"/>
      <c r="AO13" s="206"/>
      <c r="AP13" s="206"/>
    </row>
    <row r="14" spans="1:46" s="207" customFormat="1" ht="13.5" thickBot="1">
      <c r="A14" s="238"/>
      <c r="B14" s="239"/>
      <c r="C14" s="239"/>
      <c r="D14" s="239"/>
      <c r="E14" s="239"/>
      <c r="F14" s="239"/>
      <c r="G14" s="239"/>
      <c r="H14" s="239"/>
      <c r="I14" s="239"/>
      <c r="J14" s="239"/>
      <c r="K14" s="205" t="s">
        <v>169</v>
      </c>
      <c r="L14" s="240"/>
      <c r="P14" s="208"/>
      <c r="Q14" s="478" t="s">
        <v>171</v>
      </c>
      <c r="R14" s="478"/>
      <c r="S14" s="241" t="s">
        <v>173</v>
      </c>
      <c r="T14" s="478" t="s">
        <v>172</v>
      </c>
      <c r="U14" s="478"/>
      <c r="V14" s="208"/>
      <c r="W14" s="209"/>
      <c r="X14" s="209"/>
      <c r="Y14" s="209"/>
      <c r="Z14" s="209"/>
      <c r="AA14" s="209"/>
      <c r="AB14" s="209"/>
      <c r="AC14" s="209"/>
      <c r="AD14" s="209"/>
      <c r="AE14" s="209"/>
      <c r="AF14" s="206"/>
      <c r="AG14" s="206"/>
      <c r="AH14" s="206"/>
      <c r="AI14" s="206"/>
      <c r="AJ14" s="206"/>
      <c r="AK14" s="206"/>
      <c r="AL14" s="206"/>
      <c r="AM14" s="206"/>
      <c r="AN14" s="206"/>
      <c r="AO14" s="206"/>
      <c r="AP14" s="206"/>
    </row>
    <row r="15" spans="1:46" s="207" customFormat="1" ht="174" customHeight="1">
      <c r="A15" s="242" t="s">
        <v>198</v>
      </c>
      <c r="B15" s="242" t="s">
        <v>201</v>
      </c>
      <c r="C15" s="242" t="s">
        <v>313</v>
      </c>
      <c r="D15" s="243" t="s">
        <v>196</v>
      </c>
      <c r="E15" s="328" t="s">
        <v>197</v>
      </c>
      <c r="F15" s="244" t="s">
        <v>266</v>
      </c>
      <c r="G15" s="336" t="s">
        <v>344</v>
      </c>
      <c r="H15" s="244" t="s">
        <v>263</v>
      </c>
      <c r="I15" s="244" t="s">
        <v>265</v>
      </c>
      <c r="J15" s="245" t="s">
        <v>269</v>
      </c>
      <c r="K15" s="246" t="s">
        <v>267</v>
      </c>
      <c r="L15" s="209"/>
      <c r="P15" s="208"/>
      <c r="Q15" s="247" t="s">
        <v>202</v>
      </c>
      <c r="R15" s="247" t="s">
        <v>218</v>
      </c>
      <c r="S15" s="241"/>
      <c r="T15" s="247" t="s">
        <v>202</v>
      </c>
      <c r="U15" s="247" t="s">
        <v>218</v>
      </c>
      <c r="V15" s="208"/>
      <c r="W15" s="209"/>
      <c r="X15" s="209"/>
      <c r="Y15" s="209"/>
      <c r="Z15" s="209"/>
      <c r="AA15" s="209"/>
      <c r="AB15" s="209"/>
      <c r="AC15" s="209"/>
      <c r="AD15" s="209"/>
      <c r="AE15" s="209"/>
      <c r="AF15" s="206"/>
      <c r="AG15" s="206"/>
      <c r="AH15" s="206"/>
      <c r="AI15" s="206"/>
      <c r="AJ15" s="206"/>
      <c r="AK15" s="206"/>
      <c r="AL15" s="206"/>
      <c r="AM15" s="206"/>
      <c r="AN15" s="206"/>
      <c r="AO15" s="206"/>
      <c r="AP15" s="206"/>
    </row>
    <row r="16" spans="1:46" s="207" customFormat="1" ht="18" customHeight="1">
      <c r="A16" s="269">
        <v>1</v>
      </c>
      <c r="B16" s="269">
        <v>2</v>
      </c>
      <c r="C16" s="269" t="s">
        <v>368</v>
      </c>
      <c r="D16" s="269">
        <v>3</v>
      </c>
      <c r="E16" s="329">
        <v>4</v>
      </c>
      <c r="F16" s="244">
        <v>5</v>
      </c>
      <c r="G16" s="244">
        <v>6</v>
      </c>
      <c r="H16" s="244">
        <v>7</v>
      </c>
      <c r="I16" s="269">
        <v>8</v>
      </c>
      <c r="J16" s="270">
        <v>9</v>
      </c>
      <c r="K16" s="269" t="s">
        <v>264</v>
      </c>
      <c r="L16" s="248"/>
      <c r="N16" s="291">
        <f>+Discount!L17</f>
        <v>0</v>
      </c>
      <c r="P16" s="208"/>
      <c r="Q16" s="249">
        <v>5</v>
      </c>
      <c r="R16" s="249" t="s">
        <v>219</v>
      </c>
      <c r="S16" s="241"/>
      <c r="T16" s="249">
        <v>5</v>
      </c>
      <c r="U16" s="249" t="s">
        <v>219</v>
      </c>
      <c r="V16" s="208"/>
      <c r="W16" s="209"/>
      <c r="X16" s="209"/>
      <c r="Y16" s="209"/>
      <c r="Z16" s="209"/>
      <c r="AA16" s="209"/>
      <c r="AB16" s="209"/>
      <c r="AC16" s="209"/>
      <c r="AD16" s="209"/>
      <c r="AE16" s="209"/>
      <c r="AF16" s="206"/>
      <c r="AG16" s="206"/>
      <c r="AH16" s="206"/>
      <c r="AI16" s="206"/>
      <c r="AJ16" s="206"/>
      <c r="AK16" s="206"/>
      <c r="AL16" s="206"/>
      <c r="AM16" s="206"/>
      <c r="AN16" s="206"/>
      <c r="AO16" s="206"/>
      <c r="AP16" s="206"/>
    </row>
    <row r="17" spans="1:42" s="207" customFormat="1" ht="51.75" customHeight="1">
      <c r="A17" s="298">
        <v>1</v>
      </c>
      <c r="B17" s="318" t="s">
        <v>333</v>
      </c>
      <c r="C17" s="321" t="s">
        <v>340</v>
      </c>
      <c r="D17" s="319" t="s">
        <v>341</v>
      </c>
      <c r="E17" s="298">
        <v>2</v>
      </c>
      <c r="F17" s="335">
        <v>8507</v>
      </c>
      <c r="G17" s="253"/>
      <c r="H17" s="334">
        <v>0.28000000000000003</v>
      </c>
      <c r="I17" s="282"/>
      <c r="J17" s="253"/>
      <c r="K17" s="250" t="str">
        <f t="shared" ref="K17:K18" si="0">IF(J17=0, "Included", IF(ISERROR(E17*J17), J17, E17*J17))</f>
        <v>Included</v>
      </c>
      <c r="L17" s="251">
        <f t="shared" ref="L17:L20" si="1">IF(I17="",H17,I17)</f>
        <v>0.28000000000000003</v>
      </c>
      <c r="N17" s="291"/>
      <c r="P17" s="208"/>
      <c r="Q17" s="249"/>
      <c r="R17" s="249"/>
      <c r="S17" s="241"/>
      <c r="T17" s="249"/>
      <c r="U17" s="249"/>
      <c r="V17" s="208"/>
      <c r="W17" s="209"/>
      <c r="X17" s="209"/>
      <c r="Y17" s="209"/>
      <c r="Z17" s="209"/>
      <c r="AA17" s="209"/>
      <c r="AB17" s="209"/>
      <c r="AC17" s="209"/>
      <c r="AD17" s="209"/>
      <c r="AE17" s="209"/>
      <c r="AF17" s="206"/>
      <c r="AG17" s="206"/>
      <c r="AH17" s="206"/>
      <c r="AI17" s="206"/>
      <c r="AJ17" s="206"/>
      <c r="AK17" s="206"/>
      <c r="AL17" s="206"/>
      <c r="AM17" s="206"/>
      <c r="AN17" s="206"/>
      <c r="AO17" s="206"/>
      <c r="AP17" s="206"/>
    </row>
    <row r="18" spans="1:42" s="207" customFormat="1" ht="66" customHeight="1">
      <c r="A18" s="298">
        <v>2</v>
      </c>
      <c r="B18" s="318" t="s">
        <v>334</v>
      </c>
      <c r="C18" s="321" t="s">
        <v>339</v>
      </c>
      <c r="D18" s="319" t="s">
        <v>341</v>
      </c>
      <c r="E18" s="298">
        <v>2</v>
      </c>
      <c r="F18" s="335">
        <v>8507</v>
      </c>
      <c r="G18" s="253"/>
      <c r="H18" s="334">
        <v>0.28000000000000003</v>
      </c>
      <c r="I18" s="282"/>
      <c r="J18" s="253"/>
      <c r="K18" s="250" t="str">
        <f t="shared" si="0"/>
        <v>Included</v>
      </c>
      <c r="L18" s="251">
        <f t="shared" si="1"/>
        <v>0.28000000000000003</v>
      </c>
      <c r="N18" s="291"/>
      <c r="P18" s="208"/>
      <c r="Q18" s="249"/>
      <c r="R18" s="249"/>
      <c r="S18" s="241"/>
      <c r="T18" s="249"/>
      <c r="U18" s="249"/>
      <c r="V18" s="208"/>
      <c r="W18" s="209"/>
      <c r="X18" s="209"/>
      <c r="Y18" s="209"/>
      <c r="Z18" s="209"/>
      <c r="AA18" s="209"/>
      <c r="AB18" s="209"/>
      <c r="AC18" s="209"/>
      <c r="AD18" s="209"/>
      <c r="AE18" s="209"/>
      <c r="AF18" s="206"/>
      <c r="AG18" s="206"/>
      <c r="AH18" s="206"/>
      <c r="AI18" s="206"/>
      <c r="AJ18" s="206"/>
      <c r="AK18" s="206"/>
      <c r="AL18" s="206"/>
      <c r="AM18" s="206"/>
      <c r="AN18" s="206"/>
      <c r="AO18" s="206"/>
      <c r="AP18" s="206"/>
    </row>
    <row r="19" spans="1:42" s="207" customFormat="1" ht="66" customHeight="1">
      <c r="A19" s="298">
        <v>3</v>
      </c>
      <c r="B19" s="318" t="s">
        <v>335</v>
      </c>
      <c r="C19" s="321" t="s">
        <v>338</v>
      </c>
      <c r="D19" s="319" t="s">
        <v>341</v>
      </c>
      <c r="E19" s="298">
        <v>2</v>
      </c>
      <c r="F19" s="335">
        <v>8507</v>
      </c>
      <c r="G19" s="253"/>
      <c r="H19" s="334">
        <v>0.28000000000000003</v>
      </c>
      <c r="I19" s="282"/>
      <c r="J19" s="253"/>
      <c r="K19" s="250" t="str">
        <f>IF(J18=0, "Included", IF(ISERROR(E19*J19), J19, E19*J19))</f>
        <v>Included</v>
      </c>
      <c r="L19" s="251">
        <f t="shared" si="1"/>
        <v>0.28000000000000003</v>
      </c>
      <c r="N19" s="291"/>
      <c r="P19" s="208"/>
      <c r="Q19" s="249"/>
      <c r="R19" s="249"/>
      <c r="S19" s="241"/>
      <c r="T19" s="249"/>
      <c r="U19" s="249"/>
      <c r="V19" s="208"/>
      <c r="W19" s="209"/>
      <c r="X19" s="209"/>
      <c r="Y19" s="209"/>
      <c r="Z19" s="209"/>
      <c r="AA19" s="209"/>
      <c r="AB19" s="209"/>
      <c r="AC19" s="209"/>
      <c r="AD19" s="209"/>
      <c r="AE19" s="209"/>
      <c r="AF19" s="206"/>
      <c r="AG19" s="206"/>
      <c r="AH19" s="206"/>
      <c r="AI19" s="206"/>
      <c r="AJ19" s="206"/>
      <c r="AK19" s="206"/>
      <c r="AL19" s="206"/>
      <c r="AM19" s="206"/>
      <c r="AN19" s="206"/>
      <c r="AO19" s="206"/>
      <c r="AP19" s="206"/>
    </row>
    <row r="20" spans="1:42" s="207" customFormat="1" ht="66" customHeight="1">
      <c r="A20" s="298">
        <v>4</v>
      </c>
      <c r="B20" s="318" t="s">
        <v>336</v>
      </c>
      <c r="C20" s="321" t="s">
        <v>337</v>
      </c>
      <c r="D20" s="319" t="s">
        <v>341</v>
      </c>
      <c r="E20" s="298">
        <v>2</v>
      </c>
      <c r="F20" s="335">
        <v>8507</v>
      </c>
      <c r="G20" s="253"/>
      <c r="H20" s="334">
        <v>0.28000000000000003</v>
      </c>
      <c r="I20" s="282"/>
      <c r="J20" s="253"/>
      <c r="K20" s="250" t="str">
        <f>IF(J18=0, "Included", IF(ISERROR(E20*J20), J20, E20*J20))</f>
        <v>Included</v>
      </c>
      <c r="L20" s="251">
        <f t="shared" si="1"/>
        <v>0.28000000000000003</v>
      </c>
      <c r="N20" s="291"/>
      <c r="P20" s="208"/>
      <c r="Q20" s="249"/>
      <c r="R20" s="249"/>
      <c r="S20" s="241"/>
      <c r="T20" s="249"/>
      <c r="U20" s="249"/>
      <c r="V20" s="208"/>
      <c r="W20" s="209"/>
      <c r="X20" s="209"/>
      <c r="Y20" s="209"/>
      <c r="Z20" s="209"/>
      <c r="AA20" s="209"/>
      <c r="AB20" s="209"/>
      <c r="AC20" s="209"/>
      <c r="AD20" s="209"/>
      <c r="AE20" s="209"/>
      <c r="AF20" s="206"/>
      <c r="AG20" s="206"/>
      <c r="AH20" s="206"/>
      <c r="AI20" s="206"/>
      <c r="AJ20" s="206"/>
      <c r="AK20" s="206"/>
      <c r="AL20" s="206"/>
      <c r="AM20" s="206"/>
      <c r="AN20" s="206"/>
      <c r="AO20" s="206"/>
      <c r="AP20" s="206"/>
    </row>
    <row r="21" spans="1:42" s="207" customFormat="1" ht="22.5" customHeight="1">
      <c r="A21" s="302"/>
      <c r="B21" s="303" t="s">
        <v>278</v>
      </c>
      <c r="C21" s="303"/>
      <c r="D21" s="304"/>
      <c r="E21" s="305"/>
      <c r="F21" s="305"/>
      <c r="G21" s="305"/>
      <c r="H21" s="305"/>
      <c r="I21" s="305"/>
      <c r="J21" s="305"/>
      <c r="K21" s="305">
        <f>SUM(K17:K20)</f>
        <v>0</v>
      </c>
      <c r="L21" s="214"/>
      <c r="P21" s="208"/>
      <c r="Q21" s="208"/>
      <c r="R21" s="208"/>
      <c r="S21" s="208"/>
      <c r="T21" s="208"/>
      <c r="U21" s="208"/>
      <c r="V21" s="208"/>
      <c r="W21" s="209"/>
      <c r="X21" s="209"/>
      <c r="Y21" s="209"/>
      <c r="Z21" s="209"/>
      <c r="AA21" s="209"/>
      <c r="AB21" s="209"/>
      <c r="AC21" s="209"/>
      <c r="AD21" s="209"/>
      <c r="AE21" s="209"/>
      <c r="AF21" s="206"/>
      <c r="AG21" s="206"/>
      <c r="AH21" s="206"/>
      <c r="AI21" s="206"/>
      <c r="AJ21" s="206"/>
      <c r="AK21" s="206"/>
      <c r="AL21" s="206"/>
      <c r="AM21" s="206"/>
      <c r="AN21" s="206"/>
      <c r="AO21" s="206"/>
      <c r="AP21" s="206"/>
    </row>
    <row r="22" spans="1:42" ht="21" customHeight="1">
      <c r="A22" s="275"/>
      <c r="B22" s="288" t="s">
        <v>270</v>
      </c>
      <c r="C22" s="288"/>
      <c r="D22" s="276"/>
      <c r="E22" s="304"/>
      <c r="F22" s="278"/>
      <c r="G22" s="278"/>
      <c r="H22" s="278"/>
      <c r="I22" s="278"/>
      <c r="J22" s="277"/>
      <c r="K22" s="277">
        <f>SUMPRODUCT(L17:L20,K17:K20)</f>
        <v>0</v>
      </c>
      <c r="L22" s="214"/>
      <c r="N22" s="252">
        <f>K22*(1-Discount!L17)</f>
        <v>0</v>
      </c>
    </row>
    <row r="23" spans="1:42" ht="21" customHeight="1">
      <c r="A23" s="279"/>
      <c r="B23" s="288" t="s">
        <v>261</v>
      </c>
      <c r="C23" s="288"/>
      <c r="D23" s="280"/>
      <c r="E23" s="330"/>
      <c r="F23" s="280"/>
      <c r="G23" s="280"/>
      <c r="H23" s="280"/>
      <c r="I23" s="280"/>
      <c r="J23" s="280"/>
      <c r="K23" s="281">
        <f>K21+K22</f>
        <v>0</v>
      </c>
    </row>
    <row r="24" spans="1:42" ht="27.95" customHeight="1"/>
    <row r="25" spans="1:42" ht="27.95" customHeight="1">
      <c r="A25" s="257" t="s">
        <v>220</v>
      </c>
      <c r="B25" s="258">
        <f>'Names of Bidder'!D20</f>
        <v>0</v>
      </c>
      <c r="C25" s="258"/>
      <c r="D25" s="259"/>
      <c r="E25" s="260"/>
      <c r="F25" s="260"/>
      <c r="G25" s="260"/>
      <c r="H25" s="260"/>
      <c r="I25" s="260"/>
      <c r="J25" s="213"/>
      <c r="K25" s="213"/>
    </row>
    <row r="26" spans="1:42" ht="27.95" customHeight="1">
      <c r="A26" s="257" t="s">
        <v>221</v>
      </c>
      <c r="B26" s="258">
        <f>'Names of Bidder'!D21</f>
        <v>0</v>
      </c>
      <c r="C26" s="258"/>
      <c r="D26" s="213"/>
      <c r="F26" s="261"/>
      <c r="G26" s="261"/>
      <c r="H26" s="261"/>
      <c r="I26" s="261" t="s">
        <v>222</v>
      </c>
      <c r="J26" s="262">
        <f>'Names of Bidder'!D17</f>
        <v>0</v>
      </c>
      <c r="K26" s="213"/>
    </row>
    <row r="27" spans="1:42" ht="27.95" customHeight="1">
      <c r="A27" s="263"/>
      <c r="B27" s="264"/>
      <c r="C27" s="264"/>
      <c r="D27" s="265"/>
      <c r="F27" s="261"/>
      <c r="G27" s="261"/>
      <c r="H27" s="261"/>
      <c r="I27" s="261" t="s">
        <v>223</v>
      </c>
      <c r="J27" s="262">
        <f>'Names of Bidder'!D18</f>
        <v>0</v>
      </c>
      <c r="K27" s="265"/>
    </row>
    <row r="28" spans="1:42" ht="27.95" customHeight="1">
      <c r="A28" s="257"/>
      <c r="B28" s="258"/>
      <c r="C28" s="258"/>
      <c r="D28" s="259"/>
      <c r="E28" s="261"/>
      <c r="F28" s="261"/>
      <c r="G28" s="261"/>
      <c r="H28" s="261"/>
      <c r="I28" s="261"/>
      <c r="J28" s="213"/>
      <c r="K28" s="213"/>
    </row>
    <row r="66" spans="1:11">
      <c r="A66" s="266"/>
      <c r="B66" s="266"/>
      <c r="C66" s="266"/>
      <c r="D66" s="266"/>
      <c r="E66" s="266"/>
      <c r="F66" s="266"/>
      <c r="G66" s="266"/>
      <c r="H66" s="266"/>
      <c r="I66" s="266"/>
      <c r="J66" s="266"/>
      <c r="K66" s="266"/>
    </row>
    <row r="67" spans="1:11">
      <c r="A67" s="266"/>
      <c r="B67" s="266"/>
      <c r="C67" s="266"/>
      <c r="D67" s="266"/>
      <c r="E67" s="266"/>
      <c r="F67" s="266"/>
      <c r="G67" s="266"/>
      <c r="H67" s="266"/>
      <c r="I67" s="266"/>
      <c r="J67" s="266"/>
      <c r="K67" s="266"/>
    </row>
    <row r="68" spans="1:11">
      <c r="A68" s="266"/>
      <c r="B68" s="266"/>
      <c r="C68" s="266"/>
      <c r="D68" s="266"/>
      <c r="E68" s="266"/>
      <c r="F68" s="266"/>
      <c r="G68" s="266"/>
      <c r="H68" s="266"/>
      <c r="I68" s="266"/>
      <c r="J68" s="266"/>
      <c r="K68" s="266"/>
    </row>
    <row r="69" spans="1:11">
      <c r="A69" s="266"/>
      <c r="B69" s="266"/>
      <c r="C69" s="266"/>
      <c r="D69" s="266"/>
      <c r="E69" s="266"/>
      <c r="F69" s="266"/>
      <c r="G69" s="266"/>
      <c r="H69" s="266"/>
      <c r="I69" s="266"/>
      <c r="J69" s="266"/>
      <c r="K69" s="266"/>
    </row>
    <row r="70" spans="1:11">
      <c r="A70" s="266"/>
      <c r="B70" s="266"/>
      <c r="C70" s="266"/>
      <c r="D70" s="266"/>
      <c r="E70" s="266"/>
      <c r="F70" s="266"/>
      <c r="G70" s="266"/>
      <c r="H70" s="266"/>
      <c r="I70" s="266"/>
      <c r="J70" s="266"/>
      <c r="K70" s="266"/>
    </row>
    <row r="71" spans="1:11">
      <c r="A71" s="266"/>
      <c r="B71" s="266"/>
      <c r="C71" s="266"/>
      <c r="D71" s="266"/>
      <c r="E71" s="266"/>
      <c r="F71" s="266"/>
      <c r="G71" s="266"/>
      <c r="H71" s="266"/>
      <c r="I71" s="266"/>
      <c r="J71" s="266"/>
      <c r="K71" s="266"/>
    </row>
    <row r="72" spans="1:11">
      <c r="A72" s="266"/>
      <c r="B72" s="266"/>
      <c r="C72" s="266"/>
      <c r="D72" s="266"/>
      <c r="E72" s="266"/>
      <c r="F72" s="266"/>
      <c r="G72" s="266"/>
      <c r="H72" s="266"/>
      <c r="I72" s="266"/>
      <c r="J72" s="266"/>
      <c r="K72" s="266"/>
    </row>
    <row r="73" spans="1:11">
      <c r="A73" s="266"/>
      <c r="B73" s="266"/>
      <c r="C73" s="266"/>
      <c r="D73" s="266"/>
      <c r="E73" s="266"/>
      <c r="F73" s="266"/>
      <c r="G73" s="266"/>
      <c r="H73" s="266"/>
      <c r="I73" s="266"/>
      <c r="J73" s="266"/>
      <c r="K73" s="266"/>
    </row>
    <row r="74" spans="1:11">
      <c r="A74" s="266"/>
      <c r="B74" s="266"/>
      <c r="C74" s="266"/>
      <c r="D74" s="266"/>
      <c r="E74" s="266"/>
      <c r="F74" s="266"/>
      <c r="G74" s="266"/>
      <c r="H74" s="266"/>
      <c r="I74" s="266"/>
      <c r="J74" s="266"/>
      <c r="K74" s="266"/>
    </row>
    <row r="75" spans="1:11">
      <c r="A75" s="266"/>
      <c r="B75" s="266"/>
      <c r="C75" s="266"/>
      <c r="D75" s="266"/>
      <c r="E75" s="266"/>
      <c r="F75" s="266"/>
      <c r="G75" s="266"/>
      <c r="H75" s="266"/>
      <c r="I75" s="266"/>
      <c r="J75" s="266"/>
      <c r="K75" s="266"/>
    </row>
    <row r="76" spans="1:11">
      <c r="A76" s="266"/>
      <c r="B76" s="266"/>
      <c r="C76" s="266"/>
      <c r="D76" s="266"/>
      <c r="E76" s="266"/>
      <c r="F76" s="266"/>
      <c r="G76" s="266"/>
      <c r="H76" s="266"/>
      <c r="I76" s="266"/>
      <c r="J76" s="266"/>
      <c r="K76" s="266"/>
    </row>
    <row r="77" spans="1:11">
      <c r="A77" s="266"/>
      <c r="B77" s="266"/>
      <c r="C77" s="266"/>
      <c r="D77" s="266"/>
      <c r="E77" s="266"/>
      <c r="F77" s="266"/>
      <c r="G77" s="266"/>
      <c r="H77" s="266"/>
      <c r="I77" s="266"/>
      <c r="J77" s="266"/>
      <c r="K77" s="266"/>
    </row>
    <row r="78" spans="1:11">
      <c r="A78" s="266"/>
      <c r="B78" s="266"/>
      <c r="C78" s="266"/>
      <c r="D78" s="266"/>
      <c r="E78" s="266"/>
      <c r="F78" s="266"/>
      <c r="G78" s="266"/>
      <c r="H78" s="266"/>
      <c r="I78" s="266"/>
      <c r="J78" s="266"/>
      <c r="K78" s="266"/>
    </row>
    <row r="79" spans="1:11">
      <c r="A79" s="266"/>
      <c r="B79" s="266"/>
      <c r="C79" s="266"/>
      <c r="D79" s="266"/>
      <c r="E79" s="266"/>
      <c r="F79" s="266"/>
      <c r="G79" s="266"/>
      <c r="H79" s="266"/>
      <c r="I79" s="266"/>
      <c r="J79" s="266"/>
      <c r="K79" s="266"/>
    </row>
    <row r="80" spans="1:11">
      <c r="A80" s="266"/>
      <c r="B80" s="266"/>
      <c r="C80" s="266"/>
      <c r="D80" s="266"/>
      <c r="E80" s="266"/>
      <c r="F80" s="266"/>
      <c r="G80" s="266"/>
      <c r="H80" s="266"/>
      <c r="I80" s="266"/>
      <c r="J80" s="266"/>
      <c r="K80" s="266"/>
    </row>
    <row r="81" spans="1:11">
      <c r="A81" s="266"/>
      <c r="B81" s="266"/>
      <c r="C81" s="266"/>
      <c r="D81" s="266"/>
      <c r="E81" s="266"/>
      <c r="F81" s="266"/>
      <c r="G81" s="266"/>
      <c r="H81" s="266"/>
      <c r="I81" s="266"/>
      <c r="J81" s="266"/>
      <c r="K81" s="266"/>
    </row>
    <row r="82" spans="1:11">
      <c r="A82" s="266"/>
      <c r="B82" s="266"/>
      <c r="C82" s="266"/>
      <c r="D82" s="266"/>
      <c r="E82" s="266"/>
      <c r="F82" s="266"/>
      <c r="G82" s="266"/>
      <c r="H82" s="266"/>
      <c r="I82" s="266"/>
      <c r="J82" s="266"/>
      <c r="K82" s="266"/>
    </row>
    <row r="83" spans="1:11">
      <c r="A83" s="266"/>
      <c r="B83" s="266"/>
      <c r="C83" s="266"/>
      <c r="D83" s="266"/>
      <c r="E83" s="266"/>
      <c r="F83" s="266"/>
      <c r="G83" s="266"/>
      <c r="H83" s="266"/>
      <c r="I83" s="266"/>
      <c r="J83" s="266"/>
      <c r="K83" s="266"/>
    </row>
    <row r="84" spans="1:11">
      <c r="A84" s="266"/>
      <c r="B84" s="266"/>
      <c r="C84" s="266"/>
      <c r="D84" s="266"/>
      <c r="E84" s="266"/>
      <c r="F84" s="266"/>
      <c r="G84" s="266"/>
      <c r="H84" s="266"/>
      <c r="I84" s="266"/>
      <c r="J84" s="266"/>
      <c r="K84" s="266"/>
    </row>
    <row r="85" spans="1:11">
      <c r="A85" s="266"/>
      <c r="B85" s="266"/>
      <c r="C85" s="266"/>
      <c r="D85" s="266"/>
      <c r="E85" s="266"/>
      <c r="F85" s="266"/>
      <c r="G85" s="266"/>
      <c r="H85" s="266"/>
      <c r="I85" s="266"/>
      <c r="J85" s="266"/>
      <c r="K85" s="266"/>
    </row>
    <row r="86" spans="1:11">
      <c r="A86" s="266"/>
      <c r="B86" s="266"/>
      <c r="C86" s="266"/>
      <c r="D86" s="266"/>
      <c r="E86" s="266"/>
      <c r="F86" s="266"/>
      <c r="G86" s="266"/>
      <c r="H86" s="266"/>
      <c r="I86" s="266"/>
      <c r="J86" s="266"/>
      <c r="K86" s="266"/>
    </row>
    <row r="87" spans="1:11">
      <c r="A87" s="266"/>
      <c r="B87" s="266"/>
      <c r="C87" s="266"/>
      <c r="D87" s="266"/>
      <c r="E87" s="266"/>
      <c r="F87" s="266"/>
      <c r="G87" s="266"/>
      <c r="H87" s="266"/>
      <c r="I87" s="266"/>
      <c r="J87" s="266"/>
      <c r="K87" s="266"/>
    </row>
    <row r="88" spans="1:11">
      <c r="A88" s="266"/>
      <c r="B88" s="266"/>
      <c r="C88" s="266"/>
      <c r="D88" s="266"/>
      <c r="E88" s="266"/>
      <c r="F88" s="266"/>
      <c r="G88" s="266"/>
      <c r="H88" s="266"/>
      <c r="I88" s="266"/>
      <c r="J88" s="266"/>
      <c r="K88" s="266"/>
    </row>
    <row r="89" spans="1:11">
      <c r="A89" s="266"/>
      <c r="B89" s="267"/>
      <c r="C89" s="267"/>
      <c r="D89" s="268"/>
      <c r="E89" s="268"/>
      <c r="F89" s="268"/>
      <c r="G89" s="268"/>
      <c r="H89" s="268"/>
      <c r="I89" s="268"/>
      <c r="J89" s="268"/>
      <c r="K89" s="268"/>
    </row>
    <row r="90" spans="1:11">
      <c r="A90" s="266"/>
      <c r="B90" s="267"/>
      <c r="C90" s="267"/>
      <c r="D90" s="268"/>
      <c r="E90" s="268"/>
      <c r="F90" s="268"/>
      <c r="G90" s="268"/>
      <c r="H90" s="268"/>
      <c r="I90" s="268"/>
      <c r="J90" s="268"/>
      <c r="K90" s="268"/>
    </row>
    <row r="91" spans="1:11">
      <c r="A91" s="266"/>
      <c r="B91" s="267"/>
      <c r="C91" s="267"/>
      <c r="D91" s="268"/>
      <c r="E91" s="268"/>
      <c r="F91" s="268"/>
      <c r="G91" s="268"/>
      <c r="H91" s="268"/>
      <c r="I91" s="268"/>
      <c r="J91" s="268"/>
      <c r="K91" s="268"/>
    </row>
    <row r="92" spans="1:11">
      <c r="A92" s="266"/>
      <c r="B92" s="267"/>
      <c r="C92" s="267"/>
      <c r="D92" s="268"/>
      <c r="E92" s="268"/>
      <c r="F92" s="268"/>
      <c r="G92" s="268"/>
      <c r="H92" s="268"/>
      <c r="I92" s="268"/>
      <c r="J92" s="268"/>
      <c r="K92" s="268"/>
    </row>
    <row r="93" spans="1:11">
      <c r="A93" s="266"/>
      <c r="B93" s="267"/>
      <c r="C93" s="267"/>
      <c r="D93" s="268"/>
      <c r="E93" s="268"/>
      <c r="F93" s="268"/>
      <c r="G93" s="268"/>
      <c r="H93" s="268"/>
      <c r="I93" s="268"/>
      <c r="J93" s="268"/>
      <c r="K93" s="268"/>
    </row>
    <row r="94" spans="1:11">
      <c r="A94" s="266"/>
      <c r="B94" s="267"/>
      <c r="C94" s="267"/>
      <c r="D94" s="268"/>
      <c r="E94" s="268"/>
      <c r="F94" s="268"/>
      <c r="G94" s="268"/>
      <c r="H94" s="268"/>
      <c r="I94" s="268"/>
      <c r="J94" s="268"/>
      <c r="K94" s="268"/>
    </row>
    <row r="95" spans="1:11">
      <c r="A95" s="266"/>
      <c r="B95" s="267"/>
      <c r="C95" s="267"/>
      <c r="D95" s="268"/>
      <c r="E95" s="268"/>
      <c r="F95" s="268"/>
      <c r="G95" s="268"/>
      <c r="H95" s="268"/>
      <c r="I95" s="268"/>
      <c r="J95" s="268"/>
      <c r="K95" s="268"/>
    </row>
    <row r="96" spans="1:11">
      <c r="A96" s="266"/>
      <c r="B96" s="267"/>
      <c r="C96" s="267"/>
      <c r="D96" s="268"/>
      <c r="E96" s="268"/>
      <c r="F96" s="268"/>
      <c r="G96" s="268"/>
      <c r="H96" s="268"/>
      <c r="I96" s="268"/>
      <c r="J96" s="268"/>
      <c r="K96" s="268"/>
    </row>
    <row r="97" spans="1:11">
      <c r="A97" s="266"/>
      <c r="B97" s="267"/>
      <c r="C97" s="267"/>
      <c r="D97" s="268"/>
      <c r="E97" s="268"/>
      <c r="F97" s="268"/>
      <c r="G97" s="268"/>
      <c r="H97" s="268"/>
      <c r="I97" s="268"/>
      <c r="J97" s="268"/>
      <c r="K97" s="268"/>
    </row>
    <row r="98" spans="1:11">
      <c r="A98" s="266"/>
      <c r="B98" s="267"/>
      <c r="C98" s="267"/>
      <c r="D98" s="268"/>
      <c r="E98" s="268"/>
      <c r="F98" s="268"/>
      <c r="G98" s="268"/>
      <c r="H98" s="268"/>
      <c r="I98" s="268"/>
      <c r="J98" s="268"/>
      <c r="K98" s="268"/>
    </row>
    <row r="99" spans="1:11">
      <c r="A99" s="266"/>
      <c r="B99" s="267"/>
      <c r="C99" s="267"/>
      <c r="D99" s="268"/>
      <c r="E99" s="268"/>
      <c r="F99" s="268"/>
      <c r="G99" s="268"/>
      <c r="H99" s="268"/>
      <c r="I99" s="268"/>
      <c r="J99" s="268"/>
      <c r="K99" s="268"/>
    </row>
    <row r="100" spans="1:11">
      <c r="A100" s="266"/>
      <c r="B100" s="267"/>
      <c r="C100" s="267"/>
      <c r="D100" s="268"/>
      <c r="E100" s="268"/>
      <c r="F100" s="268"/>
      <c r="G100" s="268"/>
      <c r="H100" s="268"/>
      <c r="I100" s="268"/>
      <c r="J100" s="268"/>
      <c r="K100" s="268"/>
    </row>
    <row r="101" spans="1:11">
      <c r="A101" s="266"/>
      <c r="B101" s="267"/>
      <c r="C101" s="267"/>
      <c r="D101" s="268"/>
      <c r="E101" s="268"/>
      <c r="F101" s="268"/>
      <c r="G101" s="268"/>
      <c r="H101" s="268"/>
      <c r="I101" s="268"/>
      <c r="J101" s="268"/>
      <c r="K101" s="268"/>
    </row>
    <row r="102" spans="1:11">
      <c r="A102" s="266"/>
      <c r="B102" s="267"/>
      <c r="C102" s="267"/>
      <c r="D102" s="268"/>
      <c r="E102" s="268"/>
      <c r="F102" s="268"/>
      <c r="G102" s="268"/>
      <c r="H102" s="268"/>
      <c r="I102" s="268"/>
      <c r="J102" s="268"/>
      <c r="K102" s="268"/>
    </row>
    <row r="103" spans="1:11">
      <c r="A103" s="266"/>
      <c r="B103" s="267"/>
      <c r="C103" s="267"/>
      <c r="D103" s="268"/>
      <c r="E103" s="268"/>
      <c r="F103" s="268"/>
      <c r="G103" s="268"/>
      <c r="H103" s="268"/>
      <c r="I103" s="268"/>
      <c r="J103" s="268"/>
      <c r="K103" s="268"/>
    </row>
    <row r="104" spans="1:11">
      <c r="A104" s="266"/>
      <c r="B104" s="267"/>
      <c r="C104" s="267"/>
      <c r="D104" s="268"/>
      <c r="E104" s="268"/>
      <c r="F104" s="268"/>
      <c r="G104" s="268"/>
      <c r="H104" s="268"/>
      <c r="I104" s="268"/>
      <c r="J104" s="268"/>
      <c r="K104" s="268"/>
    </row>
    <row r="105" spans="1:11">
      <c r="A105" s="266"/>
      <c r="B105" s="267"/>
      <c r="C105" s="267"/>
      <c r="D105" s="268"/>
      <c r="E105" s="268"/>
      <c r="F105" s="268"/>
      <c r="G105" s="268"/>
      <c r="H105" s="268"/>
      <c r="I105" s="268"/>
      <c r="J105" s="268"/>
      <c r="K105" s="268"/>
    </row>
    <row r="106" spans="1:11">
      <c r="A106" s="266"/>
      <c r="B106" s="267"/>
      <c r="C106" s="267"/>
      <c r="D106" s="268"/>
      <c r="E106" s="268"/>
      <c r="F106" s="268"/>
      <c r="G106" s="268"/>
      <c r="H106" s="268"/>
      <c r="I106" s="268"/>
      <c r="J106" s="268"/>
      <c r="K106" s="268"/>
    </row>
  </sheetData>
  <sheetProtection password="EE4F" sheet="1" selectLockedCells="1"/>
  <customSheetViews>
    <customSheetView guid="{7E37D0FD-9786-4A30-A877-91D7F3F2D059}" scale="90" showPageBreaks="1" showGridLines="0" fitToPage="1" printArea="1" hiddenColumns="1" view="pageBreakPreview" topLeftCell="A10">
      <selection activeCell="I17" sqref="I17"/>
      <pageMargins left="0.25" right="0.25" top="0.75" bottom="0.75" header="0.3" footer="0.3"/>
      <printOptions horizontalCentered="1"/>
      <pageSetup paperSize="9" scale="88" fitToHeight="2" orientation="landscape" horizontalDpi="4294967295" verticalDpi="4294967295" r:id="rId1"/>
      <headerFooter alignWithMargins="0">
        <oddFooter>&amp;R&amp;"Book Antiqua,Bold"&amp;10Schedule-1/ Page &amp;P of &amp;N</oddFooter>
      </headerFooter>
    </customSheetView>
    <customSheetView guid="{F9C63928-D54C-449A-864F-E2728613909C}" scale="90" showPageBreaks="1" showGridLines="0" fitToPage="1" printArea="1" hiddenRows="1" hiddenColumns="1" view="pageBreakPreview" topLeftCell="A22">
      <selection activeCell="J17" sqref="J17"/>
      <pageMargins left="0.25" right="0.25" top="0.75" bottom="0.75" header="0.3" footer="0.3"/>
      <printOptions horizontalCentered="1"/>
      <pageSetup paperSize="9" scale="56" fitToHeight="2" orientation="landscape" horizontalDpi="4294967295" verticalDpi="4294967295" r:id="rId2"/>
      <headerFooter alignWithMargins="0">
        <oddFooter>&amp;R&amp;"Book Antiqua,Bold"&amp;10Schedule-1/ Page &amp;P of &amp;N</oddFooter>
      </headerFooter>
    </customSheetView>
    <customSheetView guid="{20CBBF41-A202-4892-A83D-52713C1F8A9E}" scale="115" showPageBreaks="1" showGridLines="0" printArea="1" hiddenRows="1" hiddenColumns="1" view="pageBreakPreview" topLeftCell="B1">
      <selection activeCell="H19" sqref="H19"/>
      <rowBreaks count="1" manualBreakCount="1">
        <brk id="26" max="5" man="1"/>
      </rowBreaks>
      <pageMargins left="0.51181102362204722" right="0.27559055118110237" top="0.51181102362204722" bottom="0.86614173228346458" header="0.23622047244094491" footer="0.23622047244094491"/>
      <printOptions horizontalCentered="1"/>
      <pageSetup paperSize="9" scale="79" fitToHeight="5" orientation="landscape" r:id="rId3"/>
      <headerFooter alignWithMargins="0">
        <oddFooter>&amp;R&amp;"Book Antiqua,Bold"&amp;10Schedule-1/ Page &amp;P of &amp;N</oddFooter>
      </headerFooter>
    </customSheetView>
    <customSheetView guid="{6269FB24-FD69-4B06-B4F9-A51A4D37F8E4}" showPageBreaks="1" showGridLines="0" printArea="1" hiddenRows="1" hiddenColumns="1" view="pageBreakPreview">
      <selection activeCell="E18" sqref="E18"/>
      <rowBreaks count="1" manualBreakCount="1">
        <brk id="26" max="5" man="1"/>
      </rowBreaks>
      <colBreaks count="1" manualBreakCount="1">
        <brk id="6" max="1048575" man="1"/>
      </colBreaks>
      <pageMargins left="0.51181102362204722" right="0.27559055118110237" top="0.51181102362204722" bottom="0.86614173228346458" header="0.23622047244094491" footer="0.23622047244094491"/>
      <printOptions horizontalCentered="1"/>
      <pageSetup paperSize="9" fitToHeight="5" orientation="landscape" r:id="rId4"/>
      <headerFooter alignWithMargins="0">
        <oddFooter>&amp;R&amp;"Book Antiqua,Bold"&amp;10Schedule-1/ Page &amp;P of &amp;N</oddFooter>
      </headerFooter>
    </customSheetView>
    <customSheetView guid="{0DD8F97D-8C07-4CD0-8FF9-3A2505F13748}" showPageBreaks="1" showGridLines="0" printArea="1" hiddenRows="1" hiddenColumns="1" view="pageBreakPreview" topLeftCell="A10">
      <selection activeCell="E18" sqref="E18"/>
      <colBreaks count="1" manualBreakCount="1">
        <brk id="6" max="1048575" man="1"/>
      </colBreaks>
      <pageMargins left="0.51181102362204722" right="0.26" top="0.4" bottom="0.44" header="0.25" footer="0.24"/>
      <printOptions horizontalCentered="1"/>
      <pageSetup paperSize="9" orientation="landscape" r:id="rId5"/>
      <headerFooter alignWithMargins="0">
        <oddFooter>&amp;R&amp;"Book Antiqua,Bold"&amp;10Schedule-2/ Page &amp;P of &amp;N</oddFooter>
      </headerFooter>
    </customSheetView>
    <customSheetView guid="{F42F111F-1008-4984-B8EF-A2028972CD6B}" showPageBreaks="1" showGridLines="0" printArea="1" hiddenRows="1" hiddenColumns="1" view="pageBreakPreview" topLeftCell="A2">
      <selection activeCell="E20" sqref="E20:E31"/>
      <colBreaks count="1" manualBreakCount="1">
        <brk id="6" max="1048575" man="1"/>
      </colBreaks>
      <pageMargins left="0.51181102362204722" right="0.26" top="0.4" bottom="0.44" header="0.25" footer="0.24"/>
      <printOptions horizontalCentered="1"/>
      <pageSetup paperSize="9" orientation="landscape" r:id="rId6"/>
      <headerFooter alignWithMargins="0">
        <oddFooter>&amp;R&amp;"Book Antiqua,Bold"&amp;10Schedule-2/ Page &amp;P of &amp;N</oddFooter>
      </headerFooter>
    </customSheetView>
    <customSheetView guid="{27A45B7A-04F2-4516-B80B-5ED0825D4ED3}" showPageBreaks="1" printArea="1" hiddenColumns="1" view="pageBreakPreview">
      <selection activeCell="E36" sqref="E36"/>
      <colBreaks count="1" manualBreakCount="1">
        <brk id="6" max="1048575" man="1"/>
      </colBreaks>
      <pageMargins left="0.51181102362204722" right="0.26" top="0.4" bottom="0.44" header="0.25" footer="0.24"/>
      <printOptions horizontalCentered="1"/>
      <pageSetup paperSize="9" orientation="landscape" horizontalDpi="300" verticalDpi="300" r:id="rId7"/>
      <headerFooter alignWithMargins="0">
        <oddFooter>&amp;R&amp;"Book Antiqua,Bold"&amp;10Schedule-2/ Page &amp;P of &amp;N</oddFooter>
      </headerFooter>
    </customSheetView>
    <customSheetView guid="{4F65FF32-EC61-4022-A399-2986D7B6B8B3}" hiddenRows="1" hiddenColumns="1" showRuler="0" topLeftCell="A16">
      <selection activeCell="E18" sqref="E18"/>
      <rowBreaks count="1" manualBreakCount="1">
        <brk id="32" max="5" man="1"/>
      </rowBreaks>
      <colBreaks count="1" manualBreakCount="1">
        <brk id="6" max="1048575" man="1"/>
      </colBreaks>
      <pageMargins left="0.51181102362204722" right="0.26" top="0.4" bottom="0.61" header="0.25" footer="0.43"/>
      <printOptions horizontalCentered="1"/>
      <pageSetup paperSize="9" orientation="portrait" horizontalDpi="300" verticalDpi="300" r:id="rId8"/>
      <headerFooter alignWithMargins="0">
        <oddFooter>&amp;R&amp;"Book Antiqua,Bold"&amp;10Schedule-2/ Page &amp;P of &amp;N</oddFooter>
      </headerFooter>
    </customSheetView>
    <customSheetView guid="{01ACF2E1-8E61-4459-ABC1-B6C183DEED61}" showRuler="0">
      <selection activeCell="E27" sqref="E27"/>
      <rowBreaks count="1" manualBreakCount="1">
        <brk id="32" max="5" man="1"/>
      </rowBreaks>
      <colBreaks count="1" manualBreakCount="1">
        <brk id="6" max="1048575" man="1"/>
      </colBreaks>
      <pageMargins left="0.51181102362204722" right="0.26" top="0.54" bottom="0.61" header="0.25" footer="0.43"/>
      <printOptions horizontalCentered="1"/>
      <pageSetup paperSize="9" orientation="portrait" horizontalDpi="300" verticalDpi="300" r:id="rId9"/>
      <headerFooter alignWithMargins="0">
        <oddFooter>&amp;R&amp;"Book Antiqua,Bold"&amp;10Schedule-2/ Page &amp;P of &amp;N</oddFooter>
      </headerFooter>
    </customSheetView>
    <customSheetView guid="{14D7F02E-BCCA-4517-ABC7-537FF4AEB67A}" hiddenColumns="1">
      <selection activeCell="E101" sqref="E101:E110"/>
      <rowBreaks count="2" manualBreakCount="2">
        <brk id="28" max="5" man="1"/>
        <brk id="46" max="5" man="1"/>
      </rowBreaks>
      <colBreaks count="1" manualBreakCount="1">
        <brk id="6" max="1048575" man="1"/>
      </colBreaks>
      <pageMargins left="0.51181102362204722" right="0.26" top="0.4" bottom="0.44" header="0.25" footer="0.24"/>
      <printOptions horizontalCentered="1"/>
      <pageSetup paperSize="9" orientation="portrait" horizontalDpi="300" verticalDpi="300" r:id="rId10"/>
      <headerFooter alignWithMargins="0">
        <oddFooter>&amp;R&amp;"Book Antiqua,Bold"&amp;10Schedule-2/ Page &amp;P of &amp;N</oddFooter>
      </headerFooter>
    </customSheetView>
    <customSheetView guid="{76EF76C6-407E-4B5E-855E-3AC1614CD1AB}" scale="115" showPageBreaks="1" showGridLines="0" printArea="1" hiddenRows="1" hiddenColumns="1" view="pageBreakPreview" topLeftCell="B44">
      <selection activeCell="I19" sqref="I19"/>
      <rowBreaks count="1" manualBreakCount="1">
        <brk id="26" max="5" man="1"/>
      </rowBreaks>
      <pageMargins left="0.51181102362204722" right="0.27559055118110237" top="0.51181102362204722" bottom="0.86614173228346458" header="0.23622047244094491" footer="0.23622047244094491"/>
      <printOptions horizontalCentered="1"/>
      <pageSetup paperSize="9" scale="79" fitToHeight="5" orientation="landscape" r:id="rId11"/>
      <headerFooter alignWithMargins="0">
        <oddFooter>&amp;R&amp;"Book Antiqua,Bold"&amp;10Schedule-1/ Page &amp;P of &amp;N</oddFooter>
      </headerFooter>
    </customSheetView>
    <customSheetView guid="{4C2A6BCE-1067-41DA-B8E4-030BD18363EA}" scale="90" showPageBreaks="1" showGridLines="0" fitToPage="1" printArea="1" hiddenColumns="1" view="pageBreakPreview" topLeftCell="A19">
      <selection activeCell="J17" sqref="J17:J19"/>
      <pageMargins left="0.25" right="0.25" top="0.75" bottom="0.75" header="0.3" footer="0.3"/>
      <printOptions horizontalCentered="1"/>
      <pageSetup paperSize="9" scale="72" fitToHeight="2" orientation="landscape" horizontalDpi="4294967295" verticalDpi="4294967295" r:id="rId12"/>
      <headerFooter alignWithMargins="0">
        <oddFooter>&amp;R&amp;"Book Antiqua,Bold"&amp;10Schedule-1/ Page &amp;P of &amp;N</oddFooter>
      </headerFooter>
    </customSheetView>
    <customSheetView guid="{521B9B62-B5E4-4E18-A682-03EC47CAA2D7}" scale="90" showPageBreaks="1" showGridLines="0" fitToPage="1" printArea="1" hiddenColumns="1" view="pageBreakPreview" topLeftCell="A13">
      <selection activeCell="I17" sqref="I17"/>
      <pageMargins left="0.25" right="0.25" top="0.75" bottom="0.75" header="0.3" footer="0.3"/>
      <printOptions horizontalCentered="1"/>
      <pageSetup paperSize="9" scale="88" fitToHeight="2" orientation="landscape" horizontalDpi="4294967295" verticalDpi="4294967295" r:id="rId13"/>
      <headerFooter alignWithMargins="0">
        <oddFooter>&amp;R&amp;"Book Antiqua,Bold"&amp;10Schedule-1/ Page &amp;P of &amp;N</oddFooter>
      </headerFooter>
    </customSheetView>
  </customSheetViews>
  <mergeCells count="11">
    <mergeCell ref="Q14:R14"/>
    <mergeCell ref="T14:U14"/>
    <mergeCell ref="B11:E11"/>
    <mergeCell ref="B12:E12"/>
    <mergeCell ref="AB3:AC3"/>
    <mergeCell ref="A5:K5"/>
    <mergeCell ref="A8:E8"/>
    <mergeCell ref="B9:E9"/>
    <mergeCell ref="B10:E10"/>
    <mergeCell ref="A3:K3"/>
    <mergeCell ref="A13:B13"/>
  </mergeCells>
  <phoneticPr fontId="2" type="noConversion"/>
  <conditionalFormatting sqref="G17:G20">
    <cfRule type="expression" dxfId="6" priority="10" stopIfTrue="1">
      <formula>A17&gt;0</formula>
    </cfRule>
  </conditionalFormatting>
  <conditionalFormatting sqref="I17:J20">
    <cfRule type="expression" dxfId="5" priority="9" stopIfTrue="1">
      <formula>D17&gt;0</formula>
    </cfRule>
  </conditionalFormatting>
  <dataValidations count="1">
    <dataValidation type="list" operator="greaterThan" allowBlank="1" showInputMessage="1" showErrorMessage="1" error="Enter only Numeric value greater than zero or leave the cell blank !" sqref="I17:I20">
      <formula1>"0%,5%,12%,18%,28%"</formula1>
    </dataValidation>
  </dataValidations>
  <printOptions horizontalCentered="1"/>
  <pageMargins left="0.25" right="0.25" top="0.75" bottom="0.75" header="0.3" footer="0.3"/>
  <pageSetup paperSize="9" scale="67" fitToHeight="2" orientation="landscape" horizontalDpi="4294967295" verticalDpi="4294967295" r:id="rId14"/>
  <headerFooter alignWithMargins="0">
    <oddFooter>&amp;R&amp;"Book Antiqua,Bold"&amp;10Schedule-1/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3"/>
  </sheetPr>
  <dimension ref="A1:AT104"/>
  <sheetViews>
    <sheetView showGridLines="0" view="pageBreakPreview" topLeftCell="A4" zoomScale="85" zoomScaleSheetLayoutView="85" workbookViewId="0">
      <selection activeCell="G17" sqref="G17:G20"/>
    </sheetView>
  </sheetViews>
  <sheetFormatPr defaultRowHeight="12.75"/>
  <cols>
    <col min="1" max="1" width="9" style="225" customWidth="1"/>
    <col min="2" max="2" width="44.625" style="226" customWidth="1"/>
    <col min="3" max="3" width="10.125" style="226" customWidth="1"/>
    <col min="4" max="4" width="7.625" style="227" customWidth="1"/>
    <col min="5" max="5" width="9.625" style="227" customWidth="1"/>
    <col min="6" max="6" width="14" style="227" hidden="1" customWidth="1"/>
    <col min="7" max="7" width="17.875" style="227" customWidth="1"/>
    <col min="8" max="8" width="18.125" style="227" customWidth="1"/>
    <col min="9" max="9" width="9" style="206" hidden="1" customWidth="1"/>
    <col min="10" max="10" width="9" style="252" customWidth="1"/>
    <col min="11" max="11" width="6.5" style="252" hidden="1" customWidth="1"/>
    <col min="12" max="12" width="9" style="252"/>
    <col min="13" max="13" width="9" style="254" hidden="1" customWidth="1"/>
    <col min="14" max="15" width="17.625" style="254" hidden="1" customWidth="1"/>
    <col min="16" max="16" width="9" style="208" hidden="1" customWidth="1"/>
    <col min="17" max="17" width="15.625" style="254" hidden="1" customWidth="1"/>
    <col min="18" max="18" width="17.125" style="254" hidden="1" customWidth="1"/>
    <col min="19" max="19" width="9" style="254" hidden="1" customWidth="1"/>
    <col min="20" max="28" width="9" style="255"/>
    <col min="29" max="39" width="9" style="256"/>
    <col min="40" max="16384" width="9" style="252"/>
  </cols>
  <sheetData>
    <row r="1" spans="1:43" s="207" customFormat="1" ht="18" customHeight="1">
      <c r="A1" s="201" t="str">
        <f>Cover!B3</f>
        <v>ER-II/KOL/CS/I-2597/Rfx-5002001519 DATED 11.01.2021</v>
      </c>
      <c r="B1" s="202"/>
      <c r="C1" s="202"/>
      <c r="D1" s="203"/>
      <c r="E1" s="203"/>
      <c r="F1" s="203"/>
      <c r="G1" s="204"/>
      <c r="H1" s="205" t="s">
        <v>230</v>
      </c>
      <c r="I1" s="206"/>
      <c r="M1" s="208"/>
      <c r="N1" s="208"/>
      <c r="O1" s="208"/>
      <c r="P1" s="208"/>
      <c r="Q1" s="208"/>
      <c r="R1" s="208"/>
      <c r="S1" s="208"/>
      <c r="T1" s="209"/>
      <c r="U1" s="209"/>
      <c r="V1" s="209"/>
      <c r="W1" s="209"/>
      <c r="X1" s="209"/>
      <c r="Y1" s="209"/>
      <c r="Z1" s="209"/>
      <c r="AA1" s="209"/>
      <c r="AB1" s="209"/>
      <c r="AC1" s="206"/>
      <c r="AD1" s="206"/>
      <c r="AE1" s="206"/>
      <c r="AF1" s="206"/>
      <c r="AG1" s="206"/>
      <c r="AH1" s="206"/>
      <c r="AI1" s="206"/>
      <c r="AJ1" s="206"/>
      <c r="AK1" s="206"/>
      <c r="AL1" s="206"/>
      <c r="AM1" s="206"/>
    </row>
    <row r="2" spans="1:43" s="207" customFormat="1" ht="15" customHeight="1">
      <c r="A2" s="210"/>
      <c r="B2" s="211"/>
      <c r="C2" s="211"/>
      <c r="D2" s="212"/>
      <c r="E2" s="212"/>
      <c r="F2" s="212"/>
      <c r="G2" s="213"/>
      <c r="H2" s="213"/>
      <c r="I2" s="214"/>
      <c r="M2" s="208"/>
      <c r="N2" s="208"/>
      <c r="O2" s="208"/>
      <c r="P2" s="208"/>
      <c r="Q2" s="208"/>
      <c r="R2" s="208"/>
      <c r="S2" s="208"/>
      <c r="T2" s="209"/>
      <c r="U2" s="209"/>
      <c r="V2" s="209"/>
      <c r="W2" s="209"/>
      <c r="X2" s="209"/>
      <c r="Y2" s="209"/>
      <c r="Z2" s="209"/>
      <c r="AA2" s="209"/>
      <c r="AB2" s="209"/>
      <c r="AC2" s="206"/>
      <c r="AD2" s="206"/>
      <c r="AE2" s="206"/>
      <c r="AF2" s="206"/>
      <c r="AG2" s="206"/>
      <c r="AH2" s="206"/>
      <c r="AI2" s="206"/>
      <c r="AJ2" s="206"/>
      <c r="AK2" s="206"/>
      <c r="AL2" s="206"/>
      <c r="AM2" s="206"/>
    </row>
    <row r="3" spans="1:43" s="207" customFormat="1">
      <c r="A3" s="483" t="str">
        <f>Cover!$B$2</f>
        <v>Procurement of New Battery Bank sets at Dalkhola and Berhampore substations in ER-II</v>
      </c>
      <c r="B3" s="483"/>
      <c r="C3" s="483"/>
      <c r="D3" s="483"/>
      <c r="E3" s="483"/>
      <c r="F3" s="483"/>
      <c r="G3" s="483"/>
      <c r="H3" s="483"/>
      <c r="I3" s="215"/>
      <c r="J3" s="216"/>
      <c r="K3" s="217"/>
      <c r="L3" s="206"/>
      <c r="M3" s="206" t="s">
        <v>191</v>
      </c>
      <c r="N3" s="206"/>
      <c r="O3" s="206">
        <f>IF(ISERROR(#REF!/('Sch-5A'!D14+'Sch-5A'!D16+'Sch-5A'!D18)),0,#REF!/( 'Sch-5A'!D14+'Sch-5A'!D16+'Sch-5A'!D18))</f>
        <v>0</v>
      </c>
      <c r="P3" s="206"/>
      <c r="Q3" s="218"/>
      <c r="R3" s="219"/>
      <c r="S3" s="219"/>
      <c r="T3" s="219"/>
      <c r="U3" s="209"/>
      <c r="V3" s="218"/>
      <c r="W3" s="209"/>
      <c r="X3" s="209"/>
      <c r="Y3" s="480"/>
      <c r="Z3" s="480"/>
      <c r="AA3" s="209"/>
      <c r="AB3" s="209"/>
      <c r="AC3" s="209"/>
      <c r="AD3" s="209"/>
      <c r="AE3" s="209"/>
      <c r="AF3" s="209"/>
      <c r="AG3" s="209"/>
      <c r="AH3" s="209"/>
      <c r="AI3" s="209"/>
      <c r="AJ3" s="209"/>
      <c r="AK3" s="209"/>
      <c r="AL3" s="209"/>
      <c r="AM3" s="206"/>
      <c r="AN3" s="206"/>
      <c r="AO3" s="206"/>
      <c r="AP3" s="206"/>
      <c r="AQ3" s="206"/>
    </row>
    <row r="4" spans="1:43" s="207" customFormat="1" ht="8.25" customHeight="1">
      <c r="A4" s="286"/>
      <c r="B4" s="286"/>
      <c r="C4" s="293"/>
      <c r="D4" s="286"/>
      <c r="E4" s="286"/>
      <c r="F4" s="286"/>
      <c r="G4" s="286"/>
      <c r="H4" s="286"/>
      <c r="I4" s="215"/>
      <c r="J4" s="216"/>
      <c r="K4" s="217"/>
      <c r="L4" s="206"/>
      <c r="M4" s="206"/>
      <c r="N4" s="206"/>
      <c r="O4" s="206"/>
      <c r="P4" s="206"/>
      <c r="Q4" s="218"/>
      <c r="R4" s="219"/>
      <c r="S4" s="219"/>
      <c r="T4" s="219"/>
      <c r="U4" s="209"/>
      <c r="V4" s="218"/>
      <c r="W4" s="209"/>
      <c r="X4" s="209"/>
      <c r="Y4" s="284"/>
      <c r="Z4" s="284"/>
      <c r="AA4" s="209"/>
      <c r="AB4" s="209"/>
      <c r="AC4" s="209"/>
      <c r="AD4" s="209"/>
      <c r="AE4" s="209"/>
      <c r="AF4" s="209"/>
      <c r="AG4" s="209"/>
      <c r="AH4" s="209"/>
      <c r="AI4" s="209"/>
      <c r="AJ4" s="209"/>
      <c r="AK4" s="209"/>
      <c r="AL4" s="209"/>
      <c r="AM4" s="206"/>
      <c r="AN4" s="206"/>
      <c r="AO4" s="206"/>
      <c r="AP4" s="206"/>
      <c r="AQ4" s="206"/>
    </row>
    <row r="5" spans="1:43" s="207" customFormat="1" ht="21.95" customHeight="1">
      <c r="A5" s="481" t="s">
        <v>347</v>
      </c>
      <c r="B5" s="481"/>
      <c r="C5" s="481"/>
      <c r="D5" s="481"/>
      <c r="E5" s="481"/>
      <c r="F5" s="481"/>
      <c r="G5" s="481"/>
      <c r="H5" s="481"/>
      <c r="I5" s="222"/>
      <c r="M5" s="223" t="s">
        <v>192</v>
      </c>
      <c r="N5" s="208"/>
      <c r="O5" s="224" t="e">
        <f>#REF!</f>
        <v>#REF!</v>
      </c>
      <c r="P5" s="208"/>
      <c r="Q5" s="208"/>
      <c r="R5" s="208"/>
      <c r="S5" s="208"/>
      <c r="T5" s="209"/>
      <c r="U5" s="209"/>
      <c r="V5" s="209"/>
      <c r="W5" s="209"/>
      <c r="X5" s="209"/>
      <c r="Y5" s="209"/>
      <c r="Z5" s="209"/>
      <c r="AA5" s="209"/>
      <c r="AB5" s="209"/>
      <c r="AC5" s="206"/>
      <c r="AD5" s="206"/>
      <c r="AE5" s="206"/>
      <c r="AF5" s="206"/>
      <c r="AG5" s="206"/>
      <c r="AH5" s="206"/>
      <c r="AI5" s="206"/>
      <c r="AJ5" s="206"/>
      <c r="AK5" s="206"/>
      <c r="AL5" s="206"/>
      <c r="AM5" s="206"/>
    </row>
    <row r="6" spans="1:43" s="207" customFormat="1" ht="15" customHeight="1">
      <c r="A6" s="225"/>
      <c r="B6" s="226"/>
      <c r="C6" s="226"/>
      <c r="D6" s="227"/>
      <c r="E6" s="227"/>
      <c r="F6" s="227"/>
      <c r="G6" s="227"/>
      <c r="H6" s="213"/>
      <c r="I6" s="214"/>
      <c r="M6" s="223" t="s">
        <v>193</v>
      </c>
      <c r="N6" s="208"/>
      <c r="O6" s="224">
        <f>IF(ISERROR(#REF!/#REF!),0,#REF! /#REF!)</f>
        <v>0</v>
      </c>
      <c r="P6" s="208"/>
      <c r="Q6" s="208"/>
      <c r="R6" s="208"/>
      <c r="S6" s="208"/>
      <c r="T6" s="209"/>
      <c r="U6" s="209"/>
      <c r="V6" s="209"/>
      <c r="W6" s="209"/>
      <c r="X6" s="209"/>
      <c r="Y6" s="209"/>
      <c r="Z6" s="209"/>
      <c r="AA6" s="209"/>
      <c r="AB6" s="209"/>
      <c r="AC6" s="206"/>
      <c r="AD6" s="206"/>
      <c r="AE6" s="206"/>
      <c r="AF6" s="206"/>
      <c r="AG6" s="206"/>
      <c r="AH6" s="206"/>
      <c r="AI6" s="206"/>
      <c r="AJ6" s="206"/>
      <c r="AK6" s="206"/>
      <c r="AL6" s="206"/>
      <c r="AM6" s="206"/>
    </row>
    <row r="7" spans="1:43" s="207" customFormat="1" ht="18" customHeight="1">
      <c r="A7" s="228" t="s">
        <v>283</v>
      </c>
      <c r="B7" s="229"/>
      <c r="C7" s="229"/>
      <c r="D7" s="229"/>
      <c r="E7" s="229"/>
      <c r="F7" s="229"/>
      <c r="G7" s="230" t="s">
        <v>215</v>
      </c>
      <c r="H7" s="213"/>
      <c r="I7" s="231"/>
      <c r="M7" s="223" t="s">
        <v>195</v>
      </c>
      <c r="N7" s="208"/>
      <c r="O7" s="224" t="e">
        <f>#REF!</f>
        <v>#REF!</v>
      </c>
      <c r="P7" s="208"/>
      <c r="Q7" s="208"/>
      <c r="R7" s="208"/>
      <c r="S7" s="208"/>
      <c r="T7" s="209"/>
      <c r="U7" s="209"/>
      <c r="V7" s="209"/>
      <c r="W7" s="209"/>
      <c r="X7" s="209"/>
      <c r="Y7" s="209"/>
      <c r="Z7" s="209"/>
      <c r="AA7" s="209"/>
      <c r="AB7" s="209"/>
      <c r="AC7" s="206"/>
      <c r="AD7" s="206"/>
      <c r="AE7" s="206"/>
      <c r="AF7" s="206"/>
      <c r="AG7" s="206"/>
      <c r="AH7" s="206"/>
      <c r="AI7" s="206"/>
      <c r="AJ7" s="206"/>
      <c r="AK7" s="206"/>
      <c r="AL7" s="206"/>
      <c r="AM7" s="206"/>
    </row>
    <row r="8" spans="1:43" s="207" customFormat="1" ht="16.5">
      <c r="A8" s="482"/>
      <c r="B8" s="482"/>
      <c r="C8" s="482"/>
      <c r="D8" s="482"/>
      <c r="E8" s="482"/>
      <c r="F8" s="285"/>
      <c r="G8" s="311" t="s">
        <v>327</v>
      </c>
      <c r="H8" s="309"/>
      <c r="I8" s="213"/>
      <c r="M8" s="223" t="s">
        <v>194</v>
      </c>
      <c r="N8" s="208"/>
      <c r="O8" s="235" t="e">
        <f>SUM(O3:O7)</f>
        <v>#REF!</v>
      </c>
      <c r="P8" s="208"/>
      <c r="Q8" s="208"/>
      <c r="R8" s="208"/>
      <c r="S8" s="208"/>
      <c r="T8" s="209"/>
      <c r="U8" s="209"/>
      <c r="V8" s="209"/>
      <c r="W8" s="209"/>
      <c r="X8" s="209"/>
      <c r="Y8" s="209"/>
      <c r="Z8" s="209"/>
      <c r="AA8" s="209"/>
      <c r="AB8" s="209"/>
      <c r="AC8" s="206"/>
      <c r="AD8" s="206"/>
      <c r="AE8" s="206"/>
      <c r="AF8" s="206"/>
      <c r="AG8" s="206"/>
      <c r="AH8" s="206"/>
      <c r="AI8" s="206"/>
      <c r="AJ8" s="206"/>
      <c r="AK8" s="206"/>
      <c r="AL8" s="206"/>
      <c r="AM8" s="206"/>
    </row>
    <row r="9" spans="1:43" s="207" customFormat="1" ht="18" customHeight="1">
      <c r="A9" s="236" t="s">
        <v>216</v>
      </c>
      <c r="B9" s="380">
        <f>'Names of Bidder'!D7</f>
        <v>0</v>
      </c>
      <c r="C9" s="380"/>
      <c r="D9" s="418"/>
      <c r="E9" s="419"/>
      <c r="F9" s="309"/>
      <c r="G9" s="311" t="s">
        <v>328</v>
      </c>
      <c r="H9" s="309"/>
      <c r="I9" s="309"/>
      <c r="M9" s="208"/>
      <c r="N9" s="208"/>
      <c r="O9" s="208"/>
      <c r="P9" s="208"/>
      <c r="Q9" s="208"/>
      <c r="R9" s="208"/>
      <c r="S9" s="208"/>
      <c r="T9" s="209"/>
      <c r="U9" s="209"/>
      <c r="V9" s="209"/>
      <c r="W9" s="209"/>
      <c r="X9" s="209"/>
      <c r="Y9" s="209"/>
      <c r="Z9" s="209"/>
      <c r="AA9" s="209"/>
      <c r="AB9" s="209"/>
      <c r="AC9" s="206"/>
      <c r="AD9" s="206"/>
      <c r="AE9" s="206"/>
      <c r="AF9" s="206"/>
      <c r="AG9" s="206"/>
      <c r="AH9" s="206"/>
      <c r="AI9" s="206"/>
      <c r="AJ9" s="206"/>
      <c r="AK9" s="206"/>
      <c r="AL9" s="206"/>
      <c r="AM9" s="206"/>
    </row>
    <row r="10" spans="1:43" s="207" customFormat="1" ht="18" customHeight="1">
      <c r="A10" s="236" t="s">
        <v>377</v>
      </c>
      <c r="B10" s="381">
        <f>'Names of Bidder'!D8</f>
        <v>0</v>
      </c>
      <c r="C10" s="380"/>
      <c r="D10" s="380"/>
      <c r="E10" s="380"/>
      <c r="F10" s="283"/>
      <c r="G10" s="311" t="s">
        <v>329</v>
      </c>
      <c r="H10" s="309"/>
      <c r="I10" s="309"/>
      <c r="M10" s="208"/>
      <c r="N10" s="208"/>
      <c r="O10" s="208"/>
      <c r="P10" s="208"/>
      <c r="Q10" s="208"/>
      <c r="R10" s="208"/>
      <c r="S10" s="208"/>
      <c r="T10" s="209"/>
      <c r="U10" s="209"/>
      <c r="V10" s="209"/>
      <c r="W10" s="209"/>
      <c r="X10" s="209"/>
      <c r="Y10" s="209"/>
      <c r="Z10" s="209"/>
      <c r="AA10" s="209"/>
      <c r="AB10" s="209"/>
      <c r="AC10" s="206"/>
      <c r="AD10" s="206"/>
      <c r="AE10" s="206"/>
      <c r="AF10" s="206"/>
      <c r="AG10" s="206"/>
      <c r="AH10" s="206"/>
      <c r="AI10" s="206"/>
      <c r="AJ10" s="206"/>
      <c r="AK10" s="206"/>
      <c r="AL10" s="206"/>
      <c r="AM10" s="206"/>
    </row>
    <row r="11" spans="1:43" s="207" customFormat="1" ht="18" customHeight="1">
      <c r="A11" s="238"/>
      <c r="B11" s="479">
        <f>'Names of Bidder'!D9</f>
        <v>0</v>
      </c>
      <c r="C11" s="479"/>
      <c r="D11" s="479"/>
      <c r="E11" s="479"/>
      <c r="F11" s="283"/>
      <c r="G11" s="311" t="s">
        <v>330</v>
      </c>
      <c r="H11" s="310"/>
      <c r="I11" s="213"/>
      <c r="M11" s="223" t="s">
        <v>170</v>
      </c>
      <c r="N11" s="208"/>
      <c r="O11" s="224" t="e">
        <f>#REF!</f>
        <v>#REF!</v>
      </c>
      <c r="P11" s="208"/>
      <c r="Q11" s="208"/>
      <c r="R11" s="208"/>
      <c r="S11" s="208"/>
      <c r="T11" s="209"/>
      <c r="U11" s="209"/>
      <c r="V11" s="209"/>
      <c r="W11" s="209"/>
      <c r="X11" s="209"/>
      <c r="Y11" s="209"/>
      <c r="Z11" s="209"/>
      <c r="AA11" s="209"/>
      <c r="AB11" s="209"/>
      <c r="AC11" s="206"/>
      <c r="AD11" s="206"/>
      <c r="AE11" s="206"/>
      <c r="AF11" s="206"/>
      <c r="AG11" s="206"/>
      <c r="AH11" s="206"/>
      <c r="AI11" s="206"/>
      <c r="AJ11" s="206"/>
      <c r="AK11" s="206"/>
      <c r="AL11" s="206"/>
      <c r="AM11" s="206"/>
    </row>
    <row r="12" spans="1:43" s="207" customFormat="1" ht="18" customHeight="1">
      <c r="A12" s="238"/>
      <c r="B12" s="479">
        <f>'Names of Bidder'!D10</f>
        <v>0</v>
      </c>
      <c r="C12" s="479"/>
      <c r="D12" s="479"/>
      <c r="E12" s="479"/>
      <c r="F12" s="283"/>
      <c r="G12" s="311" t="s">
        <v>331</v>
      </c>
      <c r="H12" s="213"/>
      <c r="I12" s="234"/>
      <c r="M12" s="223"/>
      <c r="N12" s="208"/>
      <c r="O12" s="224"/>
      <c r="P12" s="208"/>
      <c r="Q12" s="208"/>
      <c r="R12" s="208"/>
      <c r="S12" s="208"/>
      <c r="T12" s="209"/>
      <c r="U12" s="209"/>
      <c r="V12" s="209"/>
      <c r="W12" s="209"/>
      <c r="X12" s="209"/>
      <c r="Y12" s="209"/>
      <c r="Z12" s="209"/>
      <c r="AA12" s="209"/>
      <c r="AB12" s="209"/>
      <c r="AC12" s="206"/>
      <c r="AD12" s="206"/>
      <c r="AE12" s="206"/>
      <c r="AF12" s="206"/>
      <c r="AG12" s="206"/>
      <c r="AH12" s="206"/>
      <c r="AI12" s="206"/>
      <c r="AJ12" s="206"/>
      <c r="AK12" s="206"/>
      <c r="AL12" s="206"/>
      <c r="AM12" s="206"/>
    </row>
    <row r="13" spans="1:43" s="207" customFormat="1" ht="15.75">
      <c r="A13" s="485" t="s">
        <v>279</v>
      </c>
      <c r="B13" s="485"/>
      <c r="C13" s="485"/>
      <c r="D13" s="485"/>
      <c r="E13" s="283"/>
      <c r="F13" s="283"/>
      <c r="G13" s="233"/>
      <c r="H13" s="213"/>
      <c r="I13" s="234"/>
      <c r="M13" s="223"/>
      <c r="N13" s="208"/>
      <c r="O13" s="224"/>
      <c r="P13" s="208"/>
      <c r="Q13" s="208"/>
      <c r="R13" s="208"/>
      <c r="S13" s="208"/>
      <c r="T13" s="209"/>
      <c r="U13" s="209"/>
      <c r="V13" s="209"/>
      <c r="W13" s="209"/>
      <c r="X13" s="209"/>
      <c r="Y13" s="209"/>
      <c r="Z13" s="209"/>
      <c r="AA13" s="209"/>
      <c r="AB13" s="209"/>
      <c r="AC13" s="206"/>
      <c r="AD13" s="206"/>
      <c r="AE13" s="206"/>
      <c r="AF13" s="206"/>
      <c r="AG13" s="206"/>
      <c r="AH13" s="206"/>
      <c r="AI13" s="206"/>
      <c r="AJ13" s="206"/>
      <c r="AK13" s="206"/>
      <c r="AL13" s="206"/>
      <c r="AM13" s="206"/>
    </row>
    <row r="14" spans="1:43" s="207" customFormat="1">
      <c r="A14" s="238"/>
      <c r="B14" s="239"/>
      <c r="C14" s="239"/>
      <c r="D14" s="239"/>
      <c r="E14" s="239"/>
      <c r="F14" s="239"/>
      <c r="G14" s="239"/>
      <c r="H14" s="205" t="s">
        <v>169</v>
      </c>
      <c r="I14" s="240"/>
      <c r="M14" s="208"/>
      <c r="N14" s="478" t="s">
        <v>171</v>
      </c>
      <c r="O14" s="478"/>
      <c r="P14" s="241" t="s">
        <v>173</v>
      </c>
      <c r="Q14" s="478" t="s">
        <v>172</v>
      </c>
      <c r="R14" s="478"/>
      <c r="S14" s="208"/>
      <c r="T14" s="209"/>
      <c r="U14" s="209"/>
      <c r="V14" s="209"/>
      <c r="W14" s="209"/>
      <c r="X14" s="209"/>
      <c r="Y14" s="209"/>
      <c r="Z14" s="209"/>
      <c r="AA14" s="209"/>
      <c r="AB14" s="209"/>
      <c r="AC14" s="206"/>
      <c r="AD14" s="206"/>
      <c r="AE14" s="206"/>
      <c r="AF14" s="206"/>
      <c r="AG14" s="206"/>
      <c r="AH14" s="206"/>
      <c r="AI14" s="206"/>
      <c r="AJ14" s="206"/>
      <c r="AK14" s="206"/>
      <c r="AL14" s="206"/>
      <c r="AM14" s="206"/>
    </row>
    <row r="15" spans="1:43" s="207" customFormat="1" ht="61.5" customHeight="1">
      <c r="A15" s="242" t="s">
        <v>198</v>
      </c>
      <c r="B15" s="242" t="s">
        <v>201</v>
      </c>
      <c r="C15" s="242" t="s">
        <v>314</v>
      </c>
      <c r="D15" s="243" t="s">
        <v>196</v>
      </c>
      <c r="E15" s="243" t="s">
        <v>197</v>
      </c>
      <c r="F15" s="246" t="s">
        <v>271</v>
      </c>
      <c r="G15" s="246" t="s">
        <v>316</v>
      </c>
      <c r="H15" s="246" t="s">
        <v>332</v>
      </c>
      <c r="I15" s="209"/>
      <c r="M15" s="208"/>
      <c r="N15" s="247" t="s">
        <v>202</v>
      </c>
      <c r="O15" s="247" t="s">
        <v>218</v>
      </c>
      <c r="P15" s="241"/>
      <c r="Q15" s="247" t="s">
        <v>202</v>
      </c>
      <c r="R15" s="247" t="s">
        <v>218</v>
      </c>
      <c r="S15" s="208"/>
      <c r="T15" s="209"/>
      <c r="U15" s="209"/>
      <c r="V15" s="209"/>
      <c r="W15" s="209"/>
      <c r="X15" s="209"/>
      <c r="Y15" s="209"/>
      <c r="Z15" s="209"/>
      <c r="AA15" s="209"/>
      <c r="AB15" s="209"/>
      <c r="AC15" s="206"/>
      <c r="AD15" s="206"/>
      <c r="AE15" s="206"/>
      <c r="AF15" s="206"/>
      <c r="AG15" s="206"/>
      <c r="AH15" s="206"/>
      <c r="AI15" s="206"/>
      <c r="AJ15" s="206"/>
      <c r="AK15" s="206"/>
      <c r="AL15" s="206"/>
      <c r="AM15" s="206"/>
    </row>
    <row r="16" spans="1:43" s="251" customFormat="1" ht="49.5" customHeight="1">
      <c r="A16" s="271"/>
      <c r="B16" s="339" t="s">
        <v>315</v>
      </c>
      <c r="C16" s="272"/>
      <c r="D16" s="273"/>
      <c r="E16" s="273"/>
      <c r="F16" s="273"/>
      <c r="G16" s="273"/>
      <c r="H16" s="273"/>
      <c r="I16" s="251" t="e">
        <f>IF(#REF!="",#REF!,#REF!)</f>
        <v>#REF!</v>
      </c>
      <c r="K16" s="252"/>
    </row>
    <row r="17" spans="1:11" s="251" customFormat="1" ht="36" customHeight="1">
      <c r="A17" s="272">
        <v>1</v>
      </c>
      <c r="B17" s="338" t="s">
        <v>333</v>
      </c>
      <c r="C17" s="321" t="s">
        <v>340</v>
      </c>
      <c r="D17" s="319" t="s">
        <v>341</v>
      </c>
      <c r="E17" s="298">
        <v>2</v>
      </c>
      <c r="F17" s="299"/>
      <c r="G17" s="253"/>
      <c r="H17" s="337" t="str">
        <f t="shared" ref="H17:H20" si="0">IF(G17=0, "Included", IF(ISERROR(E17*G17), G17, E17*G17))</f>
        <v>Included</v>
      </c>
      <c r="K17" s="252"/>
    </row>
    <row r="18" spans="1:11" s="251" customFormat="1" ht="25.5">
      <c r="A18" s="272">
        <v>2</v>
      </c>
      <c r="B18" s="272" t="s">
        <v>334</v>
      </c>
      <c r="C18" s="321" t="s">
        <v>339</v>
      </c>
      <c r="D18" s="319" t="s">
        <v>341</v>
      </c>
      <c r="E18" s="298">
        <v>2</v>
      </c>
      <c r="F18" s="299"/>
      <c r="G18" s="253"/>
      <c r="H18" s="337" t="str">
        <f t="shared" si="0"/>
        <v>Included</v>
      </c>
      <c r="K18" s="252"/>
    </row>
    <row r="19" spans="1:11" s="251" customFormat="1" ht="25.5">
      <c r="A19" s="272">
        <v>3</v>
      </c>
      <c r="B19" s="272" t="s">
        <v>335</v>
      </c>
      <c r="C19" s="321" t="s">
        <v>338</v>
      </c>
      <c r="D19" s="319" t="s">
        <v>341</v>
      </c>
      <c r="E19" s="298">
        <v>2</v>
      </c>
      <c r="F19" s="299"/>
      <c r="G19" s="253"/>
      <c r="H19" s="337" t="str">
        <f t="shared" si="0"/>
        <v>Included</v>
      </c>
      <c r="K19" s="252"/>
    </row>
    <row r="20" spans="1:11" s="251" customFormat="1" ht="25.5">
      <c r="A20" s="272">
        <v>4</v>
      </c>
      <c r="B20" s="272" t="s">
        <v>336</v>
      </c>
      <c r="C20" s="321" t="s">
        <v>337</v>
      </c>
      <c r="D20" s="319" t="s">
        <v>341</v>
      </c>
      <c r="E20" s="298">
        <v>2</v>
      </c>
      <c r="F20" s="299"/>
      <c r="G20" s="253"/>
      <c r="H20" s="337" t="str">
        <f t="shared" si="0"/>
        <v>Included</v>
      </c>
      <c r="K20" s="252"/>
    </row>
    <row r="21" spans="1:11" ht="16.5" customHeight="1">
      <c r="A21" s="275"/>
      <c r="B21" s="288" t="s">
        <v>345</v>
      </c>
      <c r="C21" s="288"/>
      <c r="D21" s="276"/>
      <c r="E21" s="277"/>
      <c r="F21" s="277"/>
      <c r="G21" s="277"/>
      <c r="H21" s="277">
        <f>SUM(H17:H20)</f>
        <v>0</v>
      </c>
      <c r="I21" s="214"/>
      <c r="K21" s="252" t="e">
        <f>G21*(1-#REF!)</f>
        <v>#REF!</v>
      </c>
    </row>
    <row r="22" spans="1:11" ht="27.95" customHeight="1"/>
    <row r="23" spans="1:11" ht="27.95" customHeight="1">
      <c r="A23" s="257" t="s">
        <v>220</v>
      </c>
      <c r="B23" s="258">
        <f>'Names of Bidder'!D20</f>
        <v>0</v>
      </c>
      <c r="C23" s="258"/>
      <c r="D23" s="259"/>
      <c r="E23" s="260" t="s">
        <v>390</v>
      </c>
      <c r="F23" s="260"/>
      <c r="G23" s="423">
        <f>'Names of Bidder'!D17</f>
        <v>0</v>
      </c>
      <c r="H23" s="213"/>
    </row>
    <row r="24" spans="1:11" ht="27.95" customHeight="1">
      <c r="A24" s="257" t="s">
        <v>221</v>
      </c>
      <c r="B24" s="258">
        <f>'Names of Bidder'!D21</f>
        <v>0</v>
      </c>
      <c r="C24" s="258"/>
      <c r="D24" s="213"/>
      <c r="E24" s="260" t="s">
        <v>391</v>
      </c>
      <c r="F24" s="261" t="s">
        <v>222</v>
      </c>
      <c r="G24" s="262">
        <f>'Names of Bidder'!D18</f>
        <v>0</v>
      </c>
      <c r="H24" s="213"/>
    </row>
    <row r="25" spans="1:11" ht="27.95" customHeight="1">
      <c r="A25" s="263"/>
      <c r="B25" s="264"/>
      <c r="C25" s="264"/>
      <c r="D25" s="265"/>
      <c r="F25" s="261" t="s">
        <v>223</v>
      </c>
      <c r="G25" s="262"/>
      <c r="H25" s="265"/>
    </row>
    <row r="26" spans="1:11" ht="27.95" customHeight="1">
      <c r="A26" s="257"/>
      <c r="B26" s="258"/>
      <c r="C26" s="258"/>
      <c r="D26" s="259"/>
      <c r="E26" s="261"/>
      <c r="F26" s="261"/>
      <c r="G26" s="213"/>
      <c r="H26" s="213"/>
    </row>
    <row r="64" spans="1:46" s="206" customFormat="1">
      <c r="A64" s="266"/>
      <c r="B64" s="266"/>
      <c r="C64" s="266"/>
      <c r="D64" s="266"/>
      <c r="E64" s="266"/>
      <c r="F64" s="266"/>
      <c r="G64" s="266"/>
      <c r="H64" s="266"/>
      <c r="J64" s="252"/>
      <c r="K64" s="252"/>
      <c r="L64" s="252"/>
      <c r="M64" s="254"/>
      <c r="N64" s="254"/>
      <c r="O64" s="254"/>
      <c r="P64" s="208"/>
      <c r="Q64" s="254"/>
      <c r="R64" s="254"/>
      <c r="S64" s="254"/>
      <c r="T64" s="255"/>
      <c r="U64" s="255"/>
      <c r="V64" s="255"/>
      <c r="W64" s="255"/>
      <c r="X64" s="255"/>
      <c r="Y64" s="255"/>
      <c r="Z64" s="255"/>
      <c r="AA64" s="255"/>
      <c r="AB64" s="255"/>
      <c r="AC64" s="256"/>
      <c r="AD64" s="256"/>
      <c r="AE64" s="256"/>
      <c r="AF64" s="256"/>
      <c r="AG64" s="256"/>
      <c r="AH64" s="256"/>
      <c r="AI64" s="256"/>
      <c r="AJ64" s="256"/>
      <c r="AK64" s="256"/>
      <c r="AL64" s="256"/>
      <c r="AM64" s="256"/>
      <c r="AN64" s="252"/>
      <c r="AO64" s="252"/>
      <c r="AP64" s="252"/>
      <c r="AQ64" s="252"/>
      <c r="AR64" s="252"/>
      <c r="AS64" s="252"/>
      <c r="AT64" s="252"/>
    </row>
    <row r="65" spans="1:46" s="206" customFormat="1">
      <c r="A65" s="266"/>
      <c r="B65" s="266"/>
      <c r="C65" s="266"/>
      <c r="D65" s="266"/>
      <c r="E65" s="266"/>
      <c r="F65" s="266"/>
      <c r="G65" s="266"/>
      <c r="H65" s="266"/>
      <c r="J65" s="252"/>
      <c r="K65" s="252"/>
      <c r="L65" s="252"/>
      <c r="M65" s="254"/>
      <c r="N65" s="254"/>
      <c r="O65" s="254"/>
      <c r="P65" s="208"/>
      <c r="Q65" s="254"/>
      <c r="R65" s="254"/>
      <c r="S65" s="254"/>
      <c r="T65" s="255"/>
      <c r="U65" s="255"/>
      <c r="V65" s="255"/>
      <c r="W65" s="255"/>
      <c r="X65" s="255"/>
      <c r="Y65" s="255"/>
      <c r="Z65" s="255"/>
      <c r="AA65" s="255"/>
      <c r="AB65" s="255"/>
      <c r="AC65" s="256"/>
      <c r="AD65" s="256"/>
      <c r="AE65" s="256"/>
      <c r="AF65" s="256"/>
      <c r="AG65" s="256"/>
      <c r="AH65" s="256"/>
      <c r="AI65" s="256"/>
      <c r="AJ65" s="256"/>
      <c r="AK65" s="256"/>
      <c r="AL65" s="256"/>
      <c r="AM65" s="256"/>
      <c r="AN65" s="252"/>
      <c r="AO65" s="252"/>
      <c r="AP65" s="252"/>
      <c r="AQ65" s="252"/>
      <c r="AR65" s="252"/>
      <c r="AS65" s="252"/>
      <c r="AT65" s="252"/>
    </row>
    <row r="66" spans="1:46" s="206" customFormat="1">
      <c r="A66" s="266"/>
      <c r="B66" s="266"/>
      <c r="C66" s="266"/>
      <c r="D66" s="266"/>
      <c r="E66" s="266"/>
      <c r="F66" s="266"/>
      <c r="G66" s="266"/>
      <c r="H66" s="266"/>
      <c r="J66" s="252"/>
      <c r="K66" s="252"/>
      <c r="L66" s="252"/>
      <c r="M66" s="254"/>
      <c r="N66" s="254"/>
      <c r="O66" s="254"/>
      <c r="P66" s="208"/>
      <c r="Q66" s="254"/>
      <c r="R66" s="254"/>
      <c r="S66" s="254"/>
      <c r="T66" s="255"/>
      <c r="U66" s="255"/>
      <c r="V66" s="255"/>
      <c r="W66" s="255"/>
      <c r="X66" s="255"/>
      <c r="Y66" s="255"/>
      <c r="Z66" s="255"/>
      <c r="AA66" s="255"/>
      <c r="AB66" s="255"/>
      <c r="AC66" s="256"/>
      <c r="AD66" s="256"/>
      <c r="AE66" s="256"/>
      <c r="AF66" s="256"/>
      <c r="AG66" s="256"/>
      <c r="AH66" s="256"/>
      <c r="AI66" s="256"/>
      <c r="AJ66" s="256"/>
      <c r="AK66" s="256"/>
      <c r="AL66" s="256"/>
      <c r="AM66" s="256"/>
      <c r="AN66" s="252"/>
      <c r="AO66" s="252"/>
      <c r="AP66" s="252"/>
      <c r="AQ66" s="252"/>
      <c r="AR66" s="252"/>
      <c r="AS66" s="252"/>
      <c r="AT66" s="252"/>
    </row>
    <row r="67" spans="1:46" s="206" customFormat="1">
      <c r="A67" s="266"/>
      <c r="B67" s="266"/>
      <c r="C67" s="266"/>
      <c r="D67" s="266"/>
      <c r="E67" s="266"/>
      <c r="F67" s="266"/>
      <c r="G67" s="266"/>
      <c r="H67" s="266"/>
      <c r="J67" s="252"/>
      <c r="K67" s="252"/>
      <c r="L67" s="252"/>
      <c r="M67" s="254"/>
      <c r="N67" s="254"/>
      <c r="O67" s="254"/>
      <c r="P67" s="208"/>
      <c r="Q67" s="254"/>
      <c r="R67" s="254"/>
      <c r="S67" s="254"/>
      <c r="T67" s="255"/>
      <c r="U67" s="255"/>
      <c r="V67" s="255"/>
      <c r="W67" s="255"/>
      <c r="X67" s="255"/>
      <c r="Y67" s="255"/>
      <c r="Z67" s="255"/>
      <c r="AA67" s="255"/>
      <c r="AB67" s="255"/>
      <c r="AC67" s="256"/>
      <c r="AD67" s="256"/>
      <c r="AE67" s="256"/>
      <c r="AF67" s="256"/>
      <c r="AG67" s="256"/>
      <c r="AH67" s="256"/>
      <c r="AI67" s="256"/>
      <c r="AJ67" s="256"/>
      <c r="AK67" s="256"/>
      <c r="AL67" s="256"/>
      <c r="AM67" s="256"/>
      <c r="AN67" s="252"/>
      <c r="AO67" s="252"/>
      <c r="AP67" s="252"/>
      <c r="AQ67" s="252"/>
      <c r="AR67" s="252"/>
      <c r="AS67" s="252"/>
      <c r="AT67" s="252"/>
    </row>
    <row r="68" spans="1:46" s="206" customFormat="1">
      <c r="A68" s="266"/>
      <c r="B68" s="266"/>
      <c r="C68" s="266"/>
      <c r="D68" s="266"/>
      <c r="E68" s="266"/>
      <c r="F68" s="266"/>
      <c r="G68" s="266"/>
      <c r="H68" s="266"/>
      <c r="J68" s="252"/>
      <c r="K68" s="252"/>
      <c r="L68" s="252"/>
      <c r="M68" s="254"/>
      <c r="N68" s="254"/>
      <c r="O68" s="254"/>
      <c r="P68" s="208"/>
      <c r="Q68" s="254"/>
      <c r="R68" s="254"/>
      <c r="S68" s="254"/>
      <c r="T68" s="255"/>
      <c r="U68" s="255"/>
      <c r="V68" s="255"/>
      <c r="W68" s="255"/>
      <c r="X68" s="255"/>
      <c r="Y68" s="255"/>
      <c r="Z68" s="255"/>
      <c r="AA68" s="255"/>
      <c r="AB68" s="255"/>
      <c r="AC68" s="256"/>
      <c r="AD68" s="256"/>
      <c r="AE68" s="256"/>
      <c r="AF68" s="256"/>
      <c r="AG68" s="256"/>
      <c r="AH68" s="256"/>
      <c r="AI68" s="256"/>
      <c r="AJ68" s="256"/>
      <c r="AK68" s="256"/>
      <c r="AL68" s="256"/>
      <c r="AM68" s="256"/>
      <c r="AN68" s="252"/>
      <c r="AO68" s="252"/>
      <c r="AP68" s="252"/>
      <c r="AQ68" s="252"/>
      <c r="AR68" s="252"/>
      <c r="AS68" s="252"/>
      <c r="AT68" s="252"/>
    </row>
    <row r="69" spans="1:46" s="206" customFormat="1">
      <c r="A69" s="266"/>
      <c r="B69" s="266"/>
      <c r="C69" s="266"/>
      <c r="D69" s="266"/>
      <c r="E69" s="266"/>
      <c r="F69" s="266"/>
      <c r="G69" s="266"/>
      <c r="H69" s="266"/>
      <c r="J69" s="252"/>
      <c r="K69" s="252"/>
      <c r="L69" s="252"/>
      <c r="M69" s="254"/>
      <c r="N69" s="254"/>
      <c r="O69" s="254"/>
      <c r="P69" s="208"/>
      <c r="Q69" s="254"/>
      <c r="R69" s="254"/>
      <c r="S69" s="254"/>
      <c r="T69" s="255"/>
      <c r="U69" s="255"/>
      <c r="V69" s="255"/>
      <c r="W69" s="255"/>
      <c r="X69" s="255"/>
      <c r="Y69" s="255"/>
      <c r="Z69" s="255"/>
      <c r="AA69" s="255"/>
      <c r="AB69" s="255"/>
      <c r="AC69" s="256"/>
      <c r="AD69" s="256"/>
      <c r="AE69" s="256"/>
      <c r="AF69" s="256"/>
      <c r="AG69" s="256"/>
      <c r="AH69" s="256"/>
      <c r="AI69" s="256"/>
      <c r="AJ69" s="256"/>
      <c r="AK69" s="256"/>
      <c r="AL69" s="256"/>
      <c r="AM69" s="256"/>
      <c r="AN69" s="252"/>
      <c r="AO69" s="252"/>
      <c r="AP69" s="252"/>
      <c r="AQ69" s="252"/>
      <c r="AR69" s="252"/>
      <c r="AS69" s="252"/>
      <c r="AT69" s="252"/>
    </row>
    <row r="70" spans="1:46" s="206" customFormat="1">
      <c r="A70" s="266"/>
      <c r="B70" s="266"/>
      <c r="C70" s="266"/>
      <c r="D70" s="266"/>
      <c r="E70" s="266"/>
      <c r="F70" s="266"/>
      <c r="G70" s="266"/>
      <c r="H70" s="266"/>
      <c r="J70" s="252"/>
      <c r="K70" s="252"/>
      <c r="L70" s="252"/>
      <c r="M70" s="254"/>
      <c r="N70" s="254"/>
      <c r="O70" s="254"/>
      <c r="P70" s="208"/>
      <c r="Q70" s="254"/>
      <c r="R70" s="254"/>
      <c r="S70" s="254"/>
      <c r="T70" s="255"/>
      <c r="U70" s="255"/>
      <c r="V70" s="255"/>
      <c r="W70" s="255"/>
      <c r="X70" s="255"/>
      <c r="Y70" s="255"/>
      <c r="Z70" s="255"/>
      <c r="AA70" s="255"/>
      <c r="AB70" s="255"/>
      <c r="AC70" s="256"/>
      <c r="AD70" s="256"/>
      <c r="AE70" s="256"/>
      <c r="AF70" s="256"/>
      <c r="AG70" s="256"/>
      <c r="AH70" s="256"/>
      <c r="AI70" s="256"/>
      <c r="AJ70" s="256"/>
      <c r="AK70" s="256"/>
      <c r="AL70" s="256"/>
      <c r="AM70" s="256"/>
      <c r="AN70" s="252"/>
      <c r="AO70" s="252"/>
      <c r="AP70" s="252"/>
      <c r="AQ70" s="252"/>
      <c r="AR70" s="252"/>
      <c r="AS70" s="252"/>
      <c r="AT70" s="252"/>
    </row>
    <row r="71" spans="1:46" s="206" customFormat="1">
      <c r="A71" s="266"/>
      <c r="B71" s="266"/>
      <c r="C71" s="266"/>
      <c r="D71" s="266"/>
      <c r="E71" s="266"/>
      <c r="F71" s="266"/>
      <c r="G71" s="266"/>
      <c r="H71" s="266"/>
      <c r="J71" s="252"/>
      <c r="K71" s="252"/>
      <c r="L71" s="252"/>
      <c r="M71" s="254"/>
      <c r="N71" s="254"/>
      <c r="O71" s="254"/>
      <c r="P71" s="208"/>
      <c r="Q71" s="254"/>
      <c r="R71" s="254"/>
      <c r="S71" s="254"/>
      <c r="T71" s="255"/>
      <c r="U71" s="255"/>
      <c r="V71" s="255"/>
      <c r="W71" s="255"/>
      <c r="X71" s="255"/>
      <c r="Y71" s="255"/>
      <c r="Z71" s="255"/>
      <c r="AA71" s="255"/>
      <c r="AB71" s="255"/>
      <c r="AC71" s="256"/>
      <c r="AD71" s="256"/>
      <c r="AE71" s="256"/>
      <c r="AF71" s="256"/>
      <c r="AG71" s="256"/>
      <c r="AH71" s="256"/>
      <c r="AI71" s="256"/>
      <c r="AJ71" s="256"/>
      <c r="AK71" s="256"/>
      <c r="AL71" s="256"/>
      <c r="AM71" s="256"/>
      <c r="AN71" s="252"/>
      <c r="AO71" s="252"/>
      <c r="AP71" s="252"/>
      <c r="AQ71" s="252"/>
      <c r="AR71" s="252"/>
      <c r="AS71" s="252"/>
      <c r="AT71" s="252"/>
    </row>
    <row r="72" spans="1:46" s="206" customFormat="1">
      <c r="A72" s="266"/>
      <c r="B72" s="266"/>
      <c r="C72" s="266"/>
      <c r="D72" s="266"/>
      <c r="E72" s="266"/>
      <c r="F72" s="266"/>
      <c r="G72" s="266"/>
      <c r="H72" s="266"/>
      <c r="J72" s="252"/>
      <c r="K72" s="252"/>
      <c r="L72" s="252"/>
      <c r="M72" s="254"/>
      <c r="N72" s="254"/>
      <c r="O72" s="254"/>
      <c r="P72" s="208"/>
      <c r="Q72" s="254"/>
      <c r="R72" s="254"/>
      <c r="S72" s="254"/>
      <c r="T72" s="255"/>
      <c r="U72" s="255"/>
      <c r="V72" s="255"/>
      <c r="W72" s="255"/>
      <c r="X72" s="255"/>
      <c r="Y72" s="255"/>
      <c r="Z72" s="255"/>
      <c r="AA72" s="255"/>
      <c r="AB72" s="255"/>
      <c r="AC72" s="256"/>
      <c r="AD72" s="256"/>
      <c r="AE72" s="256"/>
      <c r="AF72" s="256"/>
      <c r="AG72" s="256"/>
      <c r="AH72" s="256"/>
      <c r="AI72" s="256"/>
      <c r="AJ72" s="256"/>
      <c r="AK72" s="256"/>
      <c r="AL72" s="256"/>
      <c r="AM72" s="256"/>
      <c r="AN72" s="252"/>
      <c r="AO72" s="252"/>
      <c r="AP72" s="252"/>
      <c r="AQ72" s="252"/>
      <c r="AR72" s="252"/>
      <c r="AS72" s="252"/>
      <c r="AT72" s="252"/>
    </row>
    <row r="73" spans="1:46" s="206" customFormat="1">
      <c r="A73" s="266"/>
      <c r="B73" s="266"/>
      <c r="C73" s="266"/>
      <c r="D73" s="266"/>
      <c r="E73" s="266"/>
      <c r="F73" s="266"/>
      <c r="G73" s="266"/>
      <c r="H73" s="266"/>
      <c r="J73" s="252"/>
      <c r="K73" s="252"/>
      <c r="L73" s="252"/>
      <c r="M73" s="254"/>
      <c r="N73" s="254"/>
      <c r="O73" s="254"/>
      <c r="P73" s="208"/>
      <c r="Q73" s="254"/>
      <c r="R73" s="254"/>
      <c r="S73" s="254"/>
      <c r="T73" s="255"/>
      <c r="U73" s="255"/>
      <c r="V73" s="255"/>
      <c r="W73" s="255"/>
      <c r="X73" s="255"/>
      <c r="Y73" s="255"/>
      <c r="Z73" s="255"/>
      <c r="AA73" s="255"/>
      <c r="AB73" s="255"/>
      <c r="AC73" s="256"/>
      <c r="AD73" s="256"/>
      <c r="AE73" s="256"/>
      <c r="AF73" s="256"/>
      <c r="AG73" s="256"/>
      <c r="AH73" s="256"/>
      <c r="AI73" s="256"/>
      <c r="AJ73" s="256"/>
      <c r="AK73" s="256"/>
      <c r="AL73" s="256"/>
      <c r="AM73" s="256"/>
      <c r="AN73" s="252"/>
      <c r="AO73" s="252"/>
      <c r="AP73" s="252"/>
      <c r="AQ73" s="252"/>
      <c r="AR73" s="252"/>
      <c r="AS73" s="252"/>
      <c r="AT73" s="252"/>
    </row>
    <row r="74" spans="1:46" s="206" customFormat="1">
      <c r="A74" s="266"/>
      <c r="B74" s="266"/>
      <c r="C74" s="266"/>
      <c r="D74" s="266"/>
      <c r="E74" s="266"/>
      <c r="F74" s="266"/>
      <c r="G74" s="266"/>
      <c r="H74" s="266"/>
      <c r="J74" s="252"/>
      <c r="K74" s="252"/>
      <c r="L74" s="252"/>
      <c r="M74" s="254"/>
      <c r="N74" s="254"/>
      <c r="O74" s="254"/>
      <c r="P74" s="208"/>
      <c r="Q74" s="254"/>
      <c r="R74" s="254"/>
      <c r="S74" s="254"/>
      <c r="T74" s="255"/>
      <c r="U74" s="255"/>
      <c r="V74" s="255"/>
      <c r="W74" s="255"/>
      <c r="X74" s="255"/>
      <c r="Y74" s="255"/>
      <c r="Z74" s="255"/>
      <c r="AA74" s="255"/>
      <c r="AB74" s="255"/>
      <c r="AC74" s="256"/>
      <c r="AD74" s="256"/>
      <c r="AE74" s="256"/>
      <c r="AF74" s="256"/>
      <c r="AG74" s="256"/>
      <c r="AH74" s="256"/>
      <c r="AI74" s="256"/>
      <c r="AJ74" s="256"/>
      <c r="AK74" s="256"/>
      <c r="AL74" s="256"/>
      <c r="AM74" s="256"/>
      <c r="AN74" s="252"/>
      <c r="AO74" s="252"/>
      <c r="AP74" s="252"/>
      <c r="AQ74" s="252"/>
      <c r="AR74" s="252"/>
      <c r="AS74" s="252"/>
      <c r="AT74" s="252"/>
    </row>
    <row r="75" spans="1:46" s="206" customFormat="1">
      <c r="A75" s="266"/>
      <c r="B75" s="266"/>
      <c r="C75" s="266"/>
      <c r="D75" s="266"/>
      <c r="E75" s="266"/>
      <c r="F75" s="266"/>
      <c r="G75" s="266"/>
      <c r="H75" s="266"/>
      <c r="J75" s="252"/>
      <c r="K75" s="252"/>
      <c r="L75" s="252"/>
      <c r="M75" s="254"/>
      <c r="N75" s="254"/>
      <c r="O75" s="254"/>
      <c r="P75" s="208"/>
      <c r="Q75" s="254"/>
      <c r="R75" s="254"/>
      <c r="S75" s="254"/>
      <c r="T75" s="255"/>
      <c r="U75" s="255"/>
      <c r="V75" s="255"/>
      <c r="W75" s="255"/>
      <c r="X75" s="255"/>
      <c r="Y75" s="255"/>
      <c r="Z75" s="255"/>
      <c r="AA75" s="255"/>
      <c r="AB75" s="255"/>
      <c r="AC75" s="256"/>
      <c r="AD75" s="256"/>
      <c r="AE75" s="256"/>
      <c r="AF75" s="256"/>
      <c r="AG75" s="256"/>
      <c r="AH75" s="256"/>
      <c r="AI75" s="256"/>
      <c r="AJ75" s="256"/>
      <c r="AK75" s="256"/>
      <c r="AL75" s="256"/>
      <c r="AM75" s="256"/>
      <c r="AN75" s="252"/>
      <c r="AO75" s="252"/>
      <c r="AP75" s="252"/>
      <c r="AQ75" s="252"/>
      <c r="AR75" s="252"/>
      <c r="AS75" s="252"/>
      <c r="AT75" s="252"/>
    </row>
    <row r="76" spans="1:46" s="206" customFormat="1">
      <c r="A76" s="266"/>
      <c r="B76" s="266"/>
      <c r="C76" s="266"/>
      <c r="D76" s="266"/>
      <c r="E76" s="266"/>
      <c r="F76" s="266"/>
      <c r="G76" s="266"/>
      <c r="H76" s="266"/>
      <c r="J76" s="252"/>
      <c r="K76" s="252"/>
      <c r="L76" s="252"/>
      <c r="M76" s="254"/>
      <c r="N76" s="254"/>
      <c r="O76" s="254"/>
      <c r="P76" s="208"/>
      <c r="Q76" s="254"/>
      <c r="R76" s="254"/>
      <c r="S76" s="254"/>
      <c r="T76" s="255"/>
      <c r="U76" s="255"/>
      <c r="V76" s="255"/>
      <c r="W76" s="255"/>
      <c r="X76" s="255"/>
      <c r="Y76" s="255"/>
      <c r="Z76" s="255"/>
      <c r="AA76" s="255"/>
      <c r="AB76" s="255"/>
      <c r="AC76" s="256"/>
      <c r="AD76" s="256"/>
      <c r="AE76" s="256"/>
      <c r="AF76" s="256"/>
      <c r="AG76" s="256"/>
      <c r="AH76" s="256"/>
      <c r="AI76" s="256"/>
      <c r="AJ76" s="256"/>
      <c r="AK76" s="256"/>
      <c r="AL76" s="256"/>
      <c r="AM76" s="256"/>
      <c r="AN76" s="252"/>
      <c r="AO76" s="252"/>
      <c r="AP76" s="252"/>
      <c r="AQ76" s="252"/>
      <c r="AR76" s="252"/>
      <c r="AS76" s="252"/>
      <c r="AT76" s="252"/>
    </row>
    <row r="77" spans="1:46" s="206" customFormat="1">
      <c r="A77" s="266"/>
      <c r="B77" s="266"/>
      <c r="C77" s="266"/>
      <c r="D77" s="266"/>
      <c r="E77" s="266"/>
      <c r="F77" s="266"/>
      <c r="G77" s="266"/>
      <c r="H77" s="266"/>
      <c r="J77" s="252"/>
      <c r="K77" s="252"/>
      <c r="L77" s="252"/>
      <c r="M77" s="254"/>
      <c r="N77" s="254"/>
      <c r="O77" s="254"/>
      <c r="P77" s="208"/>
      <c r="Q77" s="254"/>
      <c r="R77" s="254"/>
      <c r="S77" s="254"/>
      <c r="T77" s="255"/>
      <c r="U77" s="255"/>
      <c r="V77" s="255"/>
      <c r="W77" s="255"/>
      <c r="X77" s="255"/>
      <c r="Y77" s="255"/>
      <c r="Z77" s="255"/>
      <c r="AA77" s="255"/>
      <c r="AB77" s="255"/>
      <c r="AC77" s="256"/>
      <c r="AD77" s="256"/>
      <c r="AE77" s="256"/>
      <c r="AF77" s="256"/>
      <c r="AG77" s="256"/>
      <c r="AH77" s="256"/>
      <c r="AI77" s="256"/>
      <c r="AJ77" s="256"/>
      <c r="AK77" s="256"/>
      <c r="AL77" s="256"/>
      <c r="AM77" s="256"/>
      <c r="AN77" s="252"/>
      <c r="AO77" s="252"/>
      <c r="AP77" s="252"/>
      <c r="AQ77" s="252"/>
      <c r="AR77" s="252"/>
      <c r="AS77" s="252"/>
      <c r="AT77" s="252"/>
    </row>
    <row r="78" spans="1:46" s="206" customFormat="1">
      <c r="A78" s="266"/>
      <c r="B78" s="266"/>
      <c r="C78" s="266"/>
      <c r="D78" s="266"/>
      <c r="E78" s="266"/>
      <c r="F78" s="266"/>
      <c r="G78" s="266"/>
      <c r="H78" s="266"/>
      <c r="J78" s="252"/>
      <c r="K78" s="252"/>
      <c r="L78" s="252"/>
      <c r="M78" s="254"/>
      <c r="N78" s="254"/>
      <c r="O78" s="254"/>
      <c r="P78" s="208"/>
      <c r="Q78" s="254"/>
      <c r="R78" s="254"/>
      <c r="S78" s="254"/>
      <c r="T78" s="255"/>
      <c r="U78" s="255"/>
      <c r="V78" s="255"/>
      <c r="W78" s="255"/>
      <c r="X78" s="255"/>
      <c r="Y78" s="255"/>
      <c r="Z78" s="255"/>
      <c r="AA78" s="255"/>
      <c r="AB78" s="255"/>
      <c r="AC78" s="256"/>
      <c r="AD78" s="256"/>
      <c r="AE78" s="256"/>
      <c r="AF78" s="256"/>
      <c r="AG78" s="256"/>
      <c r="AH78" s="256"/>
      <c r="AI78" s="256"/>
      <c r="AJ78" s="256"/>
      <c r="AK78" s="256"/>
      <c r="AL78" s="256"/>
      <c r="AM78" s="256"/>
      <c r="AN78" s="252"/>
      <c r="AO78" s="252"/>
      <c r="AP78" s="252"/>
      <c r="AQ78" s="252"/>
      <c r="AR78" s="252"/>
      <c r="AS78" s="252"/>
      <c r="AT78" s="252"/>
    </row>
    <row r="79" spans="1:46" s="206" customFormat="1">
      <c r="A79" s="266"/>
      <c r="B79" s="266"/>
      <c r="C79" s="266"/>
      <c r="D79" s="266"/>
      <c r="E79" s="266"/>
      <c r="F79" s="266"/>
      <c r="G79" s="266"/>
      <c r="H79" s="266"/>
      <c r="J79" s="252"/>
      <c r="K79" s="252"/>
      <c r="L79" s="252"/>
      <c r="M79" s="254"/>
      <c r="N79" s="254"/>
      <c r="O79" s="254"/>
      <c r="P79" s="208"/>
      <c r="Q79" s="254"/>
      <c r="R79" s="254"/>
      <c r="S79" s="254"/>
      <c r="T79" s="255"/>
      <c r="U79" s="255"/>
      <c r="V79" s="255"/>
      <c r="W79" s="255"/>
      <c r="X79" s="255"/>
      <c r="Y79" s="255"/>
      <c r="Z79" s="255"/>
      <c r="AA79" s="255"/>
      <c r="AB79" s="255"/>
      <c r="AC79" s="256"/>
      <c r="AD79" s="256"/>
      <c r="AE79" s="256"/>
      <c r="AF79" s="256"/>
      <c r="AG79" s="256"/>
      <c r="AH79" s="256"/>
      <c r="AI79" s="256"/>
      <c r="AJ79" s="256"/>
      <c r="AK79" s="256"/>
      <c r="AL79" s="256"/>
      <c r="AM79" s="256"/>
      <c r="AN79" s="252"/>
      <c r="AO79" s="252"/>
      <c r="AP79" s="252"/>
      <c r="AQ79" s="252"/>
      <c r="AR79" s="252"/>
      <c r="AS79" s="252"/>
      <c r="AT79" s="252"/>
    </row>
    <row r="80" spans="1:46" s="206" customFormat="1">
      <c r="A80" s="266"/>
      <c r="B80" s="266"/>
      <c r="C80" s="266"/>
      <c r="D80" s="266"/>
      <c r="E80" s="266"/>
      <c r="F80" s="266"/>
      <c r="G80" s="266"/>
      <c r="H80" s="266"/>
      <c r="J80" s="252"/>
      <c r="K80" s="252"/>
      <c r="L80" s="252"/>
      <c r="M80" s="254"/>
      <c r="N80" s="254"/>
      <c r="O80" s="254"/>
      <c r="P80" s="208"/>
      <c r="Q80" s="254"/>
      <c r="R80" s="254"/>
      <c r="S80" s="254"/>
      <c r="T80" s="255"/>
      <c r="U80" s="255"/>
      <c r="V80" s="255"/>
      <c r="W80" s="255"/>
      <c r="X80" s="255"/>
      <c r="Y80" s="255"/>
      <c r="Z80" s="255"/>
      <c r="AA80" s="255"/>
      <c r="AB80" s="255"/>
      <c r="AC80" s="256"/>
      <c r="AD80" s="256"/>
      <c r="AE80" s="256"/>
      <c r="AF80" s="256"/>
      <c r="AG80" s="256"/>
      <c r="AH80" s="256"/>
      <c r="AI80" s="256"/>
      <c r="AJ80" s="256"/>
      <c r="AK80" s="256"/>
      <c r="AL80" s="256"/>
      <c r="AM80" s="256"/>
      <c r="AN80" s="252"/>
      <c r="AO80" s="252"/>
      <c r="AP80" s="252"/>
      <c r="AQ80" s="252"/>
      <c r="AR80" s="252"/>
      <c r="AS80" s="252"/>
      <c r="AT80" s="252"/>
    </row>
    <row r="81" spans="1:46" s="206" customFormat="1">
      <c r="A81" s="266"/>
      <c r="B81" s="266"/>
      <c r="C81" s="266"/>
      <c r="D81" s="266"/>
      <c r="E81" s="266"/>
      <c r="F81" s="266"/>
      <c r="G81" s="266"/>
      <c r="H81" s="266"/>
      <c r="J81" s="252"/>
      <c r="K81" s="252"/>
      <c r="L81" s="252"/>
      <c r="M81" s="254"/>
      <c r="N81" s="254"/>
      <c r="O81" s="254"/>
      <c r="P81" s="208"/>
      <c r="Q81" s="254"/>
      <c r="R81" s="254"/>
      <c r="S81" s="254"/>
      <c r="T81" s="255"/>
      <c r="U81" s="255"/>
      <c r="V81" s="255"/>
      <c r="W81" s="255"/>
      <c r="X81" s="255"/>
      <c r="Y81" s="255"/>
      <c r="Z81" s="255"/>
      <c r="AA81" s="255"/>
      <c r="AB81" s="255"/>
      <c r="AC81" s="256"/>
      <c r="AD81" s="256"/>
      <c r="AE81" s="256"/>
      <c r="AF81" s="256"/>
      <c r="AG81" s="256"/>
      <c r="AH81" s="256"/>
      <c r="AI81" s="256"/>
      <c r="AJ81" s="256"/>
      <c r="AK81" s="256"/>
      <c r="AL81" s="256"/>
      <c r="AM81" s="256"/>
      <c r="AN81" s="252"/>
      <c r="AO81" s="252"/>
      <c r="AP81" s="252"/>
      <c r="AQ81" s="252"/>
      <c r="AR81" s="252"/>
      <c r="AS81" s="252"/>
      <c r="AT81" s="252"/>
    </row>
    <row r="82" spans="1:46" s="206" customFormat="1">
      <c r="A82" s="266"/>
      <c r="B82" s="266"/>
      <c r="C82" s="266"/>
      <c r="D82" s="266"/>
      <c r="E82" s="266"/>
      <c r="F82" s="266"/>
      <c r="G82" s="266"/>
      <c r="H82" s="266"/>
      <c r="J82" s="252"/>
      <c r="K82" s="252"/>
      <c r="L82" s="252"/>
      <c r="M82" s="254"/>
      <c r="N82" s="254"/>
      <c r="O82" s="254"/>
      <c r="P82" s="208"/>
      <c r="Q82" s="254"/>
      <c r="R82" s="254"/>
      <c r="S82" s="254"/>
      <c r="T82" s="255"/>
      <c r="U82" s="255"/>
      <c r="V82" s="255"/>
      <c r="W82" s="255"/>
      <c r="X82" s="255"/>
      <c r="Y82" s="255"/>
      <c r="Z82" s="255"/>
      <c r="AA82" s="255"/>
      <c r="AB82" s="255"/>
      <c r="AC82" s="256"/>
      <c r="AD82" s="256"/>
      <c r="AE82" s="256"/>
      <c r="AF82" s="256"/>
      <c r="AG82" s="256"/>
      <c r="AH82" s="256"/>
      <c r="AI82" s="256"/>
      <c r="AJ82" s="256"/>
      <c r="AK82" s="256"/>
      <c r="AL82" s="256"/>
      <c r="AM82" s="256"/>
      <c r="AN82" s="252"/>
      <c r="AO82" s="252"/>
      <c r="AP82" s="252"/>
      <c r="AQ82" s="252"/>
      <c r="AR82" s="252"/>
      <c r="AS82" s="252"/>
      <c r="AT82" s="252"/>
    </row>
    <row r="83" spans="1:46" s="206" customFormat="1">
      <c r="A83" s="266"/>
      <c r="B83" s="266"/>
      <c r="C83" s="266"/>
      <c r="D83" s="266"/>
      <c r="E83" s="266"/>
      <c r="F83" s="266"/>
      <c r="G83" s="266"/>
      <c r="H83" s="266"/>
      <c r="J83" s="252"/>
      <c r="K83" s="252"/>
      <c r="L83" s="252"/>
      <c r="M83" s="254"/>
      <c r="N83" s="254"/>
      <c r="O83" s="254"/>
      <c r="P83" s="208"/>
      <c r="Q83" s="254"/>
      <c r="R83" s="254"/>
      <c r="S83" s="254"/>
      <c r="T83" s="255"/>
      <c r="U83" s="255"/>
      <c r="V83" s="255"/>
      <c r="W83" s="255"/>
      <c r="X83" s="255"/>
      <c r="Y83" s="255"/>
      <c r="Z83" s="255"/>
      <c r="AA83" s="255"/>
      <c r="AB83" s="255"/>
      <c r="AC83" s="256"/>
      <c r="AD83" s="256"/>
      <c r="AE83" s="256"/>
      <c r="AF83" s="256"/>
      <c r="AG83" s="256"/>
      <c r="AH83" s="256"/>
      <c r="AI83" s="256"/>
      <c r="AJ83" s="256"/>
      <c r="AK83" s="256"/>
      <c r="AL83" s="256"/>
      <c r="AM83" s="256"/>
      <c r="AN83" s="252"/>
      <c r="AO83" s="252"/>
      <c r="AP83" s="252"/>
      <c r="AQ83" s="252"/>
      <c r="AR83" s="252"/>
      <c r="AS83" s="252"/>
      <c r="AT83" s="252"/>
    </row>
    <row r="84" spans="1:46" s="206" customFormat="1">
      <c r="A84" s="266"/>
      <c r="B84" s="266"/>
      <c r="C84" s="266"/>
      <c r="D84" s="266"/>
      <c r="E84" s="266"/>
      <c r="F84" s="266"/>
      <c r="G84" s="266"/>
      <c r="H84" s="266"/>
      <c r="J84" s="252"/>
      <c r="K84" s="252"/>
      <c r="L84" s="252"/>
      <c r="M84" s="254"/>
      <c r="N84" s="254"/>
      <c r="O84" s="254"/>
      <c r="P84" s="208"/>
      <c r="Q84" s="254"/>
      <c r="R84" s="254"/>
      <c r="S84" s="254"/>
      <c r="T84" s="255"/>
      <c r="U84" s="255"/>
      <c r="V84" s="255"/>
      <c r="W84" s="255"/>
      <c r="X84" s="255"/>
      <c r="Y84" s="255"/>
      <c r="Z84" s="255"/>
      <c r="AA84" s="255"/>
      <c r="AB84" s="255"/>
      <c r="AC84" s="256"/>
      <c r="AD84" s="256"/>
      <c r="AE84" s="256"/>
      <c r="AF84" s="256"/>
      <c r="AG84" s="256"/>
      <c r="AH84" s="256"/>
      <c r="AI84" s="256"/>
      <c r="AJ84" s="256"/>
      <c r="AK84" s="256"/>
      <c r="AL84" s="256"/>
      <c r="AM84" s="256"/>
      <c r="AN84" s="252"/>
      <c r="AO84" s="252"/>
      <c r="AP84" s="252"/>
      <c r="AQ84" s="252"/>
      <c r="AR84" s="252"/>
      <c r="AS84" s="252"/>
      <c r="AT84" s="252"/>
    </row>
    <row r="85" spans="1:46" s="206" customFormat="1">
      <c r="A85" s="266"/>
      <c r="B85" s="266"/>
      <c r="C85" s="266"/>
      <c r="D85" s="266"/>
      <c r="E85" s="266"/>
      <c r="F85" s="266"/>
      <c r="G85" s="266"/>
      <c r="H85" s="266"/>
      <c r="J85" s="252"/>
      <c r="K85" s="252"/>
      <c r="L85" s="252"/>
      <c r="M85" s="254"/>
      <c r="N85" s="254"/>
      <c r="O85" s="254"/>
      <c r="P85" s="208"/>
      <c r="Q85" s="254"/>
      <c r="R85" s="254"/>
      <c r="S85" s="254"/>
      <c r="T85" s="255"/>
      <c r="U85" s="255"/>
      <c r="V85" s="255"/>
      <c r="W85" s="255"/>
      <c r="X85" s="255"/>
      <c r="Y85" s="255"/>
      <c r="Z85" s="255"/>
      <c r="AA85" s="255"/>
      <c r="AB85" s="255"/>
      <c r="AC85" s="256"/>
      <c r="AD85" s="256"/>
      <c r="AE85" s="256"/>
      <c r="AF85" s="256"/>
      <c r="AG85" s="256"/>
      <c r="AH85" s="256"/>
      <c r="AI85" s="256"/>
      <c r="AJ85" s="256"/>
      <c r="AK85" s="256"/>
      <c r="AL85" s="256"/>
      <c r="AM85" s="256"/>
      <c r="AN85" s="252"/>
      <c r="AO85" s="252"/>
      <c r="AP85" s="252"/>
      <c r="AQ85" s="252"/>
      <c r="AR85" s="252"/>
      <c r="AS85" s="252"/>
      <c r="AT85" s="252"/>
    </row>
    <row r="86" spans="1:46" s="206" customFormat="1">
      <c r="A86" s="266"/>
      <c r="B86" s="266"/>
      <c r="C86" s="266"/>
      <c r="D86" s="266"/>
      <c r="E86" s="266"/>
      <c r="F86" s="266"/>
      <c r="G86" s="266"/>
      <c r="H86" s="266"/>
      <c r="J86" s="252"/>
      <c r="K86" s="252"/>
      <c r="L86" s="252"/>
      <c r="M86" s="254"/>
      <c r="N86" s="254"/>
      <c r="O86" s="254"/>
      <c r="P86" s="208"/>
      <c r="Q86" s="254"/>
      <c r="R86" s="254"/>
      <c r="S86" s="254"/>
      <c r="T86" s="255"/>
      <c r="U86" s="255"/>
      <c r="V86" s="255"/>
      <c r="W86" s="255"/>
      <c r="X86" s="255"/>
      <c r="Y86" s="255"/>
      <c r="Z86" s="255"/>
      <c r="AA86" s="255"/>
      <c r="AB86" s="255"/>
      <c r="AC86" s="256"/>
      <c r="AD86" s="256"/>
      <c r="AE86" s="256"/>
      <c r="AF86" s="256"/>
      <c r="AG86" s="256"/>
      <c r="AH86" s="256"/>
      <c r="AI86" s="256"/>
      <c r="AJ86" s="256"/>
      <c r="AK86" s="256"/>
      <c r="AL86" s="256"/>
      <c r="AM86" s="256"/>
      <c r="AN86" s="252"/>
      <c r="AO86" s="252"/>
      <c r="AP86" s="252"/>
      <c r="AQ86" s="252"/>
      <c r="AR86" s="252"/>
      <c r="AS86" s="252"/>
      <c r="AT86" s="252"/>
    </row>
    <row r="87" spans="1:46" s="206" customFormat="1">
      <c r="A87" s="266"/>
      <c r="B87" s="267"/>
      <c r="C87" s="267"/>
      <c r="D87" s="268"/>
      <c r="E87" s="268"/>
      <c r="F87" s="268"/>
      <c r="G87" s="268"/>
      <c r="H87" s="268"/>
      <c r="J87" s="252"/>
      <c r="K87" s="252"/>
      <c r="L87" s="252"/>
      <c r="M87" s="254"/>
      <c r="N87" s="254"/>
      <c r="O87" s="254"/>
      <c r="P87" s="208"/>
      <c r="Q87" s="254"/>
      <c r="R87" s="254"/>
      <c r="S87" s="254"/>
      <c r="T87" s="255"/>
      <c r="U87" s="255"/>
      <c r="V87" s="255"/>
      <c r="W87" s="255"/>
      <c r="X87" s="255"/>
      <c r="Y87" s="255"/>
      <c r="Z87" s="255"/>
      <c r="AA87" s="255"/>
      <c r="AB87" s="255"/>
      <c r="AC87" s="256"/>
      <c r="AD87" s="256"/>
      <c r="AE87" s="256"/>
      <c r="AF87" s="256"/>
      <c r="AG87" s="256"/>
      <c r="AH87" s="256"/>
      <c r="AI87" s="256"/>
      <c r="AJ87" s="256"/>
      <c r="AK87" s="256"/>
      <c r="AL87" s="256"/>
      <c r="AM87" s="256"/>
      <c r="AN87" s="252"/>
      <c r="AO87" s="252"/>
      <c r="AP87" s="252"/>
      <c r="AQ87" s="252"/>
      <c r="AR87" s="252"/>
      <c r="AS87" s="252"/>
      <c r="AT87" s="252"/>
    </row>
    <row r="88" spans="1:46" s="206" customFormat="1">
      <c r="A88" s="266"/>
      <c r="B88" s="267"/>
      <c r="C88" s="267"/>
      <c r="D88" s="268"/>
      <c r="E88" s="268"/>
      <c r="F88" s="268"/>
      <c r="G88" s="268"/>
      <c r="H88" s="268"/>
      <c r="J88" s="252"/>
      <c r="K88" s="252"/>
      <c r="L88" s="252"/>
      <c r="M88" s="254"/>
      <c r="N88" s="254"/>
      <c r="O88" s="254"/>
      <c r="P88" s="208"/>
      <c r="Q88" s="254"/>
      <c r="R88" s="254"/>
      <c r="S88" s="254"/>
      <c r="T88" s="255"/>
      <c r="U88" s="255"/>
      <c r="V88" s="255"/>
      <c r="W88" s="255"/>
      <c r="X88" s="255"/>
      <c r="Y88" s="255"/>
      <c r="Z88" s="255"/>
      <c r="AA88" s="255"/>
      <c r="AB88" s="255"/>
      <c r="AC88" s="256"/>
      <c r="AD88" s="256"/>
      <c r="AE88" s="256"/>
      <c r="AF88" s="256"/>
      <c r="AG88" s="256"/>
      <c r="AH88" s="256"/>
      <c r="AI88" s="256"/>
      <c r="AJ88" s="256"/>
      <c r="AK88" s="256"/>
      <c r="AL88" s="256"/>
      <c r="AM88" s="256"/>
      <c r="AN88" s="252"/>
      <c r="AO88" s="252"/>
      <c r="AP88" s="252"/>
      <c r="AQ88" s="252"/>
      <c r="AR88" s="252"/>
      <c r="AS88" s="252"/>
      <c r="AT88" s="252"/>
    </row>
    <row r="89" spans="1:46" s="206" customFormat="1">
      <c r="A89" s="266"/>
      <c r="B89" s="267"/>
      <c r="C89" s="267"/>
      <c r="D89" s="268"/>
      <c r="E89" s="268"/>
      <c r="F89" s="268"/>
      <c r="G89" s="268"/>
      <c r="H89" s="268"/>
      <c r="J89" s="252"/>
      <c r="K89" s="252"/>
      <c r="L89" s="252"/>
      <c r="M89" s="254"/>
      <c r="N89" s="254"/>
      <c r="O89" s="254"/>
      <c r="P89" s="208"/>
      <c r="Q89" s="254"/>
      <c r="R89" s="254"/>
      <c r="S89" s="254"/>
      <c r="T89" s="255"/>
      <c r="U89" s="255"/>
      <c r="V89" s="255"/>
      <c r="W89" s="255"/>
      <c r="X89" s="255"/>
      <c r="Y89" s="255"/>
      <c r="Z89" s="255"/>
      <c r="AA89" s="255"/>
      <c r="AB89" s="255"/>
      <c r="AC89" s="256"/>
      <c r="AD89" s="256"/>
      <c r="AE89" s="256"/>
      <c r="AF89" s="256"/>
      <c r="AG89" s="256"/>
      <c r="AH89" s="256"/>
      <c r="AI89" s="256"/>
      <c r="AJ89" s="256"/>
      <c r="AK89" s="256"/>
      <c r="AL89" s="256"/>
      <c r="AM89" s="256"/>
      <c r="AN89" s="252"/>
      <c r="AO89" s="252"/>
      <c r="AP89" s="252"/>
      <c r="AQ89" s="252"/>
      <c r="AR89" s="252"/>
      <c r="AS89" s="252"/>
      <c r="AT89" s="252"/>
    </row>
    <row r="90" spans="1:46" s="206" customFormat="1">
      <c r="A90" s="266"/>
      <c r="B90" s="267"/>
      <c r="C90" s="267"/>
      <c r="D90" s="268"/>
      <c r="E90" s="268"/>
      <c r="F90" s="268"/>
      <c r="G90" s="268"/>
      <c r="H90" s="268"/>
      <c r="J90" s="252"/>
      <c r="K90" s="252"/>
      <c r="L90" s="252"/>
      <c r="M90" s="254"/>
      <c r="N90" s="254"/>
      <c r="O90" s="254"/>
      <c r="P90" s="208"/>
      <c r="Q90" s="254"/>
      <c r="R90" s="254"/>
      <c r="S90" s="254"/>
      <c r="T90" s="255"/>
      <c r="U90" s="255"/>
      <c r="V90" s="255"/>
      <c r="W90" s="255"/>
      <c r="X90" s="255"/>
      <c r="Y90" s="255"/>
      <c r="Z90" s="255"/>
      <c r="AA90" s="255"/>
      <c r="AB90" s="255"/>
      <c r="AC90" s="256"/>
      <c r="AD90" s="256"/>
      <c r="AE90" s="256"/>
      <c r="AF90" s="256"/>
      <c r="AG90" s="256"/>
      <c r="AH90" s="256"/>
      <c r="AI90" s="256"/>
      <c r="AJ90" s="256"/>
      <c r="AK90" s="256"/>
      <c r="AL90" s="256"/>
      <c r="AM90" s="256"/>
      <c r="AN90" s="252"/>
      <c r="AO90" s="252"/>
      <c r="AP90" s="252"/>
      <c r="AQ90" s="252"/>
      <c r="AR90" s="252"/>
      <c r="AS90" s="252"/>
      <c r="AT90" s="252"/>
    </row>
    <row r="91" spans="1:46" s="206" customFormat="1">
      <c r="A91" s="266"/>
      <c r="B91" s="267"/>
      <c r="C91" s="267"/>
      <c r="D91" s="268"/>
      <c r="E91" s="268"/>
      <c r="F91" s="268"/>
      <c r="G91" s="268"/>
      <c r="H91" s="268"/>
      <c r="J91" s="252"/>
      <c r="K91" s="252"/>
      <c r="L91" s="252"/>
      <c r="M91" s="254"/>
      <c r="N91" s="254"/>
      <c r="O91" s="254"/>
      <c r="P91" s="208"/>
      <c r="Q91" s="254"/>
      <c r="R91" s="254"/>
      <c r="S91" s="254"/>
      <c r="T91" s="255"/>
      <c r="U91" s="255"/>
      <c r="V91" s="255"/>
      <c r="W91" s="255"/>
      <c r="X91" s="255"/>
      <c r="Y91" s="255"/>
      <c r="Z91" s="255"/>
      <c r="AA91" s="255"/>
      <c r="AB91" s="255"/>
      <c r="AC91" s="256"/>
      <c r="AD91" s="256"/>
      <c r="AE91" s="256"/>
      <c r="AF91" s="256"/>
      <c r="AG91" s="256"/>
      <c r="AH91" s="256"/>
      <c r="AI91" s="256"/>
      <c r="AJ91" s="256"/>
      <c r="AK91" s="256"/>
      <c r="AL91" s="256"/>
      <c r="AM91" s="256"/>
      <c r="AN91" s="252"/>
      <c r="AO91" s="252"/>
      <c r="AP91" s="252"/>
      <c r="AQ91" s="252"/>
      <c r="AR91" s="252"/>
      <c r="AS91" s="252"/>
      <c r="AT91" s="252"/>
    </row>
    <row r="92" spans="1:46" s="206" customFormat="1">
      <c r="A92" s="266"/>
      <c r="B92" s="267"/>
      <c r="C92" s="267"/>
      <c r="D92" s="268"/>
      <c r="E92" s="268"/>
      <c r="F92" s="268"/>
      <c r="G92" s="268"/>
      <c r="H92" s="268"/>
      <c r="J92" s="252"/>
      <c r="K92" s="252"/>
      <c r="L92" s="252"/>
      <c r="M92" s="254"/>
      <c r="N92" s="254"/>
      <c r="O92" s="254"/>
      <c r="P92" s="208"/>
      <c r="Q92" s="254"/>
      <c r="R92" s="254"/>
      <c r="S92" s="254"/>
      <c r="T92" s="255"/>
      <c r="U92" s="255"/>
      <c r="V92" s="255"/>
      <c r="W92" s="255"/>
      <c r="X92" s="255"/>
      <c r="Y92" s="255"/>
      <c r="Z92" s="255"/>
      <c r="AA92" s="255"/>
      <c r="AB92" s="255"/>
      <c r="AC92" s="256"/>
      <c r="AD92" s="256"/>
      <c r="AE92" s="256"/>
      <c r="AF92" s="256"/>
      <c r="AG92" s="256"/>
      <c r="AH92" s="256"/>
      <c r="AI92" s="256"/>
      <c r="AJ92" s="256"/>
      <c r="AK92" s="256"/>
      <c r="AL92" s="256"/>
      <c r="AM92" s="256"/>
      <c r="AN92" s="252"/>
      <c r="AO92" s="252"/>
      <c r="AP92" s="252"/>
      <c r="AQ92" s="252"/>
      <c r="AR92" s="252"/>
      <c r="AS92" s="252"/>
      <c r="AT92" s="252"/>
    </row>
    <row r="93" spans="1:46" s="206" customFormat="1">
      <c r="A93" s="266"/>
      <c r="B93" s="267"/>
      <c r="C93" s="267"/>
      <c r="D93" s="268"/>
      <c r="E93" s="268"/>
      <c r="F93" s="268"/>
      <c r="G93" s="268"/>
      <c r="H93" s="268"/>
      <c r="J93" s="252"/>
      <c r="K93" s="252"/>
      <c r="L93" s="252"/>
      <c r="M93" s="254"/>
      <c r="N93" s="254"/>
      <c r="O93" s="254"/>
      <c r="P93" s="208"/>
      <c r="Q93" s="254"/>
      <c r="R93" s="254"/>
      <c r="S93" s="254"/>
      <c r="T93" s="255"/>
      <c r="U93" s="255"/>
      <c r="V93" s="255"/>
      <c r="W93" s="255"/>
      <c r="X93" s="255"/>
      <c r="Y93" s="255"/>
      <c r="Z93" s="255"/>
      <c r="AA93" s="255"/>
      <c r="AB93" s="255"/>
      <c r="AC93" s="256"/>
      <c r="AD93" s="256"/>
      <c r="AE93" s="256"/>
      <c r="AF93" s="256"/>
      <c r="AG93" s="256"/>
      <c r="AH93" s="256"/>
      <c r="AI93" s="256"/>
      <c r="AJ93" s="256"/>
      <c r="AK93" s="256"/>
      <c r="AL93" s="256"/>
      <c r="AM93" s="256"/>
      <c r="AN93" s="252"/>
      <c r="AO93" s="252"/>
      <c r="AP93" s="252"/>
      <c r="AQ93" s="252"/>
      <c r="AR93" s="252"/>
      <c r="AS93" s="252"/>
      <c r="AT93" s="252"/>
    </row>
    <row r="94" spans="1:46" s="206" customFormat="1">
      <c r="A94" s="266"/>
      <c r="B94" s="267"/>
      <c r="C94" s="267"/>
      <c r="D94" s="268"/>
      <c r="E94" s="268"/>
      <c r="F94" s="268"/>
      <c r="G94" s="268"/>
      <c r="H94" s="268"/>
      <c r="J94" s="252"/>
      <c r="K94" s="252"/>
      <c r="L94" s="252"/>
      <c r="M94" s="254"/>
      <c r="N94" s="254"/>
      <c r="O94" s="254"/>
      <c r="P94" s="208"/>
      <c r="Q94" s="254"/>
      <c r="R94" s="254"/>
      <c r="S94" s="254"/>
      <c r="T94" s="255"/>
      <c r="U94" s="255"/>
      <c r="V94" s="255"/>
      <c r="W94" s="255"/>
      <c r="X94" s="255"/>
      <c r="Y94" s="255"/>
      <c r="Z94" s="255"/>
      <c r="AA94" s="255"/>
      <c r="AB94" s="255"/>
      <c r="AC94" s="256"/>
      <c r="AD94" s="256"/>
      <c r="AE94" s="256"/>
      <c r="AF94" s="256"/>
      <c r="AG94" s="256"/>
      <c r="AH94" s="256"/>
      <c r="AI94" s="256"/>
      <c r="AJ94" s="256"/>
      <c r="AK94" s="256"/>
      <c r="AL94" s="256"/>
      <c r="AM94" s="256"/>
      <c r="AN94" s="252"/>
      <c r="AO94" s="252"/>
      <c r="AP94" s="252"/>
      <c r="AQ94" s="252"/>
      <c r="AR94" s="252"/>
      <c r="AS94" s="252"/>
      <c r="AT94" s="252"/>
    </row>
    <row r="95" spans="1:46" s="206" customFormat="1">
      <c r="A95" s="266"/>
      <c r="B95" s="267"/>
      <c r="C95" s="267"/>
      <c r="D95" s="268"/>
      <c r="E95" s="268"/>
      <c r="F95" s="268"/>
      <c r="G95" s="268"/>
      <c r="H95" s="268"/>
      <c r="J95" s="252"/>
      <c r="K95" s="252"/>
      <c r="L95" s="252"/>
      <c r="M95" s="254"/>
      <c r="N95" s="254"/>
      <c r="O95" s="254"/>
      <c r="P95" s="208"/>
      <c r="Q95" s="254"/>
      <c r="R95" s="254"/>
      <c r="S95" s="254"/>
      <c r="T95" s="255"/>
      <c r="U95" s="255"/>
      <c r="V95" s="255"/>
      <c r="W95" s="255"/>
      <c r="X95" s="255"/>
      <c r="Y95" s="255"/>
      <c r="Z95" s="255"/>
      <c r="AA95" s="255"/>
      <c r="AB95" s="255"/>
      <c r="AC95" s="256"/>
      <c r="AD95" s="256"/>
      <c r="AE95" s="256"/>
      <c r="AF95" s="256"/>
      <c r="AG95" s="256"/>
      <c r="AH95" s="256"/>
      <c r="AI95" s="256"/>
      <c r="AJ95" s="256"/>
      <c r="AK95" s="256"/>
      <c r="AL95" s="256"/>
      <c r="AM95" s="256"/>
      <c r="AN95" s="252"/>
      <c r="AO95" s="252"/>
      <c r="AP95" s="252"/>
      <c r="AQ95" s="252"/>
      <c r="AR95" s="252"/>
      <c r="AS95" s="252"/>
      <c r="AT95" s="252"/>
    </row>
    <row r="96" spans="1:46" s="206" customFormat="1">
      <c r="A96" s="266"/>
      <c r="B96" s="267"/>
      <c r="C96" s="267"/>
      <c r="D96" s="268"/>
      <c r="E96" s="268"/>
      <c r="F96" s="268"/>
      <c r="G96" s="268"/>
      <c r="H96" s="268"/>
      <c r="J96" s="252"/>
      <c r="K96" s="252"/>
      <c r="L96" s="252"/>
      <c r="M96" s="254"/>
      <c r="N96" s="254"/>
      <c r="O96" s="254"/>
      <c r="P96" s="208"/>
      <c r="Q96" s="254"/>
      <c r="R96" s="254"/>
      <c r="S96" s="254"/>
      <c r="T96" s="255"/>
      <c r="U96" s="255"/>
      <c r="V96" s="255"/>
      <c r="W96" s="255"/>
      <c r="X96" s="255"/>
      <c r="Y96" s="255"/>
      <c r="Z96" s="255"/>
      <c r="AA96" s="255"/>
      <c r="AB96" s="255"/>
      <c r="AC96" s="256"/>
      <c r="AD96" s="256"/>
      <c r="AE96" s="256"/>
      <c r="AF96" s="256"/>
      <c r="AG96" s="256"/>
      <c r="AH96" s="256"/>
      <c r="AI96" s="256"/>
      <c r="AJ96" s="256"/>
      <c r="AK96" s="256"/>
      <c r="AL96" s="256"/>
      <c r="AM96" s="256"/>
      <c r="AN96" s="252"/>
      <c r="AO96" s="252"/>
      <c r="AP96" s="252"/>
      <c r="AQ96" s="252"/>
      <c r="AR96" s="252"/>
      <c r="AS96" s="252"/>
      <c r="AT96" s="252"/>
    </row>
    <row r="97" spans="1:46" s="206" customFormat="1">
      <c r="A97" s="266"/>
      <c r="B97" s="267"/>
      <c r="C97" s="267"/>
      <c r="D97" s="268"/>
      <c r="E97" s="268"/>
      <c r="F97" s="268"/>
      <c r="G97" s="268"/>
      <c r="H97" s="268"/>
      <c r="J97" s="252"/>
      <c r="K97" s="252"/>
      <c r="L97" s="252"/>
      <c r="M97" s="254"/>
      <c r="N97" s="254"/>
      <c r="O97" s="254"/>
      <c r="P97" s="208"/>
      <c r="Q97" s="254"/>
      <c r="R97" s="254"/>
      <c r="S97" s="254"/>
      <c r="T97" s="255"/>
      <c r="U97" s="255"/>
      <c r="V97" s="255"/>
      <c r="W97" s="255"/>
      <c r="X97" s="255"/>
      <c r="Y97" s="255"/>
      <c r="Z97" s="255"/>
      <c r="AA97" s="255"/>
      <c r="AB97" s="255"/>
      <c r="AC97" s="256"/>
      <c r="AD97" s="256"/>
      <c r="AE97" s="256"/>
      <c r="AF97" s="256"/>
      <c r="AG97" s="256"/>
      <c r="AH97" s="256"/>
      <c r="AI97" s="256"/>
      <c r="AJ97" s="256"/>
      <c r="AK97" s="256"/>
      <c r="AL97" s="256"/>
      <c r="AM97" s="256"/>
      <c r="AN97" s="252"/>
      <c r="AO97" s="252"/>
      <c r="AP97" s="252"/>
      <c r="AQ97" s="252"/>
      <c r="AR97" s="252"/>
      <c r="AS97" s="252"/>
      <c r="AT97" s="252"/>
    </row>
    <row r="98" spans="1:46" s="206" customFormat="1">
      <c r="A98" s="266"/>
      <c r="B98" s="267"/>
      <c r="C98" s="267"/>
      <c r="D98" s="268"/>
      <c r="E98" s="268"/>
      <c r="F98" s="268"/>
      <c r="G98" s="268"/>
      <c r="H98" s="268"/>
      <c r="J98" s="252"/>
      <c r="K98" s="252"/>
      <c r="L98" s="252"/>
      <c r="M98" s="254"/>
      <c r="N98" s="254"/>
      <c r="O98" s="254"/>
      <c r="P98" s="208"/>
      <c r="Q98" s="254"/>
      <c r="R98" s="254"/>
      <c r="S98" s="254"/>
      <c r="T98" s="255"/>
      <c r="U98" s="255"/>
      <c r="V98" s="255"/>
      <c r="W98" s="255"/>
      <c r="X98" s="255"/>
      <c r="Y98" s="255"/>
      <c r="Z98" s="255"/>
      <c r="AA98" s="255"/>
      <c r="AB98" s="255"/>
      <c r="AC98" s="256"/>
      <c r="AD98" s="256"/>
      <c r="AE98" s="256"/>
      <c r="AF98" s="256"/>
      <c r="AG98" s="256"/>
      <c r="AH98" s="256"/>
      <c r="AI98" s="256"/>
      <c r="AJ98" s="256"/>
      <c r="AK98" s="256"/>
      <c r="AL98" s="256"/>
      <c r="AM98" s="256"/>
      <c r="AN98" s="252"/>
      <c r="AO98" s="252"/>
      <c r="AP98" s="252"/>
      <c r="AQ98" s="252"/>
      <c r="AR98" s="252"/>
      <c r="AS98" s="252"/>
      <c r="AT98" s="252"/>
    </row>
    <row r="99" spans="1:46" s="206" customFormat="1">
      <c r="A99" s="266"/>
      <c r="B99" s="267"/>
      <c r="C99" s="267"/>
      <c r="D99" s="268"/>
      <c r="E99" s="268"/>
      <c r="F99" s="268"/>
      <c r="G99" s="268"/>
      <c r="H99" s="268"/>
      <c r="J99" s="252"/>
      <c r="K99" s="252"/>
      <c r="L99" s="252"/>
      <c r="M99" s="254"/>
      <c r="N99" s="254"/>
      <c r="O99" s="254"/>
      <c r="P99" s="208"/>
      <c r="Q99" s="254"/>
      <c r="R99" s="254"/>
      <c r="S99" s="254"/>
      <c r="T99" s="255"/>
      <c r="U99" s="255"/>
      <c r="V99" s="255"/>
      <c r="W99" s="255"/>
      <c r="X99" s="255"/>
      <c r="Y99" s="255"/>
      <c r="Z99" s="255"/>
      <c r="AA99" s="255"/>
      <c r="AB99" s="255"/>
      <c r="AC99" s="256"/>
      <c r="AD99" s="256"/>
      <c r="AE99" s="256"/>
      <c r="AF99" s="256"/>
      <c r="AG99" s="256"/>
      <c r="AH99" s="256"/>
      <c r="AI99" s="256"/>
      <c r="AJ99" s="256"/>
      <c r="AK99" s="256"/>
      <c r="AL99" s="256"/>
      <c r="AM99" s="256"/>
      <c r="AN99" s="252"/>
      <c r="AO99" s="252"/>
      <c r="AP99" s="252"/>
      <c r="AQ99" s="252"/>
      <c r="AR99" s="252"/>
      <c r="AS99" s="252"/>
      <c r="AT99" s="252"/>
    </row>
    <row r="100" spans="1:46" s="206" customFormat="1">
      <c r="A100" s="266"/>
      <c r="B100" s="267"/>
      <c r="C100" s="267"/>
      <c r="D100" s="268"/>
      <c r="E100" s="268"/>
      <c r="F100" s="268"/>
      <c r="G100" s="268"/>
      <c r="H100" s="268"/>
      <c r="J100" s="252"/>
      <c r="K100" s="252"/>
      <c r="L100" s="252"/>
      <c r="M100" s="254"/>
      <c r="N100" s="254"/>
      <c r="O100" s="254"/>
      <c r="P100" s="208"/>
      <c r="Q100" s="254"/>
      <c r="R100" s="254"/>
      <c r="S100" s="254"/>
      <c r="T100" s="255"/>
      <c r="U100" s="255"/>
      <c r="V100" s="255"/>
      <c r="W100" s="255"/>
      <c r="X100" s="255"/>
      <c r="Y100" s="255"/>
      <c r="Z100" s="255"/>
      <c r="AA100" s="255"/>
      <c r="AB100" s="255"/>
      <c r="AC100" s="256"/>
      <c r="AD100" s="256"/>
      <c r="AE100" s="256"/>
      <c r="AF100" s="256"/>
      <c r="AG100" s="256"/>
      <c r="AH100" s="256"/>
      <c r="AI100" s="256"/>
      <c r="AJ100" s="256"/>
      <c r="AK100" s="256"/>
      <c r="AL100" s="256"/>
      <c r="AM100" s="256"/>
      <c r="AN100" s="252"/>
      <c r="AO100" s="252"/>
      <c r="AP100" s="252"/>
      <c r="AQ100" s="252"/>
      <c r="AR100" s="252"/>
      <c r="AS100" s="252"/>
      <c r="AT100" s="252"/>
    </row>
    <row r="101" spans="1:46" s="206" customFormat="1">
      <c r="A101" s="266"/>
      <c r="B101" s="267"/>
      <c r="C101" s="267"/>
      <c r="D101" s="268"/>
      <c r="E101" s="268"/>
      <c r="F101" s="268"/>
      <c r="G101" s="268"/>
      <c r="H101" s="268"/>
      <c r="J101" s="252"/>
      <c r="K101" s="252"/>
      <c r="L101" s="252"/>
      <c r="M101" s="254"/>
      <c r="N101" s="254"/>
      <c r="O101" s="254"/>
      <c r="P101" s="208"/>
      <c r="Q101" s="254"/>
      <c r="R101" s="254"/>
      <c r="S101" s="254"/>
      <c r="T101" s="255"/>
      <c r="U101" s="255"/>
      <c r="V101" s="255"/>
      <c r="W101" s="255"/>
      <c r="X101" s="255"/>
      <c r="Y101" s="255"/>
      <c r="Z101" s="255"/>
      <c r="AA101" s="255"/>
      <c r="AB101" s="255"/>
      <c r="AC101" s="256"/>
      <c r="AD101" s="256"/>
      <c r="AE101" s="256"/>
      <c r="AF101" s="256"/>
      <c r="AG101" s="256"/>
      <c r="AH101" s="256"/>
      <c r="AI101" s="256"/>
      <c r="AJ101" s="256"/>
      <c r="AK101" s="256"/>
      <c r="AL101" s="256"/>
      <c r="AM101" s="256"/>
      <c r="AN101" s="252"/>
      <c r="AO101" s="252"/>
      <c r="AP101" s="252"/>
      <c r="AQ101" s="252"/>
      <c r="AR101" s="252"/>
      <c r="AS101" s="252"/>
      <c r="AT101" s="252"/>
    </row>
    <row r="102" spans="1:46" s="206" customFormat="1">
      <c r="A102" s="266"/>
      <c r="B102" s="267"/>
      <c r="C102" s="267"/>
      <c r="D102" s="268"/>
      <c r="E102" s="268"/>
      <c r="F102" s="268"/>
      <c r="G102" s="268"/>
      <c r="H102" s="268"/>
      <c r="J102" s="252"/>
      <c r="K102" s="252"/>
      <c r="L102" s="252"/>
      <c r="M102" s="254"/>
      <c r="N102" s="254"/>
      <c r="O102" s="254"/>
      <c r="P102" s="208"/>
      <c r="Q102" s="254"/>
      <c r="R102" s="254"/>
      <c r="S102" s="254"/>
      <c r="T102" s="255"/>
      <c r="U102" s="255"/>
      <c r="V102" s="255"/>
      <c r="W102" s="255"/>
      <c r="X102" s="255"/>
      <c r="Y102" s="255"/>
      <c r="Z102" s="255"/>
      <c r="AA102" s="255"/>
      <c r="AB102" s="255"/>
      <c r="AC102" s="256"/>
      <c r="AD102" s="256"/>
      <c r="AE102" s="256"/>
      <c r="AF102" s="256"/>
      <c r="AG102" s="256"/>
      <c r="AH102" s="256"/>
      <c r="AI102" s="256"/>
      <c r="AJ102" s="256"/>
      <c r="AK102" s="256"/>
      <c r="AL102" s="256"/>
      <c r="AM102" s="256"/>
      <c r="AN102" s="252"/>
      <c r="AO102" s="252"/>
      <c r="AP102" s="252"/>
      <c r="AQ102" s="252"/>
      <c r="AR102" s="252"/>
      <c r="AS102" s="252"/>
      <c r="AT102" s="252"/>
    </row>
    <row r="103" spans="1:46" s="206" customFormat="1">
      <c r="A103" s="266"/>
      <c r="B103" s="267"/>
      <c r="C103" s="267"/>
      <c r="D103" s="268"/>
      <c r="E103" s="268"/>
      <c r="F103" s="268"/>
      <c r="G103" s="268"/>
      <c r="H103" s="268"/>
      <c r="J103" s="252"/>
      <c r="K103" s="252"/>
      <c r="L103" s="252"/>
      <c r="M103" s="254"/>
      <c r="N103" s="254"/>
      <c r="O103" s="254"/>
      <c r="P103" s="208"/>
      <c r="Q103" s="254"/>
      <c r="R103" s="254"/>
      <c r="S103" s="254"/>
      <c r="T103" s="255"/>
      <c r="U103" s="255"/>
      <c r="V103" s="255"/>
      <c r="W103" s="255"/>
      <c r="X103" s="255"/>
      <c r="Y103" s="255"/>
      <c r="Z103" s="255"/>
      <c r="AA103" s="255"/>
      <c r="AB103" s="255"/>
      <c r="AC103" s="256"/>
      <c r="AD103" s="256"/>
      <c r="AE103" s="256"/>
      <c r="AF103" s="256"/>
      <c r="AG103" s="256"/>
      <c r="AH103" s="256"/>
      <c r="AI103" s="256"/>
      <c r="AJ103" s="256"/>
      <c r="AK103" s="256"/>
      <c r="AL103" s="256"/>
      <c r="AM103" s="256"/>
      <c r="AN103" s="252"/>
      <c r="AO103" s="252"/>
      <c r="AP103" s="252"/>
      <c r="AQ103" s="252"/>
      <c r="AR103" s="252"/>
      <c r="AS103" s="252"/>
      <c r="AT103" s="252"/>
    </row>
    <row r="104" spans="1:46" s="206" customFormat="1">
      <c r="A104" s="266"/>
      <c r="B104" s="267"/>
      <c r="C104" s="267"/>
      <c r="D104" s="268"/>
      <c r="E104" s="268"/>
      <c r="F104" s="268"/>
      <c r="G104" s="268"/>
      <c r="H104" s="268"/>
      <c r="J104" s="252"/>
      <c r="K104" s="252"/>
      <c r="L104" s="252"/>
      <c r="M104" s="254"/>
      <c r="N104" s="254"/>
      <c r="O104" s="254"/>
      <c r="P104" s="208"/>
      <c r="Q104" s="254"/>
      <c r="R104" s="254"/>
      <c r="S104" s="254"/>
      <c r="T104" s="255"/>
      <c r="U104" s="255"/>
      <c r="V104" s="255"/>
      <c r="W104" s="255"/>
      <c r="X104" s="255"/>
      <c r="Y104" s="255"/>
      <c r="Z104" s="255"/>
      <c r="AA104" s="255"/>
      <c r="AB104" s="255"/>
      <c r="AC104" s="256"/>
      <c r="AD104" s="256"/>
      <c r="AE104" s="256"/>
      <c r="AF104" s="256"/>
      <c r="AG104" s="256"/>
      <c r="AH104" s="256"/>
      <c r="AI104" s="256"/>
      <c r="AJ104" s="256"/>
      <c r="AK104" s="256"/>
      <c r="AL104" s="256"/>
      <c r="AM104" s="256"/>
      <c r="AN104" s="252"/>
      <c r="AO104" s="252"/>
      <c r="AP104" s="252"/>
      <c r="AQ104" s="252"/>
      <c r="AR104" s="252"/>
      <c r="AS104" s="252"/>
      <c r="AT104" s="252"/>
    </row>
  </sheetData>
  <sheetProtection password="EE4F" sheet="1" selectLockedCells="1"/>
  <customSheetViews>
    <customSheetView guid="{7E37D0FD-9786-4A30-A877-91D7F3F2D059}" scale="115" showPageBreaks="1" showGridLines="0" printArea="1" hiddenColumns="1" view="pageBreakPreview" topLeftCell="A10">
      <selection activeCell="D10" sqref="D10"/>
      <pageMargins left="0.511811023622047" right="0.27559055118110198" top="0.511811023622047" bottom="0.86614173228346503" header="0.23622047244094499" footer="0.23622047244094499"/>
      <printOptions horizontalCentered="1"/>
      <pageSetup paperSize="9" scale="95" fitToHeight="5" orientation="landscape" horizontalDpi="4294967295" verticalDpi="4294967295" r:id="rId1"/>
      <headerFooter alignWithMargins="0">
        <oddFooter>&amp;R&amp;"Book Antiqua,Bold"&amp;10Schedule-2/ Page &amp;P of &amp;N</oddFooter>
      </headerFooter>
    </customSheetView>
    <customSheetView guid="{F9C63928-D54C-449A-864F-E2728613909C}" scale="115" showPageBreaks="1" showGridLines="0" printArea="1" hiddenColumns="1" view="pageBreakPreview" topLeftCell="A23">
      <selection activeCell="G17" sqref="G17"/>
      <pageMargins left="0.511811023622047" right="0.27559055118110198" top="0.511811023622047" bottom="0.86614173228346503" header="0.23622047244094499" footer="0.23622047244094499"/>
      <printOptions horizontalCentered="1"/>
      <pageSetup paperSize="9" scale="95" fitToHeight="5" orientation="landscape" horizontalDpi="4294967295" verticalDpi="4294967295" r:id="rId2"/>
      <headerFooter alignWithMargins="0">
        <oddFooter>&amp;R&amp;"Book Antiqua,Bold"&amp;10Schedule-2/ Page &amp;P of &amp;N</oddFooter>
      </headerFooter>
    </customSheetView>
    <customSheetView guid="{4C2A6BCE-1067-41DA-B8E4-030BD18363EA}" scale="115" showPageBreaks="1" showGridLines="0" printArea="1" hiddenColumns="1" view="pageBreakPreview" topLeftCell="A17">
      <selection activeCell="G17" sqref="G17:G19"/>
      <pageMargins left="0.511811023622047" right="0.27559055118110198" top="0.511811023622047" bottom="0.86614173228346503" header="0.23622047244094499" footer="0.23622047244094499"/>
      <printOptions horizontalCentered="1"/>
      <pageSetup paperSize="9" scale="95" fitToHeight="5" orientation="landscape" horizontalDpi="4294967295" verticalDpi="4294967295" r:id="rId3"/>
      <headerFooter alignWithMargins="0">
        <oddFooter>&amp;R&amp;"Book Antiqua,Bold"&amp;10Schedule-2/ Page &amp;P of &amp;N</oddFooter>
      </headerFooter>
    </customSheetView>
    <customSheetView guid="{521B9B62-B5E4-4E18-A682-03EC47CAA2D7}" scale="115" showPageBreaks="1" showGridLines="0" printArea="1" hiddenColumns="1" view="pageBreakPreview" topLeftCell="A13">
      <selection activeCell="D10" sqref="D10"/>
      <pageMargins left="0.511811023622047" right="0.27559055118110198" top="0.511811023622047" bottom="0.86614173228346503" header="0.23622047244094499" footer="0.23622047244094499"/>
      <printOptions horizontalCentered="1"/>
      <pageSetup paperSize="9" scale="95" fitToHeight="5" orientation="landscape" horizontalDpi="4294967295" verticalDpi="4294967295" r:id="rId4"/>
      <headerFooter alignWithMargins="0">
        <oddFooter>&amp;R&amp;"Book Antiqua,Bold"&amp;10Schedule-2/ Page &amp;P of &amp;N</oddFooter>
      </headerFooter>
    </customSheetView>
  </customSheetViews>
  <mergeCells count="9">
    <mergeCell ref="Y3:Z3"/>
    <mergeCell ref="A5:H5"/>
    <mergeCell ref="A8:E8"/>
    <mergeCell ref="B12:E12"/>
    <mergeCell ref="N14:O14"/>
    <mergeCell ref="Q14:R14"/>
    <mergeCell ref="B11:E11"/>
    <mergeCell ref="A3:H3"/>
    <mergeCell ref="A13:D13"/>
  </mergeCells>
  <conditionalFormatting sqref="G17:G20">
    <cfRule type="expression" dxfId="4" priority="1" stopIfTrue="1">
      <formula>E17&gt;0</formula>
    </cfRule>
  </conditionalFormatting>
  <printOptions horizontalCentered="1"/>
  <pageMargins left="0.511811023622047" right="0.27559055118110198" top="0.511811023622047" bottom="0.86614173228346503" header="0.23622047244094499" footer="0.23622047244094499"/>
  <pageSetup paperSize="9" scale="95" fitToHeight="5" orientation="landscape" horizontalDpi="4294967295" verticalDpi="4294967295" r:id="rId5"/>
  <headerFooter alignWithMargins="0">
    <oddFooter>&amp;R&amp;"Book Antiqua,Bold"&amp;10Schedule-2/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3"/>
  </sheetPr>
  <dimension ref="A1:AT107"/>
  <sheetViews>
    <sheetView showGridLines="0" view="pageBreakPreview" zoomScale="70" zoomScaleSheetLayoutView="70" workbookViewId="0">
      <selection activeCell="J18" sqref="J18:J21"/>
    </sheetView>
  </sheetViews>
  <sheetFormatPr defaultRowHeight="12.75"/>
  <cols>
    <col min="1" max="1" width="8.5" style="225" customWidth="1"/>
    <col min="2" max="2" width="43.125" style="226" customWidth="1"/>
    <col min="3" max="3" width="10.75" style="226" customWidth="1"/>
    <col min="4" max="4" width="7.625" style="227" customWidth="1"/>
    <col min="5" max="5" width="4" style="227" bestFit="1" customWidth="1"/>
    <col min="6" max="6" width="9.75" style="227" bestFit="1" customWidth="1"/>
    <col min="7" max="7" width="11.75" style="227" customWidth="1"/>
    <col min="8" max="8" width="8.75" style="227" customWidth="1"/>
    <col min="9" max="9" width="18.75" style="227" customWidth="1"/>
    <col min="10" max="10" width="18.375" style="227" customWidth="1"/>
    <col min="11" max="11" width="11.25" style="227" customWidth="1"/>
    <col min="12" max="12" width="11.25" style="206" hidden="1" customWidth="1"/>
    <col min="13" max="15" width="11.25" style="252" hidden="1" customWidth="1"/>
    <col min="16" max="18" width="11.25" style="254" hidden="1" customWidth="1"/>
    <col min="19" max="19" width="11.25" style="208" hidden="1" customWidth="1"/>
    <col min="20" max="22" width="11.25" style="254" hidden="1" customWidth="1"/>
    <col min="23" max="25" width="11.25" style="255" hidden="1" customWidth="1"/>
    <col min="26" max="31" width="11.25" style="255" customWidth="1"/>
    <col min="32" max="32" width="11.25" style="256" customWidth="1"/>
    <col min="33" max="42" width="9" style="256"/>
    <col min="43" max="16384" width="9" style="252"/>
  </cols>
  <sheetData>
    <row r="1" spans="1:46" s="207" customFormat="1" ht="18" customHeight="1">
      <c r="A1" s="201" t="str">
        <f>Cover!B3</f>
        <v>ER-II/KOL/CS/I-2597/Rfx-5002001519 DATED 11.01.2021</v>
      </c>
      <c r="B1" s="202"/>
      <c r="C1" s="202"/>
      <c r="D1" s="203"/>
      <c r="E1" s="203"/>
      <c r="F1" s="203"/>
      <c r="G1" s="203"/>
      <c r="H1" s="203"/>
      <c r="I1" s="203"/>
      <c r="J1" s="204"/>
      <c r="K1" s="205" t="s">
        <v>305</v>
      </c>
      <c r="L1" s="206"/>
      <c r="P1" s="208"/>
      <c r="Q1" s="208"/>
      <c r="R1" s="208"/>
      <c r="S1" s="208"/>
      <c r="T1" s="208"/>
      <c r="U1" s="208"/>
      <c r="V1" s="208"/>
      <c r="W1" s="209"/>
      <c r="X1" s="209"/>
      <c r="Y1" s="209"/>
      <c r="Z1" s="209"/>
      <c r="AA1" s="209"/>
      <c r="AB1" s="209"/>
      <c r="AC1" s="209"/>
      <c r="AD1" s="209"/>
      <c r="AE1" s="209"/>
      <c r="AF1" s="206"/>
      <c r="AG1" s="206"/>
      <c r="AH1" s="206"/>
      <c r="AI1" s="206"/>
      <c r="AJ1" s="206"/>
      <c r="AK1" s="206"/>
      <c r="AL1" s="206"/>
      <c r="AM1" s="206"/>
      <c r="AN1" s="206"/>
      <c r="AO1" s="206"/>
      <c r="AP1" s="206"/>
    </row>
    <row r="2" spans="1:46" s="207" customFormat="1" ht="15" customHeight="1">
      <c r="A2" s="210"/>
      <c r="B2" s="211"/>
      <c r="C2" s="211"/>
      <c r="D2" s="212"/>
      <c r="E2" s="212"/>
      <c r="F2" s="212"/>
      <c r="G2" s="212"/>
      <c r="H2" s="212"/>
      <c r="I2" s="212"/>
      <c r="J2" s="213"/>
      <c r="K2" s="213"/>
      <c r="L2" s="214"/>
      <c r="P2" s="208"/>
      <c r="Q2" s="208"/>
      <c r="R2" s="208"/>
      <c r="S2" s="208"/>
      <c r="T2" s="208"/>
      <c r="U2" s="208"/>
      <c r="V2" s="208"/>
      <c r="W2" s="209"/>
      <c r="X2" s="209"/>
      <c r="Y2" s="209"/>
      <c r="Z2" s="209"/>
      <c r="AA2" s="209"/>
      <c r="AB2" s="209"/>
      <c r="AC2" s="209"/>
      <c r="AD2" s="209"/>
      <c r="AE2" s="209"/>
      <c r="AF2" s="206"/>
      <c r="AG2" s="206"/>
      <c r="AH2" s="206"/>
      <c r="AI2" s="206"/>
      <c r="AJ2" s="206"/>
      <c r="AK2" s="206"/>
      <c r="AL2" s="206"/>
      <c r="AM2" s="206"/>
      <c r="AN2" s="206"/>
      <c r="AO2" s="206"/>
      <c r="AP2" s="206"/>
    </row>
    <row r="3" spans="1:46" s="207" customFormat="1">
      <c r="A3" s="483" t="str">
        <f>Cover!$B$2</f>
        <v>Procurement of New Battery Bank sets at Dalkhola and Berhampore substations in ER-II</v>
      </c>
      <c r="B3" s="483"/>
      <c r="C3" s="483"/>
      <c r="D3" s="483"/>
      <c r="E3" s="483"/>
      <c r="F3" s="483"/>
      <c r="G3" s="483"/>
      <c r="H3" s="483"/>
      <c r="I3" s="483"/>
      <c r="J3" s="483"/>
      <c r="K3" s="483"/>
      <c r="L3" s="215"/>
      <c r="M3" s="216"/>
      <c r="N3" s="217"/>
      <c r="O3" s="206"/>
      <c r="P3" s="206" t="s">
        <v>191</v>
      </c>
      <c r="Q3" s="206"/>
      <c r="R3" s="206">
        <f>IF(ISERROR(#REF!/('Sch-5A'!D14+'Sch-5A'!D16+'Sch-5A'!D18)),0,#REF!/( 'Sch-5A'!D14+'Sch-5A'!D16+'Sch-5A'!D18))</f>
        <v>0</v>
      </c>
      <c r="S3" s="206"/>
      <c r="T3" s="218"/>
      <c r="U3" s="219"/>
      <c r="V3" s="219"/>
      <c r="W3" s="219"/>
      <c r="X3" s="209"/>
      <c r="Y3" s="218"/>
      <c r="Z3" s="209"/>
      <c r="AA3" s="209"/>
      <c r="AB3" s="480"/>
      <c r="AC3" s="480"/>
      <c r="AD3" s="209"/>
      <c r="AE3" s="209"/>
      <c r="AF3" s="209"/>
      <c r="AG3" s="209"/>
      <c r="AH3" s="209"/>
      <c r="AI3" s="209"/>
      <c r="AJ3" s="209"/>
      <c r="AK3" s="209"/>
      <c r="AL3" s="209"/>
      <c r="AM3" s="209"/>
      <c r="AN3" s="209"/>
      <c r="AO3" s="209"/>
      <c r="AP3" s="206"/>
      <c r="AQ3" s="206"/>
      <c r="AR3" s="206"/>
      <c r="AS3" s="206"/>
      <c r="AT3" s="206"/>
    </row>
    <row r="4" spans="1:46" s="207" customFormat="1" ht="8.25" customHeight="1">
      <c r="A4" s="286"/>
      <c r="B4" s="286"/>
      <c r="C4" s="295"/>
      <c r="D4" s="286"/>
      <c r="E4" s="286"/>
      <c r="F4" s="286"/>
      <c r="G4" s="286"/>
      <c r="H4" s="286"/>
      <c r="I4" s="286"/>
      <c r="J4" s="286"/>
      <c r="K4" s="286"/>
      <c r="L4" s="215"/>
      <c r="M4" s="216"/>
      <c r="N4" s="217"/>
      <c r="O4" s="206"/>
      <c r="P4" s="206"/>
      <c r="Q4" s="206"/>
      <c r="R4" s="206"/>
      <c r="S4" s="206"/>
      <c r="T4" s="218"/>
      <c r="U4" s="219"/>
      <c r="V4" s="219"/>
      <c r="W4" s="219"/>
      <c r="X4" s="209"/>
      <c r="Y4" s="218"/>
      <c r="Z4" s="209"/>
      <c r="AA4" s="209"/>
      <c r="AB4" s="284"/>
      <c r="AC4" s="284"/>
      <c r="AD4" s="209"/>
      <c r="AE4" s="209"/>
      <c r="AF4" s="209"/>
      <c r="AG4" s="209"/>
      <c r="AH4" s="209"/>
      <c r="AI4" s="209"/>
      <c r="AJ4" s="209"/>
      <c r="AK4" s="209"/>
      <c r="AL4" s="209"/>
      <c r="AM4" s="209"/>
      <c r="AN4" s="209"/>
      <c r="AO4" s="209"/>
      <c r="AP4" s="206"/>
      <c r="AQ4" s="206"/>
      <c r="AR4" s="206"/>
      <c r="AS4" s="206"/>
      <c r="AT4" s="206"/>
    </row>
    <row r="5" spans="1:46" s="207" customFormat="1" ht="21.95" customHeight="1">
      <c r="A5" s="481" t="s">
        <v>349</v>
      </c>
      <c r="B5" s="481"/>
      <c r="C5" s="481"/>
      <c r="D5" s="481"/>
      <c r="E5" s="481"/>
      <c r="F5" s="481"/>
      <c r="G5" s="481"/>
      <c r="H5" s="481"/>
      <c r="I5" s="481"/>
      <c r="J5" s="481"/>
      <c r="K5" s="481"/>
      <c r="L5" s="222"/>
      <c r="P5" s="223" t="s">
        <v>192</v>
      </c>
      <c r="Q5" s="208"/>
      <c r="R5" s="224" t="e">
        <f>#REF!</f>
        <v>#REF!</v>
      </c>
      <c r="S5" s="208"/>
      <c r="T5" s="208"/>
      <c r="U5" s="208"/>
      <c r="V5" s="208"/>
      <c r="W5" s="209"/>
      <c r="X5" s="209"/>
      <c r="Y5" s="209"/>
      <c r="Z5" s="209"/>
      <c r="AA5" s="209"/>
      <c r="AB5" s="209"/>
      <c r="AC5" s="209"/>
      <c r="AD5" s="209"/>
      <c r="AE5" s="209"/>
      <c r="AF5" s="206"/>
      <c r="AG5" s="206"/>
      <c r="AH5" s="206"/>
      <c r="AI5" s="206"/>
      <c r="AJ5" s="206"/>
      <c r="AK5" s="206"/>
      <c r="AL5" s="206"/>
      <c r="AM5" s="206"/>
      <c r="AN5" s="206"/>
      <c r="AO5" s="206"/>
      <c r="AP5" s="206"/>
    </row>
    <row r="6" spans="1:46" s="207" customFormat="1" ht="15" customHeight="1">
      <c r="A6" s="225"/>
      <c r="B6" s="226"/>
      <c r="C6" s="226"/>
      <c r="D6" s="227"/>
      <c r="E6" s="227"/>
      <c r="F6" s="227"/>
      <c r="G6" s="227"/>
      <c r="H6" s="227"/>
      <c r="I6" s="227"/>
      <c r="J6" s="227"/>
      <c r="K6" s="213"/>
      <c r="L6" s="214"/>
      <c r="P6" s="223" t="s">
        <v>193</v>
      </c>
      <c r="Q6" s="208"/>
      <c r="R6" s="224">
        <f>IF(ISERROR(#REF!/#REF!),0,#REF! /#REF!)</f>
        <v>0</v>
      </c>
      <c r="S6" s="208"/>
      <c r="T6" s="208"/>
      <c r="U6" s="208"/>
      <c r="V6" s="208"/>
      <c r="W6" s="209"/>
      <c r="X6" s="209"/>
      <c r="Y6" s="209"/>
      <c r="Z6" s="209"/>
      <c r="AA6" s="209"/>
      <c r="AB6" s="209"/>
      <c r="AC6" s="209"/>
      <c r="AD6" s="209"/>
      <c r="AE6" s="209"/>
      <c r="AF6" s="206"/>
      <c r="AG6" s="206"/>
      <c r="AH6" s="206"/>
      <c r="AI6" s="206"/>
      <c r="AJ6" s="206"/>
      <c r="AK6" s="206"/>
      <c r="AL6" s="206"/>
      <c r="AM6" s="206"/>
      <c r="AN6" s="206"/>
      <c r="AO6" s="206"/>
      <c r="AP6" s="206"/>
    </row>
    <row r="7" spans="1:46" s="207" customFormat="1" ht="18" customHeight="1">
      <c r="A7" s="228"/>
      <c r="B7" s="229"/>
      <c r="C7" s="229"/>
      <c r="D7" s="229"/>
      <c r="E7" s="229"/>
      <c r="F7" s="229"/>
      <c r="G7" s="229"/>
      <c r="H7" s="229"/>
      <c r="I7" s="230" t="s">
        <v>215</v>
      </c>
      <c r="K7" s="213"/>
      <c r="L7" s="231"/>
      <c r="P7" s="223" t="s">
        <v>195</v>
      </c>
      <c r="Q7" s="208"/>
      <c r="R7" s="224" t="e">
        <f>#REF!</f>
        <v>#REF!</v>
      </c>
      <c r="S7" s="208"/>
      <c r="T7" s="208"/>
      <c r="U7" s="208"/>
      <c r="V7" s="208"/>
      <c r="W7" s="209"/>
      <c r="X7" s="209"/>
      <c r="Y7" s="209"/>
      <c r="Z7" s="209"/>
      <c r="AA7" s="209"/>
      <c r="AB7" s="209"/>
      <c r="AC7" s="209"/>
      <c r="AD7" s="209"/>
      <c r="AE7" s="209"/>
      <c r="AF7" s="206"/>
      <c r="AG7" s="206"/>
      <c r="AH7" s="206"/>
      <c r="AI7" s="206"/>
      <c r="AJ7" s="206"/>
      <c r="AK7" s="206"/>
      <c r="AL7" s="206"/>
      <c r="AM7" s="206"/>
      <c r="AN7" s="206"/>
      <c r="AO7" s="206"/>
      <c r="AP7" s="206"/>
    </row>
    <row r="8" spans="1:46" s="207" customFormat="1" ht="15.75">
      <c r="A8" s="482" t="s">
        <v>283</v>
      </c>
      <c r="B8" s="482"/>
      <c r="C8" s="482"/>
      <c r="D8" s="482"/>
      <c r="E8" s="482"/>
      <c r="F8" s="285"/>
      <c r="G8" s="285"/>
      <c r="H8" s="285"/>
      <c r="I8" s="311" t="s">
        <v>327</v>
      </c>
      <c r="J8" s="70"/>
      <c r="K8" s="70"/>
      <c r="L8" s="70"/>
      <c r="P8" s="223" t="s">
        <v>194</v>
      </c>
      <c r="Q8" s="208"/>
      <c r="R8" s="235" t="e">
        <f>SUM(R3:R7)</f>
        <v>#REF!</v>
      </c>
      <c r="S8" s="208"/>
      <c r="T8" s="208"/>
      <c r="U8" s="208"/>
      <c r="V8" s="208"/>
      <c r="W8" s="209"/>
      <c r="X8" s="209"/>
      <c r="Y8" s="209"/>
      <c r="Z8" s="209"/>
      <c r="AA8" s="209"/>
      <c r="AB8" s="209"/>
      <c r="AC8" s="209"/>
      <c r="AD8" s="209"/>
      <c r="AE8" s="209"/>
      <c r="AF8" s="206"/>
      <c r="AG8" s="206"/>
      <c r="AH8" s="206"/>
      <c r="AI8" s="206"/>
      <c r="AJ8" s="206"/>
      <c r="AK8" s="206"/>
      <c r="AL8" s="206"/>
      <c r="AM8" s="206"/>
      <c r="AN8" s="206"/>
      <c r="AO8" s="206"/>
      <c r="AP8" s="206"/>
    </row>
    <row r="9" spans="1:46" s="207" customFormat="1" ht="18" customHeight="1">
      <c r="A9" s="236" t="s">
        <v>216</v>
      </c>
      <c r="B9" s="479">
        <f>'Names of Bidder'!D7</f>
        <v>0</v>
      </c>
      <c r="C9" s="479"/>
      <c r="D9" s="479"/>
      <c r="E9" s="479"/>
      <c r="F9" s="283"/>
      <c r="G9" s="283"/>
      <c r="H9" s="283"/>
      <c r="I9" s="311" t="s">
        <v>328</v>
      </c>
      <c r="J9" s="70"/>
      <c r="K9" s="70"/>
      <c r="L9" s="70"/>
      <c r="P9" s="208"/>
      <c r="Q9" s="208"/>
      <c r="R9" s="208"/>
      <c r="S9" s="208"/>
      <c r="T9" s="208"/>
      <c r="U9" s="208"/>
      <c r="V9" s="208"/>
      <c r="W9" s="209"/>
      <c r="X9" s="209"/>
      <c r="Y9" s="209"/>
      <c r="Z9" s="209"/>
      <c r="AA9" s="209"/>
      <c r="AB9" s="209"/>
      <c r="AC9" s="209"/>
      <c r="AD9" s="209"/>
      <c r="AE9" s="209"/>
      <c r="AF9" s="206"/>
      <c r="AG9" s="206"/>
      <c r="AH9" s="206"/>
      <c r="AI9" s="206"/>
      <c r="AJ9" s="206"/>
      <c r="AK9" s="206"/>
      <c r="AL9" s="206"/>
      <c r="AM9" s="206"/>
      <c r="AN9" s="206"/>
      <c r="AO9" s="206"/>
      <c r="AP9" s="206"/>
    </row>
    <row r="10" spans="1:46" s="207" customFormat="1" ht="18" customHeight="1">
      <c r="A10" s="236" t="s">
        <v>217</v>
      </c>
      <c r="B10" s="479">
        <f>'Names of Bidder'!D8</f>
        <v>0</v>
      </c>
      <c r="C10" s="479"/>
      <c r="D10" s="479"/>
      <c r="E10" s="479"/>
      <c r="F10" s="283"/>
      <c r="G10" s="283"/>
      <c r="H10" s="283"/>
      <c r="I10" s="311" t="s">
        <v>329</v>
      </c>
      <c r="J10" s="70"/>
      <c r="K10" s="70"/>
      <c r="L10" s="70"/>
      <c r="P10" s="208"/>
      <c r="Q10" s="208"/>
      <c r="R10" s="208"/>
      <c r="S10" s="208"/>
      <c r="T10" s="208"/>
      <c r="U10" s="208"/>
      <c r="V10" s="208"/>
      <c r="W10" s="209"/>
      <c r="X10" s="209"/>
      <c r="Y10" s="209"/>
      <c r="Z10" s="209"/>
      <c r="AA10" s="209"/>
      <c r="AB10" s="209"/>
      <c r="AC10" s="209"/>
      <c r="AD10" s="209"/>
      <c r="AE10" s="209"/>
      <c r="AF10" s="206"/>
      <c r="AG10" s="206"/>
      <c r="AH10" s="206"/>
      <c r="AI10" s="206"/>
      <c r="AJ10" s="206"/>
      <c r="AK10" s="206"/>
      <c r="AL10" s="206"/>
      <c r="AM10" s="206"/>
      <c r="AN10" s="206"/>
      <c r="AO10" s="206"/>
      <c r="AP10" s="206"/>
    </row>
    <row r="11" spans="1:46" s="207" customFormat="1" ht="18" customHeight="1">
      <c r="A11" s="238"/>
      <c r="B11" s="479">
        <f>'Names of Bidder'!D10</f>
        <v>0</v>
      </c>
      <c r="C11" s="479"/>
      <c r="D11" s="479"/>
      <c r="E11" s="479"/>
      <c r="F11" s="283"/>
      <c r="G11" s="283"/>
      <c r="H11" s="283"/>
      <c r="I11" s="311" t="s">
        <v>330</v>
      </c>
      <c r="J11" s="70"/>
      <c r="K11" s="70"/>
      <c r="L11" s="70"/>
      <c r="P11" s="223" t="s">
        <v>170</v>
      </c>
      <c r="Q11" s="208"/>
      <c r="R11" s="224" t="e">
        <f>#REF!</f>
        <v>#REF!</v>
      </c>
      <c r="S11" s="208"/>
      <c r="T11" s="208"/>
      <c r="U11" s="208"/>
      <c r="V11" s="208"/>
      <c r="W11" s="209"/>
      <c r="X11" s="209"/>
      <c r="Y11" s="209"/>
      <c r="Z11" s="209"/>
      <c r="AA11" s="209"/>
      <c r="AB11" s="209"/>
      <c r="AC11" s="209"/>
      <c r="AD11" s="209"/>
      <c r="AE11" s="209"/>
      <c r="AF11" s="206"/>
      <c r="AG11" s="206"/>
      <c r="AH11" s="206"/>
      <c r="AI11" s="206"/>
      <c r="AJ11" s="206"/>
      <c r="AK11" s="206"/>
      <c r="AL11" s="206"/>
      <c r="AM11" s="206"/>
      <c r="AN11" s="206"/>
      <c r="AO11" s="206"/>
      <c r="AP11" s="206"/>
    </row>
    <row r="12" spans="1:46" s="207" customFormat="1" ht="18" customHeight="1">
      <c r="A12" s="238"/>
      <c r="B12" s="479">
        <f>'Names of Bidder'!D10</f>
        <v>0</v>
      </c>
      <c r="C12" s="479"/>
      <c r="D12" s="479"/>
      <c r="E12" s="479"/>
      <c r="F12" s="283"/>
      <c r="G12" s="283"/>
      <c r="H12" s="283"/>
      <c r="I12" s="311" t="s">
        <v>331</v>
      </c>
      <c r="J12" s="70"/>
      <c r="K12" s="70"/>
      <c r="L12" s="70"/>
      <c r="P12" s="223"/>
      <c r="Q12" s="208"/>
      <c r="R12" s="224"/>
      <c r="S12" s="208"/>
      <c r="T12" s="208"/>
      <c r="U12" s="208"/>
      <c r="V12" s="208"/>
      <c r="W12" s="209"/>
      <c r="X12" s="209"/>
      <c r="Y12" s="209"/>
      <c r="Z12" s="209"/>
      <c r="AA12" s="209"/>
      <c r="AB12" s="209"/>
      <c r="AC12" s="209"/>
      <c r="AD12" s="209"/>
      <c r="AE12" s="209"/>
      <c r="AF12" s="206"/>
      <c r="AG12" s="206"/>
      <c r="AH12" s="206"/>
      <c r="AI12" s="206"/>
      <c r="AJ12" s="206"/>
      <c r="AK12" s="206"/>
      <c r="AL12" s="206"/>
      <c r="AM12" s="206"/>
      <c r="AN12" s="206"/>
      <c r="AO12" s="206"/>
      <c r="AP12" s="206"/>
    </row>
    <row r="13" spans="1:46" s="207" customFormat="1" ht="18">
      <c r="A13" s="486" t="s">
        <v>346</v>
      </c>
      <c r="B13" s="486"/>
      <c r="C13" s="294"/>
      <c r="D13" s="283"/>
      <c r="E13" s="283"/>
      <c r="F13" s="283"/>
      <c r="G13" s="283"/>
      <c r="H13" s="283"/>
      <c r="I13" s="283"/>
      <c r="J13" s="233"/>
      <c r="K13" s="213"/>
      <c r="L13" s="234"/>
      <c r="P13" s="223"/>
      <c r="Q13" s="208"/>
      <c r="R13" s="224"/>
      <c r="S13" s="208"/>
      <c r="T13" s="208"/>
      <c r="U13" s="208"/>
      <c r="V13" s="208"/>
      <c r="W13" s="209"/>
      <c r="X13" s="209"/>
      <c r="Y13" s="209"/>
      <c r="Z13" s="209"/>
      <c r="AA13" s="209"/>
      <c r="AB13" s="209"/>
      <c r="AC13" s="209"/>
      <c r="AD13" s="209"/>
      <c r="AE13" s="209"/>
      <c r="AF13" s="206"/>
      <c r="AG13" s="206"/>
      <c r="AH13" s="206"/>
      <c r="AI13" s="206"/>
      <c r="AJ13" s="206"/>
      <c r="AK13" s="206"/>
      <c r="AL13" s="206"/>
      <c r="AM13" s="206"/>
      <c r="AN13" s="206"/>
      <c r="AO13" s="206"/>
      <c r="AP13" s="206"/>
    </row>
    <row r="14" spans="1:46" s="207" customFormat="1" ht="13.5" thickBot="1">
      <c r="A14" s="238"/>
      <c r="B14" s="239"/>
      <c r="C14" s="239"/>
      <c r="D14" s="239"/>
      <c r="E14" s="239"/>
      <c r="F14" s="239"/>
      <c r="G14" s="239"/>
      <c r="H14" s="239"/>
      <c r="I14" s="239"/>
      <c r="J14" s="239"/>
      <c r="K14" s="205" t="s">
        <v>169</v>
      </c>
      <c r="L14" s="240"/>
      <c r="P14" s="208"/>
      <c r="Q14" s="478" t="s">
        <v>171</v>
      </c>
      <c r="R14" s="478"/>
      <c r="S14" s="241" t="s">
        <v>173</v>
      </c>
      <c r="T14" s="478" t="s">
        <v>172</v>
      </c>
      <c r="U14" s="478"/>
      <c r="V14" s="208"/>
      <c r="W14" s="209"/>
      <c r="X14" s="209"/>
      <c r="Y14" s="209"/>
      <c r="Z14" s="209"/>
      <c r="AA14" s="209"/>
      <c r="AB14" s="209"/>
      <c r="AC14" s="209"/>
      <c r="AD14" s="209"/>
      <c r="AE14" s="209"/>
      <c r="AF14" s="206"/>
      <c r="AG14" s="206"/>
      <c r="AH14" s="206"/>
      <c r="AI14" s="206"/>
      <c r="AJ14" s="206"/>
      <c r="AK14" s="206"/>
      <c r="AL14" s="206"/>
      <c r="AM14" s="206"/>
      <c r="AN14" s="206"/>
      <c r="AO14" s="206"/>
      <c r="AP14" s="206"/>
    </row>
    <row r="15" spans="1:46" s="207" customFormat="1" ht="168" customHeight="1">
      <c r="A15" s="242" t="s">
        <v>198</v>
      </c>
      <c r="B15" s="242" t="s">
        <v>201</v>
      </c>
      <c r="C15" s="242" t="s">
        <v>314</v>
      </c>
      <c r="D15" s="243" t="s">
        <v>197</v>
      </c>
      <c r="E15" s="243" t="s">
        <v>196</v>
      </c>
      <c r="F15" s="244" t="s">
        <v>262</v>
      </c>
      <c r="G15" s="336" t="s">
        <v>381</v>
      </c>
      <c r="H15" s="244" t="s">
        <v>263</v>
      </c>
      <c r="I15" s="244" t="s">
        <v>265</v>
      </c>
      <c r="J15" s="245" t="s">
        <v>325</v>
      </c>
      <c r="K15" s="246" t="s">
        <v>324</v>
      </c>
      <c r="L15" s="209"/>
      <c r="P15" s="208"/>
      <c r="Q15" s="247" t="s">
        <v>202</v>
      </c>
      <c r="R15" s="247" t="s">
        <v>218</v>
      </c>
      <c r="S15" s="241"/>
      <c r="T15" s="247" t="s">
        <v>202</v>
      </c>
      <c r="U15" s="247" t="s">
        <v>218</v>
      </c>
      <c r="V15" s="208"/>
      <c r="W15" s="209"/>
      <c r="X15" s="209"/>
      <c r="Y15" s="209"/>
      <c r="Z15" s="209"/>
      <c r="AA15" s="209"/>
      <c r="AB15" s="209"/>
      <c r="AC15" s="209"/>
      <c r="AD15" s="209"/>
      <c r="AE15" s="209"/>
      <c r="AF15" s="206"/>
      <c r="AG15" s="206"/>
      <c r="AH15" s="206"/>
      <c r="AI15" s="206"/>
      <c r="AJ15" s="206"/>
      <c r="AK15" s="206"/>
      <c r="AL15" s="206"/>
      <c r="AM15" s="206"/>
      <c r="AN15" s="206"/>
      <c r="AO15" s="206"/>
      <c r="AP15" s="206"/>
    </row>
    <row r="16" spans="1:46" s="207" customFormat="1" ht="18" customHeight="1">
      <c r="A16" s="269">
        <v>1</v>
      </c>
      <c r="B16" s="269">
        <v>2</v>
      </c>
      <c r="C16" s="269" t="s">
        <v>368</v>
      </c>
      <c r="D16" s="269">
        <v>3</v>
      </c>
      <c r="E16" s="269">
        <v>4</v>
      </c>
      <c r="F16" s="244">
        <v>5</v>
      </c>
      <c r="G16" s="244">
        <v>6</v>
      </c>
      <c r="H16" s="244">
        <v>7</v>
      </c>
      <c r="I16" s="269">
        <v>8</v>
      </c>
      <c r="J16" s="270">
        <v>9</v>
      </c>
      <c r="K16" s="269" t="s">
        <v>312</v>
      </c>
      <c r="L16" s="248"/>
      <c r="N16" s="291">
        <f>+Discount!L20</f>
        <v>0</v>
      </c>
      <c r="P16" s="208"/>
      <c r="Q16" s="249">
        <v>5</v>
      </c>
      <c r="R16" s="249" t="s">
        <v>219</v>
      </c>
      <c r="S16" s="241"/>
      <c r="T16" s="249">
        <v>5</v>
      </c>
      <c r="U16" s="249" t="s">
        <v>219</v>
      </c>
      <c r="V16" s="208"/>
      <c r="W16" s="209"/>
      <c r="X16" s="209"/>
      <c r="Y16" s="209"/>
      <c r="Z16" s="209"/>
      <c r="AA16" s="209"/>
      <c r="AB16" s="209"/>
      <c r="AC16" s="209"/>
      <c r="AD16" s="209"/>
      <c r="AE16" s="209"/>
      <c r="AF16" s="206"/>
      <c r="AG16" s="206"/>
      <c r="AH16" s="206"/>
      <c r="AI16" s="206"/>
      <c r="AJ16" s="206"/>
      <c r="AK16" s="206"/>
      <c r="AL16" s="206"/>
      <c r="AM16" s="206"/>
      <c r="AN16" s="206"/>
      <c r="AO16" s="206"/>
      <c r="AP16" s="206"/>
    </row>
    <row r="17" spans="1:42" s="207" customFormat="1" ht="33.75" customHeight="1">
      <c r="A17" s="269"/>
      <c r="B17" s="289" t="s">
        <v>323</v>
      </c>
      <c r="C17" s="289"/>
      <c r="D17" s="269"/>
      <c r="E17" s="269"/>
      <c r="F17" s="244"/>
      <c r="G17" s="244"/>
      <c r="H17" s="244"/>
      <c r="I17" s="269"/>
      <c r="J17" s="270"/>
      <c r="K17" s="269"/>
      <c r="L17" s="248"/>
      <c r="P17" s="208"/>
      <c r="Q17" s="249"/>
      <c r="R17" s="249"/>
      <c r="S17" s="241"/>
      <c r="T17" s="249"/>
      <c r="U17" s="249"/>
      <c r="V17" s="208"/>
      <c r="W17" s="209"/>
      <c r="X17" s="209"/>
      <c r="Y17" s="209"/>
      <c r="Z17" s="209"/>
      <c r="AA17" s="209"/>
      <c r="AB17" s="209"/>
      <c r="AC17" s="209"/>
      <c r="AD17" s="209"/>
      <c r="AE17" s="209"/>
      <c r="AF17" s="206"/>
      <c r="AG17" s="206"/>
      <c r="AH17" s="206"/>
      <c r="AI17" s="206"/>
      <c r="AJ17" s="206"/>
      <c r="AK17" s="206"/>
      <c r="AL17" s="206"/>
      <c r="AM17" s="206"/>
      <c r="AN17" s="206"/>
      <c r="AO17" s="206"/>
      <c r="AP17" s="206"/>
    </row>
    <row r="18" spans="1:42" s="251" customFormat="1" ht="30">
      <c r="A18" s="271">
        <v>1</v>
      </c>
      <c r="B18" s="320" t="s">
        <v>378</v>
      </c>
      <c r="C18" s="321" t="s">
        <v>342</v>
      </c>
      <c r="D18" s="313">
        <v>2</v>
      </c>
      <c r="E18" s="296" t="s">
        <v>341</v>
      </c>
      <c r="F18" s="312">
        <v>998736</v>
      </c>
      <c r="G18" s="385"/>
      <c r="H18" s="274">
        <v>0.18</v>
      </c>
      <c r="I18" s="282"/>
      <c r="J18" s="253"/>
      <c r="K18" s="250" t="str">
        <f>IF(J18=0, "Included", IF(ISERROR(D18*J18), J18, D18*J18))</f>
        <v>Included</v>
      </c>
      <c r="L18" s="251">
        <f>IF(I18="",H18,I18)</f>
        <v>0.18</v>
      </c>
      <c r="N18" s="252" t="str">
        <f>IF(J18=0,"Included",IF(ISERROR(K18*L18*(1-N$16)),J18,K18*L18*(1-N$16)))</f>
        <v>Included</v>
      </c>
    </row>
    <row r="19" spans="1:42" s="251" customFormat="1" ht="30">
      <c r="A19" s="271">
        <v>2</v>
      </c>
      <c r="B19" s="320" t="s">
        <v>379</v>
      </c>
      <c r="C19" s="321" t="s">
        <v>342</v>
      </c>
      <c r="D19" s="313">
        <v>2</v>
      </c>
      <c r="E19" s="296" t="s">
        <v>341</v>
      </c>
      <c r="F19" s="312">
        <v>998736</v>
      </c>
      <c r="G19" s="385"/>
      <c r="H19" s="274">
        <v>0.18</v>
      </c>
      <c r="I19" s="282"/>
      <c r="J19" s="253"/>
      <c r="K19" s="250" t="str">
        <f>IF(J19=0, "Included", IF(ISERROR(D19*J19), J19, D19*J19))</f>
        <v>Included</v>
      </c>
      <c r="L19" s="251">
        <f t="shared" ref="L19:L21" si="0">IF(I19="",H19,I19)</f>
        <v>0.18</v>
      </c>
      <c r="N19" s="252"/>
    </row>
    <row r="20" spans="1:42" s="251" customFormat="1" ht="30">
      <c r="A20" s="271">
        <v>3</v>
      </c>
      <c r="B20" s="320" t="s">
        <v>380</v>
      </c>
      <c r="C20" s="321" t="s">
        <v>338</v>
      </c>
      <c r="D20" s="313">
        <v>2</v>
      </c>
      <c r="E20" s="296" t="s">
        <v>341</v>
      </c>
      <c r="F20" s="312">
        <v>998736</v>
      </c>
      <c r="G20" s="385"/>
      <c r="H20" s="274">
        <v>0.18</v>
      </c>
      <c r="I20" s="282"/>
      <c r="J20" s="253"/>
      <c r="K20" s="250" t="str">
        <f t="shared" ref="K20:K21" si="1">IF(J20=0, "Included", IF(ISERROR(D20*J20), J20, D20*J20))</f>
        <v>Included</v>
      </c>
      <c r="L20" s="251">
        <f t="shared" si="0"/>
        <v>0.18</v>
      </c>
      <c r="N20" s="252"/>
    </row>
    <row r="21" spans="1:42" s="251" customFormat="1" ht="30">
      <c r="A21" s="271">
        <v>4</v>
      </c>
      <c r="B21" s="320" t="s">
        <v>379</v>
      </c>
      <c r="C21" s="321" t="s">
        <v>338</v>
      </c>
      <c r="D21" s="313">
        <v>2</v>
      </c>
      <c r="E21" s="296" t="s">
        <v>341</v>
      </c>
      <c r="F21" s="312">
        <v>998736</v>
      </c>
      <c r="G21" s="385"/>
      <c r="H21" s="274">
        <v>0.18</v>
      </c>
      <c r="I21" s="282"/>
      <c r="J21" s="253"/>
      <c r="K21" s="250" t="str">
        <f t="shared" si="1"/>
        <v>Included</v>
      </c>
      <c r="L21" s="251">
        <f t="shared" si="0"/>
        <v>0.18</v>
      </c>
      <c r="N21" s="252"/>
    </row>
    <row r="22" spans="1:42">
      <c r="A22" s="275"/>
      <c r="B22" s="288" t="s">
        <v>320</v>
      </c>
      <c r="C22" s="288"/>
      <c r="D22" s="276"/>
      <c r="E22" s="277"/>
      <c r="F22" s="277"/>
      <c r="G22" s="277"/>
      <c r="H22" s="277"/>
      <c r="I22" s="277"/>
      <c r="J22" s="277"/>
      <c r="K22" s="277">
        <f>SUM(K18:K21)</f>
        <v>0</v>
      </c>
      <c r="L22" s="214"/>
      <c r="N22" s="252">
        <f>SUM(N18:N18)</f>
        <v>0</v>
      </c>
    </row>
    <row r="23" spans="1:42">
      <c r="A23" s="275"/>
      <c r="B23" s="288" t="s">
        <v>321</v>
      </c>
      <c r="C23" s="288"/>
      <c r="D23" s="276"/>
      <c r="E23" s="276"/>
      <c r="F23" s="278"/>
      <c r="G23" s="278"/>
      <c r="H23" s="278"/>
      <c r="I23" s="278"/>
      <c r="J23" s="277"/>
      <c r="K23" s="277">
        <f>SUMPRODUCT(L18:L21,K18:K21)</f>
        <v>0</v>
      </c>
      <c r="L23" s="214"/>
    </row>
    <row r="24" spans="1:42">
      <c r="A24" s="279"/>
      <c r="B24" s="288" t="s">
        <v>322</v>
      </c>
      <c r="C24" s="288"/>
      <c r="D24" s="280"/>
      <c r="E24" s="280"/>
      <c r="F24" s="280"/>
      <c r="G24" s="280"/>
      <c r="H24" s="280"/>
      <c r="I24" s="280"/>
      <c r="J24" s="280"/>
      <c r="K24" s="281">
        <f>K22+K23</f>
        <v>0</v>
      </c>
    </row>
    <row r="25" spans="1:42" ht="27.95" customHeight="1"/>
    <row r="26" spans="1:42" ht="27.95" customHeight="1">
      <c r="A26" s="257" t="s">
        <v>220</v>
      </c>
      <c r="B26" s="258">
        <f>'Names of Bidder'!D20</f>
        <v>0</v>
      </c>
      <c r="C26" s="258"/>
      <c r="D26" s="259"/>
      <c r="E26" s="260"/>
      <c r="F26" s="260"/>
      <c r="G26" s="260"/>
      <c r="H26" s="260"/>
      <c r="I26" s="260"/>
      <c r="J26" s="213"/>
      <c r="K26" s="213"/>
    </row>
    <row r="27" spans="1:42" ht="27.95" customHeight="1">
      <c r="A27" s="257" t="s">
        <v>221</v>
      </c>
      <c r="B27" s="258">
        <f>'Names of Bidder'!D21</f>
        <v>0</v>
      </c>
      <c r="C27" s="258"/>
      <c r="D27" s="213"/>
      <c r="F27" s="261"/>
      <c r="G27" s="261"/>
      <c r="H27" s="261"/>
      <c r="I27" s="261" t="s">
        <v>222</v>
      </c>
      <c r="J27" s="262">
        <f>'Names of Bidder'!D17</f>
        <v>0</v>
      </c>
      <c r="K27" s="213"/>
    </row>
    <row r="28" spans="1:42" ht="27.95" customHeight="1">
      <c r="A28" s="263"/>
      <c r="B28" s="264"/>
      <c r="C28" s="264"/>
      <c r="D28" s="265"/>
      <c r="F28" s="261"/>
      <c r="G28" s="261"/>
      <c r="H28" s="261"/>
      <c r="I28" s="261" t="s">
        <v>223</v>
      </c>
      <c r="J28" s="262">
        <f>'Names of Bidder'!D18</f>
        <v>0</v>
      </c>
      <c r="K28" s="265"/>
    </row>
    <row r="29" spans="1:42" ht="27.95" customHeight="1">
      <c r="A29" s="257"/>
      <c r="B29" s="258"/>
      <c r="C29" s="258"/>
      <c r="D29" s="259"/>
      <c r="E29" s="261"/>
      <c r="F29" s="261"/>
      <c r="G29" s="261"/>
      <c r="H29" s="261"/>
      <c r="I29" s="261"/>
      <c r="J29" s="213"/>
      <c r="K29" s="213"/>
    </row>
    <row r="67" spans="1:46" s="206" customFormat="1">
      <c r="A67" s="266"/>
      <c r="B67" s="266"/>
      <c r="C67" s="266"/>
      <c r="D67" s="266"/>
      <c r="E67" s="266"/>
      <c r="F67" s="266"/>
      <c r="G67" s="266"/>
      <c r="H67" s="266"/>
      <c r="I67" s="266"/>
      <c r="J67" s="266"/>
      <c r="K67" s="266"/>
      <c r="M67" s="252"/>
      <c r="N67" s="252"/>
      <c r="O67" s="252"/>
      <c r="P67" s="254"/>
      <c r="Q67" s="254"/>
      <c r="R67" s="254"/>
      <c r="S67" s="208"/>
      <c r="T67" s="254"/>
      <c r="U67" s="254"/>
      <c r="V67" s="254"/>
      <c r="W67" s="255"/>
      <c r="X67" s="255"/>
      <c r="Y67" s="255"/>
      <c r="Z67" s="255"/>
      <c r="AA67" s="255"/>
      <c r="AB67" s="255"/>
      <c r="AC67" s="255"/>
      <c r="AD67" s="255"/>
      <c r="AE67" s="255"/>
      <c r="AF67" s="256"/>
      <c r="AG67" s="256"/>
      <c r="AH67" s="256"/>
      <c r="AI67" s="256"/>
      <c r="AJ67" s="256"/>
      <c r="AK67" s="256"/>
      <c r="AL67" s="256"/>
      <c r="AM67" s="256"/>
      <c r="AN67" s="256"/>
      <c r="AO67" s="256"/>
      <c r="AP67" s="256"/>
      <c r="AQ67" s="252"/>
      <c r="AR67" s="252"/>
      <c r="AS67" s="252"/>
      <c r="AT67" s="252"/>
    </row>
    <row r="68" spans="1:46" s="206" customFormat="1">
      <c r="A68" s="266"/>
      <c r="B68" s="266"/>
      <c r="C68" s="266"/>
      <c r="D68" s="266"/>
      <c r="E68" s="266"/>
      <c r="F68" s="266"/>
      <c r="G68" s="266"/>
      <c r="H68" s="266"/>
      <c r="I68" s="266"/>
      <c r="J68" s="266"/>
      <c r="K68" s="266"/>
      <c r="M68" s="252"/>
      <c r="N68" s="252"/>
      <c r="O68" s="252"/>
      <c r="P68" s="254"/>
      <c r="Q68" s="254"/>
      <c r="R68" s="254"/>
      <c r="S68" s="208"/>
      <c r="T68" s="254"/>
      <c r="U68" s="254"/>
      <c r="V68" s="254"/>
      <c r="W68" s="255"/>
      <c r="X68" s="255"/>
      <c r="Y68" s="255"/>
      <c r="Z68" s="255"/>
      <c r="AA68" s="255"/>
      <c r="AB68" s="255"/>
      <c r="AC68" s="255"/>
      <c r="AD68" s="255"/>
      <c r="AE68" s="255"/>
      <c r="AF68" s="256"/>
      <c r="AG68" s="256"/>
      <c r="AH68" s="256"/>
      <c r="AI68" s="256"/>
      <c r="AJ68" s="256"/>
      <c r="AK68" s="256"/>
      <c r="AL68" s="256"/>
      <c r="AM68" s="256"/>
      <c r="AN68" s="256"/>
      <c r="AO68" s="256"/>
      <c r="AP68" s="256"/>
      <c r="AQ68" s="252"/>
      <c r="AR68" s="252"/>
      <c r="AS68" s="252"/>
      <c r="AT68" s="252"/>
    </row>
    <row r="69" spans="1:46" s="206" customFormat="1">
      <c r="A69" s="266"/>
      <c r="B69" s="266"/>
      <c r="C69" s="266"/>
      <c r="D69" s="266"/>
      <c r="E69" s="266"/>
      <c r="F69" s="266"/>
      <c r="G69" s="266"/>
      <c r="H69" s="266"/>
      <c r="I69" s="266"/>
      <c r="J69" s="266"/>
      <c r="K69" s="266"/>
      <c r="M69" s="252"/>
      <c r="N69" s="252"/>
      <c r="O69" s="252"/>
      <c r="P69" s="254"/>
      <c r="Q69" s="254"/>
      <c r="R69" s="254"/>
      <c r="S69" s="208"/>
      <c r="T69" s="254"/>
      <c r="U69" s="254"/>
      <c r="V69" s="254"/>
      <c r="W69" s="255"/>
      <c r="X69" s="255"/>
      <c r="Y69" s="255"/>
      <c r="Z69" s="255"/>
      <c r="AA69" s="255"/>
      <c r="AB69" s="255"/>
      <c r="AC69" s="255"/>
      <c r="AD69" s="255"/>
      <c r="AE69" s="255"/>
      <c r="AF69" s="256"/>
      <c r="AG69" s="256"/>
      <c r="AH69" s="256"/>
      <c r="AI69" s="256"/>
      <c r="AJ69" s="256"/>
      <c r="AK69" s="256"/>
      <c r="AL69" s="256"/>
      <c r="AM69" s="256"/>
      <c r="AN69" s="256"/>
      <c r="AO69" s="256"/>
      <c r="AP69" s="256"/>
      <c r="AQ69" s="252"/>
      <c r="AR69" s="252"/>
      <c r="AS69" s="252"/>
      <c r="AT69" s="252"/>
    </row>
    <row r="70" spans="1:46" s="206" customFormat="1">
      <c r="A70" s="266"/>
      <c r="B70" s="266"/>
      <c r="C70" s="266"/>
      <c r="D70" s="266"/>
      <c r="E70" s="266"/>
      <c r="F70" s="266"/>
      <c r="G70" s="266"/>
      <c r="H70" s="266"/>
      <c r="I70" s="266"/>
      <c r="J70" s="266"/>
      <c r="K70" s="266"/>
      <c r="M70" s="252"/>
      <c r="N70" s="252"/>
      <c r="O70" s="252"/>
      <c r="P70" s="254"/>
      <c r="Q70" s="254"/>
      <c r="R70" s="254"/>
      <c r="S70" s="208"/>
      <c r="T70" s="254"/>
      <c r="U70" s="254"/>
      <c r="V70" s="254"/>
      <c r="W70" s="255"/>
      <c r="X70" s="255"/>
      <c r="Y70" s="255"/>
      <c r="Z70" s="255"/>
      <c r="AA70" s="255"/>
      <c r="AB70" s="255"/>
      <c r="AC70" s="255"/>
      <c r="AD70" s="255"/>
      <c r="AE70" s="255"/>
      <c r="AF70" s="256"/>
      <c r="AG70" s="256"/>
      <c r="AH70" s="256"/>
      <c r="AI70" s="256"/>
      <c r="AJ70" s="256"/>
      <c r="AK70" s="256"/>
      <c r="AL70" s="256"/>
      <c r="AM70" s="256"/>
      <c r="AN70" s="256"/>
      <c r="AO70" s="256"/>
      <c r="AP70" s="256"/>
      <c r="AQ70" s="252"/>
      <c r="AR70" s="252"/>
      <c r="AS70" s="252"/>
      <c r="AT70" s="252"/>
    </row>
    <row r="71" spans="1:46" s="206" customFormat="1">
      <c r="A71" s="266"/>
      <c r="B71" s="266"/>
      <c r="C71" s="266"/>
      <c r="D71" s="266"/>
      <c r="E71" s="266"/>
      <c r="F71" s="266"/>
      <c r="G71" s="266"/>
      <c r="H71" s="266"/>
      <c r="I71" s="266"/>
      <c r="J71" s="266"/>
      <c r="K71" s="266"/>
      <c r="M71" s="252"/>
      <c r="N71" s="252"/>
      <c r="O71" s="252"/>
      <c r="P71" s="254"/>
      <c r="Q71" s="254"/>
      <c r="R71" s="254"/>
      <c r="S71" s="208"/>
      <c r="T71" s="254"/>
      <c r="U71" s="254"/>
      <c r="V71" s="254"/>
      <c r="W71" s="255"/>
      <c r="X71" s="255"/>
      <c r="Y71" s="255"/>
      <c r="Z71" s="255"/>
      <c r="AA71" s="255"/>
      <c r="AB71" s="255"/>
      <c r="AC71" s="255"/>
      <c r="AD71" s="255"/>
      <c r="AE71" s="255"/>
      <c r="AF71" s="256"/>
      <c r="AG71" s="256"/>
      <c r="AH71" s="256"/>
      <c r="AI71" s="256"/>
      <c r="AJ71" s="256"/>
      <c r="AK71" s="256"/>
      <c r="AL71" s="256"/>
      <c r="AM71" s="256"/>
      <c r="AN71" s="256"/>
      <c r="AO71" s="256"/>
      <c r="AP71" s="256"/>
      <c r="AQ71" s="252"/>
      <c r="AR71" s="252"/>
      <c r="AS71" s="252"/>
      <c r="AT71" s="252"/>
    </row>
    <row r="72" spans="1:46" s="206" customFormat="1">
      <c r="A72" s="266"/>
      <c r="B72" s="266"/>
      <c r="C72" s="266"/>
      <c r="D72" s="266"/>
      <c r="E72" s="266"/>
      <c r="F72" s="266"/>
      <c r="G72" s="266"/>
      <c r="H72" s="266"/>
      <c r="I72" s="266"/>
      <c r="J72" s="266"/>
      <c r="K72" s="266"/>
      <c r="M72" s="252"/>
      <c r="N72" s="252"/>
      <c r="O72" s="252"/>
      <c r="P72" s="254"/>
      <c r="Q72" s="254"/>
      <c r="R72" s="254"/>
      <c r="S72" s="208"/>
      <c r="T72" s="254"/>
      <c r="U72" s="254"/>
      <c r="V72" s="254"/>
      <c r="W72" s="255"/>
      <c r="X72" s="255"/>
      <c r="Y72" s="255"/>
      <c r="Z72" s="255"/>
      <c r="AA72" s="255"/>
      <c r="AB72" s="255"/>
      <c r="AC72" s="255"/>
      <c r="AD72" s="255"/>
      <c r="AE72" s="255"/>
      <c r="AF72" s="256"/>
      <c r="AG72" s="256"/>
      <c r="AH72" s="256"/>
      <c r="AI72" s="256"/>
      <c r="AJ72" s="256"/>
      <c r="AK72" s="256"/>
      <c r="AL72" s="256"/>
      <c r="AM72" s="256"/>
      <c r="AN72" s="256"/>
      <c r="AO72" s="256"/>
      <c r="AP72" s="256"/>
      <c r="AQ72" s="252"/>
      <c r="AR72" s="252"/>
      <c r="AS72" s="252"/>
      <c r="AT72" s="252"/>
    </row>
    <row r="73" spans="1:46" s="206" customFormat="1">
      <c r="A73" s="266"/>
      <c r="B73" s="266"/>
      <c r="C73" s="266"/>
      <c r="D73" s="266"/>
      <c r="E73" s="266"/>
      <c r="F73" s="266"/>
      <c r="G73" s="266"/>
      <c r="H73" s="266"/>
      <c r="I73" s="266"/>
      <c r="J73" s="266"/>
      <c r="K73" s="266"/>
      <c r="M73" s="252"/>
      <c r="N73" s="252"/>
      <c r="O73" s="252"/>
      <c r="P73" s="254"/>
      <c r="Q73" s="254"/>
      <c r="R73" s="254"/>
      <c r="S73" s="208"/>
      <c r="T73" s="254"/>
      <c r="U73" s="254"/>
      <c r="V73" s="254"/>
      <c r="W73" s="255"/>
      <c r="X73" s="255"/>
      <c r="Y73" s="255"/>
      <c r="Z73" s="255"/>
      <c r="AA73" s="255"/>
      <c r="AB73" s="255"/>
      <c r="AC73" s="255"/>
      <c r="AD73" s="255"/>
      <c r="AE73" s="255"/>
      <c r="AF73" s="256"/>
      <c r="AG73" s="256"/>
      <c r="AH73" s="256"/>
      <c r="AI73" s="256"/>
      <c r="AJ73" s="256"/>
      <c r="AK73" s="256"/>
      <c r="AL73" s="256"/>
      <c r="AM73" s="256"/>
      <c r="AN73" s="256"/>
      <c r="AO73" s="256"/>
      <c r="AP73" s="256"/>
      <c r="AQ73" s="252"/>
      <c r="AR73" s="252"/>
      <c r="AS73" s="252"/>
      <c r="AT73" s="252"/>
    </row>
    <row r="74" spans="1:46" s="206" customFormat="1">
      <c r="A74" s="266"/>
      <c r="B74" s="266"/>
      <c r="C74" s="266"/>
      <c r="D74" s="266"/>
      <c r="E74" s="266"/>
      <c r="F74" s="266"/>
      <c r="G74" s="266"/>
      <c r="H74" s="266"/>
      <c r="I74" s="266"/>
      <c r="J74" s="266"/>
      <c r="K74" s="266"/>
      <c r="M74" s="252"/>
      <c r="N74" s="252"/>
      <c r="O74" s="252"/>
      <c r="P74" s="254"/>
      <c r="Q74" s="254"/>
      <c r="R74" s="254"/>
      <c r="S74" s="208"/>
      <c r="T74" s="254"/>
      <c r="U74" s="254"/>
      <c r="V74" s="254"/>
      <c r="W74" s="255"/>
      <c r="X74" s="255"/>
      <c r="Y74" s="255"/>
      <c r="Z74" s="255"/>
      <c r="AA74" s="255"/>
      <c r="AB74" s="255"/>
      <c r="AC74" s="255"/>
      <c r="AD74" s="255"/>
      <c r="AE74" s="255"/>
      <c r="AF74" s="256"/>
      <c r="AG74" s="256"/>
      <c r="AH74" s="256"/>
      <c r="AI74" s="256"/>
      <c r="AJ74" s="256"/>
      <c r="AK74" s="256"/>
      <c r="AL74" s="256"/>
      <c r="AM74" s="256"/>
      <c r="AN74" s="256"/>
      <c r="AO74" s="256"/>
      <c r="AP74" s="256"/>
      <c r="AQ74" s="252"/>
      <c r="AR74" s="252"/>
      <c r="AS74" s="252"/>
      <c r="AT74" s="252"/>
    </row>
    <row r="75" spans="1:46" s="206" customFormat="1">
      <c r="A75" s="266"/>
      <c r="B75" s="266"/>
      <c r="C75" s="266"/>
      <c r="D75" s="266"/>
      <c r="E75" s="266"/>
      <c r="F75" s="266"/>
      <c r="G75" s="266"/>
      <c r="H75" s="266"/>
      <c r="I75" s="266"/>
      <c r="J75" s="266"/>
      <c r="K75" s="266"/>
      <c r="M75" s="252"/>
      <c r="N75" s="252"/>
      <c r="O75" s="252"/>
      <c r="P75" s="254"/>
      <c r="Q75" s="254"/>
      <c r="R75" s="254"/>
      <c r="S75" s="208"/>
      <c r="T75" s="254"/>
      <c r="U75" s="254"/>
      <c r="V75" s="254"/>
      <c r="W75" s="255"/>
      <c r="X75" s="255"/>
      <c r="Y75" s="255"/>
      <c r="Z75" s="255"/>
      <c r="AA75" s="255"/>
      <c r="AB75" s="255"/>
      <c r="AC75" s="255"/>
      <c r="AD75" s="255"/>
      <c r="AE75" s="255"/>
      <c r="AF75" s="256"/>
      <c r="AG75" s="256"/>
      <c r="AH75" s="256"/>
      <c r="AI75" s="256"/>
      <c r="AJ75" s="256"/>
      <c r="AK75" s="256"/>
      <c r="AL75" s="256"/>
      <c r="AM75" s="256"/>
      <c r="AN75" s="256"/>
      <c r="AO75" s="256"/>
      <c r="AP75" s="256"/>
      <c r="AQ75" s="252"/>
      <c r="AR75" s="252"/>
      <c r="AS75" s="252"/>
      <c r="AT75" s="252"/>
    </row>
    <row r="76" spans="1:46" s="206" customFormat="1">
      <c r="A76" s="266"/>
      <c r="B76" s="266"/>
      <c r="C76" s="266"/>
      <c r="D76" s="266"/>
      <c r="E76" s="266"/>
      <c r="F76" s="266"/>
      <c r="G76" s="266"/>
      <c r="H76" s="266"/>
      <c r="I76" s="266"/>
      <c r="J76" s="266"/>
      <c r="K76" s="266"/>
      <c r="M76" s="252"/>
      <c r="N76" s="252"/>
      <c r="O76" s="252"/>
      <c r="P76" s="254"/>
      <c r="Q76" s="254"/>
      <c r="R76" s="254"/>
      <c r="S76" s="208"/>
      <c r="T76" s="254"/>
      <c r="U76" s="254"/>
      <c r="V76" s="254"/>
      <c r="W76" s="255"/>
      <c r="X76" s="255"/>
      <c r="Y76" s="255"/>
      <c r="Z76" s="255"/>
      <c r="AA76" s="255"/>
      <c r="AB76" s="255"/>
      <c r="AC76" s="255"/>
      <c r="AD76" s="255"/>
      <c r="AE76" s="255"/>
      <c r="AF76" s="256"/>
      <c r="AG76" s="256"/>
      <c r="AH76" s="256"/>
      <c r="AI76" s="256"/>
      <c r="AJ76" s="256"/>
      <c r="AK76" s="256"/>
      <c r="AL76" s="256"/>
      <c r="AM76" s="256"/>
      <c r="AN76" s="256"/>
      <c r="AO76" s="256"/>
      <c r="AP76" s="256"/>
      <c r="AQ76" s="252"/>
      <c r="AR76" s="252"/>
      <c r="AS76" s="252"/>
      <c r="AT76" s="252"/>
    </row>
    <row r="77" spans="1:46" s="206" customFormat="1">
      <c r="A77" s="266"/>
      <c r="B77" s="266"/>
      <c r="C77" s="266"/>
      <c r="D77" s="266"/>
      <c r="E77" s="266"/>
      <c r="F77" s="266"/>
      <c r="G77" s="266"/>
      <c r="H77" s="266"/>
      <c r="I77" s="266"/>
      <c r="J77" s="266"/>
      <c r="K77" s="266"/>
      <c r="M77" s="252"/>
      <c r="N77" s="252"/>
      <c r="O77" s="252"/>
      <c r="P77" s="254"/>
      <c r="Q77" s="254"/>
      <c r="R77" s="254"/>
      <c r="S77" s="208"/>
      <c r="T77" s="254"/>
      <c r="U77" s="254"/>
      <c r="V77" s="254"/>
      <c r="W77" s="255"/>
      <c r="X77" s="255"/>
      <c r="Y77" s="255"/>
      <c r="Z77" s="255"/>
      <c r="AA77" s="255"/>
      <c r="AB77" s="255"/>
      <c r="AC77" s="255"/>
      <c r="AD77" s="255"/>
      <c r="AE77" s="255"/>
      <c r="AF77" s="256"/>
      <c r="AG77" s="256"/>
      <c r="AH77" s="256"/>
      <c r="AI77" s="256"/>
      <c r="AJ77" s="256"/>
      <c r="AK77" s="256"/>
      <c r="AL77" s="256"/>
      <c r="AM77" s="256"/>
      <c r="AN77" s="256"/>
      <c r="AO77" s="256"/>
      <c r="AP77" s="256"/>
      <c r="AQ77" s="252"/>
      <c r="AR77" s="252"/>
      <c r="AS77" s="252"/>
      <c r="AT77" s="252"/>
    </row>
    <row r="78" spans="1:46" s="206" customFormat="1">
      <c r="A78" s="266"/>
      <c r="B78" s="266"/>
      <c r="C78" s="266"/>
      <c r="D78" s="266"/>
      <c r="E78" s="266"/>
      <c r="F78" s="266"/>
      <c r="G78" s="266"/>
      <c r="H78" s="266"/>
      <c r="I78" s="266"/>
      <c r="J78" s="266"/>
      <c r="K78" s="266"/>
      <c r="M78" s="252"/>
      <c r="N78" s="252"/>
      <c r="O78" s="252"/>
      <c r="P78" s="254"/>
      <c r="Q78" s="254"/>
      <c r="R78" s="254"/>
      <c r="S78" s="208"/>
      <c r="T78" s="254"/>
      <c r="U78" s="254"/>
      <c r="V78" s="254"/>
      <c r="W78" s="255"/>
      <c r="X78" s="255"/>
      <c r="Y78" s="255"/>
      <c r="Z78" s="255"/>
      <c r="AA78" s="255"/>
      <c r="AB78" s="255"/>
      <c r="AC78" s="255"/>
      <c r="AD78" s="255"/>
      <c r="AE78" s="255"/>
      <c r="AF78" s="256"/>
      <c r="AG78" s="256"/>
      <c r="AH78" s="256"/>
      <c r="AI78" s="256"/>
      <c r="AJ78" s="256"/>
      <c r="AK78" s="256"/>
      <c r="AL78" s="256"/>
      <c r="AM78" s="256"/>
      <c r="AN78" s="256"/>
      <c r="AO78" s="256"/>
      <c r="AP78" s="256"/>
      <c r="AQ78" s="252"/>
      <c r="AR78" s="252"/>
      <c r="AS78" s="252"/>
      <c r="AT78" s="252"/>
    </row>
    <row r="79" spans="1:46" s="206" customFormat="1">
      <c r="A79" s="266"/>
      <c r="B79" s="266"/>
      <c r="C79" s="266"/>
      <c r="D79" s="266"/>
      <c r="E79" s="266"/>
      <c r="F79" s="266"/>
      <c r="G79" s="266"/>
      <c r="H79" s="266"/>
      <c r="I79" s="266"/>
      <c r="J79" s="266"/>
      <c r="K79" s="266"/>
      <c r="M79" s="252"/>
      <c r="N79" s="252"/>
      <c r="O79" s="252"/>
      <c r="P79" s="254"/>
      <c r="Q79" s="254"/>
      <c r="R79" s="254"/>
      <c r="S79" s="208"/>
      <c r="T79" s="254"/>
      <c r="U79" s="254"/>
      <c r="V79" s="254"/>
      <c r="W79" s="255"/>
      <c r="X79" s="255"/>
      <c r="Y79" s="255"/>
      <c r="Z79" s="255"/>
      <c r="AA79" s="255"/>
      <c r="AB79" s="255"/>
      <c r="AC79" s="255"/>
      <c r="AD79" s="255"/>
      <c r="AE79" s="255"/>
      <c r="AF79" s="256"/>
      <c r="AG79" s="256"/>
      <c r="AH79" s="256"/>
      <c r="AI79" s="256"/>
      <c r="AJ79" s="256"/>
      <c r="AK79" s="256"/>
      <c r="AL79" s="256"/>
      <c r="AM79" s="256"/>
      <c r="AN79" s="256"/>
      <c r="AO79" s="256"/>
      <c r="AP79" s="256"/>
      <c r="AQ79" s="252"/>
      <c r="AR79" s="252"/>
      <c r="AS79" s="252"/>
      <c r="AT79" s="252"/>
    </row>
    <row r="80" spans="1:46" s="206" customFormat="1">
      <c r="A80" s="266"/>
      <c r="B80" s="266"/>
      <c r="C80" s="266"/>
      <c r="D80" s="266"/>
      <c r="E80" s="266"/>
      <c r="F80" s="266"/>
      <c r="G80" s="266"/>
      <c r="H80" s="266"/>
      <c r="I80" s="266"/>
      <c r="J80" s="266"/>
      <c r="K80" s="266"/>
      <c r="M80" s="252"/>
      <c r="N80" s="252"/>
      <c r="O80" s="252"/>
      <c r="P80" s="254"/>
      <c r="Q80" s="254"/>
      <c r="R80" s="254"/>
      <c r="S80" s="208"/>
      <c r="T80" s="254"/>
      <c r="U80" s="254"/>
      <c r="V80" s="254"/>
      <c r="W80" s="255"/>
      <c r="X80" s="255"/>
      <c r="Y80" s="255"/>
      <c r="Z80" s="255"/>
      <c r="AA80" s="255"/>
      <c r="AB80" s="255"/>
      <c r="AC80" s="255"/>
      <c r="AD80" s="255"/>
      <c r="AE80" s="255"/>
      <c r="AF80" s="256"/>
      <c r="AG80" s="256"/>
      <c r="AH80" s="256"/>
      <c r="AI80" s="256"/>
      <c r="AJ80" s="256"/>
      <c r="AK80" s="256"/>
      <c r="AL80" s="256"/>
      <c r="AM80" s="256"/>
      <c r="AN80" s="256"/>
      <c r="AO80" s="256"/>
      <c r="AP80" s="256"/>
      <c r="AQ80" s="252"/>
      <c r="AR80" s="252"/>
      <c r="AS80" s="252"/>
      <c r="AT80" s="252"/>
    </row>
    <row r="81" spans="1:46" s="206" customFormat="1">
      <c r="A81" s="266"/>
      <c r="B81" s="266"/>
      <c r="C81" s="266"/>
      <c r="D81" s="266"/>
      <c r="E81" s="266"/>
      <c r="F81" s="266"/>
      <c r="G81" s="266"/>
      <c r="H81" s="266"/>
      <c r="I81" s="266"/>
      <c r="J81" s="266"/>
      <c r="K81" s="266"/>
      <c r="M81" s="252"/>
      <c r="N81" s="252"/>
      <c r="O81" s="252"/>
      <c r="P81" s="254"/>
      <c r="Q81" s="254"/>
      <c r="R81" s="254"/>
      <c r="S81" s="208"/>
      <c r="T81" s="254"/>
      <c r="U81" s="254"/>
      <c r="V81" s="254"/>
      <c r="W81" s="255"/>
      <c r="X81" s="255"/>
      <c r="Y81" s="255"/>
      <c r="Z81" s="255"/>
      <c r="AA81" s="255"/>
      <c r="AB81" s="255"/>
      <c r="AC81" s="255"/>
      <c r="AD81" s="255"/>
      <c r="AE81" s="255"/>
      <c r="AF81" s="256"/>
      <c r="AG81" s="256"/>
      <c r="AH81" s="256"/>
      <c r="AI81" s="256"/>
      <c r="AJ81" s="256"/>
      <c r="AK81" s="256"/>
      <c r="AL81" s="256"/>
      <c r="AM81" s="256"/>
      <c r="AN81" s="256"/>
      <c r="AO81" s="256"/>
      <c r="AP81" s="256"/>
      <c r="AQ81" s="252"/>
      <c r="AR81" s="252"/>
      <c r="AS81" s="252"/>
      <c r="AT81" s="252"/>
    </row>
    <row r="82" spans="1:46" s="206" customFormat="1">
      <c r="A82" s="266"/>
      <c r="B82" s="266"/>
      <c r="C82" s="266"/>
      <c r="D82" s="266"/>
      <c r="E82" s="266"/>
      <c r="F82" s="266"/>
      <c r="G82" s="266"/>
      <c r="H82" s="266"/>
      <c r="I82" s="266"/>
      <c r="J82" s="266"/>
      <c r="K82" s="266"/>
      <c r="M82" s="252"/>
      <c r="N82" s="252"/>
      <c r="O82" s="252"/>
      <c r="P82" s="254"/>
      <c r="Q82" s="254"/>
      <c r="R82" s="254"/>
      <c r="S82" s="208"/>
      <c r="T82" s="254"/>
      <c r="U82" s="254"/>
      <c r="V82" s="254"/>
      <c r="W82" s="255"/>
      <c r="X82" s="255"/>
      <c r="Y82" s="255"/>
      <c r="Z82" s="255"/>
      <c r="AA82" s="255"/>
      <c r="AB82" s="255"/>
      <c r="AC82" s="255"/>
      <c r="AD82" s="255"/>
      <c r="AE82" s="255"/>
      <c r="AF82" s="256"/>
      <c r="AG82" s="256"/>
      <c r="AH82" s="256"/>
      <c r="AI82" s="256"/>
      <c r="AJ82" s="256"/>
      <c r="AK82" s="256"/>
      <c r="AL82" s="256"/>
      <c r="AM82" s="256"/>
      <c r="AN82" s="256"/>
      <c r="AO82" s="256"/>
      <c r="AP82" s="256"/>
      <c r="AQ82" s="252"/>
      <c r="AR82" s="252"/>
      <c r="AS82" s="252"/>
      <c r="AT82" s="252"/>
    </row>
    <row r="83" spans="1:46" s="206" customFormat="1">
      <c r="A83" s="266"/>
      <c r="B83" s="266"/>
      <c r="C83" s="266"/>
      <c r="D83" s="266"/>
      <c r="E83" s="266"/>
      <c r="F83" s="266"/>
      <c r="G83" s="266"/>
      <c r="H83" s="266"/>
      <c r="I83" s="266"/>
      <c r="J83" s="266"/>
      <c r="K83" s="266"/>
      <c r="M83" s="252"/>
      <c r="N83" s="252"/>
      <c r="O83" s="252"/>
      <c r="P83" s="254"/>
      <c r="Q83" s="254"/>
      <c r="R83" s="254"/>
      <c r="S83" s="208"/>
      <c r="T83" s="254"/>
      <c r="U83" s="254"/>
      <c r="V83" s="254"/>
      <c r="W83" s="255"/>
      <c r="X83" s="255"/>
      <c r="Y83" s="255"/>
      <c r="Z83" s="255"/>
      <c r="AA83" s="255"/>
      <c r="AB83" s="255"/>
      <c r="AC83" s="255"/>
      <c r="AD83" s="255"/>
      <c r="AE83" s="255"/>
      <c r="AF83" s="256"/>
      <c r="AG83" s="256"/>
      <c r="AH83" s="256"/>
      <c r="AI83" s="256"/>
      <c r="AJ83" s="256"/>
      <c r="AK83" s="256"/>
      <c r="AL83" s="256"/>
      <c r="AM83" s="256"/>
      <c r="AN83" s="256"/>
      <c r="AO83" s="256"/>
      <c r="AP83" s="256"/>
      <c r="AQ83" s="252"/>
      <c r="AR83" s="252"/>
      <c r="AS83" s="252"/>
      <c r="AT83" s="252"/>
    </row>
    <row r="84" spans="1:46" s="206" customFormat="1">
      <c r="A84" s="266"/>
      <c r="B84" s="266"/>
      <c r="C84" s="266"/>
      <c r="D84" s="266"/>
      <c r="E84" s="266"/>
      <c r="F84" s="266"/>
      <c r="G84" s="266"/>
      <c r="H84" s="266"/>
      <c r="I84" s="266"/>
      <c r="J84" s="266"/>
      <c r="K84" s="266"/>
      <c r="M84" s="252"/>
      <c r="N84" s="252"/>
      <c r="O84" s="252"/>
      <c r="P84" s="254"/>
      <c r="Q84" s="254"/>
      <c r="R84" s="254"/>
      <c r="S84" s="208"/>
      <c r="T84" s="254"/>
      <c r="U84" s="254"/>
      <c r="V84" s="254"/>
      <c r="W84" s="255"/>
      <c r="X84" s="255"/>
      <c r="Y84" s="255"/>
      <c r="Z84" s="255"/>
      <c r="AA84" s="255"/>
      <c r="AB84" s="255"/>
      <c r="AC84" s="255"/>
      <c r="AD84" s="255"/>
      <c r="AE84" s="255"/>
      <c r="AF84" s="256"/>
      <c r="AG84" s="256"/>
      <c r="AH84" s="256"/>
      <c r="AI84" s="256"/>
      <c r="AJ84" s="256"/>
      <c r="AK84" s="256"/>
      <c r="AL84" s="256"/>
      <c r="AM84" s="256"/>
      <c r="AN84" s="256"/>
      <c r="AO84" s="256"/>
      <c r="AP84" s="256"/>
      <c r="AQ84" s="252"/>
      <c r="AR84" s="252"/>
      <c r="AS84" s="252"/>
      <c r="AT84" s="252"/>
    </row>
    <row r="85" spans="1:46" s="206" customFormat="1">
      <c r="A85" s="266"/>
      <c r="B85" s="266"/>
      <c r="C85" s="266"/>
      <c r="D85" s="266"/>
      <c r="E85" s="266"/>
      <c r="F85" s="266"/>
      <c r="G85" s="266"/>
      <c r="H85" s="266"/>
      <c r="I85" s="266"/>
      <c r="J85" s="266"/>
      <c r="K85" s="266"/>
      <c r="M85" s="252"/>
      <c r="N85" s="252"/>
      <c r="O85" s="252"/>
      <c r="P85" s="254"/>
      <c r="Q85" s="254"/>
      <c r="R85" s="254"/>
      <c r="S85" s="208"/>
      <c r="T85" s="254"/>
      <c r="U85" s="254"/>
      <c r="V85" s="254"/>
      <c r="W85" s="255"/>
      <c r="X85" s="255"/>
      <c r="Y85" s="255"/>
      <c r="Z85" s="255"/>
      <c r="AA85" s="255"/>
      <c r="AB85" s="255"/>
      <c r="AC85" s="255"/>
      <c r="AD85" s="255"/>
      <c r="AE85" s="255"/>
      <c r="AF85" s="256"/>
      <c r="AG85" s="256"/>
      <c r="AH85" s="256"/>
      <c r="AI85" s="256"/>
      <c r="AJ85" s="256"/>
      <c r="AK85" s="256"/>
      <c r="AL85" s="256"/>
      <c r="AM85" s="256"/>
      <c r="AN85" s="256"/>
      <c r="AO85" s="256"/>
      <c r="AP85" s="256"/>
      <c r="AQ85" s="252"/>
      <c r="AR85" s="252"/>
      <c r="AS85" s="252"/>
      <c r="AT85" s="252"/>
    </row>
    <row r="86" spans="1:46" s="206" customFormat="1">
      <c r="A86" s="266"/>
      <c r="B86" s="266"/>
      <c r="C86" s="266"/>
      <c r="D86" s="266"/>
      <c r="E86" s="266"/>
      <c r="F86" s="266"/>
      <c r="G86" s="266"/>
      <c r="H86" s="266"/>
      <c r="I86" s="266"/>
      <c r="J86" s="266"/>
      <c r="K86" s="266"/>
      <c r="M86" s="252"/>
      <c r="N86" s="252"/>
      <c r="O86" s="252"/>
      <c r="P86" s="254"/>
      <c r="Q86" s="254"/>
      <c r="R86" s="254"/>
      <c r="S86" s="208"/>
      <c r="T86" s="254"/>
      <c r="U86" s="254"/>
      <c r="V86" s="254"/>
      <c r="W86" s="255"/>
      <c r="X86" s="255"/>
      <c r="Y86" s="255"/>
      <c r="Z86" s="255"/>
      <c r="AA86" s="255"/>
      <c r="AB86" s="255"/>
      <c r="AC86" s="255"/>
      <c r="AD86" s="255"/>
      <c r="AE86" s="255"/>
      <c r="AF86" s="256"/>
      <c r="AG86" s="256"/>
      <c r="AH86" s="256"/>
      <c r="AI86" s="256"/>
      <c r="AJ86" s="256"/>
      <c r="AK86" s="256"/>
      <c r="AL86" s="256"/>
      <c r="AM86" s="256"/>
      <c r="AN86" s="256"/>
      <c r="AO86" s="256"/>
      <c r="AP86" s="256"/>
      <c r="AQ86" s="252"/>
      <c r="AR86" s="252"/>
      <c r="AS86" s="252"/>
      <c r="AT86" s="252"/>
    </row>
    <row r="87" spans="1:46" s="206" customFormat="1">
      <c r="A87" s="266"/>
      <c r="B87" s="266"/>
      <c r="C87" s="266"/>
      <c r="D87" s="266"/>
      <c r="E87" s="266"/>
      <c r="F87" s="266"/>
      <c r="G87" s="266"/>
      <c r="H87" s="266"/>
      <c r="I87" s="266"/>
      <c r="J87" s="266"/>
      <c r="K87" s="266"/>
      <c r="M87" s="252"/>
      <c r="N87" s="252"/>
      <c r="O87" s="252"/>
      <c r="P87" s="254"/>
      <c r="Q87" s="254"/>
      <c r="R87" s="254"/>
      <c r="S87" s="208"/>
      <c r="T87" s="254"/>
      <c r="U87" s="254"/>
      <c r="V87" s="254"/>
      <c r="W87" s="255"/>
      <c r="X87" s="255"/>
      <c r="Y87" s="255"/>
      <c r="Z87" s="255"/>
      <c r="AA87" s="255"/>
      <c r="AB87" s="255"/>
      <c r="AC87" s="255"/>
      <c r="AD87" s="255"/>
      <c r="AE87" s="255"/>
      <c r="AF87" s="256"/>
      <c r="AG87" s="256"/>
      <c r="AH87" s="256"/>
      <c r="AI87" s="256"/>
      <c r="AJ87" s="256"/>
      <c r="AK87" s="256"/>
      <c r="AL87" s="256"/>
      <c r="AM87" s="256"/>
      <c r="AN87" s="256"/>
      <c r="AO87" s="256"/>
      <c r="AP87" s="256"/>
      <c r="AQ87" s="252"/>
      <c r="AR87" s="252"/>
      <c r="AS87" s="252"/>
      <c r="AT87" s="252"/>
    </row>
    <row r="88" spans="1:46" s="206" customFormat="1">
      <c r="A88" s="266"/>
      <c r="B88" s="266"/>
      <c r="C88" s="266"/>
      <c r="D88" s="266"/>
      <c r="E88" s="266"/>
      <c r="F88" s="266"/>
      <c r="G88" s="266"/>
      <c r="H88" s="266"/>
      <c r="I88" s="266"/>
      <c r="J88" s="266"/>
      <c r="K88" s="266"/>
      <c r="M88" s="252"/>
      <c r="N88" s="252"/>
      <c r="O88" s="252"/>
      <c r="P88" s="254"/>
      <c r="Q88" s="254"/>
      <c r="R88" s="254"/>
      <c r="S88" s="208"/>
      <c r="T88" s="254"/>
      <c r="U88" s="254"/>
      <c r="V88" s="254"/>
      <c r="W88" s="255"/>
      <c r="X88" s="255"/>
      <c r="Y88" s="255"/>
      <c r="Z88" s="255"/>
      <c r="AA88" s="255"/>
      <c r="AB88" s="255"/>
      <c r="AC88" s="255"/>
      <c r="AD88" s="255"/>
      <c r="AE88" s="255"/>
      <c r="AF88" s="256"/>
      <c r="AG88" s="256"/>
      <c r="AH88" s="256"/>
      <c r="AI88" s="256"/>
      <c r="AJ88" s="256"/>
      <c r="AK88" s="256"/>
      <c r="AL88" s="256"/>
      <c r="AM88" s="256"/>
      <c r="AN88" s="256"/>
      <c r="AO88" s="256"/>
      <c r="AP88" s="256"/>
      <c r="AQ88" s="252"/>
      <c r="AR88" s="252"/>
      <c r="AS88" s="252"/>
      <c r="AT88" s="252"/>
    </row>
    <row r="89" spans="1:46" s="206" customFormat="1">
      <c r="A89" s="266"/>
      <c r="B89" s="266"/>
      <c r="C89" s="266"/>
      <c r="D89" s="266"/>
      <c r="E89" s="266"/>
      <c r="F89" s="266"/>
      <c r="G89" s="266"/>
      <c r="H89" s="266"/>
      <c r="I89" s="266"/>
      <c r="J89" s="266"/>
      <c r="K89" s="266"/>
      <c r="M89" s="252"/>
      <c r="N89" s="252"/>
      <c r="O89" s="252"/>
      <c r="P89" s="254"/>
      <c r="Q89" s="254"/>
      <c r="R89" s="254"/>
      <c r="S89" s="208"/>
      <c r="T89" s="254"/>
      <c r="U89" s="254"/>
      <c r="V89" s="254"/>
      <c r="W89" s="255"/>
      <c r="X89" s="255"/>
      <c r="Y89" s="255"/>
      <c r="Z89" s="255"/>
      <c r="AA89" s="255"/>
      <c r="AB89" s="255"/>
      <c r="AC89" s="255"/>
      <c r="AD89" s="255"/>
      <c r="AE89" s="255"/>
      <c r="AF89" s="256"/>
      <c r="AG89" s="256"/>
      <c r="AH89" s="256"/>
      <c r="AI89" s="256"/>
      <c r="AJ89" s="256"/>
      <c r="AK89" s="256"/>
      <c r="AL89" s="256"/>
      <c r="AM89" s="256"/>
      <c r="AN89" s="256"/>
      <c r="AO89" s="256"/>
      <c r="AP89" s="256"/>
      <c r="AQ89" s="252"/>
      <c r="AR89" s="252"/>
      <c r="AS89" s="252"/>
      <c r="AT89" s="252"/>
    </row>
    <row r="90" spans="1:46" s="206" customFormat="1">
      <c r="A90" s="266"/>
      <c r="B90" s="267"/>
      <c r="C90" s="267"/>
      <c r="D90" s="268"/>
      <c r="E90" s="268"/>
      <c r="F90" s="268"/>
      <c r="G90" s="268"/>
      <c r="H90" s="268"/>
      <c r="I90" s="268"/>
      <c r="J90" s="268"/>
      <c r="K90" s="268"/>
      <c r="M90" s="252"/>
      <c r="N90" s="252"/>
      <c r="O90" s="252"/>
      <c r="P90" s="254"/>
      <c r="Q90" s="254"/>
      <c r="R90" s="254"/>
      <c r="S90" s="208"/>
      <c r="T90" s="254"/>
      <c r="U90" s="254"/>
      <c r="V90" s="254"/>
      <c r="W90" s="255"/>
      <c r="X90" s="255"/>
      <c r="Y90" s="255"/>
      <c r="Z90" s="255"/>
      <c r="AA90" s="255"/>
      <c r="AB90" s="255"/>
      <c r="AC90" s="255"/>
      <c r="AD90" s="255"/>
      <c r="AE90" s="255"/>
      <c r="AF90" s="256"/>
      <c r="AG90" s="256"/>
      <c r="AH90" s="256"/>
      <c r="AI90" s="256"/>
      <c r="AJ90" s="256"/>
      <c r="AK90" s="256"/>
      <c r="AL90" s="256"/>
      <c r="AM90" s="256"/>
      <c r="AN90" s="256"/>
      <c r="AO90" s="256"/>
      <c r="AP90" s="256"/>
      <c r="AQ90" s="252"/>
      <c r="AR90" s="252"/>
      <c r="AS90" s="252"/>
      <c r="AT90" s="252"/>
    </row>
    <row r="91" spans="1:46" s="206" customFormat="1">
      <c r="A91" s="266"/>
      <c r="B91" s="267"/>
      <c r="C91" s="267"/>
      <c r="D91" s="268"/>
      <c r="E91" s="268"/>
      <c r="F91" s="268"/>
      <c r="G91" s="268"/>
      <c r="H91" s="268"/>
      <c r="I91" s="268"/>
      <c r="J91" s="268"/>
      <c r="K91" s="268"/>
      <c r="M91" s="252"/>
      <c r="N91" s="252"/>
      <c r="O91" s="252"/>
      <c r="P91" s="254"/>
      <c r="Q91" s="254"/>
      <c r="R91" s="254"/>
      <c r="S91" s="208"/>
      <c r="T91" s="254"/>
      <c r="U91" s="254"/>
      <c r="V91" s="254"/>
      <c r="W91" s="255"/>
      <c r="X91" s="255"/>
      <c r="Y91" s="255"/>
      <c r="Z91" s="255"/>
      <c r="AA91" s="255"/>
      <c r="AB91" s="255"/>
      <c r="AC91" s="255"/>
      <c r="AD91" s="255"/>
      <c r="AE91" s="255"/>
      <c r="AF91" s="256"/>
      <c r="AG91" s="256"/>
      <c r="AH91" s="256"/>
      <c r="AI91" s="256"/>
      <c r="AJ91" s="256"/>
      <c r="AK91" s="256"/>
      <c r="AL91" s="256"/>
      <c r="AM91" s="256"/>
      <c r="AN91" s="256"/>
      <c r="AO91" s="256"/>
      <c r="AP91" s="256"/>
      <c r="AQ91" s="252"/>
      <c r="AR91" s="252"/>
      <c r="AS91" s="252"/>
      <c r="AT91" s="252"/>
    </row>
    <row r="92" spans="1:46" s="206" customFormat="1">
      <c r="A92" s="266"/>
      <c r="B92" s="267"/>
      <c r="C92" s="267"/>
      <c r="D92" s="268"/>
      <c r="E92" s="268"/>
      <c r="F92" s="268"/>
      <c r="G92" s="268"/>
      <c r="H92" s="268"/>
      <c r="I92" s="268"/>
      <c r="J92" s="268"/>
      <c r="K92" s="268"/>
      <c r="M92" s="252"/>
      <c r="N92" s="252"/>
      <c r="O92" s="252"/>
      <c r="P92" s="254"/>
      <c r="Q92" s="254"/>
      <c r="R92" s="254"/>
      <c r="S92" s="208"/>
      <c r="T92" s="254"/>
      <c r="U92" s="254"/>
      <c r="V92" s="254"/>
      <c r="W92" s="255"/>
      <c r="X92" s="255"/>
      <c r="Y92" s="255"/>
      <c r="Z92" s="255"/>
      <c r="AA92" s="255"/>
      <c r="AB92" s="255"/>
      <c r="AC92" s="255"/>
      <c r="AD92" s="255"/>
      <c r="AE92" s="255"/>
      <c r="AF92" s="256"/>
      <c r="AG92" s="256"/>
      <c r="AH92" s="256"/>
      <c r="AI92" s="256"/>
      <c r="AJ92" s="256"/>
      <c r="AK92" s="256"/>
      <c r="AL92" s="256"/>
      <c r="AM92" s="256"/>
      <c r="AN92" s="256"/>
      <c r="AO92" s="256"/>
      <c r="AP92" s="256"/>
      <c r="AQ92" s="252"/>
      <c r="AR92" s="252"/>
      <c r="AS92" s="252"/>
      <c r="AT92" s="252"/>
    </row>
    <row r="93" spans="1:46" s="206" customFormat="1">
      <c r="A93" s="266"/>
      <c r="B93" s="267"/>
      <c r="C93" s="267"/>
      <c r="D93" s="268"/>
      <c r="E93" s="268"/>
      <c r="F93" s="268"/>
      <c r="G93" s="268"/>
      <c r="H93" s="268"/>
      <c r="I93" s="268"/>
      <c r="J93" s="268"/>
      <c r="K93" s="268"/>
      <c r="M93" s="252"/>
      <c r="N93" s="252"/>
      <c r="O93" s="252"/>
      <c r="P93" s="254"/>
      <c r="Q93" s="254"/>
      <c r="R93" s="254"/>
      <c r="S93" s="208"/>
      <c r="T93" s="254"/>
      <c r="U93" s="254"/>
      <c r="V93" s="254"/>
      <c r="W93" s="255"/>
      <c r="X93" s="255"/>
      <c r="Y93" s="255"/>
      <c r="Z93" s="255"/>
      <c r="AA93" s="255"/>
      <c r="AB93" s="255"/>
      <c r="AC93" s="255"/>
      <c r="AD93" s="255"/>
      <c r="AE93" s="255"/>
      <c r="AF93" s="256"/>
      <c r="AG93" s="256"/>
      <c r="AH93" s="256"/>
      <c r="AI93" s="256"/>
      <c r="AJ93" s="256"/>
      <c r="AK93" s="256"/>
      <c r="AL93" s="256"/>
      <c r="AM93" s="256"/>
      <c r="AN93" s="256"/>
      <c r="AO93" s="256"/>
      <c r="AP93" s="256"/>
      <c r="AQ93" s="252"/>
      <c r="AR93" s="252"/>
      <c r="AS93" s="252"/>
      <c r="AT93" s="252"/>
    </row>
    <row r="94" spans="1:46" s="206" customFormat="1">
      <c r="A94" s="266"/>
      <c r="B94" s="267"/>
      <c r="C94" s="267"/>
      <c r="D94" s="268"/>
      <c r="E94" s="268"/>
      <c r="F94" s="268"/>
      <c r="G94" s="268"/>
      <c r="H94" s="268"/>
      <c r="I94" s="268"/>
      <c r="J94" s="268"/>
      <c r="K94" s="268"/>
      <c r="M94" s="252"/>
      <c r="N94" s="252"/>
      <c r="O94" s="252"/>
      <c r="P94" s="254"/>
      <c r="Q94" s="254"/>
      <c r="R94" s="254"/>
      <c r="S94" s="208"/>
      <c r="T94" s="254"/>
      <c r="U94" s="254"/>
      <c r="V94" s="254"/>
      <c r="W94" s="255"/>
      <c r="X94" s="255"/>
      <c r="Y94" s="255"/>
      <c r="Z94" s="255"/>
      <c r="AA94" s="255"/>
      <c r="AB94" s="255"/>
      <c r="AC94" s="255"/>
      <c r="AD94" s="255"/>
      <c r="AE94" s="255"/>
      <c r="AF94" s="256"/>
      <c r="AG94" s="256"/>
      <c r="AH94" s="256"/>
      <c r="AI94" s="256"/>
      <c r="AJ94" s="256"/>
      <c r="AK94" s="256"/>
      <c r="AL94" s="256"/>
      <c r="AM94" s="256"/>
      <c r="AN94" s="256"/>
      <c r="AO94" s="256"/>
      <c r="AP94" s="256"/>
      <c r="AQ94" s="252"/>
      <c r="AR94" s="252"/>
      <c r="AS94" s="252"/>
      <c r="AT94" s="252"/>
    </row>
    <row r="95" spans="1:46" s="206" customFormat="1">
      <c r="A95" s="266"/>
      <c r="B95" s="267"/>
      <c r="C95" s="267"/>
      <c r="D95" s="268"/>
      <c r="E95" s="268"/>
      <c r="F95" s="268"/>
      <c r="G95" s="268"/>
      <c r="H95" s="268"/>
      <c r="I95" s="268"/>
      <c r="J95" s="268"/>
      <c r="K95" s="268"/>
      <c r="M95" s="252"/>
      <c r="N95" s="252"/>
      <c r="O95" s="252"/>
      <c r="P95" s="254"/>
      <c r="Q95" s="254"/>
      <c r="R95" s="254"/>
      <c r="S95" s="208"/>
      <c r="T95" s="254"/>
      <c r="U95" s="254"/>
      <c r="V95" s="254"/>
      <c r="W95" s="255"/>
      <c r="X95" s="255"/>
      <c r="Y95" s="255"/>
      <c r="Z95" s="255"/>
      <c r="AA95" s="255"/>
      <c r="AB95" s="255"/>
      <c r="AC95" s="255"/>
      <c r="AD95" s="255"/>
      <c r="AE95" s="255"/>
      <c r="AF95" s="256"/>
      <c r="AG95" s="256"/>
      <c r="AH95" s="256"/>
      <c r="AI95" s="256"/>
      <c r="AJ95" s="256"/>
      <c r="AK95" s="256"/>
      <c r="AL95" s="256"/>
      <c r="AM95" s="256"/>
      <c r="AN95" s="256"/>
      <c r="AO95" s="256"/>
      <c r="AP95" s="256"/>
      <c r="AQ95" s="252"/>
      <c r="AR95" s="252"/>
      <c r="AS95" s="252"/>
      <c r="AT95" s="252"/>
    </row>
    <row r="96" spans="1:46" s="206" customFormat="1">
      <c r="A96" s="266"/>
      <c r="B96" s="267"/>
      <c r="C96" s="267"/>
      <c r="D96" s="268"/>
      <c r="E96" s="268"/>
      <c r="F96" s="268"/>
      <c r="G96" s="268"/>
      <c r="H96" s="268"/>
      <c r="I96" s="268"/>
      <c r="J96" s="268"/>
      <c r="K96" s="268"/>
      <c r="M96" s="252"/>
      <c r="N96" s="252"/>
      <c r="O96" s="252"/>
      <c r="P96" s="254"/>
      <c r="Q96" s="254"/>
      <c r="R96" s="254"/>
      <c r="S96" s="208"/>
      <c r="T96" s="254"/>
      <c r="U96" s="254"/>
      <c r="V96" s="254"/>
      <c r="W96" s="255"/>
      <c r="X96" s="255"/>
      <c r="Y96" s="255"/>
      <c r="Z96" s="255"/>
      <c r="AA96" s="255"/>
      <c r="AB96" s="255"/>
      <c r="AC96" s="255"/>
      <c r="AD96" s="255"/>
      <c r="AE96" s="255"/>
      <c r="AF96" s="256"/>
      <c r="AG96" s="256"/>
      <c r="AH96" s="256"/>
      <c r="AI96" s="256"/>
      <c r="AJ96" s="256"/>
      <c r="AK96" s="256"/>
      <c r="AL96" s="256"/>
      <c r="AM96" s="256"/>
      <c r="AN96" s="256"/>
      <c r="AO96" s="256"/>
      <c r="AP96" s="256"/>
      <c r="AQ96" s="252"/>
      <c r="AR96" s="252"/>
      <c r="AS96" s="252"/>
      <c r="AT96" s="252"/>
    </row>
    <row r="97" spans="1:46" s="206" customFormat="1">
      <c r="A97" s="266"/>
      <c r="B97" s="267"/>
      <c r="C97" s="267"/>
      <c r="D97" s="268"/>
      <c r="E97" s="268"/>
      <c r="F97" s="268"/>
      <c r="G97" s="268"/>
      <c r="H97" s="268"/>
      <c r="I97" s="268"/>
      <c r="J97" s="268"/>
      <c r="K97" s="268"/>
      <c r="M97" s="252"/>
      <c r="N97" s="252"/>
      <c r="O97" s="252"/>
      <c r="P97" s="254"/>
      <c r="Q97" s="254"/>
      <c r="R97" s="254"/>
      <c r="S97" s="208"/>
      <c r="T97" s="254"/>
      <c r="U97" s="254"/>
      <c r="V97" s="254"/>
      <c r="W97" s="255"/>
      <c r="X97" s="255"/>
      <c r="Y97" s="255"/>
      <c r="Z97" s="255"/>
      <c r="AA97" s="255"/>
      <c r="AB97" s="255"/>
      <c r="AC97" s="255"/>
      <c r="AD97" s="255"/>
      <c r="AE97" s="255"/>
      <c r="AF97" s="256"/>
      <c r="AG97" s="256"/>
      <c r="AH97" s="256"/>
      <c r="AI97" s="256"/>
      <c r="AJ97" s="256"/>
      <c r="AK97" s="256"/>
      <c r="AL97" s="256"/>
      <c r="AM97" s="256"/>
      <c r="AN97" s="256"/>
      <c r="AO97" s="256"/>
      <c r="AP97" s="256"/>
      <c r="AQ97" s="252"/>
      <c r="AR97" s="252"/>
      <c r="AS97" s="252"/>
      <c r="AT97" s="252"/>
    </row>
    <row r="98" spans="1:46" s="206" customFormat="1">
      <c r="A98" s="266"/>
      <c r="B98" s="267"/>
      <c r="C98" s="267"/>
      <c r="D98" s="268"/>
      <c r="E98" s="268"/>
      <c r="F98" s="268"/>
      <c r="G98" s="268"/>
      <c r="H98" s="268"/>
      <c r="I98" s="268"/>
      <c r="J98" s="268"/>
      <c r="K98" s="268"/>
      <c r="M98" s="252"/>
      <c r="N98" s="252"/>
      <c r="O98" s="252"/>
      <c r="P98" s="254"/>
      <c r="Q98" s="254"/>
      <c r="R98" s="254"/>
      <c r="S98" s="208"/>
      <c r="T98" s="254"/>
      <c r="U98" s="254"/>
      <c r="V98" s="254"/>
      <c r="W98" s="255"/>
      <c r="X98" s="255"/>
      <c r="Y98" s="255"/>
      <c r="Z98" s="255"/>
      <c r="AA98" s="255"/>
      <c r="AB98" s="255"/>
      <c r="AC98" s="255"/>
      <c r="AD98" s="255"/>
      <c r="AE98" s="255"/>
      <c r="AF98" s="256"/>
      <c r="AG98" s="256"/>
      <c r="AH98" s="256"/>
      <c r="AI98" s="256"/>
      <c r="AJ98" s="256"/>
      <c r="AK98" s="256"/>
      <c r="AL98" s="256"/>
      <c r="AM98" s="256"/>
      <c r="AN98" s="256"/>
      <c r="AO98" s="256"/>
      <c r="AP98" s="256"/>
      <c r="AQ98" s="252"/>
      <c r="AR98" s="252"/>
      <c r="AS98" s="252"/>
      <c r="AT98" s="252"/>
    </row>
    <row r="99" spans="1:46" s="206" customFormat="1">
      <c r="A99" s="266"/>
      <c r="B99" s="267"/>
      <c r="C99" s="267"/>
      <c r="D99" s="268"/>
      <c r="E99" s="268"/>
      <c r="F99" s="268"/>
      <c r="G99" s="268"/>
      <c r="H99" s="268"/>
      <c r="I99" s="268"/>
      <c r="J99" s="268"/>
      <c r="K99" s="268"/>
      <c r="M99" s="252"/>
      <c r="N99" s="252"/>
      <c r="O99" s="252"/>
      <c r="P99" s="254"/>
      <c r="Q99" s="254"/>
      <c r="R99" s="254"/>
      <c r="S99" s="208"/>
      <c r="T99" s="254"/>
      <c r="U99" s="254"/>
      <c r="V99" s="254"/>
      <c r="W99" s="255"/>
      <c r="X99" s="255"/>
      <c r="Y99" s="255"/>
      <c r="Z99" s="255"/>
      <c r="AA99" s="255"/>
      <c r="AB99" s="255"/>
      <c r="AC99" s="255"/>
      <c r="AD99" s="255"/>
      <c r="AE99" s="255"/>
      <c r="AF99" s="256"/>
      <c r="AG99" s="256"/>
      <c r="AH99" s="256"/>
      <c r="AI99" s="256"/>
      <c r="AJ99" s="256"/>
      <c r="AK99" s="256"/>
      <c r="AL99" s="256"/>
      <c r="AM99" s="256"/>
      <c r="AN99" s="256"/>
      <c r="AO99" s="256"/>
      <c r="AP99" s="256"/>
      <c r="AQ99" s="252"/>
      <c r="AR99" s="252"/>
      <c r="AS99" s="252"/>
      <c r="AT99" s="252"/>
    </row>
    <row r="100" spans="1:46" s="206" customFormat="1">
      <c r="A100" s="266"/>
      <c r="B100" s="267"/>
      <c r="C100" s="267"/>
      <c r="D100" s="268"/>
      <c r="E100" s="268"/>
      <c r="F100" s="268"/>
      <c r="G100" s="268"/>
      <c r="H100" s="268"/>
      <c r="I100" s="268"/>
      <c r="J100" s="268"/>
      <c r="K100" s="268"/>
      <c r="M100" s="252"/>
      <c r="N100" s="252"/>
      <c r="O100" s="252"/>
      <c r="P100" s="254"/>
      <c r="Q100" s="254"/>
      <c r="R100" s="254"/>
      <c r="S100" s="208"/>
      <c r="T100" s="254"/>
      <c r="U100" s="254"/>
      <c r="V100" s="254"/>
      <c r="W100" s="255"/>
      <c r="X100" s="255"/>
      <c r="Y100" s="255"/>
      <c r="Z100" s="255"/>
      <c r="AA100" s="255"/>
      <c r="AB100" s="255"/>
      <c r="AC100" s="255"/>
      <c r="AD100" s="255"/>
      <c r="AE100" s="255"/>
      <c r="AF100" s="256"/>
      <c r="AG100" s="256"/>
      <c r="AH100" s="256"/>
      <c r="AI100" s="256"/>
      <c r="AJ100" s="256"/>
      <c r="AK100" s="256"/>
      <c r="AL100" s="256"/>
      <c r="AM100" s="256"/>
      <c r="AN100" s="256"/>
      <c r="AO100" s="256"/>
      <c r="AP100" s="256"/>
      <c r="AQ100" s="252"/>
      <c r="AR100" s="252"/>
      <c r="AS100" s="252"/>
      <c r="AT100" s="252"/>
    </row>
    <row r="101" spans="1:46" s="206" customFormat="1">
      <c r="A101" s="266"/>
      <c r="B101" s="267"/>
      <c r="C101" s="267"/>
      <c r="D101" s="268"/>
      <c r="E101" s="268"/>
      <c r="F101" s="268"/>
      <c r="G101" s="268"/>
      <c r="H101" s="268"/>
      <c r="I101" s="268"/>
      <c r="J101" s="268"/>
      <c r="K101" s="268"/>
      <c r="M101" s="252"/>
      <c r="N101" s="252"/>
      <c r="O101" s="252"/>
      <c r="P101" s="254"/>
      <c r="Q101" s="254"/>
      <c r="R101" s="254"/>
      <c r="S101" s="208"/>
      <c r="T101" s="254"/>
      <c r="U101" s="254"/>
      <c r="V101" s="254"/>
      <c r="W101" s="255"/>
      <c r="X101" s="255"/>
      <c r="Y101" s="255"/>
      <c r="Z101" s="255"/>
      <c r="AA101" s="255"/>
      <c r="AB101" s="255"/>
      <c r="AC101" s="255"/>
      <c r="AD101" s="255"/>
      <c r="AE101" s="255"/>
      <c r="AF101" s="256"/>
      <c r="AG101" s="256"/>
      <c r="AH101" s="256"/>
      <c r="AI101" s="256"/>
      <c r="AJ101" s="256"/>
      <c r="AK101" s="256"/>
      <c r="AL101" s="256"/>
      <c r="AM101" s="256"/>
      <c r="AN101" s="256"/>
      <c r="AO101" s="256"/>
      <c r="AP101" s="256"/>
      <c r="AQ101" s="252"/>
      <c r="AR101" s="252"/>
      <c r="AS101" s="252"/>
      <c r="AT101" s="252"/>
    </row>
    <row r="102" spans="1:46" s="206" customFormat="1">
      <c r="A102" s="266"/>
      <c r="B102" s="267"/>
      <c r="C102" s="267"/>
      <c r="D102" s="268"/>
      <c r="E102" s="268"/>
      <c r="F102" s="268"/>
      <c r="G102" s="268"/>
      <c r="H102" s="268"/>
      <c r="I102" s="268"/>
      <c r="J102" s="268"/>
      <c r="K102" s="268"/>
      <c r="M102" s="252"/>
      <c r="N102" s="252"/>
      <c r="O102" s="252"/>
      <c r="P102" s="254"/>
      <c r="Q102" s="254"/>
      <c r="R102" s="254"/>
      <c r="S102" s="208"/>
      <c r="T102" s="254"/>
      <c r="U102" s="254"/>
      <c r="V102" s="254"/>
      <c r="W102" s="255"/>
      <c r="X102" s="255"/>
      <c r="Y102" s="255"/>
      <c r="Z102" s="255"/>
      <c r="AA102" s="255"/>
      <c r="AB102" s="255"/>
      <c r="AC102" s="255"/>
      <c r="AD102" s="255"/>
      <c r="AE102" s="255"/>
      <c r="AF102" s="256"/>
      <c r="AG102" s="256"/>
      <c r="AH102" s="256"/>
      <c r="AI102" s="256"/>
      <c r="AJ102" s="256"/>
      <c r="AK102" s="256"/>
      <c r="AL102" s="256"/>
      <c r="AM102" s="256"/>
      <c r="AN102" s="256"/>
      <c r="AO102" s="256"/>
      <c r="AP102" s="256"/>
      <c r="AQ102" s="252"/>
      <c r="AR102" s="252"/>
      <c r="AS102" s="252"/>
      <c r="AT102" s="252"/>
    </row>
    <row r="103" spans="1:46" s="206" customFormat="1">
      <c r="A103" s="266"/>
      <c r="B103" s="267"/>
      <c r="C103" s="267"/>
      <c r="D103" s="268"/>
      <c r="E103" s="268"/>
      <c r="F103" s="268"/>
      <c r="G103" s="268"/>
      <c r="H103" s="268"/>
      <c r="I103" s="268"/>
      <c r="J103" s="268"/>
      <c r="K103" s="268"/>
      <c r="M103" s="252"/>
      <c r="N103" s="252"/>
      <c r="O103" s="252"/>
      <c r="P103" s="254"/>
      <c r="Q103" s="254"/>
      <c r="R103" s="254"/>
      <c r="S103" s="208"/>
      <c r="T103" s="254"/>
      <c r="U103" s="254"/>
      <c r="V103" s="254"/>
      <c r="W103" s="255"/>
      <c r="X103" s="255"/>
      <c r="Y103" s="255"/>
      <c r="Z103" s="255"/>
      <c r="AA103" s="255"/>
      <c r="AB103" s="255"/>
      <c r="AC103" s="255"/>
      <c r="AD103" s="255"/>
      <c r="AE103" s="255"/>
      <c r="AF103" s="256"/>
      <c r="AG103" s="256"/>
      <c r="AH103" s="256"/>
      <c r="AI103" s="256"/>
      <c r="AJ103" s="256"/>
      <c r="AK103" s="256"/>
      <c r="AL103" s="256"/>
      <c r="AM103" s="256"/>
      <c r="AN103" s="256"/>
      <c r="AO103" s="256"/>
      <c r="AP103" s="256"/>
      <c r="AQ103" s="252"/>
      <c r="AR103" s="252"/>
      <c r="AS103" s="252"/>
      <c r="AT103" s="252"/>
    </row>
    <row r="104" spans="1:46" s="206" customFormat="1">
      <c r="A104" s="266"/>
      <c r="B104" s="267"/>
      <c r="C104" s="267"/>
      <c r="D104" s="268"/>
      <c r="E104" s="268"/>
      <c r="F104" s="268"/>
      <c r="G104" s="268"/>
      <c r="H104" s="268"/>
      <c r="I104" s="268"/>
      <c r="J104" s="268"/>
      <c r="K104" s="268"/>
      <c r="M104" s="252"/>
      <c r="N104" s="252"/>
      <c r="O104" s="252"/>
      <c r="P104" s="254"/>
      <c r="Q104" s="254"/>
      <c r="R104" s="254"/>
      <c r="S104" s="208"/>
      <c r="T104" s="254"/>
      <c r="U104" s="254"/>
      <c r="V104" s="254"/>
      <c r="W104" s="255"/>
      <c r="X104" s="255"/>
      <c r="Y104" s="255"/>
      <c r="Z104" s="255"/>
      <c r="AA104" s="255"/>
      <c r="AB104" s="255"/>
      <c r="AC104" s="255"/>
      <c r="AD104" s="255"/>
      <c r="AE104" s="255"/>
      <c r="AF104" s="256"/>
      <c r="AG104" s="256"/>
      <c r="AH104" s="256"/>
      <c r="AI104" s="256"/>
      <c r="AJ104" s="256"/>
      <c r="AK104" s="256"/>
      <c r="AL104" s="256"/>
      <c r="AM104" s="256"/>
      <c r="AN104" s="256"/>
      <c r="AO104" s="256"/>
      <c r="AP104" s="256"/>
      <c r="AQ104" s="252"/>
      <c r="AR104" s="252"/>
      <c r="AS104" s="252"/>
      <c r="AT104" s="252"/>
    </row>
    <row r="105" spans="1:46" s="206" customFormat="1">
      <c r="A105" s="266"/>
      <c r="B105" s="267"/>
      <c r="C105" s="267"/>
      <c r="D105" s="268"/>
      <c r="E105" s="268"/>
      <c r="F105" s="268"/>
      <c r="G105" s="268"/>
      <c r="H105" s="268"/>
      <c r="I105" s="268"/>
      <c r="J105" s="268"/>
      <c r="K105" s="268"/>
      <c r="M105" s="252"/>
      <c r="N105" s="252"/>
      <c r="O105" s="252"/>
      <c r="P105" s="254"/>
      <c r="Q105" s="254"/>
      <c r="R105" s="254"/>
      <c r="S105" s="208"/>
      <c r="T105" s="254"/>
      <c r="U105" s="254"/>
      <c r="V105" s="254"/>
      <c r="W105" s="255"/>
      <c r="X105" s="255"/>
      <c r="Y105" s="255"/>
      <c r="Z105" s="255"/>
      <c r="AA105" s="255"/>
      <c r="AB105" s="255"/>
      <c r="AC105" s="255"/>
      <c r="AD105" s="255"/>
      <c r="AE105" s="255"/>
      <c r="AF105" s="256"/>
      <c r="AG105" s="256"/>
      <c r="AH105" s="256"/>
      <c r="AI105" s="256"/>
      <c r="AJ105" s="256"/>
      <c r="AK105" s="256"/>
      <c r="AL105" s="256"/>
      <c r="AM105" s="256"/>
      <c r="AN105" s="256"/>
      <c r="AO105" s="256"/>
      <c r="AP105" s="256"/>
      <c r="AQ105" s="252"/>
      <c r="AR105" s="252"/>
      <c r="AS105" s="252"/>
      <c r="AT105" s="252"/>
    </row>
    <row r="106" spans="1:46" s="206" customFormat="1">
      <c r="A106" s="266"/>
      <c r="B106" s="267"/>
      <c r="C106" s="267"/>
      <c r="D106" s="268"/>
      <c r="E106" s="268"/>
      <c r="F106" s="268"/>
      <c r="G106" s="268"/>
      <c r="H106" s="268"/>
      <c r="I106" s="268"/>
      <c r="J106" s="268"/>
      <c r="K106" s="268"/>
      <c r="M106" s="252"/>
      <c r="N106" s="252"/>
      <c r="O106" s="252"/>
      <c r="P106" s="254"/>
      <c r="Q106" s="254"/>
      <c r="R106" s="254"/>
      <c r="S106" s="208"/>
      <c r="T106" s="254"/>
      <c r="U106" s="254"/>
      <c r="V106" s="254"/>
      <c r="W106" s="255"/>
      <c r="X106" s="255"/>
      <c r="Y106" s="255"/>
      <c r="Z106" s="255"/>
      <c r="AA106" s="255"/>
      <c r="AB106" s="255"/>
      <c r="AC106" s="255"/>
      <c r="AD106" s="255"/>
      <c r="AE106" s="255"/>
      <c r="AF106" s="256"/>
      <c r="AG106" s="256"/>
      <c r="AH106" s="256"/>
      <c r="AI106" s="256"/>
      <c r="AJ106" s="256"/>
      <c r="AK106" s="256"/>
      <c r="AL106" s="256"/>
      <c r="AM106" s="256"/>
      <c r="AN106" s="256"/>
      <c r="AO106" s="256"/>
      <c r="AP106" s="256"/>
      <c r="AQ106" s="252"/>
      <c r="AR106" s="252"/>
      <c r="AS106" s="252"/>
      <c r="AT106" s="252"/>
    </row>
    <row r="107" spans="1:46" s="206" customFormat="1">
      <c r="A107" s="266"/>
      <c r="B107" s="267"/>
      <c r="C107" s="267"/>
      <c r="D107" s="268"/>
      <c r="E107" s="268"/>
      <c r="F107" s="268"/>
      <c r="G107" s="268"/>
      <c r="H107" s="268"/>
      <c r="I107" s="268"/>
      <c r="J107" s="268"/>
      <c r="K107" s="268"/>
      <c r="M107" s="252"/>
      <c r="N107" s="252"/>
      <c r="O107" s="252"/>
      <c r="P107" s="254"/>
      <c r="Q107" s="254"/>
      <c r="R107" s="254"/>
      <c r="S107" s="208"/>
      <c r="T107" s="254"/>
      <c r="U107" s="254"/>
      <c r="V107" s="254"/>
      <c r="W107" s="255"/>
      <c r="X107" s="255"/>
      <c r="Y107" s="255"/>
      <c r="Z107" s="255"/>
      <c r="AA107" s="255"/>
      <c r="AB107" s="255"/>
      <c r="AC107" s="255"/>
      <c r="AD107" s="255"/>
      <c r="AE107" s="255"/>
      <c r="AF107" s="256"/>
      <c r="AG107" s="256"/>
      <c r="AH107" s="256"/>
      <c r="AI107" s="256"/>
      <c r="AJ107" s="256"/>
      <c r="AK107" s="256"/>
      <c r="AL107" s="256"/>
      <c r="AM107" s="256"/>
      <c r="AN107" s="256"/>
      <c r="AO107" s="256"/>
      <c r="AP107" s="256"/>
      <c r="AQ107" s="252"/>
      <c r="AR107" s="252"/>
      <c r="AS107" s="252"/>
      <c r="AT107" s="252"/>
    </row>
  </sheetData>
  <sheetProtection password="EE4F" sheet="1" selectLockedCells="1"/>
  <customSheetViews>
    <customSheetView guid="{7E37D0FD-9786-4A30-A877-91D7F3F2D059}" showPageBreaks="1" showGridLines="0" printArea="1" hiddenRows="1" hiddenColumns="1" view="pageBreakPreview" topLeftCell="A12">
      <selection activeCell="G18" sqref="G18"/>
      <pageMargins left="0.261811024" right="2.5590551E-2" top="0.511811023622047" bottom="0.86614173228346503" header="0.23622047244094499" footer="0.23622047244094499"/>
      <printOptions horizontalCentered="1"/>
      <pageSetup paperSize="9" scale="80" fitToHeight="5" orientation="landscape" horizontalDpi="4294967295" verticalDpi="4294967295" r:id="rId1"/>
      <headerFooter alignWithMargins="0">
        <oddFooter>&amp;R&amp;"Book Antiqua,Bold"&amp;10Schedule-3/ Page &amp;P of &amp;N</oddFooter>
      </headerFooter>
    </customSheetView>
    <customSheetView guid="{F9C63928-D54C-449A-864F-E2728613909C}" showPageBreaks="1" showGridLines="0" printArea="1" hiddenRows="1" hiddenColumns="1" view="pageBreakPreview" topLeftCell="A14">
      <selection activeCell="G19" sqref="G19"/>
      <pageMargins left="0.261811024" right="2.5590551E-2" top="0.511811023622047" bottom="0.86614173228346503" header="0.23622047244094499" footer="0.23622047244094499"/>
      <printOptions horizontalCentered="1"/>
      <pageSetup paperSize="9" scale="80" fitToHeight="5" orientation="landscape" horizontalDpi="4294967295" verticalDpi="4294967295" r:id="rId2"/>
      <headerFooter alignWithMargins="0">
        <oddFooter>&amp;R&amp;"Book Antiqua,Bold"&amp;10Schedule-3/ Page &amp;P of &amp;N</oddFooter>
      </headerFooter>
    </customSheetView>
    <customSheetView guid="{4C2A6BCE-1067-41DA-B8E4-030BD18363EA}" showPageBreaks="1" showGridLines="0" printArea="1" hiddenRows="1" hiddenColumns="1" view="pageBreakPreview" topLeftCell="A16">
      <selection activeCell="J18" sqref="J18:J19"/>
      <pageMargins left="0.261811024" right="2.5590551E-2" top="0.511811023622047" bottom="0.86614173228346503" header="0.23622047244094499" footer="0.23622047244094499"/>
      <printOptions horizontalCentered="1"/>
      <pageSetup paperSize="9" scale="80" fitToHeight="5" orientation="landscape" horizontalDpi="4294967295" verticalDpi="4294967295" r:id="rId3"/>
      <headerFooter alignWithMargins="0">
        <oddFooter>&amp;R&amp;"Book Antiqua,Bold"&amp;10Schedule-3/ Page &amp;P of &amp;N</oddFooter>
      </headerFooter>
    </customSheetView>
    <customSheetView guid="{521B9B62-B5E4-4E18-A682-03EC47CAA2D7}" showPageBreaks="1" showGridLines="0" printArea="1" hiddenRows="1" hiddenColumns="1" view="pageBreakPreview" topLeftCell="A12">
      <selection activeCell="G18" sqref="G18"/>
      <pageMargins left="0.261811024" right="2.5590551E-2" top="0.511811023622047" bottom="0.86614173228346503" header="0.23622047244094499" footer="0.23622047244094499"/>
      <printOptions horizontalCentered="1"/>
      <pageSetup paperSize="9" scale="80" fitToHeight="5" orientation="landscape" horizontalDpi="4294967295" verticalDpi="4294967295" r:id="rId4"/>
      <headerFooter alignWithMargins="0">
        <oddFooter>&amp;R&amp;"Book Antiqua,Bold"&amp;10Schedule-3/ Page &amp;P of &amp;N</oddFooter>
      </headerFooter>
    </customSheetView>
  </customSheetViews>
  <mergeCells count="11">
    <mergeCell ref="AB3:AC3"/>
    <mergeCell ref="A5:K5"/>
    <mergeCell ref="A8:E8"/>
    <mergeCell ref="B9:E9"/>
    <mergeCell ref="B10:E10"/>
    <mergeCell ref="B11:E11"/>
    <mergeCell ref="B12:E12"/>
    <mergeCell ref="Q14:R14"/>
    <mergeCell ref="T14:U14"/>
    <mergeCell ref="A3:K3"/>
    <mergeCell ref="A13:B13"/>
  </mergeCells>
  <conditionalFormatting sqref="I18:J21">
    <cfRule type="expression" dxfId="3" priority="53" stopIfTrue="1">
      <formula>D18&gt;0</formula>
    </cfRule>
  </conditionalFormatting>
  <conditionalFormatting sqref="G18:G21">
    <cfRule type="expression" dxfId="2" priority="21" stopIfTrue="1">
      <formula>A18&gt;0</formula>
    </cfRule>
  </conditionalFormatting>
  <dataValidations count="3">
    <dataValidation type="list" operator="greaterThan" allowBlank="1" showInputMessage="1" showErrorMessage="1" error="Enter only Numeric value greater than zero or leave the cell blank !" sqref="I18:I21">
      <formula1>"0%,5%,12%,18%,28%"</formula1>
    </dataValidation>
    <dataValidation type="decimal" operator="greaterThan" allowBlank="1" showInputMessage="1" showErrorMessage="1" error="Enter only Numeric value greater than zero or leave the cell blank !" sqref="J18:J21">
      <formula1>0</formula1>
    </dataValidation>
    <dataValidation operator="greaterThan" allowBlank="1" showInputMessage="1" showErrorMessage="1" error="Enter only Numeric value greater than zero or leave the cell blank !" sqref="G18:G21"/>
  </dataValidations>
  <printOptions horizontalCentered="1"/>
  <pageMargins left="0.261811024" right="2.5590551E-2" top="0.511811023622047" bottom="0.86614173228346503" header="0.23622047244094499" footer="0.23622047244094499"/>
  <pageSetup paperSize="9" scale="80" fitToHeight="5" orientation="landscape" horizontalDpi="4294967295" verticalDpi="4294967295" r:id="rId5"/>
  <headerFooter alignWithMargins="0">
    <oddFooter>&amp;R&amp;"Book Antiqua,Bold"&amp;10Schedule-3/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1:G23"/>
  <sheetViews>
    <sheetView showGridLines="0" view="pageBreakPreview" zoomScale="70" zoomScaleSheetLayoutView="70" workbookViewId="0">
      <selection activeCell="D21" sqref="D21"/>
    </sheetView>
  </sheetViews>
  <sheetFormatPr defaultColWidth="10" defaultRowHeight="16.5"/>
  <cols>
    <col min="1" max="1" width="9.5" style="23" customWidth="1"/>
    <col min="2" max="2" width="27.5" style="23" customWidth="1"/>
    <col min="3" max="3" width="25.125" style="23" customWidth="1"/>
    <col min="4" max="4" width="33.875" style="23" customWidth="1"/>
    <col min="5" max="16384" width="10" style="21"/>
  </cols>
  <sheetData>
    <row r="1" spans="1:7" ht="18" customHeight="1">
      <c r="A1" s="46" t="str">
        <f>Cover!B3</f>
        <v>ER-II/KOL/CS/I-2597/Rfx-5002001519 DATED 11.01.2021</v>
      </c>
      <c r="B1" s="47"/>
      <c r="C1" s="49"/>
      <c r="D1" s="50" t="s">
        <v>306</v>
      </c>
    </row>
    <row r="2" spans="1:7" ht="18" customHeight="1">
      <c r="A2" s="40"/>
      <c r="B2" s="51"/>
      <c r="C2" s="53"/>
      <c r="D2" s="53"/>
    </row>
    <row r="3" spans="1:7" ht="46.5" customHeight="1">
      <c r="A3" s="488" t="str">
        <f>'Sch-3'!A3:K3</f>
        <v>Procurement of New Battery Bank sets at Dalkhola and Berhampore substations in ER-II</v>
      </c>
      <c r="B3" s="488"/>
      <c r="C3" s="488"/>
      <c r="D3" s="488"/>
      <c r="E3" s="29"/>
      <c r="F3" s="29"/>
    </row>
    <row r="4" spans="1:7" ht="21.95" customHeight="1">
      <c r="A4" s="489" t="s">
        <v>281</v>
      </c>
      <c r="B4" s="489"/>
      <c r="C4" s="489"/>
      <c r="D4" s="489"/>
    </row>
    <row r="5" spans="1:7" ht="18" customHeight="1">
      <c r="A5" s="22"/>
    </row>
    <row r="6" spans="1:7" ht="18" customHeight="1">
      <c r="A6" s="20" t="str">
        <f>'[2]Sch-1'!A6</f>
        <v xml:space="preserve">Bidder’s Name and Address </v>
      </c>
      <c r="D6" s="37" t="s">
        <v>215</v>
      </c>
    </row>
    <row r="7" spans="1:7">
      <c r="A7" s="490" t="str">
        <f>'[2]Sch-1'!A7</f>
        <v/>
      </c>
      <c r="B7" s="490"/>
      <c r="C7" s="490"/>
      <c r="D7" s="311" t="s">
        <v>327</v>
      </c>
      <c r="E7" s="309"/>
      <c r="F7" s="309"/>
      <c r="G7" s="213"/>
    </row>
    <row r="8" spans="1:7" ht="18" customHeight="1">
      <c r="A8" s="24" t="s">
        <v>224</v>
      </c>
      <c r="B8" s="382">
        <f>'Names of Bidder'!D7</f>
        <v>0</v>
      </c>
      <c r="C8" s="418"/>
      <c r="D8" s="311" t="s">
        <v>328</v>
      </c>
      <c r="E8" s="309"/>
      <c r="F8" s="309"/>
      <c r="G8" s="309"/>
    </row>
    <row r="9" spans="1:7" ht="18" customHeight="1">
      <c r="A9" s="24" t="s">
        <v>225</v>
      </c>
      <c r="B9" s="382">
        <f>'Names of Bidder'!D8</f>
        <v>0</v>
      </c>
      <c r="C9" s="382"/>
      <c r="D9" s="311" t="s">
        <v>329</v>
      </c>
      <c r="E9" s="310"/>
      <c r="F9" s="310"/>
      <c r="G9" s="310"/>
    </row>
    <row r="10" spans="1:7" ht="18" customHeight="1">
      <c r="A10" s="25"/>
      <c r="B10" s="491">
        <f>'Names of Bidder'!D9</f>
        <v>0</v>
      </c>
      <c r="C10" s="491"/>
      <c r="D10" s="311" t="s">
        <v>330</v>
      </c>
      <c r="E10" s="310"/>
      <c r="F10" s="310"/>
      <c r="G10" s="213"/>
    </row>
    <row r="11" spans="1:7" ht="18" customHeight="1">
      <c r="A11" s="25"/>
      <c r="B11" s="491">
        <f>'Names of Bidder'!D10</f>
        <v>0</v>
      </c>
      <c r="C11" s="491"/>
      <c r="D11" s="311" t="s">
        <v>331</v>
      </c>
    </row>
    <row r="12" spans="1:7" ht="18" customHeight="1">
      <c r="A12" s="30"/>
      <c r="B12" s="30"/>
      <c r="C12" s="30"/>
      <c r="D12" s="39"/>
    </row>
    <row r="13" spans="1:7" ht="21.95" customHeight="1">
      <c r="A13" s="31" t="s">
        <v>205</v>
      </c>
      <c r="B13" s="492" t="s">
        <v>201</v>
      </c>
      <c r="C13" s="493"/>
      <c r="D13" s="32" t="s">
        <v>206</v>
      </c>
    </row>
    <row r="14" spans="1:7" ht="21.95" customHeight="1">
      <c r="A14" s="494" t="s">
        <v>207</v>
      </c>
      <c r="B14" s="496" t="s">
        <v>382</v>
      </c>
      <c r="C14" s="496"/>
      <c r="D14" s="497">
        <f>+'Sch-1'!K22+'Sch-3'!K23</f>
        <v>0</v>
      </c>
    </row>
    <row r="15" spans="1:7" ht="67.5" customHeight="1">
      <c r="A15" s="495"/>
      <c r="B15" s="496"/>
      <c r="C15" s="496"/>
      <c r="D15" s="498"/>
    </row>
    <row r="16" spans="1:7" ht="15.75" customHeight="1">
      <c r="A16" s="287">
        <v>2</v>
      </c>
      <c r="B16" s="487" t="s">
        <v>282</v>
      </c>
      <c r="C16" s="487"/>
      <c r="D16" s="290">
        <f>+D14</f>
        <v>0</v>
      </c>
    </row>
    <row r="17" spans="1:6" ht="18.75" customHeight="1">
      <c r="A17" s="43"/>
      <c r="B17" s="44"/>
      <c r="C17" s="44"/>
      <c r="D17" s="45"/>
    </row>
    <row r="18" spans="1:6" ht="27.95" customHeight="1">
      <c r="A18" s="43"/>
      <c r="B18" s="44"/>
      <c r="C18" s="55"/>
      <c r="D18" s="45"/>
    </row>
    <row r="19" spans="1:6" ht="27.95" customHeight="1">
      <c r="A19" s="54" t="s">
        <v>220</v>
      </c>
      <c r="B19" s="58">
        <f>'Names of Bidder'!D20</f>
        <v>0</v>
      </c>
      <c r="C19" s="55" t="s">
        <v>222</v>
      </c>
      <c r="D19" s="262">
        <f>'Names of Bidder'!D17</f>
        <v>0</v>
      </c>
      <c r="F19" s="56"/>
    </row>
    <row r="20" spans="1:6" ht="27.95" customHeight="1">
      <c r="A20" s="54" t="s">
        <v>221</v>
      </c>
      <c r="B20" s="58">
        <f>'Names of Bidder'!D21</f>
        <v>0</v>
      </c>
      <c r="C20" s="55" t="s">
        <v>223</v>
      </c>
      <c r="D20" s="262">
        <f>'Names of Bidder'!D18</f>
        <v>0</v>
      </c>
      <c r="F20" s="63"/>
    </row>
    <row r="21" spans="1:6" ht="27.95" customHeight="1">
      <c r="A21" s="52"/>
      <c r="B21" s="51"/>
      <c r="C21" s="55"/>
      <c r="F21" s="63"/>
    </row>
    <row r="22" spans="1:6" ht="30" customHeight="1">
      <c r="A22" s="52"/>
      <c r="B22" s="51"/>
      <c r="C22" s="55"/>
      <c r="D22" s="52"/>
      <c r="F22" s="56"/>
    </row>
    <row r="23" spans="1:6" ht="30" customHeight="1">
      <c r="A23" s="28"/>
      <c r="B23" s="28"/>
      <c r="C23" s="34"/>
      <c r="E23" s="35"/>
    </row>
  </sheetData>
  <sheetProtection password="EE4F" sheet="1" selectLockedCells="1"/>
  <customSheetViews>
    <customSheetView guid="{7E37D0FD-9786-4A30-A877-91D7F3F2D059}" showPageBreaks="1" showGridLines="0" printArea="1" view="pageBreakPreview" topLeftCell="A10">
      <selection activeCell="C8" sqref="C8:E8"/>
      <pageMargins left="0.5" right="0.38" top="0.56999999999999995" bottom="0.48" header="0.38" footer="0.24"/>
      <printOptions horizontalCentered="1"/>
      <pageSetup paperSize="9" fitToHeight="0" orientation="portrait" r:id="rId1"/>
      <headerFooter differentOddEven="1" alignWithMargins="0">
        <oddFooter>&amp;R&amp;"Book Antiqua,Bold"&amp;10Schedule-4/ Page &amp;P of &amp;N</oddFooter>
      </headerFooter>
    </customSheetView>
    <customSheetView guid="{F9C63928-D54C-449A-864F-E2728613909C}"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2"/>
      <headerFooter differentOddEven="1" alignWithMargins="0">
        <oddFooter>&amp;R&amp;"Book Antiqua,Bold"&amp;10Schedule-4/ Page &amp;P of &amp;N</oddFooter>
      </headerFooter>
    </customSheetView>
    <customSheetView guid="{4C2A6BCE-1067-41DA-B8E4-030BD18363EA}"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3"/>
      <headerFooter differentOddEven="1" alignWithMargins="0">
        <oddFooter>&amp;R&amp;"Book Antiqua,Bold"&amp;10Schedule-4/ Page &amp;P of &amp;N</oddFooter>
      </headerFooter>
    </customSheetView>
    <customSheetView guid="{521B9B62-B5E4-4E18-A682-03EC47CAA2D7}" showPageBreaks="1" showGridLines="0" printArea="1" view="pageBreakPreview" topLeftCell="A10">
      <selection activeCell="C8" sqref="C8:E8"/>
      <pageMargins left="0.5" right="0.38" top="0.56999999999999995" bottom="0.48" header="0.38" footer="0.24"/>
      <printOptions horizontalCentered="1"/>
      <pageSetup paperSize="9" fitToHeight="0" orientation="portrait" r:id="rId4"/>
      <headerFooter differentOddEven="1" alignWithMargins="0">
        <oddFooter>&amp;R&amp;"Book Antiqua,Bold"&amp;10Schedule-4/ Page &amp;P of &amp;N</oddFooter>
      </headerFooter>
    </customSheetView>
  </customSheetViews>
  <mergeCells count="10">
    <mergeCell ref="B16:C16"/>
    <mergeCell ref="A3:D3"/>
    <mergeCell ref="A4:D4"/>
    <mergeCell ref="A7:C7"/>
    <mergeCell ref="B10:C10"/>
    <mergeCell ref="B11:C11"/>
    <mergeCell ref="B13:C13"/>
    <mergeCell ref="A14:A15"/>
    <mergeCell ref="B14:C15"/>
    <mergeCell ref="D14:D15"/>
  </mergeCells>
  <printOptions horizontalCentered="1"/>
  <pageMargins left="0.5" right="0.38" top="0.56999999999999995" bottom="0.48" header="0.38" footer="0.24"/>
  <pageSetup paperSize="9" fitToHeight="0" orientation="portrait" r:id="rId5"/>
  <headerFooter differentOddEven="1" alignWithMargins="0">
    <oddFooter>&amp;R&amp;"Book Antiqua,Bold"&amp;10Schedule-4/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Basic</vt:lpstr>
      <vt:lpstr>Cover</vt:lpstr>
      <vt:lpstr>Cover_1</vt:lpstr>
      <vt:lpstr>Instructions</vt:lpstr>
      <vt:lpstr>Names of Bidder</vt:lpstr>
      <vt:lpstr>Sch-1</vt:lpstr>
      <vt:lpstr>Sch-2</vt:lpstr>
      <vt:lpstr>Sch-3</vt:lpstr>
      <vt:lpstr>Sch-4</vt:lpstr>
      <vt:lpstr>Sch-5</vt:lpstr>
      <vt:lpstr>Sch-5A</vt:lpstr>
      <vt:lpstr>Discount</vt:lpstr>
      <vt:lpstr>Sch-5A After Discount</vt:lpstr>
      <vt:lpstr>Bid Form 2nd Envelope</vt:lpstr>
      <vt:lpstr>N to W</vt:lpstr>
      <vt:lpstr>'Bid Form 2nd Envelope'!Print_Area</vt:lpstr>
      <vt:lpstr>Discount!Print_Area</vt:lpstr>
      <vt:lpstr>Instructions!Print_Area</vt:lpstr>
      <vt:lpstr>'Names of Bidder'!Print_Area</vt:lpstr>
      <vt:lpstr>'Sch-1'!Print_Area</vt:lpstr>
      <vt:lpstr>'Sch-2'!Print_Area</vt:lpstr>
      <vt:lpstr>'Sch-3'!Print_Area</vt:lpstr>
      <vt:lpstr>'Sch-4'!Print_Area</vt:lpstr>
      <vt:lpstr>'Sch-5'!Print_Area</vt:lpstr>
      <vt:lpstr>'Sch-5A'!Print_Area</vt:lpstr>
      <vt:lpstr>'Sch-5A After Discount'!Print_Area</vt:lpstr>
      <vt:lpstr>'Sch-1'!Print_Titles</vt:lpstr>
      <vt:lpstr>'Sch-2'!Print_Titles</vt:lpstr>
      <vt:lpstr>'Sch-3'!Print_Titles</vt:lpstr>
      <vt:lpstr>'Sch-4'!Print_Titles</vt:lpstr>
      <vt:lpstr>'Sch-5'!Print_Titles</vt:lpstr>
      <vt:lpstr>'Sch-5A'!Print_Titles</vt:lpstr>
      <vt:lpstr>'Sch-5A After Discount'!Print_Titles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Gaya Prasad</dc:creator>
  <cp:lastModifiedBy>ARSHIA SHARMA {Arshia Sharma}</cp:lastModifiedBy>
  <cp:lastPrinted>2021-01-05T06:37:53Z</cp:lastPrinted>
  <dcterms:created xsi:type="dcterms:W3CDTF">2019-08-20T14:32:09Z</dcterms:created>
  <dcterms:modified xsi:type="dcterms:W3CDTF">2021-01-11T07:46:41Z</dcterms:modified>
</cp:coreProperties>
</file>