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5.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61.xml" ContentType="application/vnd.ms-excel.controlproperties+xml"/>
  <Override PartName="/xl/drawings/drawing10.xml" ContentType="application/vnd.openxmlformats-officedocument.drawing+xml"/>
  <Override PartName="/xl/ctrlProps/ctrlProp62.xml" ContentType="application/vnd.ms-excel.controlproperties+xml"/>
  <Override PartName="/xl/drawings/drawing11.xml" ContentType="application/vnd.openxmlformats-officedocument.drawing+xml"/>
  <Override PartName="/xl/ctrlProps/ctrlProp63.xml" ContentType="application/vnd.ms-excel.controlproperties+xml"/>
  <Override PartName="/xl/drawings/drawing12.xml" ContentType="application/vnd.openxmlformats-officedocument.drawing+xml"/>
  <Override PartName="/xl/ctrlProps/ctrlProp64.xml" ContentType="application/vnd.ms-excel.controlpropertie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showInkAnnotation="0" codeName="ThisWorkbook" defaultThemeVersion="124226"/>
  <mc:AlternateContent xmlns:mc="http://schemas.openxmlformats.org/markup-compatibility/2006">
    <mc:Choice Requires="x15">
      <x15ac:absPath xmlns:x15ac="http://schemas.microsoft.com/office/spreadsheetml/2010/11/ac" url="D:\OneDrive - Power Grid Corporation of India Limited\POWERTEL-WR\PO 2023\AMC-LMC\Bidding Documents\PKG-B2\"/>
    </mc:Choice>
  </mc:AlternateContent>
  <xr:revisionPtr revIDLastSave="0" documentId="13_ncr:1_{3CE15D6F-C1E0-4EAE-8B36-9E0848FE0702}" xr6:coauthVersionLast="47" xr6:coauthVersionMax="47" xr10:uidLastSave="{00000000-0000-0000-0000-000000000000}"/>
  <workbookProtection workbookAlgorithmName="SHA-512" workbookHashValue="Q7ORQQhvSvXw1pyXEq82zTlulW32GpW14DcyvYPjtXxPraSZawBC7IpAMMOfk0K7dBS7MCxZVKeDXsJfQuxvxg==" workbookSaltValue="7eKNN/jR8UaqxtKvlF0yYA==" workbookSpinCount="100000" lockStructure="1"/>
  <bookViews>
    <workbookView xWindow="-120" yWindow="-120" windowWidth="29040" windowHeight="15840" tabRatio="910" firstSheet="1" activeTab="1" xr2:uid="{00000000-000D-0000-FFFF-FFFF00000000}"/>
  </bookViews>
  <sheets>
    <sheet name="Basic" sheetId="1" state="hidden" r:id="rId1"/>
    <sheet name="Cover" sheetId="2" r:id="rId2"/>
    <sheet name="Names of Bidder" sheetId="3" r:id="rId3"/>
    <sheet name="Attach 3(JV)" sheetId="4" state="hidden" r:id="rId4"/>
    <sheet name="Attach 3(QR)" sheetId="5" state="hidden" r:id="rId5"/>
    <sheet name="Attach 3(QR details)" sheetId="28" r:id="rId6"/>
    <sheet name="Attach 4" sheetId="6" r:id="rId7"/>
    <sheet name="Attach 4 (A)" sheetId="7" r:id="rId8"/>
    <sheet name="Attach 4 (B)" sheetId="8" state="hidden" r:id="rId9"/>
    <sheet name="Attach 5" sheetId="9" r:id="rId10"/>
    <sheet name="Attach 5 (A)" sheetId="29" r:id="rId11"/>
    <sheet name="Attach 6 (C)" sheetId="10" r:id="rId12"/>
    <sheet name="Attach 6 (T)" sheetId="26" r:id="rId13"/>
    <sheet name="Attach 7" sheetId="11" r:id="rId14"/>
    <sheet name="Attach 8" sheetId="12" r:id="rId15"/>
    <sheet name="Attach 9" sheetId="13" r:id="rId16"/>
    <sheet name="Attach 10" sheetId="14" r:id="rId17"/>
    <sheet name="Attach 11" sheetId="15" r:id="rId18"/>
    <sheet name="Attach 12" sheetId="16" r:id="rId19"/>
    <sheet name="Attach 13" sheetId="17" r:id="rId20"/>
    <sheet name="Attach 14" sheetId="18" state="hidden" r:id="rId21"/>
    <sheet name="Attach 14-IP" sheetId="19" r:id="rId22"/>
    <sheet name="Attach 15" sheetId="20" r:id="rId23"/>
    <sheet name="Attach 16" sheetId="21" r:id="rId24"/>
    <sheet name="Attach 17" sheetId="22" r:id="rId25"/>
    <sheet name="Attach 18" sheetId="30" r:id="rId26"/>
    <sheet name="Attach 19" sheetId="31" r:id="rId27"/>
    <sheet name="Attach 20" sheetId="32" r:id="rId28"/>
    <sheet name="Attach 21" sheetId="34" r:id="rId29"/>
    <sheet name="Attach 22" sheetId="35" r:id="rId30"/>
    <sheet name="Attach 23" sheetId="37" r:id="rId31"/>
    <sheet name="Attach 24" sheetId="36" r:id="rId32"/>
    <sheet name="Attach 25" sheetId="38" r:id="rId33"/>
    <sheet name="Attach 26" sheetId="39" r:id="rId34"/>
    <sheet name="Bid Form 1st Envelope" sheetId="23" r:id="rId35"/>
    <sheet name="e-Form" sheetId="24" state="hidden" r:id="rId36"/>
    <sheet name="N to W" sheetId="25" state="hidden" r:id="rId37"/>
    <sheet name="Sheet1" sheetId="27" state="hidden" r:id="rId38"/>
  </sheets>
  <externalReferences>
    <externalReference r:id="rId39"/>
    <externalReference r:id="rId40"/>
  </externalReferences>
  <definedNames>
    <definedName name="\A">#REF!</definedName>
    <definedName name="\B">#REF!</definedName>
    <definedName name="\C">#REF!</definedName>
    <definedName name="\M">#REF!</definedName>
    <definedName name="\N">#REF!</definedName>
    <definedName name="\P">#REF!</definedName>
    <definedName name="\R">#REF!</definedName>
    <definedName name="\U">#REF!</definedName>
    <definedName name="\V">#REF!</definedName>
    <definedName name="_Hlk89176488" localSheetId="1">Cover!$B$14</definedName>
    <definedName name="ab">#REF!</definedName>
    <definedName name="logo1">"Picture 7"</definedName>
    <definedName name="_xlnm.Print_Area" localSheetId="16">'Attach 10'!$A$1:$E$22</definedName>
    <definedName name="_xlnm.Print_Area" localSheetId="17">'Attach 11'!$A$1:$E$27</definedName>
    <definedName name="_xlnm.Print_Area" localSheetId="18">'Attach 12'!$A$1:$E$43</definedName>
    <definedName name="_xlnm.Print_Area" localSheetId="19">'Attach 13'!$A$1:$E$25</definedName>
    <definedName name="_xlnm.Print_Area" localSheetId="20">'Attach 14'!$A$1:$E$29</definedName>
    <definedName name="_xlnm.Print_Area" localSheetId="21">'Attach 14-IP'!$A$9:$D$172</definedName>
    <definedName name="_xlnm.Print_Area" localSheetId="22">'Attach 15'!$A$1:$E$80</definedName>
    <definedName name="_xlnm.Print_Area" localSheetId="23">'Attach 16'!$A$1:$L$106</definedName>
    <definedName name="_xlnm.Print_Area" localSheetId="24">'Attach 17'!$A$1:$E$30</definedName>
    <definedName name="_xlnm.Print_Area" localSheetId="25">'Attach 18'!$A$8:$D$156</definedName>
    <definedName name="_xlnm.Print_Area" localSheetId="26">'Attach 19'!$A$1:$E$27</definedName>
    <definedName name="_xlnm.Print_Area" localSheetId="27">'Attach 20'!$A$1:$G$54</definedName>
    <definedName name="_xlnm.Print_Area" localSheetId="28">'Attach 21'!$A$1:$E$40</definedName>
    <definedName name="_xlnm.Print_Area" localSheetId="29">'Attach 22'!$A$1:$G$18</definedName>
    <definedName name="_xlnm.Print_Area" localSheetId="30">'Attach 23'!$A$1:$E$32</definedName>
    <definedName name="_xlnm.Print_Area" localSheetId="31">'Attach 24'!$A$1:$G$62</definedName>
    <definedName name="_xlnm.Print_Area" localSheetId="32">'Attach 25'!$A$1:$G$38</definedName>
    <definedName name="_xlnm.Print_Area" localSheetId="33">'Attach 26'!$A$1:$G$39</definedName>
    <definedName name="_xlnm.Print_Area" localSheetId="3">'Attach 3(JV)'!$A$1:$E$28</definedName>
    <definedName name="_xlnm.Print_Area" localSheetId="5">'Attach 3(QR details)'!$A$1:$I$498</definedName>
    <definedName name="_xlnm.Print_Area" localSheetId="4">'Attach 3(QR)'!$A$1:$G$811</definedName>
    <definedName name="_xlnm.Print_Area" localSheetId="6">'Attach 4'!$A$1:$E$25</definedName>
    <definedName name="_xlnm.Print_Area" localSheetId="7">'Attach 4 (A)'!$A$1:$E$31</definedName>
    <definedName name="_xlnm.Print_Area" localSheetId="8">'Attach 4 (B)'!$A$1:$E$26</definedName>
    <definedName name="_xlnm.Print_Area" localSheetId="9">'Attach 5'!$A$1:$E$36</definedName>
    <definedName name="_xlnm.Print_Area" localSheetId="10">'Attach 5 (A)'!$A$1:$E$37</definedName>
    <definedName name="_xlnm.Print_Area" localSheetId="11">'Attach 6 (C)'!$A$1:$E$50</definedName>
    <definedName name="_xlnm.Print_Area" localSheetId="12">'Attach 6 (T)'!$A$1:$E$28</definedName>
    <definedName name="_xlnm.Print_Area" localSheetId="13">'Attach 7'!$A$1:$E$28</definedName>
    <definedName name="_xlnm.Print_Area" localSheetId="14">'Attach 8'!$A$1:$E$35</definedName>
    <definedName name="_xlnm.Print_Area" localSheetId="15">'Attach 9'!$A$1:$E$24</definedName>
    <definedName name="_xlnm.Print_Area" localSheetId="34">'Bid Form 1st Envelope'!$A$1:$F$105</definedName>
    <definedName name="_xlnm.Print_Area" localSheetId="35">'e-Form'!$A$1:$N$51</definedName>
    <definedName name="_xlnm.Print_Area" localSheetId="2">'Names of Bidder'!$B$1:$D$24</definedName>
    <definedName name="_xlnm.Print_Titles" localSheetId="18">'Attach 12'!$18:$18</definedName>
    <definedName name="_xlnm.Print_Titles" localSheetId="14">'Attach 8'!#REF!</definedName>
    <definedName name="_xlnm.Print_Titles" localSheetId="15">'Attach 9'!$18:$18</definedName>
    <definedName name="_xlnm.Recorder">#REF!</definedName>
    <definedName name="TEST">#REF!</definedName>
    <definedName name="Z_237D8718_39ED_4FFE_B3B2_D1192F8D2E87_.wvu.Cols" localSheetId="18" hidden="1">'Attach 12'!$G:$H</definedName>
    <definedName name="Z_237D8718_39ED_4FFE_B3B2_D1192F8D2E87_.wvu.Cols" localSheetId="22" hidden="1">'Attach 15'!$H:$H</definedName>
    <definedName name="Z_237D8718_39ED_4FFE_B3B2_D1192F8D2E87_.wvu.Cols" localSheetId="9" hidden="1">'Attach 5'!$H:$H</definedName>
    <definedName name="Z_237D8718_39ED_4FFE_B3B2_D1192F8D2E87_.wvu.Cols" localSheetId="10" hidden="1">'Attach 5 (A)'!$H:$H</definedName>
    <definedName name="Z_237D8718_39ED_4FFE_B3B2_D1192F8D2E87_.wvu.Cols" localSheetId="11" hidden="1">'Attach 6 (C)'!$H:$H</definedName>
    <definedName name="Z_237D8718_39ED_4FFE_B3B2_D1192F8D2E87_.wvu.Cols" localSheetId="12" hidden="1">'Attach 6 (T)'!$H:$H</definedName>
    <definedName name="Z_237D8718_39ED_4FFE_B3B2_D1192F8D2E87_.wvu.Cols" localSheetId="14" hidden="1">'Attach 8'!$I:$U</definedName>
    <definedName name="Z_237D8718_39ED_4FFE_B3B2_D1192F8D2E87_.wvu.Cols" localSheetId="2" hidden="1">'Names of Bidder'!$A:$A</definedName>
    <definedName name="Z_237D8718_39ED_4FFE_B3B2_D1192F8D2E87_.wvu.PrintArea" localSheetId="16" hidden="1">'Attach 10'!$A$1:$E$28</definedName>
    <definedName name="Z_237D8718_39ED_4FFE_B3B2_D1192F8D2E87_.wvu.PrintArea" localSheetId="17" hidden="1">'Attach 11'!$A$1:$E$60</definedName>
    <definedName name="Z_237D8718_39ED_4FFE_B3B2_D1192F8D2E87_.wvu.PrintArea" localSheetId="18" hidden="1">'Attach 12'!$A$1:$E$43</definedName>
    <definedName name="Z_237D8718_39ED_4FFE_B3B2_D1192F8D2E87_.wvu.PrintArea" localSheetId="19" hidden="1">'Attach 13'!$A$1:$E$29</definedName>
    <definedName name="Z_237D8718_39ED_4FFE_B3B2_D1192F8D2E87_.wvu.PrintArea" localSheetId="20" hidden="1">'Attach 14'!$A$1:$E$29</definedName>
    <definedName name="Z_237D8718_39ED_4FFE_B3B2_D1192F8D2E87_.wvu.PrintArea" localSheetId="21" hidden="1">'Attach 14-IP'!$A$24:$D$41</definedName>
    <definedName name="Z_237D8718_39ED_4FFE_B3B2_D1192F8D2E87_.wvu.PrintArea" localSheetId="22" hidden="1">'Attach 15'!$A$1:$E$71</definedName>
    <definedName name="Z_237D8718_39ED_4FFE_B3B2_D1192F8D2E87_.wvu.PrintArea" localSheetId="23" hidden="1">'Attach 16'!$A$1:$L$108</definedName>
    <definedName name="Z_237D8718_39ED_4FFE_B3B2_D1192F8D2E87_.wvu.PrintArea" localSheetId="24" hidden="1">'Attach 17'!$A$1:$E$33</definedName>
    <definedName name="Z_237D8718_39ED_4FFE_B3B2_D1192F8D2E87_.wvu.PrintArea" localSheetId="25" hidden="1">'Attach 18'!$A$22:$D$36</definedName>
    <definedName name="Z_237D8718_39ED_4FFE_B3B2_D1192F8D2E87_.wvu.PrintArea" localSheetId="26" hidden="1">'Attach 19'!$A$1:$E$30</definedName>
    <definedName name="Z_237D8718_39ED_4FFE_B3B2_D1192F8D2E87_.wvu.PrintArea" localSheetId="27" hidden="1">'Attach 20'!#REF!</definedName>
    <definedName name="Z_237D8718_39ED_4FFE_B3B2_D1192F8D2E87_.wvu.PrintArea" localSheetId="3" hidden="1">'Attach 3(JV)'!$A$1:$E$28</definedName>
    <definedName name="Z_237D8718_39ED_4FFE_B3B2_D1192F8D2E87_.wvu.PrintArea" localSheetId="4" hidden="1">'Attach 3(QR)'!$A$1:$E$816</definedName>
    <definedName name="Z_237D8718_39ED_4FFE_B3B2_D1192F8D2E87_.wvu.PrintArea" localSheetId="6" hidden="1">'Attach 4'!$A$1:$E$25</definedName>
    <definedName name="Z_237D8718_39ED_4FFE_B3B2_D1192F8D2E87_.wvu.PrintArea" localSheetId="7" hidden="1">'Attach 4 (A)'!$A$1:$E$31</definedName>
    <definedName name="Z_237D8718_39ED_4FFE_B3B2_D1192F8D2E87_.wvu.PrintArea" localSheetId="8" hidden="1">'Attach 4 (B)'!$A$1:$E$26</definedName>
    <definedName name="Z_237D8718_39ED_4FFE_B3B2_D1192F8D2E87_.wvu.PrintArea" localSheetId="9" hidden="1">'Attach 5'!$A$1:$E$74</definedName>
    <definedName name="Z_237D8718_39ED_4FFE_B3B2_D1192F8D2E87_.wvu.PrintArea" localSheetId="10" hidden="1">'Attach 5 (A)'!$A$1:$E$75</definedName>
    <definedName name="Z_237D8718_39ED_4FFE_B3B2_D1192F8D2E87_.wvu.PrintArea" localSheetId="11" hidden="1">'Attach 6 (C)'!$A$1:$E$50</definedName>
    <definedName name="Z_237D8718_39ED_4FFE_B3B2_D1192F8D2E87_.wvu.PrintArea" localSheetId="12" hidden="1">'Attach 6 (T)'!$A$1:$E$50</definedName>
    <definedName name="Z_237D8718_39ED_4FFE_B3B2_D1192F8D2E87_.wvu.PrintArea" localSheetId="13" hidden="1">'Attach 7'!$A$1:$E$28</definedName>
    <definedName name="Z_237D8718_39ED_4FFE_B3B2_D1192F8D2E87_.wvu.PrintArea" localSheetId="14" hidden="1">'Attach 8'!$A$1:$E$35</definedName>
    <definedName name="Z_237D8718_39ED_4FFE_B3B2_D1192F8D2E87_.wvu.PrintArea" localSheetId="15" hidden="1">'Attach 9'!$A$1:$E$24</definedName>
    <definedName name="Z_237D8718_39ED_4FFE_B3B2_D1192F8D2E87_.wvu.PrintArea" localSheetId="34" hidden="1">'Bid Form 1st Envelope'!$A$1:$F$105</definedName>
    <definedName name="Z_237D8718_39ED_4FFE_B3B2_D1192F8D2E87_.wvu.PrintArea" localSheetId="35" hidden="1">'e-Form'!$A$1:$N$51</definedName>
    <definedName name="Z_237D8718_39ED_4FFE_B3B2_D1192F8D2E87_.wvu.PrintArea" localSheetId="2" hidden="1">'Names of Bidder'!$B$1:$E$24</definedName>
    <definedName name="Z_237D8718_39ED_4FFE_B3B2_D1192F8D2E87_.wvu.PrintTitles" localSheetId="18" hidden="1">'Attach 12'!$18:$18</definedName>
    <definedName name="Z_237D8718_39ED_4FFE_B3B2_D1192F8D2E87_.wvu.PrintTitles" localSheetId="15" hidden="1">'Attach 9'!$18:$18</definedName>
    <definedName name="Z_237D8718_39ED_4FFE_B3B2_D1192F8D2E87_.wvu.Rows" localSheetId="21" hidden="1">'Attach 14-IP'!#REF!</definedName>
    <definedName name="Z_237D8718_39ED_4FFE_B3B2_D1192F8D2E87_.wvu.Rows" localSheetId="25" hidden="1">'Attach 18'!#REF!</definedName>
    <definedName name="Z_237D8718_39ED_4FFE_B3B2_D1192F8D2E87_.wvu.Rows" localSheetId="27" hidden="1">'Attach 20'!#REF!</definedName>
    <definedName name="Z_237D8718_39ED_4FFE_B3B2_D1192F8D2E87_.wvu.Rows" localSheetId="9" hidden="1">'Attach 5'!$26:$31</definedName>
    <definedName name="Z_237D8718_39ED_4FFE_B3B2_D1192F8D2E87_.wvu.Rows" localSheetId="10" hidden="1">'Attach 5 (A)'!$26:$31</definedName>
    <definedName name="Z_237D8718_39ED_4FFE_B3B2_D1192F8D2E87_.wvu.Rows" localSheetId="14" hidden="1">'Attach 8'!$30:$35</definedName>
    <definedName name="Z_237D8718_39ED_4FFE_B3B2_D1192F8D2E87_.wvu.Rows" localSheetId="34" hidden="1">'Bid Form 1st Envelope'!$24:$25</definedName>
    <definedName name="Z_2FDEDC7A_220A_4BDB_8FCD_0C556B60E1DF_.wvu.Cols" localSheetId="18" hidden="1">'Attach 12'!$G:$H</definedName>
    <definedName name="Z_2FDEDC7A_220A_4BDB_8FCD_0C556B60E1DF_.wvu.Cols" localSheetId="22" hidden="1">'Attach 15'!$H:$H</definedName>
    <definedName name="Z_2FDEDC7A_220A_4BDB_8FCD_0C556B60E1DF_.wvu.Cols" localSheetId="9" hidden="1">'Attach 5'!$H:$H</definedName>
    <definedName name="Z_2FDEDC7A_220A_4BDB_8FCD_0C556B60E1DF_.wvu.Cols" localSheetId="10" hidden="1">'Attach 5 (A)'!$H:$H</definedName>
    <definedName name="Z_2FDEDC7A_220A_4BDB_8FCD_0C556B60E1DF_.wvu.Cols" localSheetId="11" hidden="1">'Attach 6 (C)'!$H:$H</definedName>
    <definedName name="Z_2FDEDC7A_220A_4BDB_8FCD_0C556B60E1DF_.wvu.Cols" localSheetId="12" hidden="1">'Attach 6 (T)'!$H:$H</definedName>
    <definedName name="Z_2FDEDC7A_220A_4BDB_8FCD_0C556B60E1DF_.wvu.Cols" localSheetId="14" hidden="1">'Attach 8'!$I:$U</definedName>
    <definedName name="Z_2FDEDC7A_220A_4BDB_8FCD_0C556B60E1DF_.wvu.Cols" localSheetId="2" hidden="1">'Names of Bidder'!$A:$A</definedName>
    <definedName name="Z_2FDEDC7A_220A_4BDB_8FCD_0C556B60E1DF_.wvu.PrintArea" localSheetId="16" hidden="1">'Attach 10'!$A$1:$E$28</definedName>
    <definedName name="Z_2FDEDC7A_220A_4BDB_8FCD_0C556B60E1DF_.wvu.PrintArea" localSheetId="17" hidden="1">'Attach 11'!$A$1:$E$60</definedName>
    <definedName name="Z_2FDEDC7A_220A_4BDB_8FCD_0C556B60E1DF_.wvu.PrintArea" localSheetId="18" hidden="1">'Attach 12'!$A$1:$E$43</definedName>
    <definedName name="Z_2FDEDC7A_220A_4BDB_8FCD_0C556B60E1DF_.wvu.PrintArea" localSheetId="19" hidden="1">'Attach 13'!$A$1:$E$29</definedName>
    <definedName name="Z_2FDEDC7A_220A_4BDB_8FCD_0C556B60E1DF_.wvu.PrintArea" localSheetId="20" hidden="1">'Attach 14'!$A$1:$E$29</definedName>
    <definedName name="Z_2FDEDC7A_220A_4BDB_8FCD_0C556B60E1DF_.wvu.PrintArea" localSheetId="21" hidden="1">'Attach 14-IP'!$A$24:$D$41</definedName>
    <definedName name="Z_2FDEDC7A_220A_4BDB_8FCD_0C556B60E1DF_.wvu.PrintArea" localSheetId="22" hidden="1">'Attach 15'!$A$1:$E$71</definedName>
    <definedName name="Z_2FDEDC7A_220A_4BDB_8FCD_0C556B60E1DF_.wvu.PrintArea" localSheetId="23" hidden="1">'Attach 16'!$A$1:$L$108</definedName>
    <definedName name="Z_2FDEDC7A_220A_4BDB_8FCD_0C556B60E1DF_.wvu.PrintArea" localSheetId="24" hidden="1">'Attach 17'!$A$1:$E$33</definedName>
    <definedName name="Z_2FDEDC7A_220A_4BDB_8FCD_0C556B60E1DF_.wvu.PrintArea" localSheetId="25" hidden="1">'Attach 18'!$A$22:$D$36</definedName>
    <definedName name="Z_2FDEDC7A_220A_4BDB_8FCD_0C556B60E1DF_.wvu.PrintArea" localSheetId="26" hidden="1">'Attach 19'!$A$1:$E$30</definedName>
    <definedName name="Z_2FDEDC7A_220A_4BDB_8FCD_0C556B60E1DF_.wvu.PrintArea" localSheetId="27" hidden="1">'Attach 20'!#REF!</definedName>
    <definedName name="Z_2FDEDC7A_220A_4BDB_8FCD_0C556B60E1DF_.wvu.PrintArea" localSheetId="3" hidden="1">'Attach 3(JV)'!$A$1:$E$28</definedName>
    <definedName name="Z_2FDEDC7A_220A_4BDB_8FCD_0C556B60E1DF_.wvu.PrintArea" localSheetId="4" hidden="1">'Attach 3(QR)'!$A$1:$E$816</definedName>
    <definedName name="Z_2FDEDC7A_220A_4BDB_8FCD_0C556B60E1DF_.wvu.PrintArea" localSheetId="6" hidden="1">'Attach 4'!$A$1:$E$25</definedName>
    <definedName name="Z_2FDEDC7A_220A_4BDB_8FCD_0C556B60E1DF_.wvu.PrintArea" localSheetId="7" hidden="1">'Attach 4 (A)'!$A$1:$E$31</definedName>
    <definedName name="Z_2FDEDC7A_220A_4BDB_8FCD_0C556B60E1DF_.wvu.PrintArea" localSheetId="8" hidden="1">'Attach 4 (B)'!$A$1:$E$26</definedName>
    <definedName name="Z_2FDEDC7A_220A_4BDB_8FCD_0C556B60E1DF_.wvu.PrintArea" localSheetId="9" hidden="1">'Attach 5'!$A$1:$E$74</definedName>
    <definedName name="Z_2FDEDC7A_220A_4BDB_8FCD_0C556B60E1DF_.wvu.PrintArea" localSheetId="10" hidden="1">'Attach 5 (A)'!$A$1:$E$75</definedName>
    <definedName name="Z_2FDEDC7A_220A_4BDB_8FCD_0C556B60E1DF_.wvu.PrintArea" localSheetId="11" hidden="1">'Attach 6 (C)'!$A$1:$E$50</definedName>
    <definedName name="Z_2FDEDC7A_220A_4BDB_8FCD_0C556B60E1DF_.wvu.PrintArea" localSheetId="12" hidden="1">'Attach 6 (T)'!$A$1:$E$50</definedName>
    <definedName name="Z_2FDEDC7A_220A_4BDB_8FCD_0C556B60E1DF_.wvu.PrintArea" localSheetId="13" hidden="1">'Attach 7'!$A$1:$E$28</definedName>
    <definedName name="Z_2FDEDC7A_220A_4BDB_8FCD_0C556B60E1DF_.wvu.PrintArea" localSheetId="14" hidden="1">'Attach 8'!$A$1:$E$35</definedName>
    <definedName name="Z_2FDEDC7A_220A_4BDB_8FCD_0C556B60E1DF_.wvu.PrintArea" localSheetId="15" hidden="1">'Attach 9'!$A$1:$E$24</definedName>
    <definedName name="Z_2FDEDC7A_220A_4BDB_8FCD_0C556B60E1DF_.wvu.PrintArea" localSheetId="34" hidden="1">'Bid Form 1st Envelope'!$A$1:$F$105</definedName>
    <definedName name="Z_2FDEDC7A_220A_4BDB_8FCD_0C556B60E1DF_.wvu.PrintArea" localSheetId="35" hidden="1">'e-Form'!$A$1:$N$51</definedName>
    <definedName name="Z_2FDEDC7A_220A_4BDB_8FCD_0C556B60E1DF_.wvu.PrintArea" localSheetId="2" hidden="1">'Names of Bidder'!$B$1:$D$24</definedName>
    <definedName name="Z_2FDEDC7A_220A_4BDB_8FCD_0C556B60E1DF_.wvu.PrintTitles" localSheetId="18" hidden="1">'Attach 12'!$18:$18</definedName>
    <definedName name="Z_2FDEDC7A_220A_4BDB_8FCD_0C556B60E1DF_.wvu.PrintTitles" localSheetId="15" hidden="1">'Attach 9'!$18:$18</definedName>
    <definedName name="Z_2FDEDC7A_220A_4BDB_8FCD_0C556B60E1DF_.wvu.Rows" localSheetId="21" hidden="1">'Attach 14-IP'!#REF!</definedName>
    <definedName name="Z_2FDEDC7A_220A_4BDB_8FCD_0C556B60E1DF_.wvu.Rows" localSheetId="25" hidden="1">'Attach 18'!#REF!</definedName>
    <definedName name="Z_2FDEDC7A_220A_4BDB_8FCD_0C556B60E1DF_.wvu.Rows" localSheetId="27" hidden="1">'Attach 20'!#REF!</definedName>
    <definedName name="Z_2FDEDC7A_220A_4BDB_8FCD_0C556B60E1DF_.wvu.Rows" localSheetId="9" hidden="1">'Attach 5'!$26:$31</definedName>
    <definedName name="Z_2FDEDC7A_220A_4BDB_8FCD_0C556B60E1DF_.wvu.Rows" localSheetId="10" hidden="1">'Attach 5 (A)'!$26:$31</definedName>
    <definedName name="Z_2FDEDC7A_220A_4BDB_8FCD_0C556B60E1DF_.wvu.Rows" localSheetId="14" hidden="1">'Attach 8'!$30:$35</definedName>
    <definedName name="Z_2FDEDC7A_220A_4BDB_8FCD_0C556B60E1DF_.wvu.Rows" localSheetId="34" hidden="1">'Bid Form 1st Envelope'!$24:$25</definedName>
    <definedName name="Z_6A6F11F6_4979_4331_B451_38654332CB39_.wvu.Cols" localSheetId="18" hidden="1">'Attach 12'!$G:$H</definedName>
    <definedName name="Z_6A6F11F6_4979_4331_B451_38654332CB39_.wvu.Cols" localSheetId="22" hidden="1">'Attach 15'!$H:$H</definedName>
    <definedName name="Z_6A6F11F6_4979_4331_B451_38654332CB39_.wvu.Cols" localSheetId="9" hidden="1">'Attach 5'!$H:$H</definedName>
    <definedName name="Z_6A6F11F6_4979_4331_B451_38654332CB39_.wvu.Cols" localSheetId="10" hidden="1">'Attach 5 (A)'!$H:$H</definedName>
    <definedName name="Z_6A6F11F6_4979_4331_B451_38654332CB39_.wvu.Cols" localSheetId="11" hidden="1">'Attach 6 (C)'!$H:$H</definedName>
    <definedName name="Z_6A6F11F6_4979_4331_B451_38654332CB39_.wvu.Cols" localSheetId="12" hidden="1">'Attach 6 (T)'!$H:$H</definedName>
    <definedName name="Z_6A6F11F6_4979_4331_B451_38654332CB39_.wvu.Cols" localSheetId="14" hidden="1">'Attach 8'!$I:$U</definedName>
    <definedName name="Z_6A6F11F6_4979_4331_B451_38654332CB39_.wvu.Cols" localSheetId="2" hidden="1">'Names of Bidder'!$A:$A</definedName>
    <definedName name="Z_6A6F11F6_4979_4331_B451_38654332CB39_.wvu.PrintArea" localSheetId="16" hidden="1">'Attach 10'!$A$1:$E$28</definedName>
    <definedName name="Z_6A6F11F6_4979_4331_B451_38654332CB39_.wvu.PrintArea" localSheetId="17" hidden="1">'Attach 11'!$A$1:$E$60</definedName>
    <definedName name="Z_6A6F11F6_4979_4331_B451_38654332CB39_.wvu.PrintArea" localSheetId="18" hidden="1">'Attach 12'!$A$1:$E$43</definedName>
    <definedName name="Z_6A6F11F6_4979_4331_B451_38654332CB39_.wvu.PrintArea" localSheetId="19" hidden="1">'Attach 13'!$A$1:$E$29</definedName>
    <definedName name="Z_6A6F11F6_4979_4331_B451_38654332CB39_.wvu.PrintArea" localSheetId="20" hidden="1">'Attach 14'!$A$1:$E$29</definedName>
    <definedName name="Z_6A6F11F6_4979_4331_B451_38654332CB39_.wvu.PrintArea" localSheetId="21" hidden="1">'Attach 14-IP'!$A$24:$D$41</definedName>
    <definedName name="Z_6A6F11F6_4979_4331_B451_38654332CB39_.wvu.PrintArea" localSheetId="22" hidden="1">'Attach 15'!$A$1:$E$71</definedName>
    <definedName name="Z_6A6F11F6_4979_4331_B451_38654332CB39_.wvu.PrintArea" localSheetId="23" hidden="1">'Attach 16'!$A$1:$L$108</definedName>
    <definedName name="Z_6A6F11F6_4979_4331_B451_38654332CB39_.wvu.PrintArea" localSheetId="24" hidden="1">'Attach 17'!$A$1:$E$30</definedName>
    <definedName name="Z_6A6F11F6_4979_4331_B451_38654332CB39_.wvu.PrintArea" localSheetId="25" hidden="1">'Attach 18'!$A$22:$D$36</definedName>
    <definedName name="Z_6A6F11F6_4979_4331_B451_38654332CB39_.wvu.PrintArea" localSheetId="26" hidden="1">'Attach 19'!$A$1:$E$27</definedName>
    <definedName name="Z_6A6F11F6_4979_4331_B451_38654332CB39_.wvu.PrintArea" localSheetId="27" hidden="1">'Attach 20'!#REF!</definedName>
    <definedName name="Z_6A6F11F6_4979_4331_B451_38654332CB39_.wvu.PrintArea" localSheetId="3" hidden="1">'Attach 3(JV)'!$A$1:$E$28</definedName>
    <definedName name="Z_6A6F11F6_4979_4331_B451_38654332CB39_.wvu.PrintArea" localSheetId="4" hidden="1">'Attach 3(QR)'!$A$1:$E$816</definedName>
    <definedName name="Z_6A6F11F6_4979_4331_B451_38654332CB39_.wvu.PrintArea" localSheetId="6" hidden="1">'Attach 4'!$A$1:$E$25</definedName>
    <definedName name="Z_6A6F11F6_4979_4331_B451_38654332CB39_.wvu.PrintArea" localSheetId="7" hidden="1">'Attach 4 (A)'!$A$1:$E$31</definedName>
    <definedName name="Z_6A6F11F6_4979_4331_B451_38654332CB39_.wvu.PrintArea" localSheetId="8" hidden="1">'Attach 4 (B)'!$A$1:$E$26</definedName>
    <definedName name="Z_6A6F11F6_4979_4331_B451_38654332CB39_.wvu.PrintArea" localSheetId="9" hidden="1">'Attach 5'!$A$1:$E$74</definedName>
    <definedName name="Z_6A6F11F6_4979_4331_B451_38654332CB39_.wvu.PrintArea" localSheetId="10" hidden="1">'Attach 5 (A)'!$A$1:$E$75</definedName>
    <definedName name="Z_6A6F11F6_4979_4331_B451_38654332CB39_.wvu.PrintArea" localSheetId="11" hidden="1">'Attach 6 (C)'!$A$1:$E$50</definedName>
    <definedName name="Z_6A6F11F6_4979_4331_B451_38654332CB39_.wvu.PrintArea" localSheetId="12" hidden="1">'Attach 6 (T)'!$A$1:$E$50</definedName>
    <definedName name="Z_6A6F11F6_4979_4331_B451_38654332CB39_.wvu.PrintArea" localSheetId="13" hidden="1">'Attach 7'!$A$1:$E$28</definedName>
    <definedName name="Z_6A6F11F6_4979_4331_B451_38654332CB39_.wvu.PrintArea" localSheetId="14" hidden="1">'Attach 8'!$A$1:$E$35</definedName>
    <definedName name="Z_6A6F11F6_4979_4331_B451_38654332CB39_.wvu.PrintArea" localSheetId="15" hidden="1">'Attach 9'!$A$1:$E$24</definedName>
    <definedName name="Z_6A6F11F6_4979_4331_B451_38654332CB39_.wvu.PrintArea" localSheetId="34" hidden="1">'Bid Form 1st Envelope'!$A$1:$F$105</definedName>
    <definedName name="Z_6A6F11F6_4979_4331_B451_38654332CB39_.wvu.PrintArea" localSheetId="35" hidden="1">'e-Form'!$A$1:$N$51</definedName>
    <definedName name="Z_6A6F11F6_4979_4331_B451_38654332CB39_.wvu.PrintArea" localSheetId="2" hidden="1">'Names of Bidder'!$B$1:$D$24</definedName>
    <definedName name="Z_6A6F11F6_4979_4331_B451_38654332CB39_.wvu.PrintTitles" localSheetId="18" hidden="1">'Attach 12'!$18:$18</definedName>
    <definedName name="Z_6A6F11F6_4979_4331_B451_38654332CB39_.wvu.PrintTitles" localSheetId="15" hidden="1">'Attach 9'!$18:$18</definedName>
    <definedName name="Z_6A6F11F6_4979_4331_B451_38654332CB39_.wvu.Rows" localSheetId="21" hidden="1">'Attach 14-IP'!#REF!</definedName>
    <definedName name="Z_6A6F11F6_4979_4331_B451_38654332CB39_.wvu.Rows" localSheetId="25" hidden="1">'Attach 18'!#REF!</definedName>
    <definedName name="Z_6A6F11F6_4979_4331_B451_38654332CB39_.wvu.Rows" localSheetId="27" hidden="1">'Attach 20'!#REF!</definedName>
    <definedName name="Z_6A6F11F6_4979_4331_B451_38654332CB39_.wvu.Rows" localSheetId="9" hidden="1">'Attach 5'!$26:$31</definedName>
    <definedName name="Z_6A6F11F6_4979_4331_B451_38654332CB39_.wvu.Rows" localSheetId="10" hidden="1">'Attach 5 (A)'!$26:$31</definedName>
    <definedName name="Z_6A6F11F6_4979_4331_B451_38654332CB39_.wvu.Rows" localSheetId="14" hidden="1">'Attach 8'!$30:$35</definedName>
    <definedName name="Z_6A6F11F6_4979_4331_B451_38654332CB39_.wvu.Rows" localSheetId="34" hidden="1">'Bid Form 1st Envelope'!$24:$25</definedName>
    <definedName name="Z_827228A5_964E_465A_A946_EF2238A19E11_.wvu.Cols" localSheetId="18" hidden="1">'Attach 12'!$G:$H</definedName>
    <definedName name="Z_827228A5_964E_465A_A946_EF2238A19E11_.wvu.Cols" localSheetId="22" hidden="1">'Attach 15'!$H:$H</definedName>
    <definedName name="Z_827228A5_964E_465A_A946_EF2238A19E11_.wvu.Cols" localSheetId="9" hidden="1">'Attach 5'!$H:$H</definedName>
    <definedName name="Z_827228A5_964E_465A_A946_EF2238A19E11_.wvu.Cols" localSheetId="10" hidden="1">'Attach 5 (A)'!$H:$H</definedName>
    <definedName name="Z_827228A5_964E_465A_A946_EF2238A19E11_.wvu.Cols" localSheetId="11" hidden="1">'Attach 6 (C)'!$H:$H</definedName>
    <definedName name="Z_827228A5_964E_465A_A946_EF2238A19E11_.wvu.Cols" localSheetId="12" hidden="1">'Attach 6 (T)'!$H:$H</definedName>
    <definedName name="Z_827228A5_964E_465A_A946_EF2238A19E11_.wvu.Cols" localSheetId="14" hidden="1">'Attach 8'!$I:$U</definedName>
    <definedName name="Z_827228A5_964E_465A_A946_EF2238A19E11_.wvu.Cols" localSheetId="2" hidden="1">'Names of Bidder'!$A:$A</definedName>
    <definedName name="Z_827228A5_964E_465A_A946_EF2238A19E11_.wvu.PrintArea" localSheetId="16" hidden="1">'Attach 10'!$A$1:$E$28</definedName>
    <definedName name="Z_827228A5_964E_465A_A946_EF2238A19E11_.wvu.PrintArea" localSheetId="17" hidden="1">'Attach 11'!$A$1:$E$60</definedName>
    <definedName name="Z_827228A5_964E_465A_A946_EF2238A19E11_.wvu.PrintArea" localSheetId="18" hidden="1">'Attach 12'!$A$1:$E$43</definedName>
    <definedName name="Z_827228A5_964E_465A_A946_EF2238A19E11_.wvu.PrintArea" localSheetId="19" hidden="1">'Attach 13'!$A$1:$E$29</definedName>
    <definedName name="Z_827228A5_964E_465A_A946_EF2238A19E11_.wvu.PrintArea" localSheetId="20" hidden="1">'Attach 14'!$A$1:$E$29</definedName>
    <definedName name="Z_827228A5_964E_465A_A946_EF2238A19E11_.wvu.PrintArea" localSheetId="21" hidden="1">'Attach 14-IP'!$A$24:$D$41</definedName>
    <definedName name="Z_827228A5_964E_465A_A946_EF2238A19E11_.wvu.PrintArea" localSheetId="22" hidden="1">'Attach 15'!$A$1:$E$71</definedName>
    <definedName name="Z_827228A5_964E_465A_A946_EF2238A19E11_.wvu.PrintArea" localSheetId="23" hidden="1">'Attach 16'!$A$1:$L$108</definedName>
    <definedName name="Z_827228A5_964E_465A_A946_EF2238A19E11_.wvu.PrintArea" localSheetId="24" hidden="1">'Attach 17'!$A$1:$E$30</definedName>
    <definedName name="Z_827228A5_964E_465A_A946_EF2238A19E11_.wvu.PrintArea" localSheetId="25" hidden="1">'Attach 18'!$A$22:$D$36</definedName>
    <definedName name="Z_827228A5_964E_465A_A946_EF2238A19E11_.wvu.PrintArea" localSheetId="26" hidden="1">'Attach 19'!$A$1:$E$27</definedName>
    <definedName name="Z_827228A5_964E_465A_A946_EF2238A19E11_.wvu.PrintArea" localSheetId="27" hidden="1">'Attach 20'!#REF!</definedName>
    <definedName name="Z_827228A5_964E_465A_A946_EF2238A19E11_.wvu.PrintArea" localSheetId="3" hidden="1">'Attach 3(JV)'!$A$1:$E$28</definedName>
    <definedName name="Z_827228A5_964E_465A_A946_EF2238A19E11_.wvu.PrintArea" localSheetId="4" hidden="1">'Attach 3(QR)'!$A$1:$E$816</definedName>
    <definedName name="Z_827228A5_964E_465A_A946_EF2238A19E11_.wvu.PrintArea" localSheetId="6" hidden="1">'Attach 4'!$A$1:$E$25</definedName>
    <definedName name="Z_827228A5_964E_465A_A946_EF2238A19E11_.wvu.PrintArea" localSheetId="7" hidden="1">'Attach 4 (A)'!$A$1:$E$31</definedName>
    <definedName name="Z_827228A5_964E_465A_A946_EF2238A19E11_.wvu.PrintArea" localSheetId="8" hidden="1">'Attach 4 (B)'!$A$1:$E$26</definedName>
    <definedName name="Z_827228A5_964E_465A_A946_EF2238A19E11_.wvu.PrintArea" localSheetId="9" hidden="1">'Attach 5'!$A$1:$E$74</definedName>
    <definedName name="Z_827228A5_964E_465A_A946_EF2238A19E11_.wvu.PrintArea" localSheetId="10" hidden="1">'Attach 5 (A)'!$A$1:$E$75</definedName>
    <definedName name="Z_827228A5_964E_465A_A946_EF2238A19E11_.wvu.PrintArea" localSheetId="11" hidden="1">'Attach 6 (C)'!$A$1:$E$50</definedName>
    <definedName name="Z_827228A5_964E_465A_A946_EF2238A19E11_.wvu.PrintArea" localSheetId="12" hidden="1">'Attach 6 (T)'!$A$1:$E$50</definedName>
    <definedName name="Z_827228A5_964E_465A_A946_EF2238A19E11_.wvu.PrintArea" localSheetId="13" hidden="1">'Attach 7'!$A$1:$E$28</definedName>
    <definedName name="Z_827228A5_964E_465A_A946_EF2238A19E11_.wvu.PrintArea" localSheetId="14" hidden="1">'Attach 8'!$A$1:$E$35</definedName>
    <definedName name="Z_827228A5_964E_465A_A946_EF2238A19E11_.wvu.PrintArea" localSheetId="15" hidden="1">'Attach 9'!$A$1:$E$24</definedName>
    <definedName name="Z_827228A5_964E_465A_A946_EF2238A19E11_.wvu.PrintArea" localSheetId="34" hidden="1">'Bid Form 1st Envelope'!$A$1:$F$105</definedName>
    <definedName name="Z_827228A5_964E_465A_A946_EF2238A19E11_.wvu.PrintArea" localSheetId="35" hidden="1">'e-Form'!$A$1:$N$51</definedName>
    <definedName name="Z_827228A5_964E_465A_A946_EF2238A19E11_.wvu.PrintArea" localSheetId="2" hidden="1">'Names of Bidder'!$B$1:$D$24</definedName>
    <definedName name="Z_827228A5_964E_465A_A946_EF2238A19E11_.wvu.PrintTitles" localSheetId="18" hidden="1">'Attach 12'!$18:$18</definedName>
    <definedName name="Z_827228A5_964E_465A_A946_EF2238A19E11_.wvu.PrintTitles" localSheetId="15" hidden="1">'Attach 9'!$18:$18</definedName>
    <definedName name="Z_827228A5_964E_465A_A946_EF2238A19E11_.wvu.Rows" localSheetId="18" hidden="1">'Attach 12'!$14:$38</definedName>
    <definedName name="Z_827228A5_964E_465A_A946_EF2238A19E11_.wvu.Rows" localSheetId="20" hidden="1">'Attach 14'!$14:$16</definedName>
    <definedName name="Z_827228A5_964E_465A_A946_EF2238A19E11_.wvu.Rows" localSheetId="21" hidden="1">'Attach 14-IP'!#REF!</definedName>
    <definedName name="Z_827228A5_964E_465A_A946_EF2238A19E11_.wvu.Rows" localSheetId="25" hidden="1">'Attach 18'!#REF!</definedName>
    <definedName name="Z_827228A5_964E_465A_A946_EF2238A19E11_.wvu.Rows" localSheetId="27" hidden="1">'Attach 20'!#REF!</definedName>
    <definedName name="Z_827228A5_964E_465A_A946_EF2238A19E11_.wvu.Rows" localSheetId="9" hidden="1">'Attach 5'!$26:$31</definedName>
    <definedName name="Z_827228A5_964E_465A_A946_EF2238A19E11_.wvu.Rows" localSheetId="10" hidden="1">'Attach 5 (A)'!$26:$31</definedName>
    <definedName name="Z_827228A5_964E_465A_A946_EF2238A19E11_.wvu.Rows" localSheetId="14" hidden="1">'Attach 8'!$30:$35</definedName>
    <definedName name="Z_827228A5_964E_465A_A946_EF2238A19E11_.wvu.Rows" localSheetId="34" hidden="1">'Bid Form 1st Envelope'!$24:$25</definedName>
    <definedName name="Z_8E7B022F_1113_4BA2_B2BA_8EDBE02A2557_.wvu.PrintArea" localSheetId="16" hidden="1">'Attach 10'!$A$1:$E$28</definedName>
    <definedName name="Z_8E7B022F_1113_4BA2_B2BA_8EDBE02A2557_.wvu.PrintArea" localSheetId="17" hidden="1">'Attach 11'!$A$1:$E$60</definedName>
    <definedName name="Z_8E7B022F_1113_4BA2_B2BA_8EDBE02A2557_.wvu.PrintArea" localSheetId="18" hidden="1">'Attach 12'!$A$1:$E$43</definedName>
    <definedName name="Z_8E7B022F_1113_4BA2_B2BA_8EDBE02A2557_.wvu.PrintArea" localSheetId="19" hidden="1">'Attach 13'!$A$1:$E$29</definedName>
    <definedName name="Z_8E7B022F_1113_4BA2_B2BA_8EDBE02A2557_.wvu.PrintArea" localSheetId="20" hidden="1">'Attach 14'!$A$1:$E$29</definedName>
    <definedName name="Z_8E7B022F_1113_4BA2_B2BA_8EDBE02A2557_.wvu.PrintArea" localSheetId="22" hidden="1">'Attach 15'!$A$1:$E$71</definedName>
    <definedName name="Z_8E7B022F_1113_4BA2_B2BA_8EDBE02A2557_.wvu.PrintArea" localSheetId="23" hidden="1">'Attach 16'!$A$1:$L$108</definedName>
    <definedName name="Z_8E7B022F_1113_4BA2_B2BA_8EDBE02A2557_.wvu.PrintArea" localSheetId="24" hidden="1">'Attach 17'!$A$1:$E$33</definedName>
    <definedName name="Z_8E7B022F_1113_4BA2_B2BA_8EDBE02A2557_.wvu.PrintArea" localSheetId="26" hidden="1">'Attach 19'!$A$1:$E$30</definedName>
    <definedName name="Z_8E7B022F_1113_4BA2_B2BA_8EDBE02A2557_.wvu.PrintArea" localSheetId="3" hidden="1">'Attach 3(JV)'!$A$1:$E$28</definedName>
    <definedName name="Z_8E7B022F_1113_4BA2_B2BA_8EDBE02A2557_.wvu.PrintArea" localSheetId="4" hidden="1">'Attach 3(QR)'!$A$1:$E$816</definedName>
    <definedName name="Z_8E7B022F_1113_4BA2_B2BA_8EDBE02A2557_.wvu.PrintArea" localSheetId="6" hidden="1">'Attach 4'!$A$1:$E$25</definedName>
    <definedName name="Z_8E7B022F_1113_4BA2_B2BA_8EDBE02A2557_.wvu.PrintArea" localSheetId="7" hidden="1">'Attach 4 (A)'!$A$1:$E$31</definedName>
    <definedName name="Z_8E7B022F_1113_4BA2_B2BA_8EDBE02A2557_.wvu.PrintArea" localSheetId="8" hidden="1">'Attach 4 (B)'!$A$1:$E$26</definedName>
    <definedName name="Z_8E7B022F_1113_4BA2_B2BA_8EDBE02A2557_.wvu.PrintArea" localSheetId="9" hidden="1">'Attach 5'!$A$1:$E$74</definedName>
    <definedName name="Z_8E7B022F_1113_4BA2_B2BA_8EDBE02A2557_.wvu.PrintArea" localSheetId="10" hidden="1">'Attach 5 (A)'!$A$1:$E$75</definedName>
    <definedName name="Z_8E7B022F_1113_4BA2_B2BA_8EDBE02A2557_.wvu.PrintArea" localSheetId="11" hidden="1">'Attach 6 (C)'!$A$1:$E$50</definedName>
    <definedName name="Z_8E7B022F_1113_4BA2_B2BA_8EDBE02A2557_.wvu.PrintArea" localSheetId="12" hidden="1">'Attach 6 (T)'!$A$1:$E$50</definedName>
    <definedName name="Z_8E7B022F_1113_4BA2_B2BA_8EDBE02A2557_.wvu.PrintArea" localSheetId="13" hidden="1">'Attach 7'!$A$1:$E$28</definedName>
    <definedName name="Z_8E7B022F_1113_4BA2_B2BA_8EDBE02A2557_.wvu.PrintArea" localSheetId="14" hidden="1">'Attach 8'!$A$1:$E$35</definedName>
    <definedName name="Z_8E7B022F_1113_4BA2_B2BA_8EDBE02A2557_.wvu.PrintArea" localSheetId="15" hidden="1">'Attach 9'!$A$1:$E$32</definedName>
    <definedName name="Z_8E7B022F_1113_4BA2_B2BA_8EDBE02A2557_.wvu.PrintArea" localSheetId="34" hidden="1">'Bid Form 1st Envelope'!$A$1:$F$105</definedName>
    <definedName name="Z_8E7B022F_1113_4BA2_B2BA_8EDBE02A2557_.wvu.PrintArea" localSheetId="35" hidden="1">'e-Form'!$A$1:$N$51</definedName>
    <definedName name="Z_8E7B022F_1113_4BA2_B2BA_8EDBE02A2557_.wvu.PrintTitles" localSheetId="18" hidden="1">'Attach 12'!$18:$18</definedName>
    <definedName name="Z_8E7B022F_1113_4BA2_B2BA_8EDBE02A2557_.wvu.PrintTitles" localSheetId="14" hidden="1">'Attach 8'!#REF!</definedName>
    <definedName name="Z_8E7B022F_1113_4BA2_B2BA_8EDBE02A2557_.wvu.PrintTitles" localSheetId="15" hidden="1">'Attach 9'!$18:$18</definedName>
    <definedName name="Z_A3F641DF_CF1D_48E3_AFDC_E52726A449CB_.wvu.PrintArea" localSheetId="16" hidden="1">'Attach 10'!$A$1:$E$29</definedName>
    <definedName name="Z_A3F641DF_CF1D_48E3_AFDC_E52726A449CB_.wvu.PrintArea" localSheetId="17" hidden="1">'Attach 11'!$A$1:$E$60</definedName>
    <definedName name="Z_A3F641DF_CF1D_48E3_AFDC_E52726A449CB_.wvu.PrintArea" localSheetId="18" hidden="1">'Attach 12'!$A$1:$E$43</definedName>
    <definedName name="Z_A3F641DF_CF1D_48E3_AFDC_E52726A449CB_.wvu.PrintArea" localSheetId="19" hidden="1">'Attach 13'!$A$1:$E$30</definedName>
    <definedName name="Z_A3F641DF_CF1D_48E3_AFDC_E52726A449CB_.wvu.PrintArea" localSheetId="20" hidden="1">'Attach 14'!$A$1:$E$30</definedName>
    <definedName name="Z_A3F641DF_CF1D_48E3_AFDC_E52726A449CB_.wvu.PrintArea" localSheetId="22" hidden="1">'Attach 15'!$A$1:$E$72</definedName>
    <definedName name="Z_A3F641DF_CF1D_48E3_AFDC_E52726A449CB_.wvu.PrintArea" localSheetId="23" hidden="1">'Attach 16'!$A$1:$L$108</definedName>
    <definedName name="Z_A3F641DF_CF1D_48E3_AFDC_E52726A449CB_.wvu.PrintArea" localSheetId="24" hidden="1">'Attach 17'!$A$1:$E$33</definedName>
    <definedName name="Z_A3F641DF_CF1D_48E3_AFDC_E52726A449CB_.wvu.PrintArea" localSheetId="26" hidden="1">'Attach 19'!$A$1:$E$30</definedName>
    <definedName name="Z_A3F641DF_CF1D_48E3_AFDC_E52726A449CB_.wvu.PrintArea" localSheetId="3" hidden="1">'Attach 3(JV)'!$A$1:$E$28</definedName>
    <definedName name="Z_A3F641DF_CF1D_48E3_AFDC_E52726A449CB_.wvu.PrintArea" localSheetId="4" hidden="1">'Attach 3(QR)'!$A$1:$E$816</definedName>
    <definedName name="Z_A3F641DF_CF1D_48E3_AFDC_E52726A449CB_.wvu.PrintArea" localSheetId="6" hidden="1">'Attach 4'!$A$1:$E$24</definedName>
    <definedName name="Z_A3F641DF_CF1D_48E3_AFDC_E52726A449CB_.wvu.PrintArea" localSheetId="7" hidden="1">'Attach 4 (A)'!$A$1:$E$31</definedName>
    <definedName name="Z_A3F641DF_CF1D_48E3_AFDC_E52726A449CB_.wvu.PrintArea" localSheetId="8" hidden="1">'Attach 4 (B)'!$A$1:$E$26</definedName>
    <definedName name="Z_A3F641DF_CF1D_48E3_AFDC_E52726A449CB_.wvu.PrintArea" localSheetId="9" hidden="1">'Attach 5'!$A$1:$E$35</definedName>
    <definedName name="Z_A3F641DF_CF1D_48E3_AFDC_E52726A449CB_.wvu.PrintArea" localSheetId="10" hidden="1">'Attach 5 (A)'!$A$1:$E$36</definedName>
    <definedName name="Z_A3F641DF_CF1D_48E3_AFDC_E52726A449CB_.wvu.PrintArea" localSheetId="11" hidden="1">'Attach 6 (C)'!$A$1:$E$51</definedName>
    <definedName name="Z_A3F641DF_CF1D_48E3_AFDC_E52726A449CB_.wvu.PrintArea" localSheetId="12" hidden="1">'Attach 6 (T)'!$A$1:$E$51</definedName>
    <definedName name="Z_A3F641DF_CF1D_48E3_AFDC_E52726A449CB_.wvu.PrintArea" localSheetId="13" hidden="1">'Attach 7'!$A$1:$E$28</definedName>
    <definedName name="Z_A3F641DF_CF1D_48E3_AFDC_E52726A449CB_.wvu.PrintArea" localSheetId="14" hidden="1">'Attach 8'!$A$1:$E$35</definedName>
    <definedName name="Z_A3F641DF_CF1D_48E3_AFDC_E52726A449CB_.wvu.PrintArea" localSheetId="15" hidden="1">'Attach 9'!$A$1:$E$32</definedName>
    <definedName name="Z_A3F641DF_CF1D_48E3_AFDC_E52726A449CB_.wvu.PrintArea" localSheetId="34" hidden="1">'Bid Form 1st Envelope'!$A$1:$F$105</definedName>
    <definedName name="Z_A3F641DF_CF1D_48E3_AFDC_E52726A449CB_.wvu.PrintTitles" localSheetId="18" hidden="1">'Attach 12'!$18:$18</definedName>
    <definedName name="Z_A3F641DF_CF1D_48E3_AFDC_E52726A449CB_.wvu.PrintTitles" localSheetId="14" hidden="1">'Attach 8'!#REF!</definedName>
    <definedName name="Z_A3F641DF_CF1D_48E3_AFDC_E52726A449CB_.wvu.PrintTitles" localSheetId="15" hidden="1">'Attach 9'!$18:$18</definedName>
    <definedName name="Z_C75B92C6_DDA6_4B48_9868_112DE431C284_.wvu.Cols" localSheetId="18" hidden="1">'Attach 12'!$G:$H</definedName>
    <definedName name="Z_C75B92C6_DDA6_4B48_9868_112DE431C284_.wvu.Cols" localSheetId="22" hidden="1">'Attach 15'!$H:$H</definedName>
    <definedName name="Z_C75B92C6_DDA6_4B48_9868_112DE431C284_.wvu.Cols" localSheetId="9" hidden="1">'Attach 5'!$H:$H</definedName>
    <definedName name="Z_C75B92C6_DDA6_4B48_9868_112DE431C284_.wvu.Cols" localSheetId="10" hidden="1">'Attach 5 (A)'!$H:$H</definedName>
    <definedName name="Z_C75B92C6_DDA6_4B48_9868_112DE431C284_.wvu.Cols" localSheetId="11" hidden="1">'Attach 6 (C)'!$H:$H</definedName>
    <definedName name="Z_C75B92C6_DDA6_4B48_9868_112DE431C284_.wvu.Cols" localSheetId="12" hidden="1">'Attach 6 (T)'!$H:$H</definedName>
    <definedName name="Z_C75B92C6_DDA6_4B48_9868_112DE431C284_.wvu.Cols" localSheetId="14" hidden="1">'Attach 8'!$I:$U</definedName>
    <definedName name="Z_C75B92C6_DDA6_4B48_9868_112DE431C284_.wvu.Cols" localSheetId="2" hidden="1">'Names of Bidder'!$A:$A</definedName>
    <definedName name="Z_C75B92C6_DDA6_4B48_9868_112DE431C284_.wvu.PrintArea" localSheetId="16" hidden="1">'Attach 10'!$A$1:$E$28</definedName>
    <definedName name="Z_C75B92C6_DDA6_4B48_9868_112DE431C284_.wvu.PrintArea" localSheetId="17" hidden="1">'Attach 11'!$A$1:$E$60</definedName>
    <definedName name="Z_C75B92C6_DDA6_4B48_9868_112DE431C284_.wvu.PrintArea" localSheetId="18" hidden="1">'Attach 12'!$A$1:$E$43</definedName>
    <definedName name="Z_C75B92C6_DDA6_4B48_9868_112DE431C284_.wvu.PrintArea" localSheetId="19" hidden="1">'Attach 13'!$A$1:$E$29</definedName>
    <definedName name="Z_C75B92C6_DDA6_4B48_9868_112DE431C284_.wvu.PrintArea" localSheetId="20" hidden="1">'Attach 14'!$A$1:$E$29</definedName>
    <definedName name="Z_C75B92C6_DDA6_4B48_9868_112DE431C284_.wvu.PrintArea" localSheetId="21" hidden="1">'Attach 14-IP'!$A$24:$D$41</definedName>
    <definedName name="Z_C75B92C6_DDA6_4B48_9868_112DE431C284_.wvu.PrintArea" localSheetId="22" hidden="1">'Attach 15'!$A$1:$E$71</definedName>
    <definedName name="Z_C75B92C6_DDA6_4B48_9868_112DE431C284_.wvu.PrintArea" localSheetId="23" hidden="1">'Attach 16'!$A$1:$L$108</definedName>
    <definedName name="Z_C75B92C6_DDA6_4B48_9868_112DE431C284_.wvu.PrintArea" localSheetId="24" hidden="1">'Attach 17'!$A$1:$E$30</definedName>
    <definedName name="Z_C75B92C6_DDA6_4B48_9868_112DE431C284_.wvu.PrintArea" localSheetId="25" hidden="1">'Attach 18'!$A$22:$D$36</definedName>
    <definedName name="Z_C75B92C6_DDA6_4B48_9868_112DE431C284_.wvu.PrintArea" localSheetId="26" hidden="1">'Attach 19'!$A$1:$E$27</definedName>
    <definedName name="Z_C75B92C6_DDA6_4B48_9868_112DE431C284_.wvu.PrintArea" localSheetId="27" hidden="1">'Attach 20'!#REF!</definedName>
    <definedName name="Z_C75B92C6_DDA6_4B48_9868_112DE431C284_.wvu.PrintArea" localSheetId="3" hidden="1">'Attach 3(JV)'!$A$1:$E$28</definedName>
    <definedName name="Z_C75B92C6_DDA6_4B48_9868_112DE431C284_.wvu.PrintArea" localSheetId="4" hidden="1">'Attach 3(QR)'!$A$1:$E$816</definedName>
    <definedName name="Z_C75B92C6_DDA6_4B48_9868_112DE431C284_.wvu.PrintArea" localSheetId="6" hidden="1">'Attach 4'!$A$1:$E$25</definedName>
    <definedName name="Z_C75B92C6_DDA6_4B48_9868_112DE431C284_.wvu.PrintArea" localSheetId="7" hidden="1">'Attach 4 (A)'!$A$1:$E$31</definedName>
    <definedName name="Z_C75B92C6_DDA6_4B48_9868_112DE431C284_.wvu.PrintArea" localSheetId="8" hidden="1">'Attach 4 (B)'!$A$1:$E$26</definedName>
    <definedName name="Z_C75B92C6_DDA6_4B48_9868_112DE431C284_.wvu.PrintArea" localSheetId="9" hidden="1">'Attach 5'!$A$1:$E$74</definedName>
    <definedName name="Z_C75B92C6_DDA6_4B48_9868_112DE431C284_.wvu.PrintArea" localSheetId="10" hidden="1">'Attach 5 (A)'!$A$1:$E$75</definedName>
    <definedName name="Z_C75B92C6_DDA6_4B48_9868_112DE431C284_.wvu.PrintArea" localSheetId="11" hidden="1">'Attach 6 (C)'!$A$1:$E$50</definedName>
    <definedName name="Z_C75B92C6_DDA6_4B48_9868_112DE431C284_.wvu.PrintArea" localSheetId="12" hidden="1">'Attach 6 (T)'!$A$1:$E$50</definedName>
    <definedName name="Z_C75B92C6_DDA6_4B48_9868_112DE431C284_.wvu.PrintArea" localSheetId="13" hidden="1">'Attach 7'!$A$1:$E$28</definedName>
    <definedName name="Z_C75B92C6_DDA6_4B48_9868_112DE431C284_.wvu.PrintArea" localSheetId="14" hidden="1">'Attach 8'!$A$1:$E$35</definedName>
    <definedName name="Z_C75B92C6_DDA6_4B48_9868_112DE431C284_.wvu.PrintArea" localSheetId="15" hidden="1">'Attach 9'!$A$1:$E$24</definedName>
    <definedName name="Z_C75B92C6_DDA6_4B48_9868_112DE431C284_.wvu.PrintArea" localSheetId="34" hidden="1">'Bid Form 1st Envelope'!$A$1:$F$105</definedName>
    <definedName name="Z_C75B92C6_DDA6_4B48_9868_112DE431C284_.wvu.PrintArea" localSheetId="35" hidden="1">'e-Form'!$A$1:$N$51</definedName>
    <definedName name="Z_C75B92C6_DDA6_4B48_9868_112DE431C284_.wvu.PrintArea" localSheetId="2" hidden="1">'Names of Bidder'!$B$1:$D$24</definedName>
    <definedName name="Z_C75B92C6_DDA6_4B48_9868_112DE431C284_.wvu.PrintTitles" localSheetId="18" hidden="1">'Attach 12'!$18:$18</definedName>
    <definedName name="Z_C75B92C6_DDA6_4B48_9868_112DE431C284_.wvu.PrintTitles" localSheetId="15" hidden="1">'Attach 9'!$18:$18</definedName>
    <definedName name="Z_C75B92C6_DDA6_4B48_9868_112DE431C284_.wvu.Rows" localSheetId="21" hidden="1">'Attach 14-IP'!#REF!</definedName>
    <definedName name="Z_C75B92C6_DDA6_4B48_9868_112DE431C284_.wvu.Rows" localSheetId="25" hidden="1">'Attach 18'!#REF!</definedName>
    <definedName name="Z_C75B92C6_DDA6_4B48_9868_112DE431C284_.wvu.Rows" localSheetId="27" hidden="1">'Attach 20'!#REF!</definedName>
    <definedName name="Z_C75B92C6_DDA6_4B48_9868_112DE431C284_.wvu.Rows" localSheetId="9" hidden="1">'Attach 5'!$26:$31</definedName>
    <definedName name="Z_C75B92C6_DDA6_4B48_9868_112DE431C284_.wvu.Rows" localSheetId="10" hidden="1">'Attach 5 (A)'!$26:$31</definedName>
    <definedName name="Z_C75B92C6_DDA6_4B48_9868_112DE431C284_.wvu.Rows" localSheetId="14" hidden="1">'Attach 8'!$30:$35</definedName>
    <definedName name="Z_C75B92C6_DDA6_4B48_9868_112DE431C284_.wvu.Rows" localSheetId="34" hidden="1">'Bid Form 1st Envelope'!$24:$25</definedName>
    <definedName name="Z_CD4CA1A8_824A_452F_BDBA_32A47C1B3013_.wvu.Cols" localSheetId="18" hidden="1">'Attach 12'!$G:$H</definedName>
    <definedName name="Z_CD4CA1A8_824A_452F_BDBA_32A47C1B3013_.wvu.Cols" localSheetId="22" hidden="1">'Attach 15'!$H:$H</definedName>
    <definedName name="Z_CD4CA1A8_824A_452F_BDBA_32A47C1B3013_.wvu.Cols" localSheetId="9" hidden="1">'Attach 5'!$H:$H</definedName>
    <definedName name="Z_CD4CA1A8_824A_452F_BDBA_32A47C1B3013_.wvu.Cols" localSheetId="10" hidden="1">'Attach 5 (A)'!$H:$H</definedName>
    <definedName name="Z_CD4CA1A8_824A_452F_BDBA_32A47C1B3013_.wvu.Cols" localSheetId="11" hidden="1">'Attach 6 (C)'!$H:$H</definedName>
    <definedName name="Z_CD4CA1A8_824A_452F_BDBA_32A47C1B3013_.wvu.Cols" localSheetId="12" hidden="1">'Attach 6 (T)'!$H:$H</definedName>
    <definedName name="Z_CD4CA1A8_824A_452F_BDBA_32A47C1B3013_.wvu.Cols" localSheetId="14" hidden="1">'Attach 8'!$I:$U</definedName>
    <definedName name="Z_CD4CA1A8_824A_452F_BDBA_32A47C1B3013_.wvu.Cols" localSheetId="2" hidden="1">'Names of Bidder'!$A:$A</definedName>
    <definedName name="Z_CD4CA1A8_824A_452F_BDBA_32A47C1B3013_.wvu.PrintArea" localSheetId="16" hidden="1">'Attach 10'!$A$1:$E$28</definedName>
    <definedName name="Z_CD4CA1A8_824A_452F_BDBA_32A47C1B3013_.wvu.PrintArea" localSheetId="17" hidden="1">'Attach 11'!$A$1:$E$60</definedName>
    <definedName name="Z_CD4CA1A8_824A_452F_BDBA_32A47C1B3013_.wvu.PrintArea" localSheetId="18" hidden="1">'Attach 12'!$A$1:$E$43</definedName>
    <definedName name="Z_CD4CA1A8_824A_452F_BDBA_32A47C1B3013_.wvu.PrintArea" localSheetId="19" hidden="1">'Attach 13'!$A$1:$E$29</definedName>
    <definedName name="Z_CD4CA1A8_824A_452F_BDBA_32A47C1B3013_.wvu.PrintArea" localSheetId="20" hidden="1">'Attach 14'!$A$1:$E$29</definedName>
    <definedName name="Z_CD4CA1A8_824A_452F_BDBA_32A47C1B3013_.wvu.PrintArea" localSheetId="21" hidden="1">'Attach 14-IP'!$A$24:$D$41</definedName>
    <definedName name="Z_CD4CA1A8_824A_452F_BDBA_32A47C1B3013_.wvu.PrintArea" localSheetId="22" hidden="1">'Attach 15'!$A$1:$E$71</definedName>
    <definedName name="Z_CD4CA1A8_824A_452F_BDBA_32A47C1B3013_.wvu.PrintArea" localSheetId="23" hidden="1">'Attach 16'!$A$1:$L$108</definedName>
    <definedName name="Z_CD4CA1A8_824A_452F_BDBA_32A47C1B3013_.wvu.PrintArea" localSheetId="24" hidden="1">'Attach 17'!$A$1:$E$33</definedName>
    <definedName name="Z_CD4CA1A8_824A_452F_BDBA_32A47C1B3013_.wvu.PrintArea" localSheetId="25" hidden="1">'Attach 18'!$A$22:$D$36</definedName>
    <definedName name="Z_CD4CA1A8_824A_452F_BDBA_32A47C1B3013_.wvu.PrintArea" localSheetId="26" hidden="1">'Attach 19'!$A$1:$E$30</definedName>
    <definedName name="Z_CD4CA1A8_824A_452F_BDBA_32A47C1B3013_.wvu.PrintArea" localSheetId="27" hidden="1">'Attach 20'!#REF!</definedName>
    <definedName name="Z_CD4CA1A8_824A_452F_BDBA_32A47C1B3013_.wvu.PrintArea" localSheetId="3" hidden="1">'Attach 3(JV)'!$A$1:$E$28</definedName>
    <definedName name="Z_CD4CA1A8_824A_452F_BDBA_32A47C1B3013_.wvu.PrintArea" localSheetId="4" hidden="1">'Attach 3(QR)'!$A$1:$E$816</definedName>
    <definedName name="Z_CD4CA1A8_824A_452F_BDBA_32A47C1B3013_.wvu.PrintArea" localSheetId="6" hidden="1">'Attach 4'!$A$1:$E$25</definedName>
    <definedName name="Z_CD4CA1A8_824A_452F_BDBA_32A47C1B3013_.wvu.PrintArea" localSheetId="7" hidden="1">'Attach 4 (A)'!$A$1:$E$31</definedName>
    <definedName name="Z_CD4CA1A8_824A_452F_BDBA_32A47C1B3013_.wvu.PrintArea" localSheetId="8" hidden="1">'Attach 4 (B)'!$A$1:$E$26</definedName>
    <definedName name="Z_CD4CA1A8_824A_452F_BDBA_32A47C1B3013_.wvu.PrintArea" localSheetId="9" hidden="1">'Attach 5'!$A$1:$E$74</definedName>
    <definedName name="Z_CD4CA1A8_824A_452F_BDBA_32A47C1B3013_.wvu.PrintArea" localSheetId="10" hidden="1">'Attach 5 (A)'!$A$1:$E$75</definedName>
    <definedName name="Z_CD4CA1A8_824A_452F_BDBA_32A47C1B3013_.wvu.PrintArea" localSheetId="11" hidden="1">'Attach 6 (C)'!$A$1:$E$50</definedName>
    <definedName name="Z_CD4CA1A8_824A_452F_BDBA_32A47C1B3013_.wvu.PrintArea" localSheetId="12" hidden="1">'Attach 6 (T)'!$A$1:$E$50</definedName>
    <definedName name="Z_CD4CA1A8_824A_452F_BDBA_32A47C1B3013_.wvu.PrintArea" localSheetId="13" hidden="1">'Attach 7'!$A$1:$E$28</definedName>
    <definedName name="Z_CD4CA1A8_824A_452F_BDBA_32A47C1B3013_.wvu.PrintArea" localSheetId="14" hidden="1">'Attach 8'!$A$1:$E$35</definedName>
    <definedName name="Z_CD4CA1A8_824A_452F_BDBA_32A47C1B3013_.wvu.PrintArea" localSheetId="15" hidden="1">'Attach 9'!$A$1:$E$24</definedName>
    <definedName name="Z_CD4CA1A8_824A_452F_BDBA_32A47C1B3013_.wvu.PrintArea" localSheetId="34" hidden="1">'Bid Form 1st Envelope'!$A$1:$F$105</definedName>
    <definedName name="Z_CD4CA1A8_824A_452F_BDBA_32A47C1B3013_.wvu.PrintArea" localSheetId="35" hidden="1">'e-Form'!$A$1:$N$51</definedName>
    <definedName name="Z_CD4CA1A8_824A_452F_BDBA_32A47C1B3013_.wvu.PrintArea" localSheetId="2" hidden="1">'Names of Bidder'!$B$1:$E$24</definedName>
    <definedName name="Z_CD4CA1A8_824A_452F_BDBA_32A47C1B3013_.wvu.PrintTitles" localSheetId="18" hidden="1">'Attach 12'!$18:$18</definedName>
    <definedName name="Z_CD4CA1A8_824A_452F_BDBA_32A47C1B3013_.wvu.PrintTitles" localSheetId="15" hidden="1">'Attach 9'!$18:$18</definedName>
    <definedName name="Z_CD4CA1A8_824A_452F_BDBA_32A47C1B3013_.wvu.Rows" localSheetId="21" hidden="1">'Attach 14-IP'!#REF!</definedName>
    <definedName name="Z_CD4CA1A8_824A_452F_BDBA_32A47C1B3013_.wvu.Rows" localSheetId="25" hidden="1">'Attach 18'!#REF!</definedName>
    <definedName name="Z_CD4CA1A8_824A_452F_BDBA_32A47C1B3013_.wvu.Rows" localSheetId="27" hidden="1">'Attach 20'!#REF!</definedName>
    <definedName name="Z_CD4CA1A8_824A_452F_BDBA_32A47C1B3013_.wvu.Rows" localSheetId="9" hidden="1">'Attach 5'!$26:$31</definedName>
    <definedName name="Z_CD4CA1A8_824A_452F_BDBA_32A47C1B3013_.wvu.Rows" localSheetId="10" hidden="1">'Attach 5 (A)'!$26:$31</definedName>
    <definedName name="Z_CD4CA1A8_824A_452F_BDBA_32A47C1B3013_.wvu.Rows" localSheetId="14" hidden="1">'Attach 8'!$30:$35</definedName>
    <definedName name="Z_CD4CA1A8_824A_452F_BDBA_32A47C1B3013_.wvu.Rows" localSheetId="34" hidden="1">'Bid Form 1st Envelope'!$24:$25</definedName>
    <definedName name="Z_ECEBABD0_566A_41C4_AA9A_38EA30EFEDA8_.wvu.PrintArea" localSheetId="16" hidden="1">'Attach 10'!$A$1:$E$28</definedName>
    <definedName name="Z_ECEBABD0_566A_41C4_AA9A_38EA30EFEDA8_.wvu.PrintArea" localSheetId="17" hidden="1">'Attach 11'!$A$1:$E$60</definedName>
    <definedName name="Z_ECEBABD0_566A_41C4_AA9A_38EA30EFEDA8_.wvu.PrintArea" localSheetId="18" hidden="1">'Attach 12'!$A$1:$E$43</definedName>
    <definedName name="Z_ECEBABD0_566A_41C4_AA9A_38EA30EFEDA8_.wvu.PrintArea" localSheetId="19" hidden="1">'Attach 13'!$A$1:$E$29</definedName>
    <definedName name="Z_ECEBABD0_566A_41C4_AA9A_38EA30EFEDA8_.wvu.PrintArea" localSheetId="20" hidden="1">'Attach 14'!$A$1:$E$29</definedName>
    <definedName name="Z_ECEBABD0_566A_41C4_AA9A_38EA30EFEDA8_.wvu.PrintArea" localSheetId="22" hidden="1">'Attach 15'!$A$1:$E$71</definedName>
    <definedName name="Z_ECEBABD0_566A_41C4_AA9A_38EA30EFEDA8_.wvu.PrintArea" localSheetId="23" hidden="1">'Attach 16'!$A$1:$L$108</definedName>
    <definedName name="Z_ECEBABD0_566A_41C4_AA9A_38EA30EFEDA8_.wvu.PrintArea" localSheetId="24" hidden="1">'Attach 17'!$A$1:$E$33</definedName>
    <definedName name="Z_ECEBABD0_566A_41C4_AA9A_38EA30EFEDA8_.wvu.PrintArea" localSheetId="26" hidden="1">'Attach 19'!$A$1:$E$30</definedName>
    <definedName name="Z_ECEBABD0_566A_41C4_AA9A_38EA30EFEDA8_.wvu.PrintArea" localSheetId="3" hidden="1">'Attach 3(JV)'!$A$1:$E$28</definedName>
    <definedName name="Z_ECEBABD0_566A_41C4_AA9A_38EA30EFEDA8_.wvu.PrintArea" localSheetId="4" hidden="1">'Attach 3(QR)'!$A$1:$E$816</definedName>
    <definedName name="Z_ECEBABD0_566A_41C4_AA9A_38EA30EFEDA8_.wvu.PrintArea" localSheetId="6" hidden="1">'Attach 4'!$A$1:$E$25</definedName>
    <definedName name="Z_ECEBABD0_566A_41C4_AA9A_38EA30EFEDA8_.wvu.PrintArea" localSheetId="7" hidden="1">'Attach 4 (A)'!$A$1:$E$31</definedName>
    <definedName name="Z_ECEBABD0_566A_41C4_AA9A_38EA30EFEDA8_.wvu.PrintArea" localSheetId="8" hidden="1">'Attach 4 (B)'!$A$1:$E$26</definedName>
    <definedName name="Z_ECEBABD0_566A_41C4_AA9A_38EA30EFEDA8_.wvu.PrintArea" localSheetId="9" hidden="1">'Attach 5'!$A$1:$E$75</definedName>
    <definedName name="Z_ECEBABD0_566A_41C4_AA9A_38EA30EFEDA8_.wvu.PrintArea" localSheetId="10" hidden="1">'Attach 5 (A)'!$A$1:$E$76</definedName>
    <definedName name="Z_ECEBABD0_566A_41C4_AA9A_38EA30EFEDA8_.wvu.PrintArea" localSheetId="11" hidden="1">'Attach 6 (C)'!$A$1:$E$51</definedName>
    <definedName name="Z_ECEBABD0_566A_41C4_AA9A_38EA30EFEDA8_.wvu.PrintArea" localSheetId="12" hidden="1">'Attach 6 (T)'!$A$1:$E$51</definedName>
    <definedName name="Z_ECEBABD0_566A_41C4_AA9A_38EA30EFEDA8_.wvu.PrintArea" localSheetId="13" hidden="1">'Attach 7'!$A$1:$E$28</definedName>
    <definedName name="Z_ECEBABD0_566A_41C4_AA9A_38EA30EFEDA8_.wvu.PrintArea" localSheetId="14" hidden="1">'Attach 8'!$A$1:$E$35</definedName>
    <definedName name="Z_ECEBABD0_566A_41C4_AA9A_38EA30EFEDA8_.wvu.PrintArea" localSheetId="15" hidden="1">'Attach 9'!$A$1:$E$32</definedName>
    <definedName name="Z_ECEBABD0_566A_41C4_AA9A_38EA30EFEDA8_.wvu.PrintArea" localSheetId="34" hidden="1">'Bid Form 1st Envelope'!$A$1:$F$105</definedName>
    <definedName name="Z_ECEBABD0_566A_41C4_AA9A_38EA30EFEDA8_.wvu.PrintArea" localSheetId="35" hidden="1">'e-Form'!$A$1:$N$51</definedName>
    <definedName name="Z_ECEBABD0_566A_41C4_AA9A_38EA30EFEDA8_.wvu.PrintTitles" localSheetId="18" hidden="1">'Attach 12'!$18:$18</definedName>
    <definedName name="Z_ECEBABD0_566A_41C4_AA9A_38EA30EFEDA8_.wvu.PrintTitles" localSheetId="14" hidden="1">'Attach 8'!#REF!</definedName>
    <definedName name="Z_ECEBABD0_566A_41C4_AA9A_38EA30EFEDA8_.wvu.PrintTitles" localSheetId="15" hidden="1">'Attach 9'!$18:$18</definedName>
    <definedName name="Z_F68380CD_DF58_4BFA_A4C7_4B5C98AD7B16_.wvu.Cols" localSheetId="18" hidden="1">'Attach 12'!$G:$H</definedName>
    <definedName name="Z_F68380CD_DF58_4BFA_A4C7_4B5C98AD7B16_.wvu.Cols" localSheetId="22" hidden="1">'Attach 15'!$H:$H</definedName>
    <definedName name="Z_F68380CD_DF58_4BFA_A4C7_4B5C98AD7B16_.wvu.Cols" localSheetId="9" hidden="1">'Attach 5'!$H:$H</definedName>
    <definedName name="Z_F68380CD_DF58_4BFA_A4C7_4B5C98AD7B16_.wvu.Cols" localSheetId="10" hidden="1">'Attach 5 (A)'!$H:$H</definedName>
    <definedName name="Z_F68380CD_DF58_4BFA_A4C7_4B5C98AD7B16_.wvu.Cols" localSheetId="11" hidden="1">'Attach 6 (C)'!$H:$H</definedName>
    <definedName name="Z_F68380CD_DF58_4BFA_A4C7_4B5C98AD7B16_.wvu.Cols" localSheetId="12" hidden="1">'Attach 6 (T)'!$H:$H</definedName>
    <definedName name="Z_F68380CD_DF58_4BFA_A4C7_4B5C98AD7B16_.wvu.Cols" localSheetId="14" hidden="1">'Attach 8'!$I:$U</definedName>
    <definedName name="Z_F68380CD_DF58_4BFA_A4C7_4B5C98AD7B16_.wvu.Cols" localSheetId="2" hidden="1">'Names of Bidder'!$A:$A</definedName>
    <definedName name="Z_F68380CD_DF58_4BFA_A4C7_4B5C98AD7B16_.wvu.PrintArea" localSheetId="16" hidden="1">'Attach 10'!$A$1:$E$28</definedName>
    <definedName name="Z_F68380CD_DF58_4BFA_A4C7_4B5C98AD7B16_.wvu.PrintArea" localSheetId="17" hidden="1">'Attach 11'!$A$1:$E$60</definedName>
    <definedName name="Z_F68380CD_DF58_4BFA_A4C7_4B5C98AD7B16_.wvu.PrintArea" localSheetId="18" hidden="1">'Attach 12'!$A$1:$E$43</definedName>
    <definedName name="Z_F68380CD_DF58_4BFA_A4C7_4B5C98AD7B16_.wvu.PrintArea" localSheetId="19" hidden="1">'Attach 13'!$A$1:$E$29</definedName>
    <definedName name="Z_F68380CD_DF58_4BFA_A4C7_4B5C98AD7B16_.wvu.PrintArea" localSheetId="20" hidden="1">'Attach 14'!$A$1:$E$29</definedName>
    <definedName name="Z_F68380CD_DF58_4BFA_A4C7_4B5C98AD7B16_.wvu.PrintArea" localSheetId="21" hidden="1">'Attach 14-IP'!$A$24:$D$41</definedName>
    <definedName name="Z_F68380CD_DF58_4BFA_A4C7_4B5C98AD7B16_.wvu.PrintArea" localSheetId="22" hidden="1">'Attach 15'!$A$1:$E$71</definedName>
    <definedName name="Z_F68380CD_DF58_4BFA_A4C7_4B5C98AD7B16_.wvu.PrintArea" localSheetId="23" hidden="1">'Attach 16'!$A$1:$L$108</definedName>
    <definedName name="Z_F68380CD_DF58_4BFA_A4C7_4B5C98AD7B16_.wvu.PrintArea" localSheetId="24" hidden="1">'Attach 17'!$A$1:$E$33</definedName>
    <definedName name="Z_F68380CD_DF58_4BFA_A4C7_4B5C98AD7B16_.wvu.PrintArea" localSheetId="25" hidden="1">'Attach 18'!$A$22:$D$36</definedName>
    <definedName name="Z_F68380CD_DF58_4BFA_A4C7_4B5C98AD7B16_.wvu.PrintArea" localSheetId="26" hidden="1">'Attach 19'!$A$1:$E$30</definedName>
    <definedName name="Z_F68380CD_DF58_4BFA_A4C7_4B5C98AD7B16_.wvu.PrintArea" localSheetId="27" hidden="1">'Attach 20'!#REF!</definedName>
    <definedName name="Z_F68380CD_DF58_4BFA_A4C7_4B5C98AD7B16_.wvu.PrintArea" localSheetId="3" hidden="1">'Attach 3(JV)'!$A$1:$E$28</definedName>
    <definedName name="Z_F68380CD_DF58_4BFA_A4C7_4B5C98AD7B16_.wvu.PrintArea" localSheetId="4" hidden="1">'Attach 3(QR)'!$A$1:$E$816</definedName>
    <definedName name="Z_F68380CD_DF58_4BFA_A4C7_4B5C98AD7B16_.wvu.PrintArea" localSheetId="6" hidden="1">'Attach 4'!$A$1:$E$25</definedName>
    <definedName name="Z_F68380CD_DF58_4BFA_A4C7_4B5C98AD7B16_.wvu.PrintArea" localSheetId="7" hidden="1">'Attach 4 (A)'!$A$1:$E$31</definedName>
    <definedName name="Z_F68380CD_DF58_4BFA_A4C7_4B5C98AD7B16_.wvu.PrintArea" localSheetId="8" hidden="1">'Attach 4 (B)'!$A$1:$E$26</definedName>
    <definedName name="Z_F68380CD_DF58_4BFA_A4C7_4B5C98AD7B16_.wvu.PrintArea" localSheetId="9" hidden="1">'Attach 5'!$A$1:$E$74</definedName>
    <definedName name="Z_F68380CD_DF58_4BFA_A4C7_4B5C98AD7B16_.wvu.PrintArea" localSheetId="10" hidden="1">'Attach 5 (A)'!$A$1:$E$75</definedName>
    <definedName name="Z_F68380CD_DF58_4BFA_A4C7_4B5C98AD7B16_.wvu.PrintArea" localSheetId="11" hidden="1">'Attach 6 (C)'!$A$1:$E$50</definedName>
    <definedName name="Z_F68380CD_DF58_4BFA_A4C7_4B5C98AD7B16_.wvu.PrintArea" localSheetId="12" hidden="1">'Attach 6 (T)'!$A$1:$E$50</definedName>
    <definedName name="Z_F68380CD_DF58_4BFA_A4C7_4B5C98AD7B16_.wvu.PrintArea" localSheetId="13" hidden="1">'Attach 7'!$A$1:$E$28</definedName>
    <definedName name="Z_F68380CD_DF58_4BFA_A4C7_4B5C98AD7B16_.wvu.PrintArea" localSheetId="14" hidden="1">'Attach 8'!$A$1:$E$35</definedName>
    <definedName name="Z_F68380CD_DF58_4BFA_A4C7_4B5C98AD7B16_.wvu.PrintArea" localSheetId="15" hidden="1">'Attach 9'!$A$1:$E$24</definedName>
    <definedName name="Z_F68380CD_DF58_4BFA_A4C7_4B5C98AD7B16_.wvu.PrintArea" localSheetId="34" hidden="1">'Bid Form 1st Envelope'!$A$1:$F$105</definedName>
    <definedName name="Z_F68380CD_DF58_4BFA_A4C7_4B5C98AD7B16_.wvu.PrintArea" localSheetId="35" hidden="1">'e-Form'!$A$1:$N$51</definedName>
    <definedName name="Z_F68380CD_DF58_4BFA_A4C7_4B5C98AD7B16_.wvu.PrintArea" localSheetId="2" hidden="1">'Names of Bidder'!$B$1:$D$24</definedName>
    <definedName name="Z_F68380CD_DF58_4BFA_A4C7_4B5C98AD7B16_.wvu.PrintTitles" localSheetId="18" hidden="1">'Attach 12'!$18:$18</definedName>
    <definedName name="Z_F68380CD_DF58_4BFA_A4C7_4B5C98AD7B16_.wvu.PrintTitles" localSheetId="15" hidden="1">'Attach 9'!$18:$18</definedName>
    <definedName name="Z_F68380CD_DF58_4BFA_A4C7_4B5C98AD7B16_.wvu.Rows" localSheetId="21" hidden="1">'Attach 14-IP'!#REF!</definedName>
    <definedName name="Z_F68380CD_DF58_4BFA_A4C7_4B5C98AD7B16_.wvu.Rows" localSheetId="25" hidden="1">'Attach 18'!#REF!</definedName>
    <definedName name="Z_F68380CD_DF58_4BFA_A4C7_4B5C98AD7B16_.wvu.Rows" localSheetId="27" hidden="1">'Attach 20'!#REF!</definedName>
    <definedName name="Z_F68380CD_DF58_4BFA_A4C7_4B5C98AD7B16_.wvu.Rows" localSheetId="9" hidden="1">'Attach 5'!$26:$31</definedName>
    <definedName name="Z_F68380CD_DF58_4BFA_A4C7_4B5C98AD7B16_.wvu.Rows" localSheetId="10" hidden="1">'Attach 5 (A)'!$26:$31</definedName>
    <definedName name="Z_F68380CD_DF58_4BFA_A4C7_4B5C98AD7B16_.wvu.Rows" localSheetId="14" hidden="1">'Attach 8'!$30:$35</definedName>
    <definedName name="Z_F68380CD_DF58_4BFA_A4C7_4B5C98AD7B16_.wvu.Rows" localSheetId="34" hidden="1">'Bid Form 1st Envelope'!$24:$25</definedName>
  </definedNames>
  <calcPr calcId="191029"/>
  <customWorkbookViews>
    <customWorkbookView name="admin - Personal View" guid="{F68380CD-DF58-4BFA-A4C7-4B5C98AD7B16}" mergeInterval="0" personalView="1" maximized="1" xWindow="1" yWindow="1" windowWidth="1024" windowHeight="538" tabRatio="779" activeSheetId="2"/>
    <customWorkbookView name="01487 - Personal View" guid="{2FDEDC7A-220A-4BDB-8FCD-0C556B60E1DF}" mergeInterval="0" personalView="1" maximized="1" windowWidth="1362" windowHeight="543" tabRatio="779" activeSheetId="21"/>
    <customWorkbookView name="20074 - Personal View" guid="{8E7B022F-1113-4BA2-B2BA-8EDBE02A2557}" mergeInterval="0" personalView="1" maximized="1" windowWidth="1020" windowHeight="539" activeSheetId="2"/>
    <customWorkbookView name="asd - Personal View" guid="{A3F641DF-CF1D-48E3-AFDC-E52726A449CB}" mergeInterval="0" personalView="1" maximized="1" windowWidth="1276" windowHeight="597" activeSheetId="2"/>
    <customWorkbookView name="01009 - Personal View" guid="{ECEBABD0-566A-41C4-AA9A-38EA30EFEDA8}" mergeInterval="0" personalView="1" maximized="1" xWindow="42" yWindow="34" windowWidth="737" windowHeight="521" activeSheetId="11"/>
    <customWorkbookView name="00398 - Personal View" guid="{CD4CA1A8-824A-452F-BDBA-32A47C1B3013}" mergeInterval="0" personalView="1" maximized="1" xWindow="1" yWindow="1" windowWidth="1366" windowHeight="538" tabRatio="779" activeSheetId="2"/>
    <customWorkbookView name="01209 - Personal View" guid="{237D8718-39ED-4FFE-B3B2-D1192F8D2E87}" mergeInterval="0" personalView="1" maximized="1" xWindow="1" yWindow="1" windowWidth="1366" windowHeight="538" tabRatio="779" activeSheetId="2"/>
    <customWorkbookView name="sanjoy das - Personal View" guid="{6A6F11F6-4979-4331-B451-38654332CB39}" mergeInterval="0" personalView="1" maximized="1" xWindow="1" yWindow="1" windowWidth="1280" windowHeight="804" tabRatio="779" activeSheetId="23"/>
    <customWorkbookView name="20587 - Personal View" guid="{C75B92C6-DDA6-4B48-9868-112DE431C284}" mergeInterval="0" personalView="1" maximized="1" xWindow="1" yWindow="1" windowWidth="1362" windowHeight="538" tabRatio="963" activeSheetId="2"/>
    <customWorkbookView name="65005 - Personal View" guid="{827228A5-964E-465A-A946-EF2238A19E11}" mergeInterval="0" personalView="1" maximized="1" windowWidth="1020" windowHeight="605" tabRatio="96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3" i="23" l="1"/>
  <c r="A3" i="39"/>
  <c r="A3" i="38"/>
  <c r="B36" i="39"/>
  <c r="B35" i="39"/>
  <c r="A7" i="39"/>
  <c r="A1" i="39"/>
  <c r="C15" i="23" l="1"/>
  <c r="B50" i="23" l="1"/>
  <c r="B17" i="23"/>
  <c r="A3" i="28" l="1"/>
  <c r="B9" i="28"/>
  <c r="B16" i="38"/>
  <c r="B36" i="38" l="1"/>
  <c r="B35" i="38"/>
  <c r="A7" i="38"/>
  <c r="A1" i="38"/>
  <c r="B497" i="28" l="1"/>
  <c r="A16" i="13" l="1"/>
  <c r="J12" i="12" l="1"/>
  <c r="G498" i="28" l="1"/>
  <c r="G497" i="28"/>
  <c r="B498" i="28"/>
  <c r="A3" i="37" l="1"/>
  <c r="A3" i="36"/>
  <c r="A1" i="36"/>
  <c r="E1" i="37" l="1"/>
  <c r="B12" i="37"/>
  <c r="B11" i="37"/>
  <c r="B10" i="37"/>
  <c r="B9" i="37"/>
  <c r="A8" i="37"/>
  <c r="E7" i="37"/>
  <c r="A7" i="37"/>
  <c r="A17" i="37"/>
  <c r="A1" i="37"/>
  <c r="B61" i="36" l="1"/>
  <c r="B60" i="36"/>
  <c r="B40" i="34"/>
  <c r="B39" i="34"/>
  <c r="B9" i="32"/>
  <c r="B10" i="32"/>
  <c r="B8" i="32"/>
  <c r="B7" i="32"/>
  <c r="B10" i="31"/>
  <c r="B9" i="31"/>
  <c r="D35" i="9"/>
  <c r="D34" i="9"/>
  <c r="B35" i="9"/>
  <c r="B34" i="9"/>
  <c r="B11" i="9"/>
  <c r="B12" i="9"/>
  <c r="B10" i="9"/>
  <c r="B9" i="9"/>
  <c r="D30" i="7"/>
  <c r="D29" i="7"/>
  <c r="B30" i="7"/>
  <c r="B29" i="7"/>
  <c r="B11" i="7"/>
  <c r="B12" i="7"/>
  <c r="B10" i="7"/>
  <c r="B9" i="7"/>
  <c r="E22" i="6"/>
  <c r="E21" i="6"/>
  <c r="B22" i="6"/>
  <c r="B21" i="6"/>
  <c r="B9" i="6"/>
  <c r="B10" i="6"/>
  <c r="B11" i="6"/>
  <c r="B12" i="6"/>
  <c r="B11" i="28"/>
  <c r="B12" i="28"/>
  <c r="B10" i="28"/>
  <c r="D44" i="28"/>
  <c r="C34" i="30"/>
  <c r="C31" i="30"/>
  <c r="E7" i="36" l="1"/>
  <c r="A1" i="12" l="1"/>
  <c r="E1" i="34"/>
  <c r="A3" i="35" l="1"/>
  <c r="A1" i="35"/>
  <c r="A3" i="34" l="1"/>
  <c r="A1" i="34"/>
  <c r="A3" i="12"/>
  <c r="B2" i="3"/>
  <c r="A1" i="28"/>
  <c r="A1" i="6"/>
  <c r="A1" i="7"/>
  <c r="A1" i="9"/>
  <c r="A1" i="29"/>
  <c r="A1" i="10"/>
  <c r="A1" i="26"/>
  <c r="A1" i="11"/>
  <c r="A1" i="13"/>
  <c r="A1" i="14"/>
  <c r="A1" i="15"/>
  <c r="A1" i="16"/>
  <c r="A1" i="17"/>
  <c r="A1" i="19"/>
  <c r="C47" i="19" s="1"/>
  <c r="A1" i="20"/>
  <c r="A1" i="21"/>
  <c r="A1" i="22"/>
  <c r="C42" i="30"/>
  <c r="A1" i="30" s="1"/>
  <c r="A1" i="31"/>
  <c r="A1" i="32"/>
  <c r="A1" i="23"/>
  <c r="A2" i="32"/>
  <c r="A3" i="31"/>
  <c r="C41" i="30"/>
  <c r="A3" i="22"/>
  <c r="A3" i="21"/>
  <c r="A3" i="20"/>
  <c r="A2" i="19"/>
  <c r="C46" i="19" s="1"/>
  <c r="A3" i="17"/>
  <c r="A3" i="16"/>
  <c r="A3" i="14"/>
  <c r="A3" i="13"/>
  <c r="A3" i="11"/>
  <c r="A3" i="26"/>
  <c r="A3" i="10"/>
  <c r="A3" i="15" s="1"/>
  <c r="A3" i="29"/>
  <c r="A3" i="9"/>
  <c r="A3" i="7"/>
  <c r="A3" i="6"/>
  <c r="B1" i="3"/>
  <c r="C93" i="23" l="1"/>
  <c r="C92" i="23"/>
  <c r="Z22" i="23"/>
  <c r="E1" i="12"/>
  <c r="B12" i="31"/>
  <c r="B11" i="31"/>
  <c r="B42" i="23"/>
  <c r="B41" i="23"/>
  <c r="B40" i="23"/>
  <c r="B39" i="23"/>
  <c r="B38" i="23"/>
  <c r="B37" i="23"/>
  <c r="B36" i="23"/>
  <c r="B35" i="23"/>
  <c r="B34" i="23"/>
  <c r="B33" i="23"/>
  <c r="B32" i="23"/>
  <c r="B31" i="23"/>
  <c r="B30" i="23"/>
  <c r="B29" i="23"/>
  <c r="B28" i="23"/>
  <c r="B27" i="23"/>
  <c r="B26" i="23"/>
  <c r="B23" i="23"/>
  <c r="B22" i="23"/>
  <c r="B21" i="23"/>
  <c r="F1" i="23"/>
  <c r="E32" i="20"/>
  <c r="E31" i="20"/>
  <c r="E30" i="20"/>
  <c r="E26" i="20"/>
  <c r="E25" i="20"/>
  <c r="E24" i="20"/>
  <c r="E7" i="20"/>
  <c r="E1" i="20"/>
  <c r="C37" i="19"/>
  <c r="A8" i="31"/>
  <c r="E7" i="31"/>
  <c r="A7" i="31"/>
  <c r="E1" i="31"/>
  <c r="B378" i="5"/>
  <c r="N374" i="5"/>
  <c r="B336" i="5"/>
  <c r="N332" i="5"/>
  <c r="N328" i="5"/>
  <c r="N327" i="5"/>
  <c r="B290" i="5"/>
  <c r="B277" i="5"/>
  <c r="F271" i="5"/>
  <c r="B456" i="5" s="1"/>
  <c r="B256" i="5"/>
  <c r="B243" i="5"/>
  <c r="F237" i="5"/>
  <c r="B444" i="5" s="1"/>
  <c r="B218" i="5"/>
  <c r="B432" i="5"/>
  <c r="N204" i="5"/>
  <c r="N203" i="5"/>
  <c r="N82" i="5"/>
  <c r="N81" i="5"/>
  <c r="A19" i="12"/>
  <c r="B704" i="5"/>
  <c r="L700" i="5"/>
  <c r="B662" i="5"/>
  <c r="L658" i="5"/>
  <c r="L654" i="5"/>
  <c r="L653" i="5"/>
  <c r="B616" i="5"/>
  <c r="B603" i="5"/>
  <c r="F597" i="5"/>
  <c r="B782" i="5" s="1"/>
  <c r="B582" i="5"/>
  <c r="B569" i="5"/>
  <c r="F563" i="5"/>
  <c r="B770" i="5" s="1"/>
  <c r="B758" i="5"/>
  <c r="B21" i="5"/>
  <c r="L20" i="5"/>
  <c r="L562" i="5" s="1"/>
  <c r="B20" i="5"/>
  <c r="L19" i="5"/>
  <c r="D42" i="5" s="1"/>
  <c r="B19" i="5"/>
  <c r="E1" i="29"/>
  <c r="E38" i="29" s="1"/>
  <c r="D7" i="29"/>
  <c r="D14" i="3"/>
  <c r="D498" i="28"/>
  <c r="D497" i="28"/>
  <c r="B388" i="28"/>
  <c r="N384" i="28"/>
  <c r="B346" i="28"/>
  <c r="N342" i="28"/>
  <c r="N338" i="28"/>
  <c r="N337" i="28"/>
  <c r="B300" i="28"/>
  <c r="B287" i="28"/>
  <c r="F281" i="28"/>
  <c r="B466" i="28" s="1"/>
  <c r="B266" i="28"/>
  <c r="B253" i="28"/>
  <c r="F247" i="28"/>
  <c r="B228" i="28"/>
  <c r="H47" i="28"/>
  <c r="H46" i="28"/>
  <c r="H45" i="28"/>
  <c r="H44" i="28"/>
  <c r="B21" i="28"/>
  <c r="N20" i="28"/>
  <c r="N214" i="28" s="1"/>
  <c r="B20" i="28"/>
  <c r="N19" i="28"/>
  <c r="N213" i="28" s="1"/>
  <c r="B19" i="28"/>
  <c r="E1" i="22"/>
  <c r="L1" i="21"/>
  <c r="E1" i="17"/>
  <c r="E1" i="16"/>
  <c r="E1" i="15"/>
  <c r="E31" i="15" s="1"/>
  <c r="E1" i="14"/>
  <c r="E1" i="13"/>
  <c r="E1" i="11"/>
  <c r="E1" i="26"/>
  <c r="E29" i="26" s="1"/>
  <c r="E1" i="10"/>
  <c r="E29" i="10" s="1"/>
  <c r="E1" i="9"/>
  <c r="E37" i="9" s="1"/>
  <c r="E1" i="7"/>
  <c r="E1" i="6"/>
  <c r="F1" i="5"/>
  <c r="A31" i="26"/>
  <c r="E7" i="26"/>
  <c r="A1" i="25"/>
  <c r="A4" i="25" s="1"/>
  <c r="F26" i="24"/>
  <c r="A30" i="24"/>
  <c r="G31" i="24"/>
  <c r="M37" i="24"/>
  <c r="M39" i="24"/>
  <c r="J43" i="24"/>
  <c r="K43" i="24"/>
  <c r="E7" i="22"/>
  <c r="G7" i="21"/>
  <c r="E7" i="18"/>
  <c r="E7" i="17"/>
  <c r="D7" i="16"/>
  <c r="B24" i="16"/>
  <c r="C24" i="16"/>
  <c r="D24" i="16"/>
  <c r="B25" i="16"/>
  <c r="C25" i="16"/>
  <c r="D25" i="16"/>
  <c r="B26" i="16"/>
  <c r="B31" i="16"/>
  <c r="C31" i="16"/>
  <c r="D31" i="16"/>
  <c r="B32" i="16"/>
  <c r="C32" i="16"/>
  <c r="D32" i="16"/>
  <c r="B33" i="16"/>
  <c r="D7" i="15"/>
  <c r="D37" i="15" s="1"/>
  <c r="B39" i="15"/>
  <c r="B40" i="15"/>
  <c r="B41" i="15"/>
  <c r="B42" i="15"/>
  <c r="E7" i="14"/>
  <c r="E7" i="13"/>
  <c r="A7" i="12"/>
  <c r="I16" i="12"/>
  <c r="G17" i="12"/>
  <c r="E7" i="11"/>
  <c r="E7" i="10"/>
  <c r="A31" i="10"/>
  <c r="D7" i="9"/>
  <c r="E7" i="8"/>
  <c r="E8" i="8"/>
  <c r="E9" i="8"/>
  <c r="E10" i="8"/>
  <c r="E11" i="8"/>
  <c r="D7" i="7"/>
  <c r="E7" i="6"/>
  <c r="H18" i="6"/>
  <c r="I18" i="6"/>
  <c r="H19" i="6"/>
  <c r="I19" i="6"/>
  <c r="H20" i="6"/>
  <c r="I20" i="6"/>
  <c r="H21" i="6"/>
  <c r="I21" i="6"/>
  <c r="H22" i="6"/>
  <c r="I22" i="6"/>
  <c r="H23" i="6"/>
  <c r="I23" i="6"/>
  <c r="H24" i="6"/>
  <c r="I24" i="6"/>
  <c r="H25" i="6"/>
  <c r="I25" i="6"/>
  <c r="F26" i="6"/>
  <c r="G26" i="6"/>
  <c r="H26" i="6"/>
  <c r="I26" i="6"/>
  <c r="E7" i="5"/>
  <c r="A1" i="4"/>
  <c r="A29" i="26" s="1"/>
  <c r="Z1" i="4"/>
  <c r="Z1" i="24" s="1"/>
  <c r="K58" i="24" s="1"/>
  <c r="AT1" i="4"/>
  <c r="E1" i="18" s="1"/>
  <c r="Z2" i="4"/>
  <c r="Z2" i="24" s="1"/>
  <c r="A3" i="4"/>
  <c r="A3" i="8" s="1"/>
  <c r="A8" i="4"/>
  <c r="A8" i="36" s="1"/>
  <c r="Z8" i="4"/>
  <c r="B9" i="4"/>
  <c r="B10" i="4"/>
  <c r="B10" i="17" s="1"/>
  <c r="B11" i="4"/>
  <c r="B11" i="36" s="1"/>
  <c r="B12" i="4"/>
  <c r="B12" i="22" s="1"/>
  <c r="A14" i="4"/>
  <c r="B17" i="4"/>
  <c r="B18" i="4"/>
  <c r="C60" i="24" s="1"/>
  <c r="B19" i="4"/>
  <c r="C61" i="24" s="1"/>
  <c r="B20" i="4"/>
  <c r="C62" i="24" s="1"/>
  <c r="B24" i="4"/>
  <c r="B26" i="10" s="1"/>
  <c r="B48" i="10" s="1"/>
  <c r="E24" i="4"/>
  <c r="G35" i="39" s="1"/>
  <c r="AA24" i="4"/>
  <c r="B25" i="4"/>
  <c r="B36" i="29" s="1"/>
  <c r="B74" i="29" s="1"/>
  <c r="E25" i="4"/>
  <c r="AA25" i="4"/>
  <c r="AA6" i="3"/>
  <c r="A37" i="15"/>
  <c r="A7" i="4"/>
  <c r="A7" i="36" s="1"/>
  <c r="A33" i="15"/>
  <c r="A10" i="25"/>
  <c r="B10" i="25" s="1"/>
  <c r="D10" i="25" s="1"/>
  <c r="A7" i="25"/>
  <c r="B7" i="25" s="1"/>
  <c r="D7" i="25" s="1"/>
  <c r="D73" i="9"/>
  <c r="B442" i="28"/>
  <c r="A16" i="16"/>
  <c r="A3" i="5"/>
  <c r="B454" i="28"/>
  <c r="G19" i="12"/>
  <c r="A16" i="12" s="1"/>
  <c r="B16" i="4"/>
  <c r="B72" i="9"/>
  <c r="A31" i="15"/>
  <c r="B11" i="5" l="1"/>
  <c r="D46" i="5" s="1"/>
  <c r="B11" i="21"/>
  <c r="B27" i="10"/>
  <c r="B49" i="10" s="1"/>
  <c r="G36" i="38"/>
  <c r="G36" i="39"/>
  <c r="E23" i="13"/>
  <c r="B12" i="20"/>
  <c r="B26" i="15"/>
  <c r="A3" i="18"/>
  <c r="B24" i="18"/>
  <c r="B11" i="10"/>
  <c r="E92" i="23"/>
  <c r="G35" i="38"/>
  <c r="A6" i="25"/>
  <c r="B6" i="25" s="1"/>
  <c r="A9" i="25"/>
  <c r="B9" i="25" s="1"/>
  <c r="D9" i="25" s="1"/>
  <c r="A11" i="25"/>
  <c r="B11" i="25" s="1"/>
  <c r="D11" i="25" s="1"/>
  <c r="A8" i="25"/>
  <c r="B8" i="25" s="1"/>
  <c r="D8" i="25" s="1"/>
  <c r="B12" i="5"/>
  <c r="D47" i="5" s="1"/>
  <c r="E1" i="4"/>
  <c r="B12" i="15"/>
  <c r="I15" i="12"/>
  <c r="A18" i="6"/>
  <c r="B271" i="5"/>
  <c r="B10" i="10"/>
  <c r="B10" i="22"/>
  <c r="B10" i="11"/>
  <c r="B10" i="21"/>
  <c r="B10" i="20"/>
  <c r="B10" i="36"/>
  <c r="B10" i="13"/>
  <c r="B9" i="14"/>
  <c r="B9" i="11"/>
  <c r="B9" i="22"/>
  <c r="B9" i="20"/>
  <c r="E22" i="20" s="1"/>
  <c r="B9" i="17"/>
  <c r="B9" i="13"/>
  <c r="B9" i="36"/>
  <c r="B9" i="21"/>
  <c r="B9" i="15"/>
  <c r="B18" i="35"/>
  <c r="B32" i="37"/>
  <c r="B46" i="32"/>
  <c r="B26" i="31"/>
  <c r="B80" i="20"/>
  <c r="B106" i="21"/>
  <c r="B31" i="37"/>
  <c r="B22" i="11"/>
  <c r="B79" i="20"/>
  <c r="B25" i="31"/>
  <c r="B24" i="17"/>
  <c r="B45" i="32"/>
  <c r="B105" i="21"/>
  <c r="B56" i="15"/>
  <c r="B28" i="22"/>
  <c r="B6" i="23"/>
  <c r="AE9" i="23" s="1"/>
  <c r="B24" i="8"/>
  <c r="B35" i="29"/>
  <c r="B73" i="29" s="1"/>
  <c r="E25" i="18"/>
  <c r="E32" i="37"/>
  <c r="H106" i="21"/>
  <c r="E22" i="14"/>
  <c r="E46" i="32"/>
  <c r="G61" i="36"/>
  <c r="E26" i="31"/>
  <c r="E80" i="20"/>
  <c r="E93" i="23"/>
  <c r="E25" i="8"/>
  <c r="D36" i="29"/>
  <c r="D74" i="29" s="1"/>
  <c r="E27" i="10"/>
  <c r="E49" i="10" s="1"/>
  <c r="K50" i="24"/>
  <c r="E31" i="37"/>
  <c r="G60" i="36"/>
  <c r="E45" i="32"/>
  <c r="H105" i="21"/>
  <c r="E79" i="20"/>
  <c r="D26" i="15"/>
  <c r="D56" i="15" s="1"/>
  <c r="E21" i="14"/>
  <c r="E22" i="13"/>
  <c r="E25" i="31"/>
  <c r="E24" i="17"/>
  <c r="K49" i="24"/>
  <c r="E24" i="18"/>
  <c r="D41" i="16"/>
  <c r="E24" i="8"/>
  <c r="E26" i="10"/>
  <c r="E48" i="10" s="1"/>
  <c r="B10" i="18"/>
  <c r="B10" i="29"/>
  <c r="A17" i="6"/>
  <c r="B10" i="14"/>
  <c r="E28" i="22"/>
  <c r="B42" i="16"/>
  <c r="B10" i="16"/>
  <c r="E26" i="26"/>
  <c r="E48" i="26" s="1"/>
  <c r="B10" i="15"/>
  <c r="B10" i="5"/>
  <c r="D45" i="5" s="1"/>
  <c r="I13" i="12"/>
  <c r="D72" i="9"/>
  <c r="B10" i="8"/>
  <c r="B25" i="8"/>
  <c r="D45" i="28"/>
  <c r="B10" i="26"/>
  <c r="E1" i="8"/>
  <c r="B25" i="12"/>
  <c r="B12" i="11"/>
  <c r="A7" i="9"/>
  <c r="B12" i="18"/>
  <c r="A8" i="14"/>
  <c r="A8" i="18"/>
  <c r="B237" i="5"/>
  <c r="B12" i="21"/>
  <c r="D47" i="28"/>
  <c r="B12" i="26"/>
  <c r="B12" i="10"/>
  <c r="A8" i="21"/>
  <c r="A8" i="15"/>
  <c r="B12" i="8"/>
  <c r="C54" i="24"/>
  <c r="A8" i="9"/>
  <c r="A7" i="22"/>
  <c r="B12" i="14"/>
  <c r="A7" i="15"/>
  <c r="A8" i="7"/>
  <c r="A8" i="22"/>
  <c r="A8" i="11"/>
  <c r="I62" i="24"/>
  <c r="I61" i="24"/>
  <c r="I60" i="24"/>
  <c r="A7" i="11"/>
  <c r="B73" i="9"/>
  <c r="A7" i="18"/>
  <c r="E17" i="4"/>
  <c r="K57" i="24" s="1"/>
  <c r="A7" i="8"/>
  <c r="B29" i="22"/>
  <c r="B27" i="26"/>
  <c r="B49" i="26" s="1"/>
  <c r="B57" i="15"/>
  <c r="A7" i="21"/>
  <c r="B25" i="18"/>
  <c r="B23" i="13"/>
  <c r="F90" i="23"/>
  <c r="B17" i="35"/>
  <c r="E18" i="4"/>
  <c r="J60" i="24" s="1"/>
  <c r="A7" i="13"/>
  <c r="B22" i="14"/>
  <c r="B23" i="11"/>
  <c r="B12" i="29"/>
  <c r="B12" i="36"/>
  <c r="A7" i="16"/>
  <c r="A7" i="14"/>
  <c r="B27" i="15"/>
  <c r="A7" i="10"/>
  <c r="A7" i="17"/>
  <c r="B811" i="5"/>
  <c r="B25" i="17"/>
  <c r="E24" i="12"/>
  <c r="E810" i="5"/>
  <c r="B247" i="28"/>
  <c r="B563" i="5"/>
  <c r="B597" i="5"/>
  <c r="B24" i="12"/>
  <c r="E27" i="26"/>
  <c r="E49" i="26" s="1"/>
  <c r="E23" i="11"/>
  <c r="B11" i="15"/>
  <c r="B11" i="13"/>
  <c r="B11" i="14"/>
  <c r="B11" i="26"/>
  <c r="C53" i="24"/>
  <c r="B11" i="8"/>
  <c r="B9" i="10"/>
  <c r="B9" i="18"/>
  <c r="B9" i="26"/>
  <c r="D46" i="28"/>
  <c r="B9" i="8"/>
  <c r="A1" i="5"/>
  <c r="A1" i="18"/>
  <c r="A29" i="10"/>
  <c r="B11" i="29"/>
  <c r="D42" i="16"/>
  <c r="E29" i="22"/>
  <c r="A37" i="9"/>
  <c r="E811" i="5"/>
  <c r="A38" i="29"/>
  <c r="B9" i="16"/>
  <c r="B281" i="28"/>
  <c r="B22" i="13"/>
  <c r="B26" i="26"/>
  <c r="B48" i="26" s="1"/>
  <c r="B41" i="16"/>
  <c r="B21" i="14"/>
  <c r="A8" i="8"/>
  <c r="A8" i="20"/>
  <c r="A8" i="6"/>
  <c r="A8" i="16"/>
  <c r="E20" i="4"/>
  <c r="J62" i="24" s="1"/>
  <c r="Z2" i="21"/>
  <c r="I14" i="12"/>
  <c r="E25" i="12"/>
  <c r="B11" i="20"/>
  <c r="I12" i="12"/>
  <c r="E25" i="17"/>
  <c r="B9" i="29"/>
  <c r="A1" i="8"/>
  <c r="E16" i="4"/>
  <c r="B21" i="12"/>
  <c r="B9" i="5"/>
  <c r="D44" i="5" s="1"/>
  <c r="Z2" i="15"/>
  <c r="B810" i="5"/>
  <c r="B11" i="18"/>
  <c r="D27" i="15"/>
  <c r="D57" i="15" s="1"/>
  <c r="B11" i="22"/>
  <c r="B11" i="11"/>
  <c r="B11" i="16"/>
  <c r="B11" i="17"/>
  <c r="E19" i="4"/>
  <c r="J61" i="24" s="1"/>
  <c r="A8" i="29"/>
  <c r="A8" i="10"/>
  <c r="A8" i="13"/>
  <c r="A8" i="17"/>
  <c r="A8" i="26"/>
  <c r="A8" i="5"/>
  <c r="A7" i="6"/>
  <c r="A7" i="5"/>
  <c r="A7" i="29"/>
  <c r="A7" i="7"/>
  <c r="A7" i="26"/>
  <c r="A7" i="20"/>
  <c r="D35" i="29"/>
  <c r="D73" i="29" s="1"/>
  <c r="B12" i="17"/>
  <c r="B12" i="16"/>
  <c r="C52" i="24"/>
  <c r="B12" i="13"/>
  <c r="E22" i="11"/>
  <c r="G18" i="12" l="1"/>
  <c r="AE6" i="23"/>
  <c r="AE7" i="23"/>
  <c r="AE8" i="23" s="1"/>
  <c r="H18" i="12"/>
  <c r="A18" i="12" s="1"/>
  <c r="B86" i="23" l="1"/>
</calcChain>
</file>

<file path=xl/sharedStrings.xml><?xml version="1.0" encoding="utf-8"?>
<sst xmlns="http://schemas.openxmlformats.org/spreadsheetml/2006/main" count="2220" uniqueCount="1073">
  <si>
    <t>** Indicate the date of indices for which the values are being furnished.</t>
  </si>
  <si>
    <t>^ For bidders who intend to quote their prices based on High Tensile Galvanised Steel wire, the coefficient for the same (i.e. coefficient ’b’ for High Tensile Galvanised Steel wire) shall be 0.15 and coefficient ‘c’ shall not be applicable.</t>
  </si>
  <si>
    <t>Telephone No(s)</t>
  </si>
  <si>
    <t xml:space="preserve">Bidders should provide information on their current commitments on all contracts that have been awarded, or for which a letter of intent or acceptance has been received, or for contracts approaching completion, but for which an unqualified, full completion certificate has yet to be issued. </t>
  </si>
  <si>
    <t>Ordered Quantity as per Contract</t>
  </si>
  <si>
    <t>Completion Period for balance quantity</t>
  </si>
  <si>
    <t>Commencement</t>
  </si>
  <si>
    <t>Completion</t>
  </si>
  <si>
    <t xml:space="preserve">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in Second Envelope. </t>
  </si>
  <si>
    <t>We confirm that except as otherwise specifically provided our Bid Prices in  Second Envelope include all taxes, duties, levies and charges as may be assessed on us, our Sub-Contractor/Sub-Vendor or their employees by all municipal, state or national government authorities in connection with the Goods, in and outside of India.</t>
  </si>
  <si>
    <t>We declare that we have studied clause GCC 2.1 relating to mode of contracting for Domestic Bidders and we are making this proposal with a stipulation that you shall award us the Contracts covering all goods and related services.</t>
  </si>
  <si>
    <t>If our bid is accepted, we undertake to provide an Advance Payment Security and Performance Security(ies) in the form and amounts, and within the times specified in the Bidding Documents.</t>
  </si>
  <si>
    <t>Commissions or gratuities, if any, paid or to be paid by us to agents relating to this Bid, and to contract execution, if we are awarded the contract, are listed below:</t>
  </si>
  <si>
    <t>…(insert name and/or description of the goods) …</t>
  </si>
  <si>
    <t>..(insert address of factory) ..</t>
  </si>
  <si>
    <t>Integrity Pact</t>
  </si>
  <si>
    <t>Integrity Pact is annexed herewith this Volume.</t>
  </si>
  <si>
    <t>Information regarding ex-employees of Purchaser in our firm.</t>
  </si>
  <si>
    <t>CACMAI</t>
  </si>
  <si>
    <t>Value of index as 30 days prior to date set for opening of bids as on **</t>
  </si>
  <si>
    <t>…. …. ….</t>
  </si>
  <si>
    <t xml:space="preserve">Attachment 1 Bid Security : To be submitted as per proforma provided in the bidding document. </t>
  </si>
  <si>
    <t>INTEGRITY PACT</t>
  </si>
  <si>
    <t>Address of Registered Office</t>
  </si>
  <si>
    <t>we hereby confirm to opt the following:</t>
  </si>
  <si>
    <t>(Select from drop down list)</t>
  </si>
  <si>
    <t>OPTION-B</t>
  </si>
  <si>
    <t>OPTION-A</t>
  </si>
  <si>
    <t xml:space="preserve">ACSR BERSIMIS Conductor </t>
  </si>
  <si>
    <t xml:space="preserve">ACSR MOOSE Conductor </t>
  </si>
  <si>
    <t>A</t>
  </si>
  <si>
    <t>B</t>
  </si>
  <si>
    <t>Cheif Manager(C&amp;M)</t>
  </si>
  <si>
    <t>Eastern Region Transmission System-II</t>
  </si>
  <si>
    <t>J-1-15, Block ‘EP’, Sector-V,</t>
  </si>
  <si>
    <t>Salt Lake City, Kolkata – 700 091.</t>
  </si>
  <si>
    <t>Filled up information regarding Price Adjustment Data as per the format enclosed in the bidding documents[Not Applicable].</t>
  </si>
  <si>
    <t xml:space="preserve"> the receipt of which is hereby acknowledged, we the undersigned, offer to supply goods as per the provision of Technical Specification) the Facilities under the above-named package in full conformity with the said Bidding Documents. In accordance with ITB Clause 9.1 of the Bidding Documents, as per which the bid shall be submitted by the bidder under “Single Stage - Two Envelope” procedure of bidding. Accordingly, we hereby submit our Bid, in two envelopes i.e. First Envelope – Techno – Commercial Part &amp; Second Envelope - Price Part (to be opened subsequently). </t>
  </si>
  <si>
    <t>I. We have read the provision in the Bidding Documents regarding furnishing of Contract Performance Guarantee.</t>
  </si>
  <si>
    <t>I Contract performance Guarantee will be submitted:</t>
  </si>
  <si>
    <t>II. We are furnishing the following details of Statutory Registration Numbers and details of Bank for electronic payment.</t>
  </si>
  <si>
    <t>(Option for contract performance guarantee and Information for E – payment, PF details and declaration for Micro/Small and Medium Enterprise)</t>
  </si>
  <si>
    <t xml:space="preserve"> Information for Contract performance guarantee, E – payment, PF details and declaration for Micro/Small and Medium Enterprise.</t>
  </si>
  <si>
    <t xml:space="preserve">The documentary evidence establishing in accordance with ITB Clause 3, Vol.-I of the Bidding Documents that the facilities offered by us are eligible facilities and conform to the Bidding Documents has been furnished as Attachment 4.                  </t>
  </si>
  <si>
    <t>(Declaration regarding Social Accountability)</t>
  </si>
  <si>
    <r>
      <t xml:space="preserve">We conform that we stand committed to comply to all requirements of Social Accountability Standards i.e., SA8000 (latest Standard available at </t>
    </r>
    <r>
      <rPr>
        <i/>
        <sz val="11"/>
        <color indexed="12"/>
        <rFont val="Book Antiqua"/>
        <family val="1"/>
      </rPr>
      <t>www.sa-intl.org</t>
    </r>
    <r>
      <rPr>
        <sz val="11"/>
        <rFont val="Book Antiqua"/>
        <family val="1"/>
      </rPr>
      <t xml:space="preserve">) and maintain the necessary records. </t>
    </r>
  </si>
  <si>
    <t>Printed Name :</t>
  </si>
  <si>
    <t>Designation :</t>
  </si>
  <si>
    <t>Date      :</t>
  </si>
  <si>
    <t>Place      :</t>
  </si>
  <si>
    <t>(Additional Information)</t>
  </si>
  <si>
    <t>: Attachments :</t>
  </si>
  <si>
    <t>Thirty Five</t>
  </si>
  <si>
    <t>Labour, Co-efficient l=</t>
  </si>
  <si>
    <t>Signature :</t>
  </si>
  <si>
    <t>Common Seal :</t>
  </si>
  <si>
    <t xml:space="preserve">The Bidder shall furnish </t>
  </si>
  <si>
    <r>
      <t>A certificate from their Banker(s) (as per prescribed formats in Form 16, Section-VI: Sample Forms and Procedures) indicating various fund based/non fund based limits sanctioned to the Bidder and the extent of utilization as on date.  Such certificate should have been issued not earlier than three months prior to the date of bid opening. Wherever necessary the Employer may make queries with the Bidders’ Bankers.</t>
    </r>
    <r>
      <rPr>
        <sz val="11"/>
        <rFont val="Book Antiqua"/>
        <family val="1"/>
      </rPr>
      <t xml:space="preserve">  [Reference ITB clause 9.3(p)(i)]</t>
    </r>
  </si>
  <si>
    <t>(i)</t>
  </si>
  <si>
    <t>Telephone No.</t>
  </si>
  <si>
    <t>(ii)</t>
  </si>
  <si>
    <t>Date</t>
  </si>
  <si>
    <t xml:space="preserve">Litigation History </t>
  </si>
  <si>
    <t>Details of litigation history resulting from Contracts completed or under execution by the bidder over the last five years</t>
  </si>
  <si>
    <t>Year</t>
  </si>
  <si>
    <t>Name of client, cause of litigation/arbitration and matter in dispute</t>
  </si>
  <si>
    <t>Details of Contract and date</t>
  </si>
  <si>
    <t>OTHER INFORMATION</t>
  </si>
  <si>
    <t>Current Contract Commitments of works in progress</t>
  </si>
  <si>
    <t>Details of Contract</t>
  </si>
  <si>
    <t>Financial Data:</t>
  </si>
  <si>
    <t>Projection for next five years</t>
  </si>
  <si>
    <t>The bidder shall itemize any deviation from the Specifications included in his bid. Each item shall be listed (separate sheets may be used and enclosed with this Attachment) with the following information:</t>
  </si>
  <si>
    <t>Reference clause in the Specifications</t>
  </si>
  <si>
    <t>Deviation</t>
  </si>
  <si>
    <t>Cost of withdrawal of the deviation</t>
  </si>
  <si>
    <t>The above deviations and variations are exhaustive. We confirm that we shall withdraw the deviations proposed by us at the cost of withdrawal indicated in this attachment, failing which our bid may be rejected and Bid Security forfeited.</t>
  </si>
  <si>
    <t>BID FORM (First Envelope)</t>
  </si>
  <si>
    <t>Dear Ladies and/or Gentlemen,</t>
  </si>
  <si>
    <t>Attachments to the Bid Form (First Envelope)</t>
  </si>
  <si>
    <t>In line with the requirement of the Bidding Documents, we enclose herewith the following Attachments:</t>
  </si>
  <si>
    <t>A power of attorney duly authorized by a Notary Public indicating that the person(s) signing the bid have the authority to sign the bid and thus that the bid is binding upon us during the full period of its validity in accordance with the ITB Clause 14.</t>
  </si>
  <si>
    <t>The details of all major items of services or supply which we propose subletting in case of award, giving details of the name and nationality of the proposed subcontractor/sub-vendor for each item.</t>
  </si>
  <si>
    <t>The variation and deviations from the requirements of the Conditions of Contract, Technical Specification and Drawings (excluding critical provisions as mentioned at clause 6.0 below) in your format enclosed with the Bidding Documents, including, inter alia, the cost of withdrawal of the variations and deviations indicated therein.</t>
  </si>
  <si>
    <t>Work Completion Schedule.</t>
  </si>
  <si>
    <t>Guarantee Declaration.</t>
  </si>
  <si>
    <t>We are aware that, in line with Clause No. 27.1 (ITB), our Second Envelope (Price Part) is liable to be rejected in case the same contains any deviation/omission from the contractual and commercial conditions and technical Specifications other than those identified in this First Envelope.</t>
  </si>
  <si>
    <t>Construction of the Contract</t>
  </si>
  <si>
    <t>We have read the provisions of following clauses and confirm that the specified stipulations of these clauses are acceptable to us:</t>
  </si>
  <si>
    <t>Bid Security</t>
  </si>
  <si>
    <t>GCC 2.14</t>
  </si>
  <si>
    <t>Governing Law</t>
  </si>
  <si>
    <t>GCC 8</t>
  </si>
  <si>
    <t>Terms of Payment</t>
  </si>
  <si>
    <t xml:space="preserve">(d) </t>
  </si>
  <si>
    <t xml:space="preserve">GCC 9.3 </t>
  </si>
  <si>
    <t>Performance Security</t>
  </si>
  <si>
    <t>(e)</t>
  </si>
  <si>
    <t>GCC 10</t>
  </si>
  <si>
    <t>Taxes and Duties</t>
  </si>
  <si>
    <t>(f)</t>
  </si>
  <si>
    <t>GCC 21.2</t>
  </si>
  <si>
    <t xml:space="preserve">We hereby furnish the details of the items/ sub-assemblies propose to supply from our own works (i.e. as direct transactions) in additiona to the supplies the same from other vendors (i.e. as Bought-out transactions) as detailed in the table given above. </t>
  </si>
  <si>
    <t>Completion Time Guarantee</t>
  </si>
  <si>
    <t>(g)</t>
  </si>
  <si>
    <t>GCC 22</t>
  </si>
  <si>
    <t>Defect Liability</t>
  </si>
  <si>
    <t>(h)</t>
  </si>
  <si>
    <t>GCC 25</t>
  </si>
  <si>
    <t>Patent Indemnity</t>
  </si>
  <si>
    <t>(j)</t>
  </si>
  <si>
    <t>Limitation of Liability</t>
  </si>
  <si>
    <t>(k)</t>
  </si>
  <si>
    <t>Settlement of Disputes</t>
  </si>
  <si>
    <t>(l)</t>
  </si>
  <si>
    <t>Arbitration</t>
  </si>
  <si>
    <t>Price Adjustment</t>
  </si>
  <si>
    <t>(m)</t>
  </si>
  <si>
    <t>Appendix 2 to Form of Contract Agreement</t>
  </si>
  <si>
    <t>Further we understand that deviation taken in any of the above clauses by us may make our bid non-responsive as per provision of bidding documents and be rejected by you.</t>
  </si>
  <si>
    <t>Quantity proposed to be supplied</t>
  </si>
  <si>
    <t>Details of the plant from where supplies are proposed.</t>
  </si>
  <si>
    <t>Name of Plant</t>
  </si>
  <si>
    <t>Address</t>
  </si>
  <si>
    <t>We undertake, if our bid is accepted, to commence the work immediately upon your Notification of Award to us, and to achieve the delivery of goods and related services within the time stated in the Bidding Documents.</t>
  </si>
  <si>
    <t>Until a formal Contract is prepared and executed between us, this bid, together with your written acceptance thereof in the form of your Notification of Award shall constitute a binding contract between us.</t>
  </si>
  <si>
    <t>We understand that you are not bound to accept the lowest or any bid you may receive.</t>
  </si>
  <si>
    <t>Name and address of agent</t>
  </si>
  <si>
    <t>Amount and Currency</t>
  </si>
  <si>
    <t>st</t>
  </si>
  <si>
    <t>January</t>
  </si>
  <si>
    <t>Date of joining and designation in our organisation</t>
  </si>
  <si>
    <t>Award for or against the bidder</t>
  </si>
  <si>
    <t>Disputed amount</t>
  </si>
  <si>
    <t>Details</t>
  </si>
  <si>
    <t>Actual (Previous five years)</t>
  </si>
  <si>
    <t>Figures Rs in</t>
  </si>
  <si>
    <t>Total Assets</t>
  </si>
  <si>
    <t>Current Assets</t>
  </si>
  <si>
    <t xml:space="preserve">Total Liability </t>
  </si>
  <si>
    <t xml:space="preserve">Current Liability </t>
  </si>
  <si>
    <t>Profit before taxes</t>
  </si>
  <si>
    <t>Profit after taxes</t>
  </si>
  <si>
    <t>Please provide additional information of the Bidder</t>
  </si>
  <si>
    <t>General guidelines for filling up  the Attachments</t>
  </si>
  <si>
    <t>Fill up only green shaded cells in the relevent attachments.</t>
  </si>
  <si>
    <t>Name of the Supplier/ Contractor in whose favour payment is to be made</t>
  </si>
  <si>
    <t>Address with PIN Code and State</t>
  </si>
  <si>
    <t>Registered Office:</t>
  </si>
  <si>
    <t>Branch Office:</t>
  </si>
  <si>
    <t>Correspondence Address:</t>
  </si>
  <si>
    <t>Status – Company/others</t>
  </si>
  <si>
    <t>[Declaration of Micro/ Small/ Medium Enterprise under Micro/ Small &amp; Medium Enterprises Development Act 2006, if applicable]</t>
  </si>
  <si>
    <t>Permanent Account (PAN) No.</t>
  </si>
  <si>
    <t>PF Registration No. of the Company</t>
  </si>
  <si>
    <t>PF Regional Office covered (with Address)</t>
  </si>
  <si>
    <t>Name of Contact Person</t>
  </si>
  <si>
    <t>Landline(s):</t>
  </si>
  <si>
    <t>Mobile(s):</t>
  </si>
  <si>
    <t>Email ID :</t>
  </si>
  <si>
    <t>Bank Details for Electronic Payment</t>
  </si>
  <si>
    <t>Name of the Bank:</t>
  </si>
  <si>
    <t>Address of Branch:</t>
  </si>
  <si>
    <t>Account No.:</t>
  </si>
  <si>
    <t>9 digit MICR code printed at bottom in middle, next to cheque no.</t>
  </si>
  <si>
    <t>Designation   :</t>
  </si>
  <si>
    <t>1.           </t>
  </si>
  <si>
    <t>2.           </t>
  </si>
  <si>
    <t>4.           </t>
  </si>
  <si>
    <t>5.           </t>
  </si>
  <si>
    <t>We hereby declare that the above information are true and correct and we agree that the payment on account of this Contract, in the event of award, be made in the above account maintained in the above mentioned Bank.</t>
  </si>
  <si>
    <r>
      <t>IFSC (for RTGS)/NEFT Code (</t>
    </r>
    <r>
      <rPr>
        <i/>
        <sz val="11"/>
        <rFont val="Book Antiqua"/>
        <family val="1"/>
      </rPr>
      <t>to be obtained from the Bank</t>
    </r>
    <r>
      <rPr>
        <sz val="11"/>
        <rFont val="Book Antiqua"/>
        <family val="1"/>
      </rPr>
      <t>) Sample Cancelled Cheque to be enclosed</t>
    </r>
  </si>
  <si>
    <t>Enter following details of the bidder</t>
  </si>
  <si>
    <t xml:space="preserve">Printed Name </t>
  </si>
  <si>
    <t>Designation</t>
  </si>
  <si>
    <t>Name(s) and Addresse(s) of other partner(s)</t>
  </si>
  <si>
    <t>Business Address                       :</t>
  </si>
  <si>
    <t>Country of Incorporation         :</t>
  </si>
  <si>
    <t>State/Province to be indicated :</t>
  </si>
  <si>
    <t>Name of Principal Officer         :</t>
  </si>
  <si>
    <t>Address of  Principal Officer    :</t>
  </si>
  <si>
    <t>Package No          :</t>
  </si>
  <si>
    <t>Submitted (Doc. Code No. DC-9008-April-2009-Rev-0)</t>
  </si>
  <si>
    <t>"Saudamini", Plot No. 2, Sector 29</t>
  </si>
  <si>
    <t>Yes</t>
  </si>
  <si>
    <t>Equipments &amp; Materials produced in [Name of countries]</t>
  </si>
  <si>
    <t>Company incorporated &amp; registered in [Name of countries]</t>
  </si>
  <si>
    <t>(Details of Alternative Bid)</t>
  </si>
  <si>
    <t>No Alternative Bid</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</si>
  <si>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</si>
  <si>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</si>
  <si>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</si>
  <si>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</si>
  <si>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</si>
  <si>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</si>
  <si>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</si>
  <si>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</si>
  <si>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</si>
  <si>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</si>
  <si>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</si>
  <si>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</si>
  <si>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</si>
  <si>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</si>
  <si>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</si>
  <si>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</si>
  <si>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</si>
  <si>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</si>
  <si>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</si>
  <si>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</si>
  <si>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</si>
  <si>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</si>
  <si>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</si>
  <si>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</si>
  <si>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</si>
  <si>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</si>
  <si>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</si>
  <si>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</si>
  <si>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</si>
  <si>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</si>
  <si>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</si>
  <si>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</si>
  <si>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</si>
  <si>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</si>
  <si>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</si>
  <si>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</si>
  <si>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</si>
  <si>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</si>
  <si>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</si>
  <si>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</si>
  <si>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</si>
  <si>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</si>
  <si>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</si>
  <si>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</si>
  <si>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</si>
  <si>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</si>
  <si>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</si>
  <si>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</si>
  <si>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</si>
  <si>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</si>
  <si>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</si>
  <si>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</si>
  <si>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</si>
  <si>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</si>
  <si>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</si>
  <si>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</si>
  <si>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</si>
  <si>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</si>
  <si>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</si>
  <si>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</si>
  <si>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</si>
  <si>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</si>
  <si>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</si>
  <si>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</si>
  <si>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</si>
  <si>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</si>
  <si>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</si>
  <si>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</si>
  <si>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</si>
  <si>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</si>
  <si>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</si>
  <si>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</si>
  <si>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</si>
  <si>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</si>
  <si>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</si>
  <si>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</si>
  <si>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</si>
  <si>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</si>
  <si>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</si>
  <si>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</si>
  <si>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</si>
  <si>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</si>
  <si>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</si>
  <si>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</si>
  <si>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</si>
  <si>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</si>
  <si>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</si>
  <si>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</si>
  <si>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</si>
  <si>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</si>
  <si>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</si>
  <si>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</si>
  <si>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</si>
  <si>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</si>
  <si>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</si>
  <si>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</si>
  <si>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</si>
  <si>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</si>
  <si>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</si>
  <si>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 Declaration regarding Social Accountability.</t>
  </si>
  <si>
    <t>Additional Information.</t>
  </si>
  <si>
    <t xml:space="preserve">ElectronicForms™ </t>
  </si>
  <si>
    <t>View - Template of ElectronicForm™</t>
  </si>
  <si>
    <t>To close this Screen, click on the [Close] button located on the bar above, or at the bottom of the Screen</t>
  </si>
  <si>
    <t>Template of ElectronicForm™</t>
  </si>
  <si>
    <t>Relevant Bid-Part</t>
  </si>
  <si>
    <t>ElectronicForm™ Template ID</t>
  </si>
  <si>
    <t>Template Reference</t>
  </si>
  <si>
    <t>Template Description</t>
  </si>
  <si>
    <t>Section-1</t>
  </si>
  <si>
    <t>Bidders's Name</t>
  </si>
  <si>
    <t>Section-2 (Outline of Requirements)</t>
  </si>
  <si>
    <t>*</t>
  </si>
  <si>
    <t>1. AUTHORIZED SIGNATORY (Sole Bidder / Lead Partner of JV)</t>
  </si>
  <si>
    <t>1 (a) Name</t>
  </si>
  <si>
    <t>1 (b) Designation</t>
  </si>
  <si>
    <t>1 (c) Address</t>
  </si>
  <si>
    <t>2 (a) Name</t>
  </si>
  <si>
    <t>2 (b) Designation</t>
  </si>
  <si>
    <t>2 (c) Address</t>
  </si>
  <si>
    <t xml:space="preserve">    (If Bidder is JV) </t>
  </si>
  <si>
    <t xml:space="preserve">2. AUTHORIZED SIGNATORY (Other Partner of JV) </t>
  </si>
  <si>
    <t>Section-3</t>
  </si>
  <si>
    <t>Techical</t>
  </si>
  <si>
    <t>7PG-2010-FT000010</t>
  </si>
  <si>
    <t>TECHNO-COMMERICIAL (First Envelope)</t>
  </si>
  <si>
    <t>Integrity Pact Details</t>
  </si>
  <si>
    <t>BID SECURITY DETAILS</t>
  </si>
  <si>
    <t>2 (a) Submitted</t>
  </si>
  <si>
    <t>2 (c) Issued by (Name of Bank)</t>
  </si>
  <si>
    <t>2 (b) Bid Security No.</t>
  </si>
  <si>
    <t>2 (e) Valid upto</t>
  </si>
  <si>
    <t>2 (d) Bid Security Amount</t>
  </si>
  <si>
    <t>nd</t>
  </si>
  <si>
    <t>February</t>
  </si>
  <si>
    <t>rd</t>
  </si>
  <si>
    <t>March</t>
  </si>
  <si>
    <t>th</t>
  </si>
  <si>
    <t>April</t>
  </si>
  <si>
    <t>May</t>
  </si>
  <si>
    <t>June</t>
  </si>
  <si>
    <t>July</t>
  </si>
  <si>
    <t>August</t>
  </si>
  <si>
    <t>September</t>
  </si>
  <si>
    <t>October</t>
  </si>
  <si>
    <t>November</t>
  </si>
  <si>
    <t>December</t>
  </si>
  <si>
    <t>Purpose of Commission or gratuity</t>
  </si>
  <si>
    <t>(If none, state “none”)</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</si>
  <si>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</si>
  <si>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</si>
  <si>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</si>
  <si>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Manufacturer’s Authorisation Forms.</t>
  </si>
  <si>
    <t>Specification No. :</t>
  </si>
  <si>
    <t>Name of Package :</t>
  </si>
  <si>
    <t>Bid Proposal Ref. No.</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</si>
  <si>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</si>
  <si>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</si>
  <si>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</si>
  <si>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</si>
  <si>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</si>
  <si>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</si>
  <si>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</si>
  <si>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</si>
  <si>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</si>
  <si>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</si>
  <si>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</si>
  <si>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</si>
  <si>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</si>
  <si>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</si>
  <si>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</si>
  <si>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</si>
  <si>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</si>
  <si>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</si>
  <si>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</si>
  <si>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</si>
  <si>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ITB 13</t>
  </si>
  <si>
    <t>Name of Contract  :</t>
  </si>
  <si>
    <t>Bank Draft</t>
  </si>
  <si>
    <t>Pay Order</t>
  </si>
  <si>
    <t>Banks certified Cheque</t>
  </si>
  <si>
    <t>Bank Guarantee</t>
  </si>
  <si>
    <t>Applicable</t>
  </si>
  <si>
    <t>Not Applicable</t>
  </si>
  <si>
    <t>(Joint Venture Agreement and Power of Attorney for Joint Venture*)</t>
  </si>
  <si>
    <t>Dear Sir,</t>
  </si>
  <si>
    <t>The Joint Venture Agreement (as per the proforma attached at no. 15 in Section-VI, Sample Forms and Procedures, Conditions of Contract, Vol.-I of the Bidding Documents) and Power of Attorney for Joint Venture (as per the proforma attached at no. 14 in Section-VI, Sample Forms and Procedures, Conditions of Contract, Vol.-I of the Bidding Documents) are enclosed herewith.</t>
  </si>
  <si>
    <t>Unit</t>
  </si>
  <si>
    <t>Quantity</t>
  </si>
  <si>
    <t>Sl. No.</t>
  </si>
  <si>
    <t>To:</t>
  </si>
  <si>
    <t>Name        :</t>
  </si>
  <si>
    <t>Contract Services</t>
  </si>
  <si>
    <t>Address    :</t>
  </si>
  <si>
    <t>Power Grid Corporation of India Ltd.,</t>
  </si>
  <si>
    <t>Gurgaon (Haryana) - 122001</t>
  </si>
  <si>
    <t>(Qualifying Requirement Data)</t>
  </si>
  <si>
    <t>(Form of Certificate of Origin and Eligibility)</t>
  </si>
  <si>
    <t>(List of Special Maintenance Tools &amp; Tackles)</t>
  </si>
  <si>
    <t>We are furnishing below the list of special maintenance tools &amp; tackles for various equipment under the subject package. The prices for these tools &amp; tackles are included in our lumpsum bid price. We further confirm that the list of special maintenance tools &amp; tackles includes all the items specifically identified in your bidding documents as brought out below:</t>
  </si>
  <si>
    <t>Notwithstanding what is stated above, we further confirm that any additional special maintenance tools and tackles, required for the equipment under this package shall be furnished by us at no extra cost to the employer.</t>
  </si>
  <si>
    <t>(a)</t>
  </si>
  <si>
    <t>(b)</t>
  </si>
  <si>
    <t>(c)</t>
  </si>
  <si>
    <t>(d)</t>
  </si>
  <si>
    <t xml:space="preserve">S.No.  </t>
  </si>
  <si>
    <t>For Equipment</t>
  </si>
  <si>
    <t>Item Description</t>
  </si>
  <si>
    <t>We are furnishing below the list of special maintenance tools &amp; tackles for various equipment under the subject package. The prices for these tools &amp; tackles which are to be taken back after the completion of the work by us are not included in our lumpsum bid price. We further confirm that the list of special maintenance tools &amp; tackles includes all the items specifically identified in your bidding documents as brought out below:</t>
  </si>
  <si>
    <t>(Bought-out &amp; Sub-contracted Items)</t>
  </si>
  <si>
    <t>Quantity proposed to be bought/sub-contracted</t>
  </si>
  <si>
    <t xml:space="preserve">Details of the proposed sub-contractor/sub-vendor </t>
  </si>
  <si>
    <t xml:space="preserve">Name </t>
  </si>
  <si>
    <t xml:space="preserve">Nationality </t>
  </si>
  <si>
    <t>(Work Completion Schedule)</t>
  </si>
  <si>
    <t>(Guarantee Declaration)</t>
  </si>
  <si>
    <t xml:space="preserve">We conform that the equipments offered shall have minimum performance specified in Technical Specification. We further guarantee the performance/efficiency of the equipments in response to the Technical Specifications. </t>
  </si>
  <si>
    <t>(Price Adjustment Data)</t>
  </si>
  <si>
    <t>Name of Materials</t>
  </si>
  <si>
    <t>Value of co-efficient</t>
  </si>
  <si>
    <t xml:space="preserve">Indian Labour Bureau, Shimla, Govt. of India (monthly) 
(Base: 2001 = 100) (www.labourbureau.nic.in)
</t>
  </si>
  <si>
    <t xml:space="preserve">Date     </t>
  </si>
  <si>
    <t xml:space="preserve">Place     </t>
  </si>
  <si>
    <t>We hereby furnish the details of the items/ sub-assemblies, we propose to buy for the purpose of  the subject Package:</t>
  </si>
  <si>
    <t>(Manufacturer's Authorization Form)</t>
  </si>
  <si>
    <t>Name of Manufecture</t>
  </si>
  <si>
    <t>Name/Description of Goods</t>
  </si>
  <si>
    <t>Factory Address</t>
  </si>
  <si>
    <t>Name &amp; Address of Bidder</t>
  </si>
  <si>
    <t>package name alongwith project name</t>
  </si>
  <si>
    <t>We hereby extend our full guarantee and warranty for the above specified goods offered supporting the supply by the Bidder against these Bidding Documents, and duly authorize said Bidder to act on our behalf in fulfilling these guarantee and warranty obligations.</t>
  </si>
  <si>
    <t>We, the Manufacturer or Producer, will make our technical and engineering staff fully available to the technical and engineering staff of the successful Bidder to assist that Bidder, on a reasonable and best effort basis, in the performance of all its obligations to the Purchaser under the Contract.</t>
  </si>
  <si>
    <t>Date :</t>
  </si>
  <si>
    <t xml:space="preserve">In the capacity of </t>
  </si>
  <si>
    <t>Note :1</t>
  </si>
  <si>
    <t>The letter of Undertaking should be on the letterhead of the Manufacturer and should be signed by a person competent and having Power of Attorney to legally bind the Manufacturer.  It shall be included by the bidder in its bid.</t>
  </si>
  <si>
    <t>Above undertaking shall be registered or notarized so as to be legally enforceable.</t>
  </si>
  <si>
    <t>EC grade aluminium ingots, co-eifciant a =</t>
  </si>
  <si>
    <t>High Carbon Steel Rods , co-efficient b =</t>
  </si>
  <si>
    <t>High Grade Electrolytic Zinc , co-efficient c =</t>
  </si>
  <si>
    <t>High Tensile Galvanised Steel wires , co-efficient b =</t>
  </si>
  <si>
    <t>Name of the published index *</t>
  </si>
  <si>
    <t xml:space="preserve">Note:  </t>
  </si>
  <si>
    <t xml:space="preserve"> *   Indicate the publisher of the index.</t>
  </si>
  <si>
    <t>(Commercial Deviations)</t>
  </si>
  <si>
    <t>(Technical Deviations)</t>
  </si>
  <si>
    <t>Except for the above deviations and variations, the entire work shall be performed as per your specifications and documents.  Further, we agree that any deviations, conditionality or reservation introduced in this Attachment-6 (C) and/or in the Bid form, Price schedules and covering letter, or in any other part of the bid will be reviewed to conduct a determination of the substantial responsiveness of the bid.</t>
  </si>
  <si>
    <t>Except for the above deviations and variations, the entire work shall be performed as per your specifications and documents.  Further, we agree that any deviations, conditionality or reservation introduced in this Attachment-6 and/or in the Bid form, Technical Data Sheets and covering letter, or in any other part of the bid will be reviewed to conduct a determination of the substantial responsiveness of the bid.</t>
  </si>
  <si>
    <t>We declare that as specified in Clause 11.5, Section –II: ITB, Vol.-I of the Bidding Documents, prices quoted by us in the Price Schedules in Second Envelope shall be subject to Price Adjustment during the execution of Contract in accordance with Appendix-2 (Price Adjustment) to the Contract Agreement. - NOT APPLICABLE</t>
  </si>
  <si>
    <t>GCC 26</t>
  </si>
  <si>
    <t>GCC 38</t>
  </si>
  <si>
    <t>GCC 39</t>
  </si>
  <si>
    <t>Attachment 2 Power of Attorney : No specific format is provided by POWERGRID. Bidder may use their own format. However, the Power of Attorney should be tender-specific and made on non-judicial stamp paper of appropriate value, duly notarized. In case bidder is submitting General Power of Attorney, then it should be duly notarized.</t>
  </si>
  <si>
    <t>Proprietership Firm</t>
  </si>
  <si>
    <t>Partnership Firm</t>
  </si>
  <si>
    <t>Private Ltd</t>
  </si>
  <si>
    <t xml:space="preserve">Name of Bidder </t>
  </si>
  <si>
    <t>Address of Communication Office</t>
  </si>
  <si>
    <t>Name of Authorised Representative</t>
  </si>
  <si>
    <t>Manager(Tele-Contracts)</t>
  </si>
  <si>
    <t>4th Floor, 14 Golf Club Road</t>
  </si>
  <si>
    <t>Tollygunge, Kolkata- 700033</t>
  </si>
  <si>
    <t>Attachment-14</t>
  </si>
  <si>
    <t>Select the type</t>
  </si>
  <si>
    <t>Completion Period:</t>
  </si>
  <si>
    <t>Type of Work</t>
  </si>
  <si>
    <t>Balance Work to be completed as on date</t>
  </si>
  <si>
    <t>ATTACHMENT-3 (QR)</t>
  </si>
  <si>
    <t>Name:</t>
  </si>
  <si>
    <t>Address:</t>
  </si>
  <si>
    <t>In support of the Qualification Requirements (QR) for bidders, stipulated in Annexure-A (BDS) of the Section - III (BDS), Volume-I &amp; Additional Information required as per ITB clause 9.3(c) of the Bidding Documents, we furnish herewith our QR data/details along with other information, as follows herewith our stipulations have been reproduced in italics for ready reference, however, in case of any discrepancy the QR as given in BDS shall prevail).</t>
  </si>
  <si>
    <t>We have submitted bid as individual firm.</t>
  </si>
  <si>
    <t>We have submitted bid as joint venture of following firms :</t>
  </si>
  <si>
    <t>(iii)</t>
  </si>
  <si>
    <t>In accordance with the QR specified in Section-II, Annexure-A to BDS (relevant extracts have been brought out in italics herein, however, in case of any discrepancy, QR specified in Section-II, Annexure-A to BDS of the bidding documents shall prevail), we are furnishing the following details/document in support of meeting the QR for the subject packages:-</t>
  </si>
  <si>
    <t>[For details regarding Qualification Requirements of a Joint Venture, please refer para 4.0 below.]</t>
  </si>
  <si>
    <t>We are furnishing the following details/document in support of Qualifying requirement for the subject package.</t>
  </si>
  <si>
    <t>Attached copies of original documents defining :</t>
  </si>
  <si>
    <t>a)</t>
  </si>
  <si>
    <t>The constitution or legal status;</t>
  </si>
  <si>
    <t>b)</t>
  </si>
  <si>
    <t>The principal place of business;</t>
  </si>
  <si>
    <t>c)</t>
  </si>
  <si>
    <t>The place of incorporation (for bidders who are corporations); or the place of registration and the nationality of the Owners (for applicants who are partnerships or individually-owned firms).</t>
  </si>
  <si>
    <t>Attached original &amp; copies of the following documents :</t>
  </si>
  <si>
    <t>Written power of attorney of the signatory of the Bid to commit the bidder.</t>
  </si>
  <si>
    <t>Joint Venture Agreement.</t>
  </si>
  <si>
    <t>1.0</t>
  </si>
  <si>
    <t>GENERAL INFORMATION</t>
  </si>
  <si>
    <t>Bidder is required to provide general information as per the following format.</t>
  </si>
  <si>
    <t>[Where the Bidder proposes to use named subcontractor(s) for critical components of the works or for work contents in excess of ten (10) percent of the bid price, the following information should also be supplied for the subcontractor(s)].</t>
  </si>
  <si>
    <t>S No.</t>
  </si>
  <si>
    <t>Particulars</t>
  </si>
  <si>
    <t>Name of the Firm</t>
  </si>
  <si>
    <t>Head Office/ Registered Office Address</t>
  </si>
  <si>
    <t>Telephone</t>
  </si>
  <si>
    <t>Fax</t>
  </si>
  <si>
    <t>Contact Person</t>
  </si>
  <si>
    <t>Place of Incorporation/ Registration</t>
  </si>
  <si>
    <t>Year of Incorporation/ Registration</t>
  </si>
  <si>
    <t xml:space="preserve">Nationality of </t>
  </si>
  <si>
    <t>Owner (i)</t>
  </si>
  <si>
    <t>Owner (ii)</t>
  </si>
  <si>
    <t>Owner (iii)</t>
  </si>
  <si>
    <t>2.1</t>
  </si>
  <si>
    <r>
      <t>TECHNICAL EXPERIENCE</t>
    </r>
    <r>
      <rPr>
        <b/>
        <i/>
        <sz val="11"/>
        <rFont val="Book Antiqua"/>
        <family val="1"/>
      </rPr>
      <t xml:space="preserve"> </t>
    </r>
  </si>
  <si>
    <t>Bidder’s Name     :</t>
  </si>
  <si>
    <t>Single Firm/Lead Partner/Other Partners of a JV :</t>
  </si>
  <si>
    <t>Name of Contract Undertaken</t>
  </si>
  <si>
    <t xml:space="preserve">Contract Reference No. &amp; 
Date of Award
</t>
  </si>
  <si>
    <t>E-mail ID</t>
  </si>
  <si>
    <t>Fax No.</t>
  </si>
  <si>
    <t>Scope of work executed under the above contract</t>
  </si>
  <si>
    <t>Details/features of the Contract undertaken relevant to the stipulated QR</t>
  </si>
  <si>
    <t>iii) Voltage level (kV)</t>
  </si>
  <si>
    <t>iv) Satisfactory Operation of OPGW</t>
  </si>
  <si>
    <t>Kms</t>
  </si>
  <si>
    <t>Months</t>
  </si>
  <si>
    <t>Voltage Level</t>
  </si>
  <si>
    <t>v) Requirements for OPGW manufacturers</t>
  </si>
  <si>
    <t>a) Manufacturing Experience in Years</t>
  </si>
  <si>
    <t xml:space="preserve">b) Satisfactory Operation of </t>
  </si>
  <si>
    <t>c) Date of use of fibre alongwith  communication equipment</t>
  </si>
  <si>
    <t>Capacity in which the Contract was undertaken (Check One)</t>
  </si>
  <si>
    <t>(Tick whichever is/are applicable)</t>
  </si>
  <si>
    <t xml:space="preserve">Date of Commissioning </t>
  </si>
  <si>
    <t>Number of years of operation</t>
  </si>
  <si>
    <t>Details of documents uploaded in support of the above stated experience</t>
  </si>
  <si>
    <r>
      <t>(</t>
    </r>
    <r>
      <rPr>
        <b/>
        <i/>
        <sz val="11"/>
        <rFont val="Book Antiqua"/>
        <family val="1"/>
      </rPr>
      <t>Use separate sheet for each experience/ Contract</t>
    </r>
    <r>
      <rPr>
        <i/>
        <sz val="11"/>
        <rFont val="Book Antiqua"/>
        <family val="1"/>
      </rPr>
      <t>)</t>
    </r>
  </si>
  <si>
    <t>3.0</t>
  </si>
  <si>
    <t>FINANCIAL REQUIREMENTS :</t>
  </si>
  <si>
    <t xml:space="preserve">a) </t>
  </si>
  <si>
    <t xml:space="preserve"> Net Worth for last 3 financial years should be positive.
</t>
  </si>
  <si>
    <t xml:space="preserve">b) </t>
  </si>
  <si>
    <t xml:space="preserve">c) </t>
  </si>
  <si>
    <t>In case bidder is a holding company, the financial position criteria referred to in clause 3 above shall be that of holding company only (i.e. excluding its subsidiary / group companies). In case bidder is a subsidiary of a holding company, financial position criteria referred to in clause  3 above shall be that of subsidiary company only (i.e. excluding its holding company).</t>
  </si>
  <si>
    <t>Financial Qualification Data:</t>
  </si>
  <si>
    <t>Turnover details:</t>
  </si>
  <si>
    <t>Turnover</t>
  </si>
  <si>
    <t>Details of documentary evidence submitted in support of Qualification Data</t>
  </si>
  <si>
    <t>Currency</t>
  </si>
  <si>
    <t>Turnover
(in Millions)</t>
  </si>
  <si>
    <t>Sl No</t>
  </si>
  <si>
    <t>Financial year</t>
  </si>
  <si>
    <t>Do you have audited results for FY 2013-14</t>
  </si>
  <si>
    <t>2012-2013</t>
  </si>
  <si>
    <t>2011-2012</t>
  </si>
  <si>
    <t>2010-2011</t>
  </si>
  <si>
    <t>2009-2010</t>
  </si>
  <si>
    <t>2008-2009</t>
  </si>
  <si>
    <t>Average Annual Turnover for best Three Years is</t>
  </si>
  <si>
    <t>*(Indicate the rate(s) of exchnage against US Dollar at the end of each year, which have been used for arriving the amount at equivalent US Dollar.)</t>
  </si>
  <si>
    <t>Net Worth (Paid Up Capital+Free Reserves and Surplus+Misc expenses to the extent not written off):</t>
  </si>
  <si>
    <t>Net Worth</t>
  </si>
  <si>
    <t>C</t>
  </si>
  <si>
    <t>Liquid Assets</t>
  </si>
  <si>
    <t>LA</t>
  </si>
  <si>
    <t>Equivalent US$
(in Million)</t>
  </si>
  <si>
    <t xml:space="preserve">Details of evidence of having Liquid assets (LA) </t>
  </si>
  <si>
    <t>Or</t>
  </si>
  <si>
    <t>Details of evidence of access to or availability of credit facilities</t>
  </si>
  <si>
    <t>exchange rate*</t>
  </si>
  <si>
    <t>5.0</t>
  </si>
  <si>
    <r>
      <t xml:space="preserve">Joint Venture (JV) Firms </t>
    </r>
    <r>
      <rPr>
        <b/>
        <i/>
        <sz val="11"/>
        <rFont val="Book Antiqua"/>
        <family val="1"/>
      </rPr>
      <t>{Reference para 1.4 of Annexure-A (BDS)}</t>
    </r>
  </si>
  <si>
    <t>In case a bid is submitted by a Joint Venture (JV) of two firms as partners, Joint Venture must comply with the following minimum criteria:</t>
  </si>
  <si>
    <t>All the partners of the JV shall meet individually the Financial Position criteria  given at 3 (a)  above.</t>
  </si>
  <si>
    <t xml:space="preserve"> The lead partner of Joint Venture shall meet not less than 40% and other partner shall meet individually not less than 25% of the Financial Position criteria given at para 3(b) &amp;(c) above. For this purpose, the figure of average annual turnover and liquid assets/credit facilities for each of the partners of the JV shall be added together to determine the JV’s compliance with the minimum qualifying criteria set out in Para 3(b) &amp;(c) above</t>
  </si>
  <si>
    <t>(I) The lead partner should have installed, tested &amp; commissioned at least Twenty (20) add-drop nodes of minimum 32 channel 10G DWDM System, covered in not more than two (2) contracts in the last seven (7) years,  which should have been in  operation for at least two (2) years as on the originally scheduled date of bid opening mentioned above.</t>
  </si>
  <si>
    <t>(II) The other partner should have supplied at least Twenty (20) add-drop nodes of minimum 32 channel 10G DWDM System, covered in not more than two (2) contracts in the last seven (7) years,  as on the originally scheduled date of bid opening mentioned above.</t>
  </si>
  <si>
    <t>Format:C</t>
  </si>
  <si>
    <t>Format for the Bidder for indicating its technical experience in case of qualification through 1.4 of Annexure -A, BDS</t>
  </si>
  <si>
    <t>Name of Lead Partner    :</t>
  </si>
  <si>
    <t>Name of Other Partner:</t>
  </si>
  <si>
    <t>3 (a)</t>
  </si>
  <si>
    <t>Name of Contract Undertaken by the Lead Partner</t>
  </si>
  <si>
    <t>3(b)</t>
  </si>
  <si>
    <t>3(c )</t>
  </si>
  <si>
    <t>3(d)</t>
  </si>
  <si>
    <t>3(e)</t>
  </si>
  <si>
    <t xml:space="preserve">Number of add-drop nodes of minimum 32 channel 10G DWDM System executed under the contract </t>
  </si>
  <si>
    <t>3(f)</t>
  </si>
  <si>
    <t>3(g)</t>
  </si>
  <si>
    <t>3(h)</t>
  </si>
  <si>
    <t>4 (a)</t>
  </si>
  <si>
    <t>Name of Contract Undertaken by the Other Partner</t>
  </si>
  <si>
    <t>4(b)</t>
  </si>
  <si>
    <t>4(c )</t>
  </si>
  <si>
    <t>4(d)</t>
  </si>
  <si>
    <t>4(e)</t>
  </si>
  <si>
    <t xml:space="preserve">Number of add-drop nodes of minimum 32 channel 10G DWDM System supplied under the contract </t>
  </si>
  <si>
    <t>4(f)</t>
  </si>
  <si>
    <t>4(g)</t>
  </si>
  <si>
    <t>4(h)</t>
  </si>
  <si>
    <t>Is Power of Attoney for Joint Venture submitted along with the bid</t>
  </si>
  <si>
    <t>Is Undertaking by Joint Venture Partners submitted along with the bid</t>
  </si>
  <si>
    <t>In accordance with the above, in case of JV bidders, it should be ensured that necessary details including those pertaining to each JV partner are furnished and the documents are submitted alongwith the bid. Further, the JV bidders should also ensure that other requirements are complied with. The lists of documents furnished are to be indicated below :</t>
  </si>
  <si>
    <t>(iv)</t>
  </si>
  <si>
    <t>(v)</t>
  </si>
  <si>
    <t>(vi)</t>
  </si>
  <si>
    <t>(vii)</t>
  </si>
  <si>
    <t>(viii)</t>
  </si>
  <si>
    <t>(ix)</t>
  </si>
  <si>
    <t>(x)</t>
  </si>
  <si>
    <t>The Bidder shall also furnish following documents/details with its bid. {Reference ITB clause 9.3 (c)}</t>
  </si>
  <si>
    <t>The complete annual reports together with Audited statement of accounts of the company for last five years of its own (separate) immediately preceding the date of submission of bid.</t>
  </si>
  <si>
    <t>Note I.</t>
  </si>
  <si>
    <t>In the event the bidder is not able to furnish the information of its own (i.e separate), being a subsidiary company and its accounts are being consolidated with its group/holding/parent company, the bidder should submit the audited balance sheets, income statements, other information pertaining to it only (not of its group/Holding/Parent Company) duly certified by any one of the authority [ (i) Statutory Auditor of the bidder /(ii) Company Secretary of the bidder or  (iii) A certified Public Accountant] certifying that such information/documents are based on the audited accounts as the case may be.</t>
  </si>
  <si>
    <t>II.</t>
  </si>
  <si>
    <t>Similarly, if the bidder happens to be a Group/Holding/Parent Company, the bidder should submit the above documents/information of its own (i.e. exclusive of its subsidiaries) duly certified by any one of the authority mentioned in Note-I above certifying that these information/documents are based on the audited accounts, as the case may be.</t>
  </si>
  <si>
    <t>Audited balance sheet and income statements for the last five years as per the following:</t>
  </si>
  <si>
    <t>Years preceding to the bid opening</t>
  </si>
  <si>
    <t>Audited Balance Sheet and Income Statements enclosed</t>
  </si>
  <si>
    <t>1st Year</t>
  </si>
  <si>
    <t>2nd Year</t>
  </si>
  <si>
    <t>3rd Year</t>
  </si>
  <si>
    <t>4th Year</t>
  </si>
  <si>
    <t>5th Year</t>
  </si>
  <si>
    <r>
      <t xml:space="preserve">TECHNICAL REQUIREMENTS </t>
    </r>
    <r>
      <rPr>
        <b/>
        <i/>
        <sz val="12"/>
        <rFont val="Book Antiqua"/>
        <family val="1"/>
      </rPr>
      <t>{Reference para 1.1 of Annexure-A (BDS)}</t>
    </r>
  </si>
  <si>
    <t xml:space="preserve"> On a separate page, using the following format, each Bidder (individual firms or partners of a joint venture) is requested to list the contracts of a nature similar to the proposed contract for which the Bidder wishes to qualify, undertaken during the last three (03) years. The information is to be summarised for each such contract separately. (In case of Joint Venture bidder, the information/details pertaining to each partners of the joint venture are to be furnished).</t>
  </si>
  <si>
    <t xml:space="preserve">Bidder shall furnish documentary evidence in support of meeting the qualification criteria as stated above like Copies of the work order, certificate from users towards satisfactory performance etc. 
 (The bidder shall attach documentary evidence, such as copies of utility certificates etc., in support of its general experience as listed in the following proforma for each experience/ Contract just below it)
</t>
  </si>
  <si>
    <t>Format:A (Format for individual firm):</t>
  </si>
  <si>
    <t>Format for the Bidder for indicating its technical experience [ Qualifying Requirements in support of meeting Clause  1.1  of Annexure -A, BDS  to be furnished, as applicable, using this format]</t>
  </si>
  <si>
    <t>Date of Completion of Contract</t>
  </si>
  <si>
    <r>
      <t xml:space="preserve">Financial Position </t>
    </r>
    <r>
      <rPr>
        <b/>
        <i/>
        <sz val="11"/>
        <rFont val="Book Antiqua"/>
        <family val="1"/>
      </rPr>
      <t>{Reference para 1.2 of Annexure-A (BDS)}
For the purpose of this particular bid, bidders shall  meet the  following minimum criteria:</t>
    </r>
  </si>
  <si>
    <t>* Note- Annual total income as incorporated in profit &amp; loss account except non-recurring income e.g. sale of fixed assets.</t>
  </si>
  <si>
    <t>Turnover
(in INR Lacs)</t>
  </si>
  <si>
    <t>2013-2014</t>
  </si>
  <si>
    <t>Net Worth :</t>
  </si>
  <si>
    <t>in INR Lacs</t>
  </si>
  <si>
    <t>4.0</t>
  </si>
  <si>
    <t>{In support of its ‘Financial Position’, in line with the above, the Bidder (in case of bidding by single firm ) or Company/Constituents must provide the relevant information in support of the same, along with documentary evidence, in the following format}</t>
  </si>
  <si>
    <t>The Bidder should accordingly also provide the following information/documents:</t>
  </si>
  <si>
    <t>We agree to abide by this bid for a period of six (06) months from the date fixed for opening of bids as stipulated in the Bidding Documents, and it shall remain binding upon us and may be accepted by you at any time before the expiration of that period.</t>
  </si>
  <si>
    <t>c. Bidder shall have liquid assets ( L.A) or/and evidence of access to or availability of credit facilities of not less than INR 8,58,795.00</t>
  </si>
  <si>
    <t>“In case bidder is a holding company, the technical experience referred to in clause 2.1 above shall be of that holding company only (i.e. excluding its subsidiary/group companies). In case bidder is a subsidiary of a holding company, the technical experience referred to in clause 2.1 above shall be of that subsidiary company only (i.e. excluding its holding company)”.</t>
  </si>
  <si>
    <t>manufacturer</t>
  </si>
  <si>
    <t>Is bidder MSE registered</t>
  </si>
  <si>
    <t>No</t>
  </si>
  <si>
    <t>Details of designated authority of GoI</t>
  </si>
  <si>
    <t>Name of Micro &amp; Small enterprises (MSEs)</t>
  </si>
  <si>
    <t>Category (Micro or small)</t>
  </si>
  <si>
    <t>1st Floor, CF-17, New Town Action Area-IC</t>
  </si>
  <si>
    <t>Rajarhat, Kolkata- 700 156</t>
  </si>
  <si>
    <t>Between</t>
  </si>
  <si>
    <t xml:space="preserve"> Hereinafter referred to as</t>
  </si>
  <si>
    <t>and</t>
  </si>
  <si>
    <t xml:space="preserve"> </t>
  </si>
  <si>
    <t>Hereinafter referred to as</t>
  </si>
  <si>
    <t>“The Bidder/Contractor”</t>
  </si>
  <si>
    <t>Preamble</t>
  </si>
  <si>
    <t>It is hereby agreed by and between the parties as under:</t>
  </si>
  <si>
    <t>Section II – Commitments of the Bidder/ Contractor</t>
  </si>
  <si>
    <t>Section III – Disqualification from tender process and exclusion from future contracts</t>
  </si>
  <si>
    <t>Section IV – Liability for Violation of Integrity Pact.</t>
  </si>
  <si>
    <t>Section V – Previous Transgression</t>
  </si>
  <si>
    <t>Section VII – Punitive Action against violating Bidders / Contractors</t>
  </si>
  <si>
    <t>Section VIII – Pact Duration</t>
  </si>
  <si>
    <t>This Pact begins when both parties have legally signed it.  It expires for the Contractor after the closure of the contract and for all other Bidder’s six month after the contract has been awarded.</t>
  </si>
  <si>
    <t>Section IX – Other Provisions.</t>
  </si>
  <si>
    <t>__________________________________</t>
  </si>
  <si>
    <t xml:space="preserve">(Official Seal)                                                                                            (Official Seal) </t>
  </si>
  <si>
    <t>The bidders should be Indian Companies registered to manufacture the tendered item in India and have obtained clearance from Reserve Bank of India, wherever applicable. In addition they should meet the following criteria: The Bidders should:</t>
  </si>
  <si>
    <t>Financial Qualification Data: Bidder shall furnish Annual report and/ or a report from its Bankers as evidence that he has financial capability to perform the Contract.</t>
  </si>
  <si>
    <t>Attachment-14 (Integrity Pact): Bidder has to submit the Integrity Pact in two original (both on original non-judicial stamp paper of INR 100/- each) duly signed &amp; stamp on each page as per format given in attcahmnet-14.</t>
  </si>
  <si>
    <t xml:space="preserve">Type of Bidder   </t>
  </si>
  <si>
    <t>(Items, Components, Raw material, services proposed to be sourced form Micro &amp; Small Enterprises)</t>
  </si>
  <si>
    <t>2. The above is a list of items we propose to procure from MSEs. However, based on the situations during the execution of the contract, the above list may undergo changes. We hereby confirm that the details regarding actual procurement from MSEs carried out by us, as per the format provided at Section-VI, forms &amp; procedures, volume-I of bidding documents, shall be submitted alongwith the bills for payment against supplies made/ work done during execution of contract.</t>
  </si>
  <si>
    <t>Note: If there is a conflict between of this Attachment-3 (QR) of Bid forms and Annexure-A of BDS (Qualifying Requirements), the Annexure-A of BDS (Qualifying Requirements) shall prevail.</t>
  </si>
  <si>
    <t>"Note: Bidders may note that no prescribed proforma has been enclosed for Attachment 2 : Power of Attorney. Bidders may use their own proforma for furnishing the required information with them  .However Power of Attorney submitted by the bidders should be package specific</t>
  </si>
  <si>
    <t>Name and Address of the Employer/Utility for whom the Contract was executed by the firm</t>
  </si>
  <si>
    <t>2014-2015</t>
  </si>
  <si>
    <t>2015-2016</t>
  </si>
  <si>
    <t>(Declaration for tax exemptions, reductions, allowances or benefits)</t>
  </si>
  <si>
    <t>We are furnishing the following information required by the Employer for issue of requisite certificate if and as permitted in terms of the applicable Govt. of India policies/procedures (in case of award):</t>
  </si>
  <si>
    <t>Applicable Act, Notification No. and Clause Ref. No.</t>
  </si>
  <si>
    <t>Description of item on which applicable</t>
  </si>
  <si>
    <t>Country of origin</t>
  </si>
  <si>
    <t>Remarks, if any</t>
  </si>
  <si>
    <t>(The requirements listed above are as per current Notification of Govt. of India indicated above. These may be modified, if necessary, in terms of the Notifications.)</t>
  </si>
  <si>
    <t xml:space="preserve">Instruction for printing &amp; submitting Safety Pact </t>
  </si>
  <si>
    <t>The requisite format of Safety Pact is getting generated automatically and displayed here below:</t>
  </si>
  <si>
    <t xml:space="preserve">All the pages of both the copies of the Safety Pact shall be signed by the authorised representative of the bidder and duly stamped. </t>
  </si>
  <si>
    <t>Both the original copies shall be submitted by the bidder in the form of Hard Copy as part of the first envelope before due date &amp; time of submission of the bid.</t>
  </si>
  <si>
    <t xml:space="preserve">For further details bidders may please refer ITB Clause 9.3 (u). </t>
  </si>
  <si>
    <t>Take print out of first page on a non-judicial stamp paper of Rs. 100/- and other four pages on plain A4 size paper. Such two sets shall be prepared by the bidder.</t>
  </si>
  <si>
    <t>SAFETY PACT</t>
  </si>
  <si>
    <t xml:space="preserve">having its Registered office at </t>
  </si>
  <si>
    <t>hereinafter reffered to as</t>
  </si>
  <si>
    <t xml:space="preserve">The Bidder / Contractor commits himself to take all measures necessary to prevent / minimise accidents at their construction / erection sites and to observe the following: </t>
  </si>
  <si>
    <t xml:space="preserve">1) The Bidder / Contractor recognizes and acceptsthe statutory and comprehensive responsibility for ensuring safe construction and Testing &amp; Commissioning in the Transmission Projects being executed by thembyproviding safe methods of work, working conditions and Tools &amp; Plants for human safety. </t>
  </si>
  <si>
    <t xml:space="preserve">2) The Bidder / Contractor recognizes and accepts the responsibilities for ensuring safety of not only their employees but also that of the Sub-contractors, Principal Employer and the general public during execution of the Transmission Projects / works. </t>
  </si>
  <si>
    <t xml:space="preserve">3) The Bidder / Contractor shall review the accidents in a structured manner and take necessary actions to ensure that the safety criteria are strengthened for safe construction of the Transmission Assets. </t>
  </si>
  <si>
    <t xml:space="preserve">5) The Bidder / Contractor shall conduct periodical Training to their Employees as well as to that of their'Sub-contractors for safety awareness during construction works being executed by them. </t>
  </si>
  <si>
    <t xml:space="preserve">4) The Bidder / Contractor shall endeavour continuous development of safe methods of work to ensure that the effect of risks and perils are minimised to the extent possible and implement the same at their worksites. </t>
  </si>
  <si>
    <t xml:space="preserve">6) The Bidder / Contractor shall provide all requisite Tools &amp; Plants required for the work and ensure their healthiness by periodical inspections / testing as required. Unhealthy and sub-standard Tools &amp; Plants will be immediately removed from site as and when they are identified. </t>
  </si>
  <si>
    <t xml:space="preserve">7) The Bidder / Contractor shall,at their cost, provide all necessary Personal Protective Equipments such as Double Lanyard Safety Belts, Appropriate Fall Arrest Systems, Safety Helmets, Foot Wear, Hand Gloves, etc., as required for various activities pertaining to execution of the Projects / works, confirming to relevant Indian Standards. </t>
  </si>
  <si>
    <t xml:space="preserve">8) The Bidder / Contractor shall ensure that dedicated qualified Safety Officers are posted in the construction projects being executed by them and ensure that the Safety Officer visits each and every gang periodically and conducts audits / inspections to identify the unsafe conditions and unsafe actions, to be rectified by the site supervising personnel promptly. </t>
  </si>
  <si>
    <t xml:space="preserve">10) The Bidder / Contractor shall screen the workers before deploying them at their construction sites to ensure that only those with the skills, experience and competence to work at heightand also medically fitfor work at height are deployed for work at height in the Projects executed by them. </t>
  </si>
  <si>
    <t xml:space="preserve">11) The Bidder / Contractor shall ensure daily before starting the work thattheir site Supervising Personnel/Safety Officer briefs the workers about the work for the day and the safety measures / precautions required to be taken by them. </t>
  </si>
  <si>
    <t xml:space="preserve">14) The Bidder / Contractor shall ensure that in case of any accident, all necessary medical help / supportshall be provided to the victims / injured till they are completely fit to return to work. </t>
  </si>
  <si>
    <t xml:space="preserve">16) The Bidder / Contractor shall ensure that in case of fatality or serious injury leading to permanent disablement of the victims, the compensation amount will be deposited with the concerned authorities, as required by the Laws, and followed up for early disbursement to the beneficiaries of the victims. </t>
  </si>
  <si>
    <t xml:space="preserve">18) The Bidder / Contractor assures that they take fu11 responsibility of meeting the statutory obligations in case of accidents, and in case of any reference by any Statutory Body at a later date also, they shall provide all information to POWER GRID and meet all the statutory obligations, including payment of additional compensation, if any. </t>
  </si>
  <si>
    <t xml:space="preserve">19) The Bidder / Contractor assures that in case of any inspection of their work site or Notice by any Statutory Authority, they shall comply promptly and inform POWER GRID Site Officials of the same, and also provide all necessary information and assistance for smooth compliance of the observations / instructions of such Authorities. </t>
  </si>
  <si>
    <t>Section IV – Pact Duration</t>
  </si>
  <si>
    <t>Section V – Other Provisions.</t>
  </si>
  <si>
    <t xml:space="preserve">2) Changes and supplements need to be made in writing, which shall come into force only upon mutual agreement / acceptance. </t>
  </si>
  <si>
    <t xml:space="preserve">4) Nothing in this agreement shall affect the rights of the parties available under General Conditions of Contract (GCC) and Special Conditions of Contract (SCC). </t>
  </si>
  <si>
    <t xml:space="preserve">5) Should one or several provisions of this agreement turn out to be invalid, the reminder of this agreement remains valid. In this case, the parties will strive to come to an agreement to their original intentions. 
</t>
  </si>
  <si>
    <t>Attachment-18</t>
  </si>
  <si>
    <t>(Declaration)</t>
  </si>
  <si>
    <t>Further, we hereby confirm that except as mentioned in the Attachment -6 (Alternative, Deviations and Exceptions to the Provisions) hereof , forming part of our First Envelope:</t>
  </si>
  <si>
    <t>(i) there are no discrepencies/inconsistencies and deviations/omissions/reservations to the Bidding Documents, in the Second Envelope bid;</t>
  </si>
  <si>
    <t>(ii) the description of items and the unit therefore in the price schedules in the Second Envelope bid are in confirmity with those indicated in the price schedule of the bidding documents without any deviation to the specified scope of the work.</t>
  </si>
  <si>
    <r>
      <t>Section III – Equal treatment to all Bidders/Contractors</t>
    </r>
    <r>
      <rPr>
        <sz val="11"/>
        <rFont val="Book Antiqua"/>
        <family val="1"/>
      </rPr>
      <t>.</t>
    </r>
  </si>
  <si>
    <t xml:space="preserve">3) If the Contractor is a partnership firm or consortium of Joint Venture, this agreement must be signed by all partners, consortium members and Joint Venue partners, as applicable as per the Tender Specifications. </t>
  </si>
  <si>
    <t>Attachment-18 (Safety Pact): Bidder has to submit the Safety Pact in two original (both on original non-judicial stamp paper of INR 100/- each) duly signed &amp; stamp on each page as per format given in attcahmnet-18.</t>
  </si>
  <si>
    <t xml:space="preserve">Instruction for printing &amp; submitting Integrity Pact </t>
  </si>
  <si>
    <t>The requisite format of Integrity Pact is displayed here below:</t>
  </si>
  <si>
    <t>Take print out of first page on a non-judicial stamp paper of Rs. 100/- and other pages on plain A4 size paper. Such two sets shall be prepared by the bidder.</t>
  </si>
  <si>
    <t xml:space="preserve">All the pages of both the copies of the Integrity Pact shall be signed by the authorised representative of the bidder and duly stamped. </t>
  </si>
  <si>
    <t xml:space="preserve">For further details bidders may please refer ITB Clause 9.3 (o). </t>
  </si>
  <si>
    <r>
      <t>Section VI – Equal treatment to all Bidders/Contractors</t>
    </r>
    <r>
      <rPr>
        <sz val="12"/>
        <rFont val="Book Antiqua"/>
        <family val="1"/>
      </rPr>
      <t>.</t>
    </r>
  </si>
  <si>
    <t>(1)   The Bidder/Contractor commits himself to take all measures necessary to prevent corruption.  He commits himself to observe the following principles during his participation in the tender process and during the contract execution :</t>
  </si>
  <si>
    <t>b)      The Bidder/Contractor will not enter into any illegal agreement or understanding, whether formal or informal with other Bidder/contractors.  This applies in particular to prices, specifications, certifications, subsidiary contracts, submission or non-submission of bids or actions to restrict competitiveness or to introduce cartelization in the bidding process.</t>
  </si>
  <si>
    <t>d)     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</si>
  <si>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e)      The Bidder/Contractor will, when presenting his bid, disclose any and all payments he has made, or committed to or intends to make to agents, brokers or any other intermediaries in connection with the award of the contract and / or with the execution of the contract.</t>
  </si>
  <si>
    <t>(2)   The Bidder/Contractor will not instigate third persons to commit offences outlines above or be an accessory to such offences.</t>
  </si>
  <si>
    <t>(2)    If the Bidder/contractor has committed a serious transgression through a violation of Section II such as to put his reliability or creditability into question, POWRGRID may after following due procedures also exclude the Bidder/Contractor from future contract award process.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t>
  </si>
  <si>
    <t>(1)   The Bidder shall declare in his Bid that no previous transgressions occurred in the last 3 years within any other Public Sector Undertaking or Government Department that could justify his exclusion from the tender process.</t>
  </si>
  <si>
    <t>NSIC/MSE</t>
  </si>
  <si>
    <t>(Items, Components, Raw amterial, services proposed to be sourced form Micro &amp; Small Enterprises):  The details of the Items, Components, Raw amterial, services which is proposed to bought/ availed from Micro and Small enterporises for the purpose of completion of works.</t>
  </si>
  <si>
    <t>GSTIN Number</t>
  </si>
  <si>
    <t>I</t>
  </si>
  <si>
    <t xml:space="preserve">GSTIN in the Sates/UT from where the supply of goods take place </t>
  </si>
  <si>
    <t>Name of the States/UT</t>
  </si>
  <si>
    <t>GSTIN number</t>
  </si>
  <si>
    <t>II</t>
  </si>
  <si>
    <t>GSTIN in the States/UT where the supply for services take place (states where sites under the subject package is situated)</t>
  </si>
  <si>
    <t>Attachment-20</t>
  </si>
  <si>
    <t>Bidder’s Name and Address (Bidder ) :</t>
  </si>
  <si>
    <t>We confirm that the declarations made in our bid, particularly Attachment-3 (QR) regarding eligibility/qualification data and documents submitted in our bid in support of the declarations, are true and correct to the best of our knowledge.</t>
  </si>
  <si>
    <t>We further confirm that we have filled up Attachment-3(QR). We also confirm that in support of meeting the Technical experience requirement as per Annexure-A (BDS), we have enclosed self-certified copy of Contract/ Award Letter and certificate from the utility for which the contract has been executed</t>
  </si>
  <si>
    <t>We shall furnish clarification to bid, if any sought by Employer pursuant to ITB clause 21.1. We understand that if we fail to rectify/furnish the requested documents if any, within 7 working days’ notice, our bid is liable to be rejected.</t>
  </si>
  <si>
    <t>We understand that any false declaration and/or misrepresentation of facts and/or furnishing of false/forged documents /information may lead to our debarment from participation in Employer tenders and that our Bid Security/ Contract Performance Guarantee may be forfeited besides other actions as deemed to be appropriate as per the provisions of the Bidding Document/Integrity Pact/Employer’s policy.</t>
  </si>
  <si>
    <t xml:space="preserve">Our Balance Bid Capacity net of works under execution, calculated as per Clause ITB 23.2.1 (i.e. 3T-B), as on 1st date** of the Quarter in which First Envelope Bids are to be opened i.e. 01st ……(month) 20.. (year) in equivalent  Indian Rupees is ………….. Crore. The details of value used for working out the Balance Bid Capacity as above, are as follows: </t>
  </si>
  <si>
    <t>Sl. No</t>
  </si>
  <si>
    <t>Value of Total Sales (including Taxes and Duties)(T)</t>
  </si>
  <si>
    <r>
      <rPr>
        <b/>
        <sz val="11"/>
        <rFont val="Book Antiqua"/>
        <family val="1"/>
      </rPr>
      <t>B.</t>
    </r>
    <r>
      <rPr>
        <sz val="11"/>
        <rFont val="Book Antiqua"/>
        <family val="1"/>
      </rPr>
      <t xml:space="preserve"> Value of existing commitments and ongoing similar works yet to be completed as on the 1st date of quarter of the financial year in which the bids are opened(B) as on 1st date of the Quarter in which First Envelope Bids are to be opened</t>
    </r>
  </si>
  <si>
    <t>Sl.No</t>
  </si>
  <si>
    <t>Value of Balance Works (B1) against the Contracts awarded by Employer</t>
  </si>
  <si>
    <t xml:space="preserve">Value of Balance Works (B2) against the Contracts awarded by Utilities other than Employer </t>
  </si>
  <si>
    <t>Total value of Balance Works (B){B=B1+B2}</t>
  </si>
  <si>
    <t>6**</t>
  </si>
  <si>
    <r>
      <t xml:space="preserve">Our/Our proposed manufacturer’s annual manufacturing capacity as certified by a Chartered Engineer or similar Professional/ Professional body/Govt Agencies is: 
----- MT/annum (for tower/tower parts)
</t>
    </r>
    <r>
      <rPr>
        <i/>
        <sz val="11"/>
        <rFont val="Book Antiqua"/>
        <family val="1"/>
      </rPr>
      <t xml:space="preserve"> [Certificate from Chartered Engineer or similar Professional/ Professional body/Govt Agencies in the country of the bidder/proposed manufacturer is to be enclosed along with this Attachment. Annual manufacturing capacity of all the manufacturers to be furnished separately]
***(Applicable only in case of Tower packages with scope for tower supply)</t>
    </r>
  </si>
  <si>
    <t>Notwithstanding above, we also understand that the Bid Capacity/Manufacturing Capacity as declared hereinabove, shall be subject to assessment, if any, by the Employer, which  shall be final and binding. We also confirm that the Employer may verify the supporting documents/ details in connection with above declarations. We further understand that in case of any unethical practices inter-alia including any misrepresentation of facts, submission of false and/or forged details/ documents/ declaration by us, we may be debarred from the participation in Employer’s tenders in future as considered appropriate by Employer and our Bid Security/ Contract Performance Guarantee shall be forfeited besides taking other actions as deemed appropriate.</t>
  </si>
  <si>
    <t xml:space="preserve">  (Signature of Power of Attorney holder)...................................................………..
                                     (Printed Name)..........................................………….
(Designation)................…………..............................
(Common Seal).…………..........................................
  (Signature of Key Managerial Person)...................................................………..
                                     (Printed Name)..........................................………….
(Designation)................…………..............................
(Common Seal).…………..........................................
</t>
  </si>
  <si>
    <t>Note: Key Managerial Personnel (KMP) of the company shall include CEO/Managing Director/ Company Secretary/ Director/ CFO/any of the partner in case of partnership firm/any other officer entrusted with substantial powers of the management of the affairs of the company/firm.</t>
  </si>
  <si>
    <t>Declaration for tax exemptions, reductions, allowances or benefits</t>
  </si>
  <si>
    <t>Safety Pact</t>
  </si>
  <si>
    <t xml:space="preserve">Declaration </t>
  </si>
  <si>
    <t>Declaration of Key Managerial Person and Power of Attorney holder</t>
  </si>
  <si>
    <t>100% of applicable Taxes and Duties i.e. GST, which are payable by the Purchaser under the Contract, shall be reimbursed by the Purchaser on production of satisfactory documentary evidence by the Supplier in accordance with the provisions of the Bidding Documents.</t>
  </si>
  <si>
    <t>We further understand that notwithstanding 4.0 above, in case of award on us, we shall also bear and pay/reimburse to us, GST  in respect of supplies by us to you, imposed on plant and equipment including manadatory sapare parts to be incorporated in to the facilities specified in shedule No.3 of price shedule in Second Envelope, by the Indian Laws.</t>
  </si>
  <si>
    <t>We meet the eligibility requirement and have no conflict of interest in accordance with ITB Clause 2.</t>
  </si>
  <si>
    <t>2016-2017</t>
  </si>
  <si>
    <t>2020- 2021</t>
  </si>
  <si>
    <t>DGM(Tele-Contracts)</t>
  </si>
  <si>
    <t>2021- 2022</t>
  </si>
  <si>
    <t>2022- 2023</t>
  </si>
  <si>
    <t>2023-2024</t>
  </si>
  <si>
    <t>2018 - 2019</t>
  </si>
  <si>
    <t>3.(a)           </t>
  </si>
  <si>
    <t>3.(b)</t>
  </si>
  <si>
    <r>
      <rPr>
        <b/>
        <sz val="11"/>
        <rFont val="Book Antiqua"/>
        <family val="1"/>
      </rPr>
      <t xml:space="preserve">Are you a MSE owned by SC/ST* entrepreneures in line with public Procurement Policy for Micro and Small Enterprises (MSEs) order 2012 including subsequent amendment/notification/order 2012 including susequent amendment/notification/order (Indicate Yes/No)                      </t>
    </r>
    <r>
      <rPr>
        <sz val="11"/>
        <rFont val="Book Antiqua"/>
        <family val="1"/>
      </rPr>
      <t xml:space="preserve">                                                                       </t>
    </r>
    <r>
      <rPr>
        <b/>
        <sz val="11"/>
        <rFont val="Book Antiqua"/>
        <family val="1"/>
      </rPr>
      <t>Note:</t>
    </r>
    <r>
      <rPr>
        <i/>
        <sz val="11"/>
        <rFont val="Book Antiqua"/>
        <family val="1"/>
      </rPr>
      <t>Documentary evidence is to be attached.Please refere remarks at the end of the attachment</t>
    </r>
  </si>
  <si>
    <t>3.(c)</t>
  </si>
  <si>
    <t>If 3(b) is "Yes" please mention whether you are (Proprietary MSE/Partnership MSE/Private Limited Company) owned by SC/ST entrepreneures</t>
  </si>
  <si>
    <t>3.(d)</t>
  </si>
  <si>
    <t>Are you a MSE owned by women in line with Public Procurement Policy for Micro and Small Enterprises (MSEs) order 2012,Public Procurement Policy for Micro and Small Enterprises (MSEs) order 2018 including susequent amendment/notification/order (Indicate Yes/No)                                                                                             Note:Documentary evidence is to be attached.</t>
  </si>
  <si>
    <t>Remarks:</t>
  </si>
  <si>
    <t>*The definition of MSEs owned by SC/ST is as given under:</t>
  </si>
  <si>
    <t>a.</t>
  </si>
  <si>
    <t>In case of propritary MSE,propriator(s) shall be SC/ST.</t>
  </si>
  <si>
    <t>b.</t>
  </si>
  <si>
    <t>In case of partnership MSE,the SC/ST partners shall be holding at lease 51% shares in the unit.</t>
  </si>
  <si>
    <t>c.</t>
  </si>
  <si>
    <t>In case of Private Limited Companies, at least 51% share shall be held by SC/ST promoters.</t>
  </si>
  <si>
    <t>Yes(Documentary evidence attached)</t>
  </si>
  <si>
    <r>
      <rPr>
        <b/>
        <u/>
        <sz val="11"/>
        <rFont val="Book Antiqua"/>
        <family val="1"/>
      </rPr>
      <t>Documentary evidence:</t>
    </r>
    <r>
      <rPr>
        <b/>
        <sz val="11"/>
        <rFont val="Book Antiqua"/>
        <family val="1"/>
      </rPr>
      <t xml:space="preserve">Please provide scanned copy(ies) of SC/ST Certificate(s) issued by District Authority as applicable for ST/SC MSE Category as per the (a),(b) &amp; (c) above </t>
    </r>
  </si>
  <si>
    <t>(v) Attachment 21</t>
  </si>
  <si>
    <t>(w) Attachment 22</t>
  </si>
  <si>
    <t>(x) Attachment 23</t>
  </si>
  <si>
    <t>Compliance to the process related to the e-RA Terms &amp; Conditions and the Business Rules governing the e-RA</t>
  </si>
  <si>
    <t>2017-2018</t>
  </si>
  <si>
    <t>(Declaration of Key Managerial Person and Power of Attorney holder to be Submitted in Company Letter Head duly Signed &amp; Sealed)</t>
  </si>
  <si>
    <r>
      <t>[**1st day of the quarter in which the first envelope bids are opened  for e.g. If the actual date of opening of first envelope bids is 15th June 2016, the Balance bid capacity as on 01st April 2016 is to be declared)]
*(Applicable only in case of package for which the stipulated Qualification Requirements in respect of Technical experience pertains primarily to erection, testing and commissioning/civil works</t>
    </r>
    <r>
      <rPr>
        <i/>
        <sz val="11"/>
        <color indexed="10"/>
        <rFont val="Book Antiqua"/>
        <family val="1"/>
      </rPr>
      <t xml:space="preserve"> </t>
    </r>
    <r>
      <rPr>
        <i/>
        <sz val="11"/>
        <rFont val="Book Antiqua"/>
        <family val="1"/>
      </rPr>
      <t>viz. Telecom equipment/Telecom Repeater Shelter/transmission Line tower packages/Substation package/civil works package etc.)</t>
    </r>
  </si>
  <si>
    <t>We confirm that we have also registered/we shall also get registered in the GST network with GSTIN, in all the states where the project located and the states froim which we shall make our supplies of our goods and services.</t>
  </si>
  <si>
    <r>
      <rPr>
        <b/>
        <sz val="11"/>
        <rFont val="Book Antiqua"/>
        <family val="1"/>
      </rPr>
      <t xml:space="preserve">A. </t>
    </r>
    <r>
      <rPr>
        <sz val="11"/>
        <rFont val="Book Antiqua"/>
        <family val="1"/>
      </rPr>
      <t>Maximum value of similar works (e.g. value related to Telecom equipment/OFC AMC&amp;LMC/Shelter costruction etc.  respectively) executed during the last 5 financial years taking into account the completed as well as the works in progress(T).</t>
    </r>
  </si>
  <si>
    <t xml:space="preserve">The Bidder must have supplied at least nine (9) numbers of PUF Shelters, covered in one or more contracts in last seven (7) years, out of which at least five (5) numbers of PUF Shelters should have been in satisfactory operation# for at least one (1) year as on the originally scheduled date of bid opening i.e.11.06.2019.                                   OR
The Bidder must have installed, tested and commissioned at least nine (9) numbers of PUF Shelters, covered in one or more contracts in last seven (7) years, out of which at least five (5) numbers of PUF Shelters should have been in satisfactory operation# for at least one (1) year as on the originally scheduled date of bid opening i.e. 11.06.2019.
     # Satisfactory operation: Certificate issued by the Employer (an end user) certifying the operation without any adverse remark.
a. Bidder shall furnish documentary evidence in support of meeting the qualification criteria as stated above like Copies of the work order, certificate from users towards satisfactory Execution/ performance etc. 
</t>
  </si>
  <si>
    <t xml:space="preserve"> On a separate page, using the following format, each Bidder (individual firms or partners of a joint venture) is requested to list the contracts of a nature similar to the proposed contract for which the Bidder wishes to qualify, undertaken during the last seven(07) years. The information is to be summarised for each such contract separately. (In case of Joint Venture bidder,if applicable, the information/details pertaining to each partners of the joint venture are to be furnished).</t>
  </si>
  <si>
    <r>
      <t xml:space="preserve">Financial Position </t>
    </r>
    <r>
      <rPr>
        <b/>
        <i/>
        <sz val="11"/>
        <rFont val="Book Antiqua"/>
        <family val="1"/>
      </rPr>
      <t>{Reference para 1.2 of Annexure-A (BDS)</t>
    </r>
  </si>
  <si>
    <t xml:space="preserve"> Bidder shall have liquid assets (L.A.) or/and evidence of access to or availability of credit facilities of not less than INR. 84,14,475.00</t>
  </si>
  <si>
    <t xml:space="preserve"> The Minimum Average Annual Turnover (MAAT)* for best 3 (three) years out of last 5 (five) financial years should be at least INR.5,04,86,851.00</t>
  </si>
  <si>
    <t>NRTCC/C&amp;M/19-20/OUTSOURCED SERVICES NR/1119</t>
  </si>
  <si>
    <t>OUTSOURCING OF SERVICES FOR OPERATION &amp; L1 MAINTENANCE SUPPORT OF TELECOM NODES IN NR</t>
  </si>
  <si>
    <t xml:space="preserve">3 Years </t>
  </si>
  <si>
    <t>Bidder's name and Address</t>
  </si>
  <si>
    <t>Sole Bidder</t>
  </si>
  <si>
    <t>2019-20</t>
  </si>
  <si>
    <t>2019-2020</t>
  </si>
  <si>
    <t>2018-2019</t>
  </si>
  <si>
    <t>1. We hereby furnish the details of the Items, Components, Raw amterial, services which we propose to buy/ avail from Micro &amp; Small Enterprises (MSEs) for the purpose of completion of works under the subject Package:</t>
  </si>
  <si>
    <t>2019 - 2020</t>
  </si>
  <si>
    <t>2024-2025</t>
  </si>
  <si>
    <t>2018-19</t>
  </si>
  <si>
    <t>i</t>
  </si>
  <si>
    <t>ii</t>
  </si>
  <si>
    <t>iii</t>
  </si>
  <si>
    <t>iv</t>
  </si>
  <si>
    <t>v</t>
  </si>
  <si>
    <t>vi</t>
  </si>
  <si>
    <t>vii</t>
  </si>
  <si>
    <t>viii</t>
  </si>
  <si>
    <t>ix</t>
  </si>
  <si>
    <t>x</t>
  </si>
  <si>
    <t>Total Bill of Material</t>
  </si>
  <si>
    <t>xi</t>
  </si>
  <si>
    <t>List and total cost value of input used to manufacture the Goods/to provide services/in construction of works</t>
  </si>
  <si>
    <t>xii</t>
  </si>
  <si>
    <t>List and total cost of input which are domestically sourced. Value addition certificates from suppliers, if the input is not in-house to be attached</t>
  </si>
  <si>
    <t>xiii</t>
  </si>
  <si>
    <t>That the local content for all inputs which constitute the said goods/services/works has been verified by me and I am responsible for the correctness of the claims made therein</t>
  </si>
  <si>
    <t xml:space="preserve">Name   and   details of the Local Supplier (Registered Office, Manufacturing unit location, nature of legal entity) 
</t>
  </si>
  <si>
    <t xml:space="preserve">Date on which this certificate is issued </t>
  </si>
  <si>
    <t xml:space="preserve">Telecom Products/Services/Works for which the certificate is produced </t>
  </si>
  <si>
    <t xml:space="preserve">Procuring entity  to whom the certificate is furnished </t>
  </si>
  <si>
    <t xml:space="preserve">Name and contact details of the unit of the Local Supplier (s) </t>
  </si>
  <si>
    <t xml:space="preserve">Sale Price of the product </t>
  </si>
  <si>
    <t xml:space="preserve">Ex-Factory Price of the product </t>
  </si>
  <si>
    <t xml:space="preserve">Freight, insurance and handling </t>
  </si>
  <si>
    <t xml:space="preserve">List and cost of inputs which are imported, directly or indirectly </t>
  </si>
  <si>
    <t xml:space="preserve">For and on behalf of……………………………………………… (Name of firm/entity) 
Authorized signatory (To be duly authorized by the Board of Directors) 
&lt;Insert Name,  Designation and Contact No.&gt; </t>
  </si>
  <si>
    <t>Attachment-22</t>
  </si>
  <si>
    <t>(Declaration regarding events encountered pursuant to ITB Clause 2.1)</t>
  </si>
  <si>
    <t xml:space="preserve">In accordance with the relevant provisions of the bidding documents inter-alia including for assessment of capacity and capability, we furnish herewith our data/details/documents alongwith other information, as follows </t>
  </si>
  <si>
    <t xml:space="preserve">Event </t>
  </si>
  <si>
    <t xml:space="preserve">Whether there was Termination of Contract(s) due to Contractor’s default </t>
  </si>
  <si>
    <t xml:space="preserve">Whether there was Encashment of CPG(s) due to non-performance </t>
  </si>
  <si>
    <t>Whether there was repeated failure of major Equipment(s) while in service*</t>
  </si>
  <si>
    <r>
      <t>Whether substantial portion of works (</t>
    </r>
    <r>
      <rPr>
        <u/>
        <sz val="11.5"/>
        <rFont val="Book Antiqua"/>
        <family val="1"/>
      </rPr>
      <t>more than 50% of the Contract*</t>
    </r>
    <r>
      <rPr>
        <sz val="11.5"/>
        <rFont val="Book Antiqua"/>
        <family val="1"/>
      </rPr>
      <t xml:space="preserve">*) is sub-contracted, under an existing Contract </t>
    </r>
  </si>
  <si>
    <t xml:space="preserve">Whether more than 25% of the Contract price (awarded value), in aggregate, is  paid to sub-contractors/suppliers as Direct payment, under an existing Contract, due to financial position of Contractor </t>
  </si>
  <si>
    <r>
      <t xml:space="preserve">Firm has been referred to NCLT under Insolvency &amp; Bankruptcy Code </t>
    </r>
    <r>
      <rPr>
        <i/>
        <sz val="11.5"/>
        <rFont val="Book Antiqua"/>
        <family val="1"/>
      </rPr>
      <t>(IRP has been appointed or Liquidation proceedings have been initiated under IBC)</t>
    </r>
  </si>
  <si>
    <t xml:space="preserve">Note: </t>
  </si>
  <si>
    <t>Information regarding events at Sl. No. 1 to 5 shall be furnished for events occurred during last one year under the contract(s) executed by you for POWERGRID (Owned as well as Consultancy)</t>
  </si>
  <si>
    <t xml:space="preserve">Scope of the contract which is permissible to be sub-contracted as per bidding documents, shall be excluded. </t>
  </si>
  <si>
    <t>Scope of the Contract which primarily relates to the Qualification Requirement (QR) of the bidder as illustrated below:</t>
  </si>
  <si>
    <t>Type of Package/ Contract</t>
  </si>
  <si>
    <t>Main aspect of the QR</t>
  </si>
  <si>
    <t xml:space="preserve">Criteria for working out 50% of the Contract </t>
  </si>
  <si>
    <t xml:space="preserve">Conductor/Insulator Package </t>
  </si>
  <si>
    <t>Manufacture &amp; Supply</t>
  </si>
  <si>
    <t>50% of the total supply of Conductor/Insulator under the Contract</t>
  </si>
  <si>
    <t>Tower Package</t>
  </si>
  <si>
    <t>Construction of Transmission Line</t>
  </si>
  <si>
    <t>50% of the total Transmission Line construction under the Contract</t>
  </si>
  <si>
    <t>Substation(AIS) Package</t>
  </si>
  <si>
    <t>Construction of bays</t>
  </si>
  <si>
    <t>50% of the total bays construction under the Contract</t>
  </si>
  <si>
    <t>Transformer/Reactor</t>
  </si>
  <si>
    <t>Manufacture &amp;  Supply</t>
  </si>
  <si>
    <t>50% of the total supply of Transformer/Reactor under the Contract</t>
  </si>
  <si>
    <t>Substation(GIS) Package</t>
  </si>
  <si>
    <t>Manufacture &amp;  Supply of GIS bays</t>
  </si>
  <si>
    <t>50% of the total supply of GIS bays under the Contract</t>
  </si>
  <si>
    <t>The guiding principles as illustrated above shall be followed while dealing with other packages/contracts.</t>
  </si>
  <si>
    <t>Date on which the firm has been referred to NCLT under Insolvency &amp; Bankruptcy Code (IRP has been appointed or Liquidation proceedings have been initiated under IBC)</t>
  </si>
  <si>
    <t xml:space="preserve"> Yes</t>
  </si>
  <si>
    <t xml:space="preserve"> No</t>
  </si>
  <si>
    <t>We confirm that the above information/declarations and documents submitted in support of the same are true and correct to the best of our knowledge. We understand that any false declaration and/or misrepresentation of facts and/or false/forged documents/information may lead to our debarment from participation in Employer tenders and that our Bid Security/Contract Performance Guarantee may be forfeited besides other actions as deemed to be appropriate as per the provisions of the Bidding Documents/Integrity Pact/Employer’s policy.</t>
  </si>
  <si>
    <r>
      <t> </t>
    </r>
    <r>
      <rPr>
        <sz val="11.5"/>
        <rFont val="Book Antiqua"/>
        <family val="1"/>
      </rPr>
      <t>No</t>
    </r>
  </si>
  <si>
    <r>
      <t xml:space="preserve"> </t>
    </r>
    <r>
      <rPr>
        <sz val="11.5"/>
        <rFont val="Book Antiqua"/>
        <family val="1"/>
      </rPr>
      <t>Yes</t>
    </r>
    <r>
      <rPr>
        <vertAlign val="superscript"/>
        <sz val="11.5"/>
        <rFont val="Book Antiqua"/>
        <family val="1"/>
      </rPr>
      <t>@</t>
    </r>
  </si>
  <si>
    <r>
      <t xml:space="preserve">  </t>
    </r>
    <r>
      <rPr>
        <sz val="11.5"/>
        <rFont val="Book Antiqua"/>
        <family val="1"/>
      </rPr>
      <t>No</t>
    </r>
  </si>
  <si>
    <t xml:space="preserve">Select </t>
  </si>
  <si>
    <t xml:space="preserve">In case POWERGRID has issued a letter in this regard wherein the firm has been put on hold from award of further contract(s) for a specified period and this specified period of hold is yet to expire, the bidder shall indicate “Yes” against this event.  </t>
  </si>
  <si>
    <t xml:space="preserve">*2 </t>
  </si>
  <si>
    <t>For thepurpose of working out 50% of the Contract, following shall be taken into account suitably:</t>
  </si>
  <si>
    <t>**3</t>
  </si>
  <si>
    <t>…………………………………</t>
  </si>
  <si>
    <t>Whether the process under IBC has been concluded (If yes, supporting documents be submitted)</t>
  </si>
  <si>
    <t>S. No.</t>
  </si>
  <si>
    <t>@</t>
  </si>
  <si>
    <t xml:space="preserve">  4. Regarding Sl. No. 6, in case of ‘Yes’, following information shall be submitted additionally:</t>
  </si>
  <si>
    <t>In support of the additional information required as per ITB Sub-Clause 9.3 (q) of the Bidding Documents, we furnish herewith our data/details/documents etc., alongwith other information, as follows (the stipulations have been reproduced in italics for ready reference):</t>
  </si>
  <si>
    <t xml:space="preserve">In accordance with 1.0, Certificate(s) from banker as per requisite format, indicating various fund based/non fund based limits sanctioned to the bidder or each member of the joint venture and the extent of utilization as on date is/are enclosed, as per following details: </t>
  </si>
  <si>
    <t>Name of the Bidder(Sole Bidder)</t>
  </si>
  <si>
    <t>Name of the Banker by whom Certificate Issued</t>
  </si>
  <si>
    <t>Date of Certificate (Should not be earlier than 3 months prior to date of Bid Opening)</t>
  </si>
  <si>
    <t>Weather fund based/non fund based limitsare indicated in the certificate</t>
  </si>
  <si>
    <t>Weather extent of utilization is indicated in the Certificate</t>
  </si>
  <si>
    <t>The Bidder should accordinglyalso provide the following information/documents:</t>
  </si>
  <si>
    <t>Detail of Banker</t>
  </si>
  <si>
    <t>Name of the Banker</t>
  </si>
  <si>
    <t>Address of the Banker</t>
  </si>
  <si>
    <t>ContactName and Detail</t>
  </si>
  <si>
    <t>As per Para1.0, Authorization Letter(s) from the bidder (in case of JV bidder, from all the partners)addressed to the Banker(s), authorizing POWERGRID to seek queries about the bidder with the Banker(s) and advising the Banker(s)to reply same promptly, is/are enclosed as per following details</t>
  </si>
  <si>
    <t>S.No.</t>
  </si>
  <si>
    <t>Letter Ref</t>
  </si>
  <si>
    <t>Addressed to (Name of the Bank)</t>
  </si>
  <si>
    <t>As per BDS/ITB Clause 9.3(q), bidder shall furnish the details of their provident fund code Number</t>
  </si>
  <si>
    <t>Name of the Bidder/JV Partner</t>
  </si>
  <si>
    <t>Provident Fund Code Number</t>
  </si>
  <si>
    <r>
      <t>The bidder should provide detailed information on any litigation or arbitration arising out of contracts completed or under execution by it over the last five years.  A consistent history of awards involving litigation against the Bidder or any partner of JV may result in rejection of Bid.</t>
    </r>
    <r>
      <rPr>
        <sz val="11"/>
        <rFont val="Book Antiqua"/>
        <family val="1"/>
      </rPr>
      <t xml:space="preserve"> [Reference ITB clause 9.3(q)(ii)]</t>
    </r>
  </si>
  <si>
    <t>Details regarding previous transgressions of Integrity Pact</t>
  </si>
  <si>
    <r>
      <t xml:space="preserve">The Bidder should providethe detailed information regarding previous transgressions of Integrity Pact that occurred in the last 10Years with any other Public Sector Undertaking or Government Department or any other Company, in any country </t>
    </r>
    <r>
      <rPr>
        <sz val="11"/>
        <rFont val="Book Antiqua"/>
        <family val="1"/>
      </rPr>
      <t>[Reference ITB clause 9.3(q)(iv)]</t>
    </r>
  </si>
  <si>
    <t>Details regarding previous transgressions of Integrity Pact that occurred in the last 10Years</t>
  </si>
  <si>
    <t>Name of Client</t>
  </si>
  <si>
    <t>Details of Transgression of Integrity Pact by the Bidder</t>
  </si>
  <si>
    <t>………………………………………</t>
  </si>
  <si>
    <t>(2)   If the Bidder makes incorrect statement on this subject, he can be disqualified from the tender process or the contract, if already awarded, can be terminated for such reason.</t>
  </si>
  <si>
    <t>(*)Section VII – Independent External Monitor/Monitors</t>
  </si>
  <si>
    <t>(9) The word ‘IEM’ would include both singular and plural.</t>
  </si>
  <si>
    <t>(2) Changes and supplements as well as termination notices need to be made in writing.</t>
  </si>
  <si>
    <t>(3) If the contractor is a partnership firm or a consortium or Joint Venture, this agreement must be signed by all partners, consortium members and Joint Venture Partners</t>
  </si>
  <si>
    <t>(4) Nothing in this agreement shall affect the rights of the parties available under the General Conditions of Contract (GCC) and Special Conditions of Contract (SCC)</t>
  </si>
  <si>
    <t>(5) Views expressed or suggestions/submissions made by the parties and the recommendations of the CVO in respect of the violation of this agreement, shall not be relied on or introduced as evidence in the arbitral or judicial proceedings (arising out of the arbitral proceedings) by the parties in connection with the disputes/differences arising out of the subject contract.</t>
  </si>
  <si>
    <t>(6) Should one or several provisions of this agreement turn out to be invalid, the remainder of this agreement remains valid.  In this case, the parties will strive to come to an agreement to their original intentions.</t>
  </si>
  <si>
    <r>
      <rPr>
        <b/>
        <sz val="12"/>
        <rFont val="Book Antiqua"/>
        <family val="1"/>
      </rPr>
      <t>(*</t>
    </r>
    <r>
      <rPr>
        <sz val="12"/>
        <rFont val="Book Antiqua"/>
        <family val="1"/>
      </rPr>
      <t>) This Section shall be applicable for only those packages wherein the IEMs have been identified in Section – I : Invitation for Bids and/or Clause ITB 9.3 in Section – III: Bid Data Sheets of Conditions of Contract, Volume-I of the Bidding Documents.</t>
    </r>
  </si>
  <si>
    <t>Name: ………………………..                                       Name:…………………………………</t>
  </si>
  <si>
    <t>Designation: ………………………..                            Designation:…………………………………</t>
  </si>
  <si>
    <t>Witness 1: ………………………..                                Witness 1:…………………………………</t>
  </si>
  <si>
    <t>(Name &amp; Address): ………………………..                 (Name &amp; Address):…………………………………</t>
  </si>
  <si>
    <t>…………………... ………………………..                 …………………..…………………………………</t>
  </si>
  <si>
    <t>Witness 2: ………………………..                                Witness 2:…………………………………</t>
  </si>
  <si>
    <t>Attachment-24</t>
  </si>
  <si>
    <t>Declaration regarding events encountered pursuant to ITB Clause 2.1</t>
  </si>
  <si>
    <t>This Pact begins when both parties have legally signed it.  It expires for the successful Bidder/Contractor after the closure of the contract and for all other Bidder’s after the contract has been awarded.</t>
  </si>
  <si>
    <t xml:space="preserve"> (Compliance to the process related to the e-RA Terms &amp; Conditions and the Business Rules governing the e-RA)</t>
  </si>
  <si>
    <t xml:space="preserve">This has reference to the Terms &amp; Conditions for the e-Reverse Auction mentioned in the Business Rules for </t>
  </si>
  <si>
    <t xml:space="preserve">We confirm that </t>
  </si>
  <si>
    <t>1. The undersigned is authorized representative of the Bidder.</t>
  </si>
  <si>
    <t>2. We have studied the e-Reverse Auction Terms &amp; Conditions and the Business Rules governing the e-Reverse Auction as mentioned in your letter and confirm our agreement to them.</t>
  </si>
  <si>
    <t>3) We understand that ASP shall arrange to demonstrate/ train (if not trained earlier) bidders’ nominated person(s), without any cost. They will also explain all the Rules related to e-Reverse Auction/ Business Rules Document to be adopted along with bid manual. We have further noticed that we at own discretion may ask for additional training to use the e-RA platform well in advance before start of the e-RA event by contacting the ASP at any suitable time. All such additional trainings shall also be free of cost.</t>
  </si>
  <si>
    <r>
      <rPr>
        <sz val="11"/>
        <rFont val="Book Antiqua"/>
        <family val="1"/>
      </rPr>
      <t>4)</t>
    </r>
    <r>
      <rPr>
        <b/>
        <sz val="11"/>
        <rFont val="Book Antiqua"/>
        <family val="1"/>
      </rPr>
      <t xml:space="preserve"> </t>
    </r>
    <r>
      <rPr>
        <sz val="11"/>
        <rFont val="Book Antiqua"/>
        <family val="1"/>
      </rPr>
      <t xml:space="preserve">We further re-confirm that within an hour of conclusion of e-Reverse Auction, we will submit confirmation of our final offered price in e-Reverse Auction including the break-up under individual head of the template [i.e. </t>
    </r>
    <r>
      <rPr>
        <b/>
        <sz val="11"/>
        <rFont val="Book Antiqua"/>
        <family val="1"/>
      </rPr>
      <t>CIF/Ex-works Price, Port handling &amp; Custom clearance, Local Transportation, In-transit Insurance, loading and unloading, Installation Charges, Type Test Charges, Training Charges, Customs Duty, GST for supply of Goods and Installation Services etc., as applicable</t>
    </r>
    <r>
      <rPr>
        <sz val="11"/>
        <rFont val="Book Antiqua"/>
        <family val="1"/>
      </rPr>
      <t>] Further, unless other-wise stated in the above break-up, decrease in the price of individual head of the template shall be considered proportionately on all individual line items of the respective head of the price schedules. In case, there is any variation between our final price quoted in Reverse Auction and the signed document submitted by us after Auction, the first i.e.  Closing Price in Auction, shall be taken as final offered price by us. We also confirm that we will not increase unit rate of any item submitted in our original bid.</t>
    </r>
  </si>
  <si>
    <t xml:space="preserve">We We hereby confirm that we will honor the Bids placed by us during the auction process. </t>
  </si>
  <si>
    <r>
      <t>That I will agree to abide by the terms and conditions of the Public Procurement (Preference to Make in India) Order, 2017  of Government of India issued vide Notification No:P-45021/2/2017 -BE-II dated 15/06/2017, its revision dated 04.06.2020 (hereinafter PPP-MII order) and Public Procurement (Preference to Make in India) Order, 2017- Notification of Telecom Products, Services or Works</t>
    </r>
    <r>
      <rPr>
        <b/>
        <sz val="11"/>
        <rFont val="Book Antiqua"/>
        <family val="1"/>
      </rPr>
      <t xml:space="preserve"> </t>
    </r>
    <r>
      <rPr>
        <sz val="12"/>
        <rFont val="Book Antiqua"/>
        <family val="1"/>
      </rPr>
      <t>issued vide Notification No. 18-10/2017-IP dated 29.08.2018 by Department of Telecommunications (DOT) (hereinafter, DoT Order) and</t>
    </r>
    <r>
      <rPr>
        <sz val="11"/>
        <color indexed="12"/>
        <rFont val="Book Antiqua"/>
        <family val="1"/>
      </rPr>
      <t xml:space="preserve"> </t>
    </r>
    <r>
      <rPr>
        <sz val="11"/>
        <rFont val="Book Antiqua"/>
        <family val="1"/>
      </rPr>
      <t xml:space="preserve">any subsequent modifications/Amendments, if any and </t>
    </r>
  </si>
  <si>
    <t>That the 'Local Content' as defined in the PPP-MII order and DoT Order in the goods/services/works supplied by me for ……………………………………………………………………………………... (Enter the name of the package) is…….. Percent (%).</t>
  </si>
  <si>
    <r>
      <t xml:space="preserve">That the goods/services/works supplied by me for ……………………………………………………………………………………... (Enter the name of the package) meet the 'Local Content' requirement as defined in the PPP-MII order and DoT Order for 'Class-I Local Supplier'/ 'Class-II Local Supplier' </t>
    </r>
    <r>
      <rPr>
        <i/>
        <sz val="11"/>
        <rFont val="Book Antiqua"/>
        <family val="1"/>
      </rPr>
      <t>(Choose as applicable)</t>
    </r>
  </si>
  <si>
    <t>That the value addition for the purpose of meeting the ‘Local Content ‘has been made by me at ……………………… (Enter the details of the location(s) at which value addition is made)</t>
  </si>
  <si>
    <t>I agree to maintain the following information in the Company's record for a period of 8 years and shall make this available for verification to any statutory authority</t>
  </si>
  <si>
    <r>
      <t xml:space="preserve">Percentage of local content  claimed and whether it meets the Local Content prescribed for 'Class-I Local Supplier'/ 'Class-II Local Supplier' </t>
    </r>
    <r>
      <rPr>
        <i/>
        <sz val="11"/>
        <rFont val="Book Antiqua"/>
        <family val="1"/>
      </rPr>
      <t>(Choose as Applicable)</t>
    </r>
  </si>
  <si>
    <t>Certificate from statutory auditor or cost auditor of the company (in the case of companies) or from a practicing cost accountant or practicing chartered accountant (in respect of suppliers other than companies) giving the percentage of Local Content, in line with PPP-MII order and DoT Order, if applicable [to be submitted on the letter head of the issuer.]</t>
  </si>
  <si>
    <t>We have read and understood the provisions of “Public Procurement (Preference to Make in India) Order, 2017” dated 15/06/2017, its revision dated 04/06/2020 [hereinafter, “PPP-MII Order”] issued by Department of promotion of Industry and Internal trade (DPIIT), Ministry of Commerce and Industry, Government of India and Public Procurement (Preference to Make in India) Order,2017-Notification of Telecom products, Services or Works issued vide Notification No.18-10/2017-IP dated 29.08.2018 by Department of Telecommunications (DoT) (hereinafter, DoT-Order)</t>
  </si>
  <si>
    <t>Further, in line with the PPP-MII Order, the statutory auditor or cost auditor of the company (in the case of companies) or a practicing cost accountant or practicing chartered accountant (in respect of suppliers other than companies) shall provide a certificate giving the percentage of Local Content in the Goods/Service/Works to be supplied by the "Class-I Local Supplier"/ "Class-II Local Supplier" (Choose as Applicable) for ………………............................................... [Enter the name of the package].</t>
  </si>
  <si>
    <r>
      <t xml:space="preserve">Accordingly, we, the Statutory Auditor(s) / Cost auditor of the "Class-I Local Supplier"/ "Class-II Local Supplier" (Choose as Applicable) / a practicing cost accountant or practicing chartered accountant (choose as applicable), certify that the Local Content as defined under the PPP-MII and DoT Order, in the Goodss/Services/Works to be supplied by the "Class-I Local Supplier"/ "Class-II Local Supplier" (Choose as Applicable) for ………………............................. [Enter the name of the package] is ……….. Percentage </t>
    </r>
    <r>
      <rPr>
        <i/>
        <sz val="11"/>
        <rFont val="Book Antiqua"/>
        <family val="1"/>
      </rPr>
      <t>(Specify the percentage of local content).</t>
    </r>
  </si>
  <si>
    <t>Affidavit of Self certification regarding Minimum Local Content in line with PPP-MII order and DoT-Order  if applicable</t>
  </si>
  <si>
    <t xml:space="preserve">Format for Affidavit of Self certification regarding Local Content in line with PPP-MII order and DoT Order, if applicable, to be provided on a non-judicial stamp paper of Rs. 100/-. </t>
  </si>
  <si>
    <t>Attachment-21 (Affidavit for Self Certification regarding local Content): Bidder has to submit the Affidavit in One original (on original non-judicial stamp paper of INR 100/- ) duly signed &amp; stamp on each page as per format given in attcahmnet-21.</t>
  </si>
  <si>
    <t>Type of Account: (Saving/Current)</t>
  </si>
  <si>
    <r>
      <t xml:space="preserve">I </t>
    </r>
    <r>
      <rPr>
        <b/>
        <u/>
        <sz val="11"/>
        <rFont val="Book Antiqua"/>
        <family val="1"/>
      </rPr>
      <t xml:space="preserve">                                                                      </t>
    </r>
    <r>
      <rPr>
        <b/>
        <sz val="11"/>
        <rFont val="Book Antiqua"/>
        <family val="1"/>
      </rPr>
      <t xml:space="preserve">S/o, D/o, W/o, </t>
    </r>
    <r>
      <rPr>
        <b/>
        <u/>
        <sz val="11"/>
        <rFont val="Book Antiqua"/>
        <family val="1"/>
      </rPr>
      <t xml:space="preserve">                                                                                     </t>
    </r>
    <r>
      <rPr>
        <b/>
        <sz val="11"/>
        <rFont val="Book Antiqua"/>
        <family val="1"/>
      </rPr>
      <t xml:space="preserve">Resident of_________________________________________________________ hereby solemnly affirm and declare as under: </t>
    </r>
  </si>
  <si>
    <t>2020-2021</t>
  </si>
  <si>
    <t>Bid Securing Decleration</t>
  </si>
  <si>
    <t>Bid-Securing Declaration</t>
  </si>
  <si>
    <t>We</t>
  </si>
  <si>
    <t>, understand that, according to bid conditions, Bids must be supported by a Bid-Securing Declaration.</t>
  </si>
  <si>
    <t>We the Bidder hereby declare that, if we are in breach of any of our obligation(s) under the bidding conditions as brought out below, our bids for any package whose originally scheduled date of bid opening/actual date of bid opening (First Envelope or Second Envelope) falls within 1 year reckoned from the date of issuance of communication to this effect by the Employer, shall be considered non-responsive:</t>
  </si>
  <si>
    <t>If we withdraw our bid during the period of bid validity specified by us in the Bid Form; or</t>
  </si>
  <si>
    <t>In case we do  not withdraw the deviations proposed by   us, if any, at the cost of withdrawal stated by us in the bid and/or accept the withdrawals/rectifications pursuant to the declaration/confirmation made by us in Attachment – Declaration of the Bid; or</t>
  </si>
  <si>
    <t xml:space="preserve">If we do not accept the corrections to arithmetical errors identified during preliminary evaluation of our bid pursuant to condition of contract, Clause 16.6; or </t>
  </si>
  <si>
    <t>In the event of us being a successful Bidder, if we fail within the specified time limit</t>
  </si>
  <si>
    <t>i) To complete the work as per condition of contract, or</t>
  </si>
  <si>
    <t>ii) To furnish the required performance security, in accordance with condition of contract, Clause 19.5</t>
  </si>
  <si>
    <t>or</t>
  </si>
  <si>
    <t>In any other case specifically provided for in ITB</t>
  </si>
  <si>
    <t>* Person signing the Bid shall have the power of attorney given by the Bidder attached to the Bid</t>
  </si>
  <si>
    <t>Attachment-25</t>
  </si>
  <si>
    <t>Integrity Pact, in a separate envelope, duly signed on each page by the person signing the bid- Not Applicable</t>
  </si>
  <si>
    <t>2021-2022</t>
  </si>
  <si>
    <t>2026-2027</t>
  </si>
  <si>
    <t>2027-2028</t>
  </si>
  <si>
    <t>2020-21</t>
  </si>
  <si>
    <t>2021-22</t>
  </si>
  <si>
    <t>the receipt of which is hereby acknowledged, we the undersigned, offer to design, manufacture, test, deliver, install and commission (including carrying out Trial Operation, Performance &amp; Guarantee Test as per provision of Technical Specification) the Facilities under the above-named package in full conformity with the said Bidding Documents. In accordance with ITB Clause 9.1 of the Bidding Documents, as per which the bid shall be submitted by the bidder under “Single Stage - Two Envelope” procedure of bidding. Accordingly, we hereby submit our Bid, in two envelopes i.e. First Envelope – Techno – Commercial Part &amp; Second Envelope - Price Part (to be opened subsequently).</t>
  </si>
  <si>
    <t>Certification by the Bidder per order no. F.No.6/18/2019-PPD dated 23/07/2020 and F.No.7/10/2021-PPD(1) dated 23/02/2023 issued by Public Procurement Division, Department of Expenditure, Ministry of Finance, Government of India (DoE Order) in line with ITB 2.1</t>
  </si>
  <si>
    <t>Attachment-26</t>
  </si>
  <si>
    <t>We have read and understood the provisions of Order no. F.No.6/18/2019-PPD (Order Public Procurement no.1) dated 23/07/2020 regarding “Restriction under Rule 144(xi) of General Financial Rules” and F.No.6/18/2019-PPD (Order Public Procurement no.2) dated 23/07/2020 regarding “Exclusions from Restriction under Rule 144(xi) of General Financial Rules”, and F.No.7/10/2021-PPD(1) (order Public Procurement no.4) dated 23/02/2023 regarding “Restriction under Rule 144(xi) of General Financial Rules” issued by Public Procurement Division,  Department of Expenditure, Ministry of Finance, Government of India [hereinafter collectively “DoE Order’’] and any subsequent modifications/Amendments, if any.</t>
  </si>
  <si>
    <r>
      <t>Particularly, we, the Bidder, have read the clause regarding restrictions on procurement from a ‘Bidder of a country which shares a land border with India’ and on sub-contracting to contractors from such countries, and on procurement from a bidder having Transfer of Technology (ToT) arrangement.We certify that we, the bidder [and our proposed Associates]* is/are not from such a country or, if from such a country, has been registered as per provisions of the Bidding Documents with the Competent Authority and will not subcontract any work to a subcontractor/sub vendor from such countries unless such subcontractor/sub vendor fulfils all requirement in this regard and is eligible to be considered. [</t>
    </r>
    <r>
      <rPr>
        <i/>
        <sz val="11.5"/>
        <rFont val="Book Antiqua"/>
        <family val="1"/>
      </rPr>
      <t>Where applicable, evidence of valid registration by the Competent Authority shall be attached.]</t>
    </r>
  </si>
  <si>
    <t>We certify that we, the bidder does not have any ToT arrangement requiring registration with competent authority.</t>
  </si>
  <si>
    <t>OR</t>
  </si>
  <si>
    <t>We certify that we, the bidder has valid registration to participate in this procurement.</t>
  </si>
  <si>
    <t>* Applicable in case of packages under GCB</t>
  </si>
  <si>
    <t>पावरग्रिड टेलीसर्विसेज लिमिटेड</t>
  </si>
  <si>
    <t>PowerGrid Teleservices Limited</t>
  </si>
  <si>
    <t>(A Wholly Owned Subsidiary of Power Grid Corporation of India Limited)</t>
  </si>
  <si>
    <t>(A Government of India Enterprise)</t>
  </si>
  <si>
    <t>Attachments 3, 4, 4(A), 5, 5(A), 6 (C), 6 (T), 7, 8, 9, 10, 11, 12, 13, 14-IP, 15, 16, 17, 18, 19,20, 21,22, 23, 24, 25, 26 and Bid Form for 1st Envelope are included here.</t>
  </si>
  <si>
    <t>(y) Attachment 24</t>
  </si>
  <si>
    <t>(z) Attachment 25</t>
  </si>
  <si>
    <t>(aa) Attachment 26</t>
  </si>
  <si>
    <t>The details of Alternative Bids made by us indicating the complete Technical Specifications and the deviation to contractual and commercial conditions.</t>
  </si>
  <si>
    <r>
      <t>Certificate from statutory auditor or cost auditor of the company (in the case of companies) or from a practicing cost accountant or practicing chartered accountant (in respect of suppliers other than companies) giving the percentage of Local Content, in line with PPP-MII order and DoT Order , if applicable  [</t>
    </r>
    <r>
      <rPr>
        <b/>
        <sz val="11"/>
        <rFont val="Book Antiqua"/>
        <family val="1"/>
      </rPr>
      <t>NOT APPLICABLE</t>
    </r>
    <r>
      <rPr>
        <sz val="11"/>
        <rFont val="Book Antiqua"/>
        <family val="1"/>
      </rPr>
      <t>]</t>
    </r>
  </si>
  <si>
    <t>2022-2023</t>
  </si>
  <si>
    <t xml:space="preserve">(a) </t>
  </si>
  <si>
    <t xml:space="preserve">(b) </t>
  </si>
  <si>
    <t>2028-2029</t>
  </si>
  <si>
    <t>2022-23</t>
  </si>
  <si>
    <t xml:space="preserve">The documentary evidence that we are eligible to bid in accordance with ITB Clause 2. Further, in terms of ITB Clause 9.3(c) &amp; (e), the qualification data has been furnished as per your format enclosed with the bidding documents Attachment-3(QR)
</t>
  </si>
  <si>
    <t>* Note- Annual Gross Revenue from operations/ Gross operating income as incorporated in the profit and loss account excluding other operative income/other income.</t>
  </si>
  <si>
    <r>
      <t>“</t>
    </r>
    <r>
      <rPr>
        <b/>
        <sz val="12"/>
        <rFont val="Book Antiqua"/>
        <family val="1"/>
      </rPr>
      <t>POWERTEL</t>
    </r>
    <r>
      <rPr>
        <sz val="12"/>
        <rFont val="Book Antiqua"/>
        <family val="1"/>
      </rPr>
      <t>”</t>
    </r>
  </si>
  <si>
    <t>POWERTEL TELESERVICES LIMITED</t>
  </si>
  <si>
    <t>POWERTEL intends to award, under laid-down organizational procedures, contact(s) for</t>
  </si>
  <si>
    <t xml:space="preserve">  POWERTEL values full compliance with all relevant laws and regulations, and the principles of economical use of resources, and of fairness and transparency in its relations with its Bidders/Contractors.</t>
  </si>
  <si>
    <t>In order to achieve these goals, POWERTEL and the above named Bidder/contractor enter into this agreement called ‘Integrity Pact’ which will form a part of the bid.</t>
  </si>
  <si>
    <t>Section 1 – Commitments of POWERTEL</t>
  </si>
  <si>
    <t>POWERTEL commits itself to take all measures necessary to prevent corruption and to observe the following principles:</t>
  </si>
  <si>
    <t>a)      No employee of POWERTEL, personally or through family members, will in connection with the tender, or the execution of the contract, demand, take a promise for or accept, for him/herself or third person, any material or other benefit which he/she is not legally entitled to.</t>
  </si>
  <si>
    <t>b)      POWERTEL will, during the tender process treat all Bidder(s) with the equity and fairness. POWERTEL will in particular, before and during the tender process, provide to all Bidder(s)  the same information and will not provide to any Bidder(s) confidential / additional information through which the Bidder(s) could obtain an advantage in relation to the tender process or the contract execution.</t>
  </si>
  <si>
    <t>c)      POWERTEL will exclude from evaluation of Bids its such employee(s) who has any personnel interest in the Companies / Agencies participating in the Bidding / Tendering process.</t>
  </si>
  <si>
    <t>(2)   If Chairman and Managing Director obtains information on the conduct of any employee of POWERTEL which is a criminal offence under the relevant Anti-Corruption Laws of India, or if there be a substantive suspicion in this regard, he will inform its Chief Vigilance Officer and in addition can initiate disciplinary actions under its Rules.</t>
  </si>
  <si>
    <t>a)      The Bidder/Contractor will not, directly or through any other person or firm, offer, promise or give to POWRGRID, or to any of POWERTEL’s employees involved in the tender process or the execution of the contract or to any third person any material or other benefit which he/she is not legally entitled to, in order to obtain in exchange an advantage during the tender process or the execution of the contract.</t>
  </si>
  <si>
    <t>c)      The Bidder/Contractor will not commit any criminal offence under the relevant Anti-corruption Laws of India; further, the Bidder/Contractor will not use for illegitimate purposes or for purposes of restrictive competition or personal gain, or pass on to others, any information provided by POWERTEL as part of the business relationship, regarding plans, technical proposals and business details, including information contained or transmitted electronically.</t>
  </si>
  <si>
    <t>f)       The Bidder/Contractor will not misrepresent facts or furnish false/forged documents/ information in order to influence the bidding process or the execution of the contract to the detriment of POWERTEL.</t>
  </si>
  <si>
    <t>(1)   If the bidder, before contract award, has committed a serious transgression through a violation of Section II or any other form such as to put is reliability or creditability as Bidder into question, POWERTEL may disqualify the Bidder from the tender process or terminate the contract, if already signed, for such reasons.</t>
  </si>
  <si>
    <t>(3)   If the Bidder/contractor can prove that he has restored/recouped the damage caused by him and has installed a suitable corruption prevention system, POWERTEL may revoke the exclusion prematurely.</t>
  </si>
  <si>
    <t>(1)   If POWERTEL has disqualified the Bidder from the tender process prior to the award under Section III, POWERTEL may forfeit the Bid Guarantee under the Bid.</t>
  </si>
  <si>
    <t>(2)   If POWERTEL has terminated the contract under Section III, POWRGRID may forfeit the Contract Performance Guarantee of this contract besides resorting to other remedies under the contract.</t>
  </si>
  <si>
    <t>(1)  POWERTEL will enter into agreements with identical conditions as this one with all bidders.</t>
  </si>
  <si>
    <t>(2)  POWERTEL will disqualify from the tender process any bidder who does not sign this Pact or violate its provisions.</t>
  </si>
  <si>
    <t>If POWERTEL obtains knowledge of conduct of a Bidder or a Contractor or his sub contractor or of an employee or a representative or an associate of a Bidder or Contractor or his Subcontractor which constitutes corruption, or if POWRGRID has substantive suspicion in this regard, POWERTEL will inform the Chief Vigilance Officer (CVO).</t>
  </si>
  <si>
    <t>(1)  POWERTEL has appointed a panel of Independent External Monitors (IEMs) for this Pact with the approval of Central Vigilance Commission (CVC), Government of India, out of which one of the IEMs has been indicated in the
NIT/IFB</t>
  </si>
  <si>
    <t>(2) 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POWERTEL,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POWERTEL, giving joint findings.</t>
  </si>
  <si>
    <t>(3) The IEM is not subject to instructions by the representatives of the parties and performs his functions neutrally and independently. He reports to the Chairman-cum-Managing Director, POWERTEL.</t>
  </si>
  <si>
    <t>(4) The Bidder(s)/Contractor(s) accepts that the IEM has the right to access without restriction to all documentation of POWERTEL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 Subcontractor(s)with confidentiality.</t>
  </si>
  <si>
    <t>(5) POWERTEL will provide to the IEM information as sought by him which could have an impact on the contractual relations between POWERTEL and the Bidder/Contractor related to this contract.</t>
  </si>
  <si>
    <t>(6) As soon as the IEM notices, or believes to notice, a violation of this agreement, he will so inform the Chairman-cum-Managing Director, POWERTEL and request the Chairman-cum-Managing Director, POWERTEL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POWERTEL and the Bidder/Contractor, as deemed fit, to present its case before making its recommendations to POWERTEL.</t>
  </si>
  <si>
    <t>(7) The IEM will submit a written report to the Chairman-cum-Managing Director, POWERTEL within 8 to 10 weeks from the date of reference or intimation to him by POWERTEL and, should the occasion arise, submit proposals for correcting problematic situations.</t>
  </si>
  <si>
    <t>(8) If the IEM has reported to the Chairman-cum-Managing Director, POWERTEL, a substantiated suspicion of an offence under relevant Anti-Corruption Laws of India, and the Chairman-cum-Managing Director, POWERTEL has not, within the reasonable time taken visible action to proceed against such offence or reported it to the CVO, the Monitor may also transmit this information directly to the CVC, Government of India.</t>
  </si>
  <si>
    <t>(1) This agreement is subject to India Law.  Place of performance and jurisdiction is the establishment of POWERTEL.  The Arbitration clause provided in the main tender document / contract shall not be applicable for any issue / dispute arising under Integrity Pact.</t>
  </si>
  <si>
    <t>We confirm that we are solely responsible for obtaining following tax exemptions, reductions, allowances or benefits in respect of supplies under the subject package, in case of award. We further confirm that we have considered the same in our bid thereby passing on the benefit to POWERTEL while quoting our prices. In case of our failure to receive such benefits, partly or fully, for any reason whatsoever, the Employer will not compensate us.</t>
  </si>
  <si>
    <t>“POWERTEL”</t>
  </si>
  <si>
    <t xml:space="preserve">POWERTEL intends to award, under laid-down organizational procedures, contact(s) for </t>
  </si>
  <si>
    <t xml:space="preserve"> POWERTEL values full compliance with all relevant laws and regulations, and the principles of economical use of resources, and of fairness and transparency in its relations with its Bidders/Contractors.</t>
  </si>
  <si>
    <t>In order to achieve these goals, POWERTEL and the above named Bidder/contractor enter into this agreement called ‘Safety Pact’ which will form a part of the bid.</t>
  </si>
  <si>
    <t xml:space="preserve">POWERTEL commits itself to take all measures necessary to prevent accidents duringConstruction and Operation of the Transmission Assets and to observe the following: </t>
  </si>
  <si>
    <t xml:space="preserve">1) POWERTEL recognizes and accepts its statutory responsibilities for ensuring construction, operation and maintenance of equipments and for the provision of safe methods of work and safe working conditions. </t>
  </si>
  <si>
    <t xml:space="preserve">2) POWERTEL recognizes and accepts its statutory responsibilities for ensuring safety of not only its employees but also that of the Contracting Agencies as Principal Employer. </t>
  </si>
  <si>
    <t xml:space="preserve">3) POWERTEL shall review the accidents in a structured manner and take necessary actions to ensure that the safety criteria are strengthened for safe construction as well as Operation &amp; Maintenance of the Transmission Assets. </t>
  </si>
  <si>
    <t xml:space="preserve">4) POWERTEL shall conduct necessary awareness and training programmes to its Employees to augment the various safety requirements to be followed during Construction and Operation &amp; Maintenance of the Transmission Assets from time to time </t>
  </si>
  <si>
    <t xml:space="preserve">5)POWERTEL shall, from time to time, issue necessary guidelines,instructions and deterrents to its employees as well as to the Contracting Agencies, to update them to take necessary preventive measures to avoid repetition of similar accident attributes. </t>
  </si>
  <si>
    <t xml:space="preserve">6) POWERTEL shall review and provide necessary guidance to the Contracting Agencies, as and when, any abnormality / special situations are brought to its notice by the Contracting Agencies during execution of the Transmission Projects being executed by them. </t>
  </si>
  <si>
    <t xml:space="preserve">7) POWERTEL shall conduct periodical surveillance site inspections / audits to identify the unsafe conditions and unsafe actions, and bring them to the knowledge of the Contracting Agencies for taking timely corrective actions. </t>
  </si>
  <si>
    <t xml:space="preserve">8) POWERTELshall investigate all accidents, fatal as well as non-fatal, to identify the lapses, the reason for the accident / incident and suggest measures for prevention of recurrence of such accidents, and fix responsibility for the lapses leading to the accident. </t>
  </si>
  <si>
    <t xml:space="preserve">9) POWERTEL shall augment the training to the workers and supervising personnel of the Contracting Agencies, as per schedules, upon nomination by the Contracting Agencies in reasonable time frame. </t>
  </si>
  <si>
    <t xml:space="preserve">10) POWERTEL shall exercise the right to claim and recover compensation from the Contracting Agencies in case of any violation of the safety requirements / provisions during execution of the Transmission Projects, as built in the applicable Laws and contractual specifications / guidelines in vogue / issued by POWERTEL from time to time. </t>
  </si>
  <si>
    <t>9) The Bidder / Contractor shall conduct appropriate medical checks-up for the workers before deploying them at their construction sites to ensure that only those who are medically fit are deployed in the Projects / works to be executed by them. The copy of the Medical Reports shall be provided by the Bidder / Contractor to POWERTEL, whenever requested by POWERTEL.</t>
  </si>
  <si>
    <t xml:space="preserve">12) The Bidder / Contractor shall investigate all the accidents at their working sites to ascertain the lapses leading to the incident and the precautionary / corrective measures required to be taken to avoid recurrence of such accidents. These accidents will be reviewed at the Board Management level of the Agencies and the findings / recommendations will be put up to POWERTEL Apex Safety Board within the stipulated period. </t>
  </si>
  <si>
    <t xml:space="preserve">13) The Bidder / Contractor shall ensure that all accidents, whether fatal or non­fatal in nature, will be informed to POWERTEL, in writing, immediately on the occurrence of the same,and in any case, within not more than 24 hours of occurrence of the same. </t>
  </si>
  <si>
    <t xml:space="preserve">15) The Bidder / Contractorshall ensure that in case of fatal accidents, all statutory Authorities, including Police, concerned Labour Dept. Officials, concerned Workmen Compensation Commissioner, etc., will be intimated in writing as required by the statutory Law, and followed up for compliance of all statutory obligations. The Bidder / Contractor shall own full responsibility of timely accident reporting to various authorities, including POWERTEL. </t>
  </si>
  <si>
    <t xml:space="preserve">17) The Bidder / Contractor assures that they shall co-operate to the fu11est extent for carrying out any investigation of the accidents at their work sites by POWERTEL to identify the lapses, the reason for the accident / incident and suggest measures for prevention of recurrence of such accidents. All factual details of the occurrence of the accident will be provided to POWERTEL, as and when required. </t>
  </si>
  <si>
    <t xml:space="preserve">20) The Bidder / Contractor accepts the provisions regarding safety, including payment of any sums to POWERTEL, in case of any violation of the safety requirements / provisions during execution of the Transmission Projects, as built in the Contractual Conditions, Safety Planand the Safety Pact, and confirm to abide by the same. </t>
  </si>
  <si>
    <t xml:space="preserve">(1)                POWERTEL will enter into agreements with identical conditions as this one with all Bidders. </t>
  </si>
  <si>
    <t xml:space="preserve">(2)               POWERTEL will disqualify, from the tender process, any bidder/ take punitive actions on the bidder, who does not sign this Pact or violate its provisions. </t>
  </si>
  <si>
    <t xml:space="preserve">1) This agreement is subject to Indian Law. Place of performance and jurisdiction is the establishment of POWERTEL. The Arbitration clause provided in the main tender document / contract shall not be applicable for any issue / dispute arising under the Safety Pact. </t>
  </si>
  <si>
    <r>
      <t xml:space="preserve">We confirm that Bid Form and Price Schedules (in the </t>
    </r>
    <r>
      <rPr>
        <b/>
        <sz val="11"/>
        <rFont val="Book Antiqua"/>
        <family val="1"/>
      </rPr>
      <t>GeM Portal</t>
    </r>
    <r>
      <rPr>
        <sz val="11"/>
        <rFont val="Book Antiqua"/>
        <family val="1"/>
      </rPr>
      <t>) in the Second Envelope have been filled up by us as per the provisions of the Instruction to Bidders. Further, we have noted that the same shall be evaluated as per the provisions of the Bidding Documents.</t>
    </r>
  </si>
  <si>
    <t>We also confirm that in case any discrepencies/inconsitencies and deviations/omissions/reservations, as referred to in para (i) and (ii) above, is observed in the Second Envelope, the same shall be deemed as withdrawn/rectified without any finacial implication, whatsoever to POWERTEL. However, in case of any artithmetical errors, the same shall be governed as per the provisions of ITB Sub-clause 27.2 read in conjuction with BDS.</t>
  </si>
  <si>
    <t xml:space="preserve">That the information furnished hereinafter is correct to the best of my knowledge and belief and I undertake to produce relevant records before the procuring entity/POWERTEL or any other Government authority for the purpose of assessing the local content of goods/services/works supplied by me for  ……………………………………............................................ (Enter the name of the package). </t>
  </si>
  <si>
    <t>That in the event of the local content of the Goods/Services/Works mentioned herein is found to be incorrect and not meeting the prescribed Local Content criteria, based on the assessment of procuring agency (ies)/POWERTEL/Government Authorities for the purpose of assessing the local content, action shall be taken against me in line with the PPP-MII order, DOT order and provisions of the Integrity pact/ Bidding Documents.</t>
  </si>
  <si>
    <r>
      <t>In line with the provisions of the PPP-MII Order and DoT Order, M/s. ………......................[Enter the name of the Bidder] [hereinafter, “Class-I Local Supplier"/ "Class-II Local Supplier” (</t>
    </r>
    <r>
      <rPr>
        <i/>
        <sz val="11"/>
        <rFont val="Book Antiqua"/>
        <family val="1"/>
      </rPr>
      <t>choose as applicable</t>
    </r>
    <r>
      <rPr>
        <sz val="11"/>
        <rFont val="Book Antiqua"/>
        <family val="1"/>
      </rPr>
      <t xml:space="preserve">)] have submitted an Affidavit of self-certification to M/s. PowerGrid Teleservices Limited [hereinafter, POWERTEL] regarding Local Content in Goods/Services/Works to be supplied by the "Class-I Local Supplier"/ "Class-II Local Supplier" </t>
    </r>
    <r>
      <rPr>
        <i/>
        <sz val="11"/>
        <rFont val="Book Antiqua"/>
        <family val="1"/>
      </rPr>
      <t>(Choose as Applicable)</t>
    </r>
    <r>
      <rPr>
        <sz val="11"/>
        <rFont val="Book Antiqua"/>
        <family val="1"/>
      </rPr>
      <t xml:space="preserve"> for ………………....................... [Enter the name of the package], wherein they have agreed to abide by the terms and conditions of the PPP-MII Order and DoT Order.</t>
    </r>
  </si>
  <si>
    <t>We further declare that any misrepresentation or submission of false/forged document/information in this regard shall be dealt with as per the provisions of Integrity Pact and/or Bidding Documents and/or POWERTEL’s policy and procedures.</t>
  </si>
  <si>
    <t>(Information regarding Ex-employees of POWERTEL in our Organisation)</t>
  </si>
  <si>
    <t>We hereby furnish the details of ex-employees of POWERTEL who had retired/ resigned at the level of General Manager and above from POWERTEL and subsequently have been employed by us:</t>
  </si>
  <si>
    <t>Name of the person with designation in POWERTEL</t>
  </si>
  <si>
    <t>Date of Retirement/ resignation from POWERTEL</t>
  </si>
  <si>
    <t>Name of the person with designation in POWERTEL/POWERGRID</t>
  </si>
  <si>
    <t>Date of Retirement/ resignation from POWERTEL/ POWERGRID</t>
  </si>
  <si>
    <t>(For &amp; On behalf of POWRTEL                                    (For &amp; On behalf of Bidder/Contractor)</t>
  </si>
  <si>
    <t>Sr. DGM (CS) 
POWERGRID TELESERVICES LIMITED,
Western Region Telecom Control Center, 
1st Floor, Samruddhi Venture Park, 
MIDC Area, Marol, Andheri(East),
Mumbai-400093</t>
  </si>
  <si>
    <t>Sr. DGM (CS)
POWERGRID TELESERVICES LIMITED,
Western Region Telecom Control Center, 
1st Floor, Samruddhi Venture Park, 
MIDC Area, Marol, Andheri(East),
Mumbai-400093</t>
  </si>
  <si>
    <t>Sr. DGM (CS) 
POWERGRID TELESERVICES LIMITED,
Western Region Telecom Control Center, 
1st Floor, Samruddhi Venture Park,
MIDC Area, Marol, Andheri(East),
Mumbai-400093</t>
  </si>
  <si>
    <t>Sr. DGM (CS)
POWERGRID TELESERVICES LIMITED,
Western Region Telecom Control Center, 
1st Floor, Samruddhi Venture Park,
MIDC Area, Marol, Andheri(East),
Mumbai-400093</t>
  </si>
  <si>
    <t xml:space="preserve">SENIOR DGM (CS)
WESTERN REGION TELECOM CONTROL CENTRE
POWERGRID TELESERVICES LIMITED,
1st Floor, Samruddhi Venture Park, MIDC Area, Marol,
ANDHERI (EAST), MUMBAI-93
</t>
  </si>
  <si>
    <t>Annual Maintenance Contract of Underground /Overhead OFC links of Ahmedabad Intracity, Ahmedabad - Gandhinagar- Dehgam Route &amp; Ahmedabad - Vadodara Expressway from repeater MS42.4 to MS0.0 and LMC for providing the last mile Connectivities to various cities of Gujarat i.e. Ahmedabad, Gandhinagar, Nadiad, Rajkot, Mahesana, Banaskantha, Jamnagar, Patan, Kutch, Bhavnagar, Amreli, Dev Dwarka &amp; Sabarkantha and all cities not covered under PKG-B1 for the period of the Three Years under PKG-B2 under WRTCC</t>
  </si>
  <si>
    <t>Specification No.WR1/NT/W-UFOC/DOM/ZA3/23/09365</t>
  </si>
  <si>
    <t xml:space="preserve">The Bidders shall have successfully completed the contracts (with a minimum duration of the 1-year period) of Routine Maintenance Breakdown Maintenance works of the Underground Fiber Optic cable system for at least 234 km of cumulative
length in not more than three contracts within the last seven (7) years as on the originally scheduled date of bid opening 
 </t>
  </si>
  <si>
    <t>The Bidder shall have successfully completed the contracts of Erection, Testing &amp; commissioning of Underground Fiber Optic cable system for at least 47 km of cumulative length of underground duct along with laying &amp; testing of UGOFC therein, in not more than three contracts within the last seven (7) years as on the originallyscheduled date of bid opening as mentioned above.</t>
  </si>
  <si>
    <t>Minimum Average Annual Turnover *(MAAT) for best three years i.e. 36 Months out of last five Financial years of the bidder should be at least `INR 1,01,91,300.00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</si>
</sst>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quot;£&quot;* #,##0.00_-;\-&quot;£&quot;* #,##0.00_-;_-&quot;£&quot;* &quot;-&quot;??_-;_-@_-"/>
    <numFmt numFmtId="165" formatCode="_(&quot;$&quot;* #,##0.00_);_(&quot;$&quot;* \(#,##0.00\);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d/mmm/yy;@"/>
    <numFmt numFmtId="175" formatCode="[$-409]d/mmm/yy;@"/>
    <numFmt numFmtId="176" formatCode="[$-409]d\-mmm\-yy;@"/>
  </numFmts>
  <fonts count="104">
    <font>
      <sz val="10"/>
      <name val="Book Antiqua"/>
    </font>
    <font>
      <sz val="10"/>
      <name val="Book Antiqua"/>
      <family val="1"/>
    </font>
    <font>
      <b/>
      <sz val="14"/>
      <color indexed="12"/>
      <name val="Times New Roman"/>
      <family val="1"/>
    </font>
    <font>
      <b/>
      <sz val="14"/>
      <name val="Book Antiqua"/>
      <family val="1"/>
    </font>
    <font>
      <sz val="12"/>
      <name val="Book Antiqua"/>
      <family val="1"/>
    </font>
    <font>
      <b/>
      <sz val="12"/>
      <name val="Arial"/>
      <family val="2"/>
    </font>
    <font>
      <sz val="8"/>
      <name val="Book Antiqua"/>
      <family val="1"/>
    </font>
    <font>
      <b/>
      <sz val="12"/>
      <name val="Book Antiqua"/>
      <family val="1"/>
    </font>
    <font>
      <sz val="11"/>
      <name val="Book Antiqua"/>
      <family val="1"/>
    </font>
    <font>
      <b/>
      <sz val="11"/>
      <name val="Book Antiqua"/>
      <family val="1"/>
    </font>
    <font>
      <b/>
      <sz val="11"/>
      <color indexed="12"/>
      <name val="Book Antiqua"/>
      <family val="1"/>
    </font>
    <font>
      <b/>
      <sz val="12"/>
      <color indexed="12"/>
      <name val="Times New Roman"/>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i/>
      <sz val="11"/>
      <name val="Book Antiqua"/>
      <family val="1"/>
    </font>
    <font>
      <i/>
      <sz val="11"/>
      <color indexed="12"/>
      <name val="Book Antiqua"/>
      <family val="1"/>
    </font>
    <font>
      <b/>
      <sz val="10"/>
      <name val="Book Antiqua"/>
      <family val="1"/>
    </font>
    <font>
      <sz val="10"/>
      <name val="Book Antiqua"/>
      <family val="1"/>
    </font>
    <font>
      <sz val="12"/>
      <name val="Book Antiqua"/>
      <family val="1"/>
    </font>
    <font>
      <sz val="8"/>
      <name val="Arial"/>
      <family val="2"/>
    </font>
    <font>
      <sz val="12"/>
      <name val="Arial"/>
      <family val="2"/>
    </font>
    <font>
      <b/>
      <sz val="16"/>
      <color indexed="12"/>
      <name val="Arial"/>
      <family val="2"/>
    </font>
    <font>
      <sz val="12"/>
      <color indexed="12"/>
      <name val="Arial"/>
      <family val="2"/>
    </font>
    <font>
      <sz val="10"/>
      <color indexed="12"/>
      <name val="Arial"/>
      <family val="2"/>
    </font>
    <font>
      <sz val="11"/>
      <color indexed="9"/>
      <name val="Book Antiqua"/>
      <family val="1"/>
    </font>
    <font>
      <b/>
      <sz val="11"/>
      <color indexed="9"/>
      <name val="Book Antiqua"/>
      <family val="1"/>
    </font>
    <font>
      <sz val="12"/>
      <color indexed="9"/>
      <name val="Book Antiqua"/>
      <family val="1"/>
    </font>
    <font>
      <sz val="10"/>
      <color indexed="9"/>
      <name val="Book Antiqua"/>
      <family val="1"/>
    </font>
    <font>
      <sz val="8"/>
      <color indexed="9"/>
      <name val="Book Antiqua"/>
      <family val="1"/>
    </font>
    <font>
      <sz val="11"/>
      <color indexed="9"/>
      <name val="Book Antiqua"/>
      <family val="1"/>
    </font>
    <font>
      <sz val="2"/>
      <color indexed="9"/>
      <name val="Book Antiqua"/>
      <family val="1"/>
    </font>
    <font>
      <sz val="14"/>
      <color indexed="9"/>
      <name val="Times New Roman"/>
      <family val="1"/>
    </font>
    <font>
      <sz val="14"/>
      <color indexed="9"/>
      <name val="Book Antiqua"/>
      <family val="1"/>
    </font>
    <font>
      <b/>
      <sz val="8"/>
      <color indexed="12"/>
      <name val="Times New Roman"/>
      <family val="1"/>
    </font>
    <font>
      <b/>
      <sz val="8"/>
      <name val="Book Antiqua"/>
      <family val="1"/>
    </font>
    <font>
      <i/>
      <sz val="10"/>
      <name val="Book Antiqua"/>
      <family val="1"/>
    </font>
    <font>
      <b/>
      <u/>
      <sz val="11"/>
      <name val="Book Antiqua"/>
      <family val="1"/>
    </font>
    <font>
      <sz val="12"/>
      <name val="Arial"/>
      <family val="2"/>
    </font>
    <font>
      <sz val="10"/>
      <name val="Arial"/>
      <family val="2"/>
    </font>
    <font>
      <sz val="11"/>
      <name val="Arial"/>
      <family val="2"/>
    </font>
    <font>
      <b/>
      <sz val="11"/>
      <color indexed="8"/>
      <name val="Book Antiqua"/>
      <family val="1"/>
    </font>
    <font>
      <b/>
      <sz val="11"/>
      <color indexed="18"/>
      <name val="Book Antiqua"/>
      <family val="1"/>
    </font>
    <font>
      <sz val="11"/>
      <name val="Verdana"/>
      <family val="2"/>
    </font>
    <font>
      <b/>
      <sz val="11"/>
      <color indexed="10"/>
      <name val="Book Antiqua"/>
      <family val="1"/>
    </font>
    <font>
      <b/>
      <sz val="10"/>
      <name val="Arial"/>
      <family val="2"/>
    </font>
    <font>
      <b/>
      <sz val="8"/>
      <color indexed="10"/>
      <name val="Arial"/>
      <family val="2"/>
    </font>
    <font>
      <b/>
      <sz val="12"/>
      <color indexed="10"/>
      <name val="Book Antiqua"/>
      <family val="1"/>
    </font>
    <font>
      <b/>
      <sz val="18"/>
      <color indexed="12"/>
      <name val="Book Antiqua"/>
      <family val="1"/>
    </font>
    <font>
      <sz val="10"/>
      <color indexed="9"/>
      <name val="Arial"/>
      <family val="2"/>
    </font>
    <font>
      <sz val="11"/>
      <color indexed="10"/>
      <name val="Book Antiqua"/>
      <family val="1"/>
    </font>
    <font>
      <sz val="10"/>
      <name val="Book Antiqua"/>
      <family val="1"/>
    </font>
    <font>
      <sz val="10"/>
      <color indexed="9"/>
      <name val="Book Antiqua"/>
      <family val="1"/>
    </font>
    <font>
      <sz val="11"/>
      <name val="Book Antiqua"/>
      <family val="1"/>
    </font>
    <font>
      <b/>
      <sz val="10"/>
      <color indexed="12"/>
      <name val="Book Antiqua"/>
      <family val="1"/>
    </font>
    <font>
      <b/>
      <sz val="11"/>
      <color indexed="12"/>
      <name val="Times New Roman"/>
      <family val="1"/>
    </font>
    <font>
      <b/>
      <u/>
      <sz val="10"/>
      <name val="Book Antiqua"/>
      <family val="1"/>
    </font>
    <font>
      <b/>
      <sz val="10"/>
      <color indexed="20"/>
      <name val="Book Antiqua"/>
      <family val="1"/>
    </font>
    <font>
      <b/>
      <sz val="14"/>
      <color indexed="12"/>
      <name val="Book Antiqua"/>
      <family val="1"/>
    </font>
    <font>
      <b/>
      <i/>
      <sz val="12"/>
      <name val="Book Antiqua"/>
      <family val="1"/>
    </font>
    <font>
      <sz val="10"/>
      <color indexed="22"/>
      <name val="Book Antiqua"/>
      <family val="1"/>
    </font>
    <font>
      <b/>
      <sz val="12"/>
      <color indexed="22"/>
      <name val="Book Antiqua"/>
      <family val="1"/>
    </font>
    <font>
      <sz val="10"/>
      <color indexed="55"/>
      <name val="Book Antiqua"/>
      <family val="1"/>
    </font>
    <font>
      <sz val="8"/>
      <name val="Book Antiqua"/>
      <family val="1"/>
    </font>
    <font>
      <b/>
      <i/>
      <sz val="11"/>
      <name val="Book Antiqua"/>
      <family val="1"/>
    </font>
    <font>
      <i/>
      <sz val="11"/>
      <color indexed="8"/>
      <name val="Book Antiqua"/>
      <family val="1"/>
    </font>
    <font>
      <b/>
      <i/>
      <sz val="11"/>
      <color indexed="8"/>
      <name val="Book Antiqua"/>
      <family val="1"/>
    </font>
    <font>
      <b/>
      <u/>
      <sz val="12"/>
      <name val="Book Antiqua"/>
      <family val="1"/>
    </font>
    <font>
      <sz val="12"/>
      <name val="Times New Roman"/>
      <family val="1"/>
    </font>
    <font>
      <i/>
      <sz val="12"/>
      <name val="Book Antiqua"/>
      <family val="1"/>
    </font>
    <font>
      <sz val="10"/>
      <name val="Book Antiqua"/>
      <family val="1"/>
    </font>
    <font>
      <i/>
      <sz val="11"/>
      <color indexed="10"/>
      <name val="Book Antiqua"/>
      <family val="1"/>
    </font>
    <font>
      <sz val="10"/>
      <color rgb="FF000000"/>
      <name val="Book Antiqua"/>
      <family val="1"/>
    </font>
    <font>
      <sz val="11"/>
      <color theme="0"/>
      <name val="Book Antiqua"/>
      <family val="1"/>
    </font>
    <font>
      <b/>
      <sz val="12"/>
      <color theme="0"/>
      <name val="Book Antiqua"/>
      <family val="1"/>
    </font>
    <font>
      <sz val="12"/>
      <color theme="0"/>
      <name val="Book Antiqua"/>
      <family val="1"/>
    </font>
    <font>
      <sz val="10"/>
      <color theme="0"/>
      <name val="Book Antiqua"/>
      <family val="1"/>
    </font>
    <font>
      <b/>
      <sz val="10"/>
      <color theme="0"/>
      <name val="Book Antiqua"/>
      <family val="1"/>
    </font>
    <font>
      <b/>
      <sz val="12"/>
      <color rgb="FF00B0F0"/>
      <name val="Book Antiqua"/>
      <family val="1"/>
    </font>
    <font>
      <sz val="8"/>
      <color rgb="FF000000"/>
      <name val="Tahoma"/>
      <family val="2"/>
    </font>
    <font>
      <sz val="11"/>
      <color indexed="12"/>
      <name val="Book Antiqua"/>
      <family val="1"/>
    </font>
    <font>
      <sz val="11.5"/>
      <name val="Book Antiqua"/>
      <family val="1"/>
    </font>
    <font>
      <u/>
      <sz val="11.5"/>
      <name val="Book Antiqua"/>
      <family val="1"/>
    </font>
    <font>
      <i/>
      <sz val="11.5"/>
      <name val="Book Antiqua"/>
      <family val="1"/>
    </font>
    <font>
      <vertAlign val="superscript"/>
      <sz val="11.5"/>
      <name val="Book Antiqua"/>
      <family val="1"/>
    </font>
    <font>
      <sz val="11"/>
      <name val="Calibri"/>
      <family val="2"/>
    </font>
    <font>
      <b/>
      <i/>
      <sz val="11.5"/>
      <name val="Book Antiqua"/>
      <family val="1"/>
    </font>
    <font>
      <i/>
      <sz val="3"/>
      <name val="Book Antiqua"/>
      <family val="1"/>
    </font>
    <font>
      <i/>
      <vertAlign val="superscript"/>
      <sz val="11.5"/>
      <name val="Book Antiqua"/>
      <family val="1"/>
    </font>
    <font>
      <b/>
      <sz val="20"/>
      <color rgb="FFFF0000"/>
      <name val="Book Antiqua"/>
      <family val="1"/>
    </font>
    <font>
      <b/>
      <sz val="18"/>
      <name val="Book Antiqua"/>
      <family val="1"/>
    </font>
    <font>
      <sz val="10"/>
      <name val="Times New Roman"/>
      <family val="1"/>
    </font>
    <font>
      <b/>
      <sz val="18"/>
      <color rgb="FFFF0000"/>
      <name val="Book Antiqua"/>
      <family val="1"/>
    </font>
    <font>
      <sz val="12"/>
      <name val="Bookman Old Style"/>
      <family val="1"/>
    </font>
    <font>
      <b/>
      <sz val="18"/>
      <color rgb="FF0070C0"/>
      <name val="Mangal"/>
      <family val="1"/>
    </font>
    <font>
      <b/>
      <sz val="14"/>
      <color rgb="FF0070C0"/>
      <name val="Arial"/>
      <family val="2"/>
    </font>
    <font>
      <b/>
      <sz val="9"/>
      <color rgb="FF0070C0"/>
      <name val="Arial"/>
      <family val="2"/>
    </font>
    <font>
      <u/>
      <sz val="10"/>
      <color theme="10"/>
      <name val="Book Antiqua"/>
      <family val="1"/>
    </font>
  </fonts>
  <fills count="13">
    <fill>
      <patternFill patternType="none"/>
    </fill>
    <fill>
      <patternFill patternType="gray125"/>
    </fill>
    <fill>
      <patternFill patternType="solid">
        <fgColor indexed="42"/>
        <bgColor indexed="64"/>
      </patternFill>
    </fill>
    <fill>
      <patternFill patternType="solid">
        <fgColor indexed="44"/>
        <bgColor indexed="64"/>
      </patternFill>
    </fill>
    <fill>
      <patternFill patternType="solid">
        <fgColor indexed="8"/>
        <bgColor indexed="64"/>
      </patternFill>
    </fill>
    <fill>
      <patternFill patternType="solid">
        <fgColor indexed="9"/>
        <bgColor indexed="64"/>
      </patternFill>
    </fill>
    <fill>
      <patternFill patternType="solid">
        <fgColor indexed="47"/>
        <bgColor indexed="64"/>
      </patternFill>
    </fill>
    <fill>
      <patternFill patternType="solid">
        <fgColor indexed="12"/>
        <bgColor indexed="64"/>
      </patternFill>
    </fill>
    <fill>
      <patternFill patternType="solid">
        <fgColor indexed="13"/>
        <bgColor indexed="64"/>
      </patternFill>
    </fill>
    <fill>
      <patternFill patternType="solid">
        <fgColor indexed="48"/>
        <bgColor indexed="64"/>
      </patternFill>
    </fill>
    <fill>
      <patternFill patternType="solid">
        <fgColor indexed="31"/>
        <bgColor indexed="64"/>
      </patternFill>
    </fill>
    <fill>
      <patternFill patternType="solid">
        <fgColor theme="0"/>
        <bgColor indexed="64"/>
      </patternFill>
    </fill>
    <fill>
      <patternFill patternType="solid">
        <fgColor rgb="FFCCFFCC"/>
        <bgColor indexed="64"/>
      </patternFill>
    </fill>
  </fills>
  <borders count="98">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s>
  <cellStyleXfs count="41">
    <xf numFmtId="0" fontId="0" fillId="0" borderId="0"/>
    <xf numFmtId="9" fontId="12" fillId="0" borderId="0"/>
    <xf numFmtId="164" fontId="13" fillId="0" borderId="0" applyFont="0" applyFill="0" applyBorder="0" applyAlignment="0" applyProtection="0"/>
    <xf numFmtId="166" fontId="13" fillId="0" borderId="0" applyFont="0" applyFill="0" applyBorder="0" applyAlignment="0" applyProtection="0"/>
    <xf numFmtId="167" fontId="13" fillId="0" borderId="0" applyFont="0" applyFill="0" applyBorder="0" applyAlignment="0" applyProtection="0"/>
    <xf numFmtId="168" fontId="13" fillId="0" borderId="0" applyFont="0" applyFill="0" applyBorder="0" applyAlignment="0" applyProtection="0"/>
    <xf numFmtId="0" fontId="14"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5" fontId="1" fillId="0" borderId="0" applyFont="0" applyFill="0" applyBorder="0" applyAlignment="0" applyProtection="0"/>
    <xf numFmtId="170" fontId="15" fillId="0" borderId="1">
      <alignment horizontal="right"/>
    </xf>
    <xf numFmtId="0" fontId="5" fillId="0" borderId="2" applyNumberFormat="0" applyAlignment="0" applyProtection="0">
      <alignment horizontal="left" vertical="center"/>
    </xf>
    <xf numFmtId="0" fontId="5" fillId="0" borderId="3">
      <alignment horizontal="left" vertical="center"/>
    </xf>
    <xf numFmtId="0" fontId="16" fillId="0" borderId="0" applyNumberFormat="0" applyFill="0" applyBorder="0" applyAlignment="0" applyProtection="0">
      <alignment vertical="top"/>
      <protection locked="0"/>
    </xf>
    <xf numFmtId="37" fontId="17" fillId="0" borderId="0"/>
    <xf numFmtId="171" fontId="13" fillId="0" borderId="0"/>
    <xf numFmtId="0" fontId="24" fillId="0" borderId="0"/>
    <xf numFmtId="0" fontId="1" fillId="0" borderId="0"/>
    <xf numFmtId="0" fontId="8" fillId="0" borderId="0"/>
    <xf numFmtId="0" fontId="57" fillId="0" borderId="0"/>
    <xf numFmtId="0" fontId="13" fillId="0" borderId="0"/>
    <xf numFmtId="0" fontId="13" fillId="0" borderId="0"/>
    <xf numFmtId="0" fontId="13" fillId="0" borderId="0"/>
    <xf numFmtId="0" fontId="8" fillId="0" borderId="0"/>
    <xf numFmtId="0" fontId="13" fillId="0" borderId="0"/>
    <xf numFmtId="0" fontId="18" fillId="0" borderId="0" applyFont="0"/>
    <xf numFmtId="0" fontId="19" fillId="0" borderId="0" applyNumberFormat="0" applyFill="0" applyBorder="0" applyAlignment="0" applyProtection="0">
      <alignment vertical="top"/>
      <protection locked="0"/>
    </xf>
    <xf numFmtId="0" fontId="20" fillId="0" borderId="0"/>
    <xf numFmtId="0" fontId="24" fillId="0" borderId="0"/>
    <xf numFmtId="165" fontId="24" fillId="0" borderId="0" applyFont="0" applyFill="0" applyBorder="0" applyAlignment="0" applyProtection="0"/>
    <xf numFmtId="0" fontId="24" fillId="0" borderId="0"/>
    <xf numFmtId="0" fontId="24" fillId="0" borderId="0"/>
    <xf numFmtId="0" fontId="24" fillId="0" borderId="0"/>
    <xf numFmtId="0" fontId="1" fillId="0" borderId="0"/>
    <xf numFmtId="0" fontId="103" fillId="0" borderId="0" applyNumberFormat="0" applyFill="0" applyBorder="0" applyAlignment="0" applyProtection="0"/>
  </cellStyleXfs>
  <cellXfs count="1146">
    <xf numFmtId="0" fontId="0" fillId="0" borderId="0" xfId="0"/>
    <xf numFmtId="0" fontId="0" fillId="0" borderId="0" xfId="0" applyAlignment="1">
      <alignment vertical="center"/>
    </xf>
    <xf numFmtId="0" fontId="4"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9" fillId="0" borderId="0" xfId="0" applyFont="1" applyAlignment="1">
      <alignment horizontal="center" vertical="center"/>
    </xf>
    <xf numFmtId="0" fontId="8" fillId="0" borderId="0" xfId="0" applyFont="1" applyAlignment="1">
      <alignment horizontal="justify" vertical="center"/>
    </xf>
    <xf numFmtId="0" fontId="9" fillId="0" borderId="0" xfId="0" applyFont="1" applyAlignment="1">
      <alignment horizontal="justify" vertical="center"/>
    </xf>
    <xf numFmtId="0" fontId="8" fillId="0" borderId="0" xfId="0" applyFont="1" applyAlignment="1">
      <alignment horizontal="left" vertical="center"/>
    </xf>
    <xf numFmtId="0" fontId="11" fillId="0" borderId="0" xfId="0" applyFont="1" applyAlignment="1">
      <alignment vertical="center"/>
    </xf>
    <xf numFmtId="0" fontId="8" fillId="0" borderId="0" xfId="24" applyAlignment="1">
      <alignment vertical="center"/>
    </xf>
    <xf numFmtId="0" fontId="8" fillId="0" borderId="0" xfId="29" applyAlignment="1" applyProtection="1">
      <alignment vertical="center"/>
      <protection hidden="1"/>
    </xf>
    <xf numFmtId="0" fontId="8" fillId="0" borderId="0" xfId="29" applyAlignment="1" applyProtection="1">
      <alignment horizontal="left" vertical="center" indent="1"/>
      <protection hidden="1"/>
    </xf>
    <xf numFmtId="0" fontId="9" fillId="0" borderId="0" xfId="29" applyFont="1" applyAlignment="1" applyProtection="1">
      <alignment vertical="center"/>
      <protection hidden="1"/>
    </xf>
    <xf numFmtId="0" fontId="9" fillId="0" borderId="0" xfId="0" applyFont="1" applyAlignment="1">
      <alignment vertical="center"/>
    </xf>
    <xf numFmtId="0" fontId="9" fillId="0" borderId="0" xfId="24" applyFont="1" applyAlignment="1" applyProtection="1">
      <alignment horizontal="left" vertical="center" indent="1"/>
      <protection hidden="1"/>
    </xf>
    <xf numFmtId="0" fontId="8" fillId="0" borderId="0" xfId="29" applyAlignment="1" applyProtection="1">
      <alignment horizontal="left" vertical="center"/>
      <protection hidden="1"/>
    </xf>
    <xf numFmtId="0" fontId="8" fillId="0" borderId="0" xfId="0" applyFont="1" applyAlignment="1">
      <alignment horizontal="left" vertical="center" indent="1"/>
    </xf>
    <xf numFmtId="0" fontId="8" fillId="0" borderId="4" xfId="0" applyFont="1" applyBorder="1" applyAlignment="1">
      <alignment vertical="center"/>
    </xf>
    <xf numFmtId="0" fontId="9" fillId="0" borderId="4" xfId="0" applyFont="1" applyBorder="1" applyAlignment="1">
      <alignment horizontal="right"/>
    </xf>
    <xf numFmtId="0" fontId="9" fillId="0" borderId="0" xfId="0" applyFont="1" applyAlignment="1">
      <alignment horizontal="left" vertical="center"/>
    </xf>
    <xf numFmtId="0" fontId="9" fillId="0" borderId="0" xfId="0" applyFont="1" applyAlignment="1">
      <alignment horizontal="left" vertical="center" indent="1"/>
    </xf>
    <xf numFmtId="0" fontId="9" fillId="0" borderId="0" xfId="0" applyFont="1" applyAlignment="1">
      <alignment horizontal="right" vertical="center" indent="1"/>
    </xf>
    <xf numFmtId="0" fontId="9" fillId="0" borderId="4" xfId="0" applyFont="1" applyBorder="1" applyAlignment="1" applyProtection="1">
      <alignment vertical="center"/>
      <protection hidden="1"/>
    </xf>
    <xf numFmtId="0" fontId="8" fillId="0" borderId="4" xfId="0" applyFont="1" applyBorder="1" applyAlignment="1" applyProtection="1">
      <alignment vertical="center"/>
      <protection hidden="1"/>
    </xf>
    <xf numFmtId="0" fontId="9" fillId="0" borderId="4" xfId="0" applyFont="1" applyBorder="1" applyAlignment="1" applyProtection="1">
      <alignment horizontal="right"/>
      <protection hidden="1"/>
    </xf>
    <xf numFmtId="0" fontId="0" fillId="0" borderId="0" xfId="0" applyAlignment="1" applyProtection="1">
      <alignment vertical="center"/>
      <protection hidden="1"/>
    </xf>
    <xf numFmtId="0" fontId="0" fillId="0" borderId="0" xfId="0" applyProtection="1">
      <protection hidden="1"/>
    </xf>
    <xf numFmtId="0" fontId="2" fillId="0" borderId="0" xfId="0" applyFont="1" applyAlignment="1" applyProtection="1">
      <alignment vertical="center"/>
      <protection hidden="1"/>
    </xf>
    <xf numFmtId="0" fontId="11" fillId="0" borderId="0" xfId="0" applyFont="1" applyAlignment="1" applyProtection="1">
      <alignment vertical="center"/>
      <protection hidden="1"/>
    </xf>
    <xf numFmtId="0" fontId="9" fillId="0" borderId="0" xfId="0" applyFont="1" applyAlignment="1" applyProtection="1">
      <alignment horizontal="center" vertical="center"/>
      <protection hidden="1"/>
    </xf>
    <xf numFmtId="0" fontId="8" fillId="0" borderId="0" xfId="0" applyFont="1" applyAlignment="1" applyProtection="1">
      <alignment vertical="center"/>
      <protection hidden="1"/>
    </xf>
    <xf numFmtId="0" fontId="8" fillId="0" borderId="0" xfId="24" applyAlignment="1" applyProtection="1">
      <alignment vertical="center"/>
      <protection hidden="1"/>
    </xf>
    <xf numFmtId="0" fontId="3" fillId="0" borderId="0" xfId="0" applyFont="1" applyAlignment="1" applyProtection="1">
      <alignment vertical="center"/>
      <protection hidden="1"/>
    </xf>
    <xf numFmtId="0" fontId="8" fillId="0" borderId="0" xfId="0" applyFont="1" applyAlignment="1" applyProtection="1">
      <alignment horizontal="justify" vertical="center"/>
      <protection hidden="1"/>
    </xf>
    <xf numFmtId="0" fontId="9" fillId="0" borderId="0" xfId="0" applyFont="1" applyAlignment="1" applyProtection="1">
      <alignment vertical="center"/>
      <protection hidden="1"/>
    </xf>
    <xf numFmtId="0" fontId="4" fillId="0" borderId="0" xfId="0" applyFont="1" applyAlignment="1" applyProtection="1">
      <alignment vertical="center"/>
      <protection hidden="1"/>
    </xf>
    <xf numFmtId="0" fontId="9" fillId="0" borderId="0" xfId="0" applyFont="1" applyAlignment="1" applyProtection="1">
      <alignment horizontal="justify"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right" vertical="center" indent="1"/>
      <protection hidden="1"/>
    </xf>
    <xf numFmtId="0" fontId="8" fillId="0" borderId="0" xfId="0" applyFont="1" applyAlignment="1" applyProtection="1">
      <alignment horizontal="left" vertical="center"/>
      <protection hidden="1"/>
    </xf>
    <xf numFmtId="0" fontId="9" fillId="0" borderId="0" xfId="0"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9" fillId="0" borderId="4" xfId="0" applyFont="1" applyBorder="1" applyAlignment="1" applyProtection="1">
      <alignment horizontal="right" vertical="center"/>
      <protection hidden="1"/>
    </xf>
    <xf numFmtId="0" fontId="4" fillId="0" borderId="5" xfId="0" applyFont="1" applyBorder="1" applyAlignment="1" applyProtection="1">
      <alignment horizontal="center" vertical="center"/>
      <protection hidden="1"/>
    </xf>
    <xf numFmtId="0" fontId="8" fillId="0" borderId="0" xfId="0" applyFont="1" applyAlignment="1" applyProtection="1">
      <alignment horizontal="right" vertical="center"/>
      <protection hidden="1"/>
    </xf>
    <xf numFmtId="0" fontId="21" fillId="0" borderId="6" xfId="0" applyFont="1" applyBorder="1" applyAlignment="1" applyProtection="1">
      <alignment horizontal="center" vertical="center" wrapText="1"/>
      <protection hidden="1"/>
    </xf>
    <xf numFmtId="0" fontId="8" fillId="0" borderId="6" xfId="0" applyFont="1" applyBorder="1" applyAlignment="1" applyProtection="1">
      <alignment horizontal="center" vertical="center" wrapText="1"/>
      <protection hidden="1"/>
    </xf>
    <xf numFmtId="0" fontId="8" fillId="0" borderId="6" xfId="0" applyFont="1" applyBorder="1" applyAlignment="1" applyProtection="1">
      <alignment horizontal="justify" vertical="center" wrapText="1"/>
      <protection hidden="1"/>
    </xf>
    <xf numFmtId="0" fontId="8" fillId="0" borderId="7" xfId="0" applyFont="1" applyBorder="1" applyAlignment="1" applyProtection="1">
      <alignment horizontal="center" vertical="center" wrapText="1"/>
      <protection hidden="1"/>
    </xf>
    <xf numFmtId="0" fontId="23" fillId="0" borderId="0" xfId="0" applyFont="1" applyAlignment="1" applyProtection="1">
      <alignment vertical="center"/>
      <protection hidden="1"/>
    </xf>
    <xf numFmtId="0" fontId="23" fillId="0" borderId="0" xfId="0" applyFont="1" applyProtection="1">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center" vertical="top"/>
      <protection hidden="1"/>
    </xf>
    <xf numFmtId="0" fontId="9" fillId="0" borderId="0" xfId="0" applyFont="1" applyAlignment="1" applyProtection="1">
      <alignment horizontal="right" vertical="center"/>
      <protection hidden="1"/>
    </xf>
    <xf numFmtId="0" fontId="24" fillId="0" borderId="0" xfId="0" applyFont="1" applyAlignment="1" applyProtection="1">
      <alignment vertical="center"/>
      <protection hidden="1"/>
    </xf>
    <xf numFmtId="0" fontId="8" fillId="0" borderId="0" xfId="0" applyFont="1" applyAlignment="1" applyProtection="1">
      <alignment horizontal="center" vertical="center" wrapText="1"/>
      <protection hidden="1"/>
    </xf>
    <xf numFmtId="0" fontId="8" fillId="0" borderId="0" xfId="0" applyFont="1" applyAlignment="1" applyProtection="1">
      <alignment vertical="top"/>
      <protection hidden="1"/>
    </xf>
    <xf numFmtId="0" fontId="25" fillId="0" borderId="0" xfId="0" applyFont="1" applyAlignment="1" applyProtection="1">
      <alignment vertical="center"/>
      <protection hidden="1"/>
    </xf>
    <xf numFmtId="173" fontId="9" fillId="0" borderId="0" xfId="0" applyNumberFormat="1" applyFont="1" applyAlignment="1" applyProtection="1">
      <alignment horizontal="left" vertical="center" indent="1"/>
      <protection hidden="1"/>
    </xf>
    <xf numFmtId="0" fontId="9" fillId="0" borderId="0" xfId="0" applyFont="1" applyAlignment="1" applyProtection="1">
      <alignment horizontal="right"/>
      <protection hidden="1"/>
    </xf>
    <xf numFmtId="0" fontId="10" fillId="0" borderId="0" xfId="0" applyFont="1" applyAlignment="1" applyProtection="1">
      <alignment horizontal="center" vertical="center" wrapText="1"/>
      <protection hidden="1"/>
    </xf>
    <xf numFmtId="0" fontId="1" fillId="0" borderId="0" xfId="0" applyFont="1" applyProtection="1">
      <protection hidden="1"/>
    </xf>
    <xf numFmtId="0" fontId="1" fillId="0" borderId="0" xfId="0" applyFont="1" applyAlignment="1" applyProtection="1">
      <alignment vertical="center"/>
      <protection hidden="1"/>
    </xf>
    <xf numFmtId="0" fontId="8" fillId="2" borderId="6" xfId="0" applyFont="1" applyFill="1" applyBorder="1" applyAlignment="1" applyProtection="1">
      <alignment horizontal="center" vertical="center" wrapText="1"/>
      <protection locked="0"/>
    </xf>
    <xf numFmtId="0" fontId="4" fillId="0" borderId="5" xfId="0" quotePrefix="1" applyFont="1" applyBorder="1" applyAlignment="1" applyProtection="1">
      <alignment horizontal="center" vertical="center"/>
      <protection hidden="1"/>
    </xf>
    <xf numFmtId="0" fontId="4" fillId="2" borderId="5" xfId="0" applyFont="1" applyFill="1" applyBorder="1" applyAlignment="1" applyProtection="1">
      <alignment horizontal="justify" vertical="center"/>
      <protection locked="0"/>
    </xf>
    <xf numFmtId="0" fontId="4" fillId="2" borderId="5" xfId="0" applyFont="1" applyFill="1" applyBorder="1" applyAlignment="1" applyProtection="1">
      <alignment vertical="center"/>
      <protection locked="0"/>
    </xf>
    <xf numFmtId="0" fontId="8" fillId="2" borderId="5" xfId="0" applyFont="1" applyFill="1" applyBorder="1" applyAlignment="1" applyProtection="1">
      <alignment vertical="center"/>
      <protection locked="0"/>
    </xf>
    <xf numFmtId="0" fontId="4" fillId="2" borderId="10" xfId="0" applyFont="1" applyFill="1" applyBorder="1" applyAlignment="1" applyProtection="1">
      <alignment horizontal="left" vertical="center"/>
      <protection locked="0"/>
    </xf>
    <xf numFmtId="0" fontId="4" fillId="2" borderId="11" xfId="0" applyFont="1" applyFill="1" applyBorder="1" applyAlignment="1" applyProtection="1">
      <alignment horizontal="left" vertical="center"/>
      <protection locked="0"/>
    </xf>
    <xf numFmtId="0" fontId="4" fillId="2" borderId="11" xfId="0" applyFont="1" applyFill="1" applyBorder="1" applyAlignment="1" applyProtection="1">
      <alignment horizontal="justify" vertical="center"/>
      <protection locked="0"/>
    </xf>
    <xf numFmtId="0" fontId="4" fillId="2" borderId="12" xfId="0" applyFont="1" applyFill="1" applyBorder="1" applyAlignment="1" applyProtection="1">
      <alignment horizontal="justify" vertical="center"/>
      <protection locked="0"/>
    </xf>
    <xf numFmtId="0" fontId="8" fillId="2" borderId="6" xfId="0" applyFont="1" applyFill="1" applyBorder="1" applyAlignment="1" applyProtection="1">
      <alignment vertical="center" wrapText="1"/>
      <protection locked="0"/>
    </xf>
    <xf numFmtId="0" fontId="8" fillId="2" borderId="7" xfId="0" applyFont="1" applyFill="1" applyBorder="1" applyAlignment="1" applyProtection="1">
      <alignment vertical="center" wrapText="1"/>
      <protection locked="0"/>
    </xf>
    <xf numFmtId="0" fontId="8" fillId="2" borderId="6" xfId="0" applyFont="1" applyFill="1" applyBorder="1" applyAlignment="1" applyProtection="1">
      <alignment horizontal="left" vertical="center" wrapText="1"/>
      <protection locked="0"/>
    </xf>
    <xf numFmtId="0" fontId="0" fillId="0" borderId="4" xfId="0" applyBorder="1" applyAlignment="1" applyProtection="1">
      <alignment vertical="center"/>
      <protection hidden="1"/>
    </xf>
    <xf numFmtId="0" fontId="0" fillId="0" borderId="4" xfId="0" applyBorder="1" applyProtection="1">
      <protection hidden="1"/>
    </xf>
    <xf numFmtId="172" fontId="8" fillId="0" borderId="0" xfId="0" applyNumberFormat="1" applyFont="1" applyAlignment="1" applyProtection="1">
      <alignment horizontal="center"/>
      <protection hidden="1"/>
    </xf>
    <xf numFmtId="0" fontId="8" fillId="0" borderId="0" xfId="0" applyFont="1" applyAlignment="1" applyProtection="1">
      <alignment horizontal="left"/>
      <protection hidden="1"/>
    </xf>
    <xf numFmtId="0" fontId="8" fillId="0" borderId="6" xfId="0" applyFont="1" applyBorder="1" applyAlignment="1" applyProtection="1">
      <alignment horizontal="left" vertical="center" wrapText="1"/>
      <protection hidden="1"/>
    </xf>
    <xf numFmtId="0" fontId="8" fillId="0" borderId="6" xfId="0" applyFont="1" applyBorder="1" applyAlignment="1" applyProtection="1">
      <alignment horizontal="center" vertical="top" wrapText="1"/>
      <protection hidden="1"/>
    </xf>
    <xf numFmtId="0" fontId="8" fillId="0" borderId="14" xfId="0" applyFont="1" applyBorder="1" applyAlignment="1" applyProtection="1">
      <alignment horizontal="left" vertical="center" wrapText="1"/>
      <protection hidden="1"/>
    </xf>
    <xf numFmtId="0" fontId="8" fillId="0" borderId="0" xfId="0" applyFont="1" applyAlignment="1" applyProtection="1">
      <alignment horizontal="left" vertical="center" wrapText="1"/>
      <protection hidden="1"/>
    </xf>
    <xf numFmtId="0" fontId="8" fillId="0" borderId="0" xfId="0" applyFont="1" applyAlignment="1" applyProtection="1">
      <alignment horizontal="center" vertical="top" wrapText="1"/>
      <protection hidden="1"/>
    </xf>
    <xf numFmtId="0" fontId="9" fillId="0" borderId="0" xfId="0" applyFont="1" applyAlignment="1" applyProtection="1">
      <alignment horizontal="left"/>
      <protection hidden="1"/>
    </xf>
    <xf numFmtId="0" fontId="8" fillId="0" borderId="0" xfId="0" applyFont="1" applyAlignment="1" applyProtection="1">
      <alignment horizontal="center"/>
      <protection hidden="1"/>
    </xf>
    <xf numFmtId="0" fontId="8" fillId="0" borderId="0" xfId="0" applyFont="1" applyAlignment="1" applyProtection="1">
      <alignment vertical="center" wrapText="1"/>
      <protection hidden="1"/>
    </xf>
    <xf numFmtId="0" fontId="8" fillId="0" borderId="0" xfId="0" applyFont="1" applyAlignment="1" applyProtection="1">
      <alignment horizontal="justify"/>
      <protection hidden="1"/>
    </xf>
    <xf numFmtId="0" fontId="8" fillId="0" borderId="0" xfId="0" applyFont="1" applyAlignment="1" applyProtection="1">
      <alignment vertical="top" wrapText="1"/>
      <protection hidden="1"/>
    </xf>
    <xf numFmtId="0" fontId="8" fillId="2" borderId="6" xfId="0" applyFont="1" applyFill="1" applyBorder="1" applyAlignment="1" applyProtection="1">
      <alignment horizontal="center" vertical="top" wrapText="1"/>
      <protection locked="0"/>
    </xf>
    <xf numFmtId="0" fontId="0" fillId="0" borderId="0" xfId="0" applyAlignment="1" applyProtection="1">
      <alignment horizontal="right" vertical="center"/>
      <protection hidden="1"/>
    </xf>
    <xf numFmtId="0" fontId="24" fillId="0" borderId="0" xfId="28" applyFont="1" applyAlignment="1" applyProtection="1">
      <alignment vertical="center"/>
      <protection hidden="1"/>
    </xf>
    <xf numFmtId="0" fontId="27" fillId="0" borderId="0" xfId="28" applyFont="1" applyAlignment="1" applyProtection="1">
      <alignment vertical="center"/>
      <protection hidden="1"/>
    </xf>
    <xf numFmtId="0" fontId="27" fillId="0" borderId="0" xfId="28" applyFont="1" applyProtection="1">
      <protection hidden="1"/>
    </xf>
    <xf numFmtId="0" fontId="13" fillId="0" borderId="0" xfId="28" applyProtection="1">
      <protection hidden="1"/>
    </xf>
    <xf numFmtId="0" fontId="4" fillId="0" borderId="0" xfId="28" applyFont="1" applyAlignment="1" applyProtection="1">
      <alignment vertical="center"/>
      <protection hidden="1"/>
    </xf>
    <xf numFmtId="0" fontId="4" fillId="0" borderId="4" xfId="28" applyFont="1" applyBorder="1" applyAlignment="1" applyProtection="1">
      <alignment vertical="center"/>
      <protection hidden="1"/>
    </xf>
    <xf numFmtId="0" fontId="13" fillId="0" borderId="0" xfId="28" applyAlignment="1" applyProtection="1">
      <alignment vertical="center"/>
      <protection hidden="1"/>
    </xf>
    <xf numFmtId="0" fontId="28" fillId="0" borderId="0" xfId="28" applyFont="1" applyAlignment="1" applyProtection="1">
      <alignment vertical="center"/>
      <protection hidden="1"/>
    </xf>
    <xf numFmtId="0" fontId="4" fillId="0" borderId="16" xfId="28" applyFont="1" applyBorder="1" applyAlignment="1" applyProtection="1">
      <alignment vertical="center"/>
      <protection hidden="1"/>
    </xf>
    <xf numFmtId="0" fontId="8" fillId="0" borderId="17" xfId="0" applyFont="1" applyBorder="1" applyAlignment="1" applyProtection="1">
      <alignment horizontal="center" vertical="center" wrapText="1"/>
      <protection hidden="1"/>
    </xf>
    <xf numFmtId="0" fontId="29" fillId="0" borderId="0" xfId="28" applyFont="1" applyAlignment="1" applyProtection="1">
      <alignment vertical="center"/>
      <protection hidden="1"/>
    </xf>
    <xf numFmtId="0" fontId="30" fillId="0" borderId="0" xfId="28" applyFont="1"/>
    <xf numFmtId="0" fontId="29" fillId="0" borderId="0" xfId="28" applyFont="1" applyProtection="1">
      <protection hidden="1"/>
    </xf>
    <xf numFmtId="0" fontId="30" fillId="0" borderId="0" xfId="28" applyFont="1" applyProtection="1">
      <protection hidden="1"/>
    </xf>
    <xf numFmtId="0" fontId="8" fillId="2" borderId="18" xfId="0" applyFont="1" applyFill="1" applyBorder="1" applyAlignment="1" applyProtection="1">
      <alignment vertical="top" wrapText="1"/>
      <protection locked="0"/>
    </xf>
    <xf numFmtId="0" fontId="8" fillId="2" borderId="19" xfId="0" applyFont="1" applyFill="1" applyBorder="1" applyAlignment="1" applyProtection="1">
      <alignment vertical="top" wrapText="1"/>
      <protection locked="0"/>
    </xf>
    <xf numFmtId="0" fontId="8" fillId="0" borderId="20" xfId="0" applyFont="1" applyBorder="1" applyAlignment="1" applyProtection="1">
      <alignment horizontal="center" vertical="center" wrapText="1"/>
      <protection hidden="1"/>
    </xf>
    <xf numFmtId="0" fontId="8" fillId="0" borderId="21" xfId="0" applyFont="1" applyBorder="1" applyAlignment="1" applyProtection="1">
      <alignment vertical="center" wrapText="1"/>
      <protection hidden="1"/>
    </xf>
    <xf numFmtId="0" fontId="8" fillId="0" borderId="22" xfId="0" applyFont="1" applyBorder="1" applyAlignment="1" applyProtection="1">
      <alignment horizontal="center" vertical="top" wrapText="1"/>
      <protection hidden="1"/>
    </xf>
    <xf numFmtId="0" fontId="8" fillId="2" borderId="22" xfId="0" applyFont="1" applyFill="1" applyBorder="1" applyAlignment="1" applyProtection="1">
      <alignment vertical="top" wrapText="1"/>
      <protection locked="0"/>
    </xf>
    <xf numFmtId="0" fontId="8" fillId="0" borderId="18" xfId="0" applyFont="1" applyBorder="1" applyAlignment="1" applyProtection="1">
      <alignment horizontal="center" vertical="top" wrapText="1"/>
      <protection hidden="1"/>
    </xf>
    <xf numFmtId="0" fontId="9" fillId="0" borderId="0" xfId="29" applyFont="1" applyAlignment="1" applyProtection="1">
      <alignment vertical="top"/>
      <protection hidden="1"/>
    </xf>
    <xf numFmtId="0" fontId="4" fillId="0" borderId="0" xfId="0" applyFont="1" applyAlignment="1" applyProtection="1">
      <alignment horizontal="center" vertical="center"/>
      <protection hidden="1"/>
    </xf>
    <xf numFmtId="0" fontId="9" fillId="0" borderId="0" xfId="29" applyFont="1" applyAlignment="1" applyProtection="1">
      <alignment horizontal="left" vertical="center"/>
      <protection hidden="1"/>
    </xf>
    <xf numFmtId="0" fontId="7" fillId="0" borderId="0" xfId="0" applyFont="1" applyAlignment="1" applyProtection="1">
      <alignment vertical="center"/>
      <protection hidden="1"/>
    </xf>
    <xf numFmtId="0" fontId="4" fillId="0" borderId="24"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12" xfId="0" applyFont="1" applyBorder="1" applyAlignment="1" applyProtection="1">
      <alignment horizontal="center" vertical="center"/>
      <protection hidden="1"/>
    </xf>
    <xf numFmtId="0" fontId="4" fillId="0" borderId="11" xfId="0" quotePrefix="1" applyFont="1" applyBorder="1" applyAlignment="1" applyProtection="1">
      <alignment horizontal="center" vertical="center"/>
      <protection hidden="1"/>
    </xf>
    <xf numFmtId="0" fontId="4" fillId="2" borderId="25" xfId="0" applyFont="1" applyFill="1" applyBorder="1" applyAlignment="1" applyProtection="1">
      <alignment horizontal="justify" vertical="center"/>
      <protection locked="0"/>
    </xf>
    <xf numFmtId="0" fontId="4" fillId="2" borderId="25" xfId="0" applyFont="1" applyFill="1" applyBorder="1" applyAlignment="1" applyProtection="1">
      <alignment vertical="center"/>
      <protection locked="0"/>
    </xf>
    <xf numFmtId="0" fontId="8" fillId="2" borderId="25" xfId="0" applyFont="1" applyFill="1" applyBorder="1" applyAlignment="1" applyProtection="1">
      <alignment vertical="center"/>
      <protection locked="0"/>
    </xf>
    <xf numFmtId="0" fontId="34" fillId="0" borderId="0" xfId="0" applyFont="1" applyAlignment="1" applyProtection="1">
      <alignment vertical="center"/>
      <protection hidden="1"/>
    </xf>
    <xf numFmtId="0" fontId="34" fillId="0" borderId="0" xfId="0" applyFont="1" applyAlignment="1" applyProtection="1">
      <alignment horizontal="center"/>
      <protection hidden="1"/>
    </xf>
    <xf numFmtId="0" fontId="34" fillId="0" borderId="0" xfId="0" applyFont="1" applyAlignment="1" applyProtection="1">
      <alignment horizontal="center" vertical="center"/>
      <protection hidden="1"/>
    </xf>
    <xf numFmtId="0" fontId="34" fillId="0" borderId="0" xfId="0" applyFont="1" applyProtection="1">
      <protection hidden="1"/>
    </xf>
    <xf numFmtId="0" fontId="38" fillId="0" borderId="0" xfId="0" applyFont="1" applyAlignment="1" applyProtection="1">
      <alignment vertical="center"/>
      <protection hidden="1"/>
    </xf>
    <xf numFmtId="0" fontId="39" fillId="0" borderId="0" xfId="0" applyFont="1" applyAlignment="1" applyProtection="1">
      <alignment vertical="center"/>
      <protection hidden="1"/>
    </xf>
    <xf numFmtId="0" fontId="31" fillId="0" borderId="0" xfId="24" applyFont="1" applyAlignment="1" applyProtection="1">
      <alignment horizontal="left" vertical="center" indent="1"/>
      <protection hidden="1"/>
    </xf>
    <xf numFmtId="0" fontId="33" fillId="0" borderId="0" xfId="0" applyFont="1" applyAlignment="1" applyProtection="1">
      <alignment vertical="center"/>
      <protection hidden="1"/>
    </xf>
    <xf numFmtId="0" fontId="6" fillId="0" borderId="0" xfId="0" applyFont="1" applyAlignment="1" applyProtection="1">
      <alignment horizontal="center" vertical="center"/>
      <protection hidden="1"/>
    </xf>
    <xf numFmtId="0" fontId="40" fillId="0" borderId="0" xfId="0" applyFont="1" applyAlignment="1" applyProtection="1">
      <alignment horizontal="center" vertical="center"/>
      <protection hidden="1"/>
    </xf>
    <xf numFmtId="0" fontId="41" fillId="0" borderId="0" xfId="0" applyFont="1" applyAlignment="1" applyProtection="1">
      <alignment horizontal="center" vertical="center"/>
      <protection hidden="1"/>
    </xf>
    <xf numFmtId="0" fontId="6" fillId="0" borderId="0" xfId="0" applyFont="1" applyAlignment="1" applyProtection="1">
      <alignment horizontal="center" vertical="center" wrapText="1"/>
      <protection hidden="1"/>
    </xf>
    <xf numFmtId="0" fontId="6" fillId="0" borderId="6" xfId="0" applyFont="1" applyBorder="1" applyAlignment="1" applyProtection="1">
      <alignment horizontal="center" vertical="center" wrapText="1"/>
      <protection hidden="1"/>
    </xf>
    <xf numFmtId="0" fontId="36" fillId="0" borderId="0" xfId="29" applyFont="1" applyAlignment="1" applyProtection="1">
      <alignment vertical="center"/>
      <protection hidden="1"/>
    </xf>
    <xf numFmtId="0" fontId="35" fillId="0" borderId="0" xfId="0" applyFont="1" applyAlignment="1" applyProtection="1">
      <alignment horizontal="center" vertical="center"/>
      <protection hidden="1"/>
    </xf>
    <xf numFmtId="0" fontId="4" fillId="0" borderId="0" xfId="0" applyFont="1" applyProtection="1">
      <protection hidden="1"/>
    </xf>
    <xf numFmtId="0" fontId="8" fillId="0" borderId="0" xfId="29" applyAlignment="1" applyProtection="1">
      <alignment horizontal="justify" vertical="center"/>
      <protection hidden="1"/>
    </xf>
    <xf numFmtId="0" fontId="0" fillId="0" borderId="0" xfId="0" applyAlignment="1" applyProtection="1">
      <alignment horizontal="justify" vertical="center"/>
      <protection hidden="1"/>
    </xf>
    <xf numFmtId="0" fontId="8" fillId="0" borderId="0" xfId="24" applyAlignment="1" applyProtection="1">
      <alignment horizontal="justify" vertical="center"/>
      <protection hidden="1"/>
    </xf>
    <xf numFmtId="0" fontId="0" fillId="0" borderId="0" xfId="0" applyAlignment="1" applyProtection="1">
      <alignment horizontal="justify"/>
      <protection hidden="1"/>
    </xf>
    <xf numFmtId="0" fontId="6" fillId="2" borderId="6" xfId="0" applyFont="1" applyFill="1" applyBorder="1" applyAlignment="1" applyProtection="1">
      <alignment horizontal="center" vertical="center"/>
      <protection locked="0"/>
    </xf>
    <xf numFmtId="0" fontId="9" fillId="2" borderId="18" xfId="0" applyFont="1" applyFill="1" applyBorder="1" applyAlignment="1" applyProtection="1">
      <alignment horizontal="center" vertical="center"/>
      <protection locked="0"/>
    </xf>
    <xf numFmtId="0" fontId="9" fillId="2" borderId="19" xfId="0" applyFont="1" applyFill="1" applyBorder="1" applyAlignment="1" applyProtection="1">
      <alignment horizontal="center" vertical="center"/>
      <protection locked="0"/>
    </xf>
    <xf numFmtId="0" fontId="9" fillId="2" borderId="22" xfId="0" applyFont="1" applyFill="1" applyBorder="1" applyAlignment="1" applyProtection="1">
      <alignment horizontal="center" vertical="center"/>
      <protection locked="0"/>
    </xf>
    <xf numFmtId="0" fontId="8" fillId="2" borderId="26" xfId="0" applyFont="1" applyFill="1" applyBorder="1" applyAlignment="1" applyProtection="1">
      <alignment vertical="top" wrapText="1"/>
      <protection locked="0"/>
    </xf>
    <xf numFmtId="0" fontId="8" fillId="0" borderId="16" xfId="0" applyFont="1" applyBorder="1" applyAlignment="1" applyProtection="1">
      <alignment vertical="center"/>
      <protection hidden="1"/>
    </xf>
    <xf numFmtId="0" fontId="9" fillId="2" borderId="22" xfId="0" applyFont="1" applyFill="1" applyBorder="1" applyAlignment="1" applyProtection="1">
      <alignment horizontal="center" vertical="center" wrapText="1"/>
      <protection locked="0"/>
    </xf>
    <xf numFmtId="0" fontId="9" fillId="2" borderId="18" xfId="0" applyFont="1" applyFill="1" applyBorder="1" applyAlignment="1" applyProtection="1">
      <alignment horizontal="center" vertical="center" wrapText="1"/>
      <protection locked="0"/>
    </xf>
    <xf numFmtId="0" fontId="9" fillId="2" borderId="19" xfId="0" applyFont="1" applyFill="1" applyBorder="1" applyAlignment="1" applyProtection="1">
      <alignment horizontal="center" vertical="center" wrapText="1"/>
      <protection locked="0"/>
    </xf>
    <xf numFmtId="0" fontId="8" fillId="0" borderId="0" xfId="29" applyAlignment="1" applyProtection="1">
      <alignment vertical="top"/>
      <protection hidden="1"/>
    </xf>
    <xf numFmtId="0" fontId="9" fillId="0" borderId="0" xfId="24" applyFont="1" applyAlignment="1" applyProtection="1">
      <alignment horizontal="left" vertical="center" indent="5"/>
      <protection hidden="1"/>
    </xf>
    <xf numFmtId="0" fontId="1" fillId="0" borderId="0" xfId="0" applyFont="1" applyAlignment="1" applyProtection="1">
      <alignment horizontal="left" vertical="center"/>
      <protection hidden="1"/>
    </xf>
    <xf numFmtId="0" fontId="0" fillId="0" borderId="0" xfId="0" applyAlignment="1" applyProtection="1">
      <alignment horizontal="left" vertical="center"/>
      <protection hidden="1"/>
    </xf>
    <xf numFmtId="0" fontId="24" fillId="2" borderId="6" xfId="0" applyFont="1" applyFill="1" applyBorder="1" applyAlignment="1" applyProtection="1">
      <alignment horizontal="right" vertical="center" wrapText="1"/>
      <protection locked="0"/>
    </xf>
    <xf numFmtId="0" fontId="24" fillId="2" borderId="6" xfId="0" applyFont="1" applyFill="1" applyBorder="1" applyAlignment="1" applyProtection="1">
      <alignment horizontal="center" vertical="center" wrapText="1"/>
      <protection locked="0"/>
    </xf>
    <xf numFmtId="0" fontId="13" fillId="0" borderId="0" xfId="26" applyAlignment="1" applyProtection="1">
      <alignment vertical="center"/>
      <protection hidden="1"/>
    </xf>
    <xf numFmtId="0" fontId="45" fillId="0" borderId="0" xfId="26" applyFont="1" applyAlignment="1" applyProtection="1">
      <alignment vertical="center"/>
      <protection hidden="1"/>
    </xf>
    <xf numFmtId="0" fontId="13" fillId="0" borderId="0" xfId="26" applyProtection="1">
      <protection hidden="1"/>
    </xf>
    <xf numFmtId="0" fontId="45" fillId="0" borderId="0" xfId="26" applyFont="1" applyAlignment="1" applyProtection="1">
      <alignment horizontal="left" vertical="center"/>
      <protection hidden="1"/>
    </xf>
    <xf numFmtId="0" fontId="8" fillId="0" borderId="0" xfId="27" applyFont="1" applyAlignment="1" applyProtection="1">
      <alignment vertical="center"/>
      <protection hidden="1"/>
    </xf>
    <xf numFmtId="0" fontId="8" fillId="3" borderId="16" xfId="27" applyFont="1" applyFill="1" applyBorder="1" applyAlignment="1" applyProtection="1">
      <alignment vertical="center"/>
      <protection hidden="1"/>
    </xf>
    <xf numFmtId="0" fontId="13" fillId="0" borderId="0" xfId="27" applyAlignment="1" applyProtection="1">
      <alignment vertical="center"/>
      <protection hidden="1"/>
    </xf>
    <xf numFmtId="0" fontId="46" fillId="0" borderId="0" xfId="27" applyFont="1" applyAlignment="1" applyProtection="1">
      <alignment vertical="center"/>
      <protection hidden="1"/>
    </xf>
    <xf numFmtId="0" fontId="13" fillId="0" borderId="0" xfId="27" applyProtection="1">
      <protection hidden="1"/>
    </xf>
    <xf numFmtId="0" fontId="8" fillId="3" borderId="0" xfId="27" applyFont="1" applyFill="1" applyAlignment="1" applyProtection="1">
      <alignment vertical="center"/>
      <protection hidden="1"/>
    </xf>
    <xf numFmtId="0" fontId="8" fillId="3" borderId="4" xfId="27" applyFont="1" applyFill="1" applyBorder="1" applyAlignment="1" applyProtection="1">
      <alignment vertical="center"/>
      <protection hidden="1"/>
    </xf>
    <xf numFmtId="0" fontId="8" fillId="4" borderId="0" xfId="27" applyFont="1" applyFill="1" applyAlignment="1" applyProtection="1">
      <alignment vertical="center"/>
      <protection hidden="1"/>
    </xf>
    <xf numFmtId="0" fontId="49" fillId="0" borderId="0" xfId="27" applyFont="1" applyAlignment="1" applyProtection="1">
      <alignment horizontal="justify" vertical="center" wrapText="1"/>
      <protection hidden="1"/>
    </xf>
    <xf numFmtId="0" fontId="8" fillId="0" borderId="0" xfId="27" applyFont="1" applyAlignment="1" applyProtection="1">
      <alignment vertical="center" wrapText="1"/>
      <protection hidden="1"/>
    </xf>
    <xf numFmtId="0" fontId="50" fillId="0" borderId="0" xfId="27" applyFont="1" applyAlignment="1" applyProtection="1">
      <alignment horizontal="center" vertical="center"/>
      <protection hidden="1"/>
    </xf>
    <xf numFmtId="0" fontId="8" fillId="0" borderId="0" xfId="27" applyFont="1" applyAlignment="1" applyProtection="1">
      <alignment horizontal="left" vertical="center"/>
      <protection hidden="1"/>
    </xf>
    <xf numFmtId="0" fontId="13" fillId="0" borderId="0" xfId="27" applyAlignment="1" applyProtection="1">
      <alignment horizontal="center"/>
      <protection hidden="1"/>
    </xf>
    <xf numFmtId="0" fontId="47" fillId="0" borderId="0" xfId="27" applyFont="1" applyAlignment="1" applyProtection="1">
      <alignment horizontal="left" vertical="center" wrapText="1"/>
      <protection hidden="1"/>
    </xf>
    <xf numFmtId="0" fontId="51" fillId="0" borderId="0" xfId="27" applyFont="1" applyAlignment="1" applyProtection="1">
      <alignment horizontal="right" vertical="center"/>
      <protection hidden="1"/>
    </xf>
    <xf numFmtId="0" fontId="50" fillId="0" borderId="0" xfId="27" applyFont="1" applyAlignment="1" applyProtection="1">
      <alignment horizontal="center" vertical="center" wrapText="1"/>
      <protection hidden="1"/>
    </xf>
    <xf numFmtId="0" fontId="8" fillId="0" borderId="0" xfId="27" applyFont="1" applyAlignment="1" applyProtection="1">
      <alignment horizontal="center" vertical="center"/>
      <protection hidden="1"/>
    </xf>
    <xf numFmtId="0" fontId="9" fillId="0" borderId="27" xfId="27" applyFont="1" applyBorder="1" applyAlignment="1" applyProtection="1">
      <alignment vertical="center" wrapText="1"/>
      <protection hidden="1"/>
    </xf>
    <xf numFmtId="0" fontId="8" fillId="0" borderId="27" xfId="27" applyFont="1" applyBorder="1" applyAlignment="1" applyProtection="1">
      <alignment horizontal="center" vertical="center"/>
      <protection hidden="1"/>
    </xf>
    <xf numFmtId="0" fontId="50" fillId="0" borderId="23" xfId="27" applyFont="1" applyBorder="1" applyAlignment="1" applyProtection="1">
      <alignment horizontal="center" vertical="center" wrapText="1"/>
      <protection hidden="1"/>
    </xf>
    <xf numFmtId="0" fontId="8" fillId="0" borderId="23" xfId="27" applyFont="1" applyBorder="1" applyAlignment="1" applyProtection="1">
      <alignment horizontal="center" vertical="center"/>
      <protection hidden="1"/>
    </xf>
    <xf numFmtId="0" fontId="8" fillId="0" borderId="23" xfId="27" applyFont="1" applyBorder="1" applyAlignment="1" applyProtection="1">
      <alignment vertical="center"/>
      <protection hidden="1"/>
    </xf>
    <xf numFmtId="0" fontId="8" fillId="0" borderId="23" xfId="27" applyFont="1" applyBorder="1" applyAlignment="1" applyProtection="1">
      <alignment horizontal="right" vertical="center"/>
      <protection hidden="1"/>
    </xf>
    <xf numFmtId="0" fontId="9" fillId="0" borderId="0" xfId="27" applyFont="1" applyAlignment="1" applyProtection="1">
      <alignment vertical="center"/>
      <protection hidden="1"/>
    </xf>
    <xf numFmtId="0" fontId="8" fillId="0" borderId="0" xfId="27" applyFont="1" applyAlignment="1" applyProtection="1">
      <alignment vertical="top"/>
      <protection hidden="1"/>
    </xf>
    <xf numFmtId="4" fontId="8" fillId="0" borderId="0" xfId="27" applyNumberFormat="1" applyFont="1" applyAlignment="1" applyProtection="1">
      <alignment vertical="center"/>
      <protection hidden="1"/>
    </xf>
    <xf numFmtId="0" fontId="8" fillId="0" borderId="27" xfId="27" applyFont="1" applyBorder="1" applyAlignment="1" applyProtection="1">
      <alignment vertical="center"/>
      <protection hidden="1"/>
    </xf>
    <xf numFmtId="0" fontId="9" fillId="0" borderId="4" xfId="27" applyFont="1" applyBorder="1" applyAlignment="1" applyProtection="1">
      <alignment vertical="center" wrapText="1"/>
      <protection hidden="1"/>
    </xf>
    <xf numFmtId="0" fontId="8" fillId="0" borderId="4" xfId="27" applyFont="1" applyBorder="1" applyAlignment="1" applyProtection="1">
      <alignment horizontal="center" vertical="center"/>
      <protection hidden="1"/>
    </xf>
    <xf numFmtId="0" fontId="8" fillId="0" borderId="4" xfId="27" applyFont="1" applyBorder="1" applyAlignment="1" applyProtection="1">
      <alignment vertical="center"/>
      <protection hidden="1"/>
    </xf>
    <xf numFmtId="0" fontId="50" fillId="0" borderId="28" xfId="27" applyFont="1" applyBorder="1" applyAlignment="1" applyProtection="1">
      <alignment horizontal="center" vertical="center" wrapText="1"/>
      <protection hidden="1"/>
    </xf>
    <xf numFmtId="0" fontId="8" fillId="0" borderId="28" xfId="27" applyFont="1" applyBorder="1" applyAlignment="1" applyProtection="1">
      <alignment horizontal="center" vertical="center"/>
      <protection hidden="1"/>
    </xf>
    <xf numFmtId="0" fontId="8" fillId="0" borderId="28" xfId="27" applyFont="1" applyBorder="1" applyAlignment="1" applyProtection="1">
      <alignment vertical="center"/>
      <protection hidden="1"/>
    </xf>
    <xf numFmtId="0" fontId="8" fillId="0" borderId="5" xfId="27" applyFont="1" applyBorder="1" applyAlignment="1" applyProtection="1">
      <alignment horizontal="center" vertical="center"/>
      <protection hidden="1"/>
    </xf>
    <xf numFmtId="0" fontId="8" fillId="0" borderId="5" xfId="27" applyFont="1" applyBorder="1" applyAlignment="1" applyProtection="1">
      <alignment vertical="center"/>
      <protection hidden="1"/>
    </xf>
    <xf numFmtId="0" fontId="50" fillId="0" borderId="5" xfId="27" applyFont="1" applyBorder="1" applyAlignment="1" applyProtection="1">
      <alignment horizontal="center" vertical="center" wrapText="1"/>
      <protection hidden="1"/>
    </xf>
    <xf numFmtId="0" fontId="13" fillId="0" borderId="23" xfId="27" applyBorder="1" applyAlignment="1" applyProtection="1">
      <alignment vertical="center"/>
      <protection hidden="1"/>
    </xf>
    <xf numFmtId="0" fontId="8" fillId="0" borderId="5" xfId="27" applyFont="1" applyBorder="1" applyAlignment="1" applyProtection="1">
      <alignment horizontal="center" vertical="top" wrapText="1"/>
      <protection hidden="1"/>
    </xf>
    <xf numFmtId="0" fontId="13" fillId="0" borderId="0" xfId="27" applyAlignment="1" applyProtection="1">
      <alignment horizontal="right"/>
      <protection hidden="1"/>
    </xf>
    <xf numFmtId="0" fontId="50" fillId="0" borderId="4" xfId="27" applyFont="1" applyBorder="1" applyAlignment="1" applyProtection="1">
      <alignment horizontal="center" vertical="center" wrapText="1"/>
      <protection hidden="1"/>
    </xf>
    <xf numFmtId="0" fontId="53" fillId="0" borderId="0" xfId="0" applyFont="1" applyAlignment="1" applyProtection="1">
      <alignment vertical="center"/>
      <protection hidden="1"/>
    </xf>
    <xf numFmtId="0" fontId="8" fillId="0" borderId="0" xfId="0" applyFont="1" applyAlignment="1" applyProtection="1">
      <alignment horizontal="justify" vertical="center" wrapText="1"/>
      <protection hidden="1"/>
    </xf>
    <xf numFmtId="173" fontId="9" fillId="0" borderId="0" xfId="0" applyNumberFormat="1" applyFont="1" applyAlignment="1">
      <alignment horizontal="left" vertical="center" indent="1"/>
    </xf>
    <xf numFmtId="173" fontId="9" fillId="0" borderId="0" xfId="0" applyNumberFormat="1" applyFont="1" applyAlignment="1" applyProtection="1">
      <alignment horizontal="left" vertical="center"/>
      <protection hidden="1"/>
    </xf>
    <xf numFmtId="0" fontId="8" fillId="2" borderId="18" xfId="0" applyFont="1" applyFill="1" applyBorder="1" applyAlignment="1" applyProtection="1">
      <alignment horizontal="left" vertical="center" wrapText="1"/>
      <protection locked="0"/>
    </xf>
    <xf numFmtId="0" fontId="8" fillId="0" borderId="22" xfId="0" applyFont="1" applyBorder="1" applyAlignment="1" applyProtection="1">
      <alignment horizontal="left" vertical="center" wrapText="1"/>
      <protection hidden="1"/>
    </xf>
    <xf numFmtId="0" fontId="8" fillId="0" borderId="6" xfId="0" applyFont="1" applyBorder="1" applyAlignment="1" applyProtection="1">
      <alignment horizontal="left" vertical="center" wrapText="1" indent="2"/>
      <protection hidden="1"/>
    </xf>
    <xf numFmtId="0" fontId="8" fillId="0" borderId="6" xfId="0" applyFont="1" applyBorder="1" applyAlignment="1" applyProtection="1">
      <alignment horizontal="left" vertical="top" wrapText="1" indent="2"/>
      <protection hidden="1"/>
    </xf>
    <xf numFmtId="0" fontId="8" fillId="0" borderId="7" xfId="0" applyFont="1" applyBorder="1" applyAlignment="1" applyProtection="1">
      <alignment horizontal="left" vertical="center" wrapText="1" indent="2"/>
      <protection hidden="1"/>
    </xf>
    <xf numFmtId="0" fontId="8" fillId="0" borderId="20" xfId="0" applyFont="1" applyBorder="1" applyAlignment="1" applyProtection="1">
      <alignment horizontal="left" vertical="center" wrapText="1" indent="2"/>
      <protection hidden="1"/>
    </xf>
    <xf numFmtId="0" fontId="8" fillId="0" borderId="26" xfId="0" applyFont="1" applyBorder="1" applyAlignment="1" applyProtection="1">
      <alignment horizontal="center" vertical="top" wrapText="1"/>
      <protection hidden="1"/>
    </xf>
    <xf numFmtId="0" fontId="8" fillId="0" borderId="19" xfId="0" applyFont="1" applyBorder="1" applyAlignment="1" applyProtection="1">
      <alignment horizontal="center" vertical="top" wrapText="1"/>
      <protection hidden="1"/>
    </xf>
    <xf numFmtId="0" fontId="42" fillId="0" borderId="0" xfId="0" applyFont="1" applyAlignment="1" applyProtection="1">
      <alignment horizontal="justify" vertical="center"/>
      <protection hidden="1"/>
    </xf>
    <xf numFmtId="0" fontId="42" fillId="0" borderId="0" xfId="0" applyFont="1" applyAlignment="1" applyProtection="1">
      <alignment horizontal="center" vertical="center"/>
      <protection hidden="1"/>
    </xf>
    <xf numFmtId="0" fontId="4" fillId="0" borderId="0" xfId="0" applyFont="1" applyAlignment="1" applyProtection="1">
      <alignment horizontal="justify" vertical="center"/>
      <protection hidden="1"/>
    </xf>
    <xf numFmtId="0" fontId="23" fillId="0" borderId="0" xfId="28" applyFont="1" applyAlignment="1" applyProtection="1">
      <alignment vertical="center"/>
      <protection hidden="1"/>
    </xf>
    <xf numFmtId="0" fontId="24" fillId="0" borderId="4" xfId="28" applyFont="1" applyBorder="1" applyAlignment="1" applyProtection="1">
      <alignment vertical="center"/>
      <protection hidden="1"/>
    </xf>
    <xf numFmtId="0" fontId="9" fillId="0" borderId="0" xfId="0" applyFont="1" applyAlignment="1" applyProtection="1">
      <alignment horizontal="center" vertical="center" wrapText="1"/>
      <protection hidden="1"/>
    </xf>
    <xf numFmtId="0" fontId="8" fillId="0" borderId="7" xfId="0" applyFont="1" applyBorder="1" applyAlignment="1" applyProtection="1">
      <alignment horizontal="justify" vertical="center" wrapText="1"/>
      <protection hidden="1"/>
    </xf>
    <xf numFmtId="0" fontId="8" fillId="0" borderId="17" xfId="0" applyFont="1" applyBorder="1" applyAlignment="1" applyProtection="1">
      <alignment horizontal="justify" vertical="center" wrapText="1"/>
      <protection hidden="1"/>
    </xf>
    <xf numFmtId="2" fontId="8" fillId="0" borderId="7" xfId="0" applyNumberFormat="1" applyFont="1" applyBorder="1" applyAlignment="1" applyProtection="1">
      <alignment horizontal="center" vertical="center" wrapText="1"/>
      <protection hidden="1"/>
    </xf>
    <xf numFmtId="0" fontId="55" fillId="0" borderId="0" xfId="26" applyFont="1" applyAlignment="1" applyProtection="1">
      <alignment horizontal="left" vertical="center"/>
      <protection hidden="1"/>
    </xf>
    <xf numFmtId="0" fontId="55" fillId="0" borderId="0" xfId="26" applyFont="1" applyProtection="1">
      <protection hidden="1"/>
    </xf>
    <xf numFmtId="0" fontId="55" fillId="0" borderId="0" xfId="26" applyFont="1" applyAlignment="1" applyProtection="1">
      <alignment vertical="center"/>
      <protection hidden="1"/>
    </xf>
    <xf numFmtId="0" fontId="55" fillId="0" borderId="0" xfId="26" applyFont="1" applyAlignment="1" applyProtection="1">
      <alignment horizontal="center" vertical="center"/>
      <protection hidden="1"/>
    </xf>
    <xf numFmtId="0" fontId="55" fillId="0" borderId="0" xfId="26" applyFont="1" applyAlignment="1" applyProtection="1">
      <alignment horizontal="left"/>
      <protection hidden="1"/>
    </xf>
    <xf numFmtId="0" fontId="55" fillId="0" borderId="0" xfId="26" applyFont="1" applyAlignment="1" applyProtection="1">
      <alignment horizontal="center"/>
      <protection hidden="1"/>
    </xf>
    <xf numFmtId="0" fontId="55" fillId="0" borderId="0" xfId="30" applyFont="1" applyAlignment="1" applyProtection="1">
      <alignment horizontal="center"/>
      <protection hidden="1"/>
    </xf>
    <xf numFmtId="0" fontId="55" fillId="0" borderId="0" xfId="30" applyFont="1" applyProtection="1">
      <protection hidden="1"/>
    </xf>
    <xf numFmtId="0" fontId="8" fillId="0" borderId="16" xfId="0" applyFont="1" applyBorder="1" applyAlignment="1" applyProtection="1">
      <alignment horizontal="center" vertical="top" wrapText="1"/>
      <protection hidden="1"/>
    </xf>
    <xf numFmtId="0" fontId="8" fillId="0" borderId="16" xfId="0" applyFont="1" applyBorder="1" applyAlignment="1" applyProtection="1">
      <alignment vertical="top" wrapText="1"/>
      <protection hidden="1"/>
    </xf>
    <xf numFmtId="0" fontId="42" fillId="0" borderId="0" xfId="0" applyFont="1" applyAlignment="1" applyProtection="1">
      <alignment vertical="center"/>
      <protection hidden="1"/>
    </xf>
    <xf numFmtId="0" fontId="42" fillId="0" borderId="0" xfId="0" applyFont="1" applyAlignment="1" applyProtection="1">
      <alignment vertical="center"/>
      <protection locked="0"/>
    </xf>
    <xf numFmtId="0" fontId="24" fillId="0" borderId="0" xfId="0" applyFont="1" applyAlignment="1" applyProtection="1">
      <alignment vertical="center"/>
      <protection locked="0"/>
    </xf>
    <xf numFmtId="0" fontId="42" fillId="0" borderId="0" xfId="0" applyFont="1" applyAlignment="1" applyProtection="1">
      <alignment vertical="center" wrapText="1"/>
      <protection hidden="1"/>
    </xf>
    <xf numFmtId="0" fontId="10" fillId="0" borderId="0" xfId="25" applyFont="1" applyAlignment="1" applyProtection="1">
      <alignment vertical="center" wrapText="1"/>
      <protection hidden="1"/>
    </xf>
    <xf numFmtId="0" fontId="9" fillId="0" borderId="0" xfId="25" applyFont="1" applyAlignment="1" applyProtection="1">
      <alignment horizontal="left" vertical="center"/>
      <protection hidden="1"/>
    </xf>
    <xf numFmtId="0" fontId="10" fillId="0" borderId="0" xfId="25" applyFont="1" applyAlignment="1" applyProtection="1">
      <alignment horizontal="center" vertical="center" wrapText="1"/>
      <protection hidden="1"/>
    </xf>
    <xf numFmtId="0" fontId="57" fillId="0" borderId="0" xfId="25" applyAlignment="1" applyProtection="1">
      <alignment vertical="center"/>
      <protection hidden="1"/>
    </xf>
    <xf numFmtId="0" fontId="58" fillId="0" borderId="0" xfId="25" applyFont="1" applyAlignment="1" applyProtection="1">
      <alignment vertical="center"/>
      <protection hidden="1"/>
    </xf>
    <xf numFmtId="0" fontId="9" fillId="0" borderId="0" xfId="25" applyFont="1" applyAlignment="1" applyProtection="1">
      <alignment vertical="center"/>
      <protection hidden="1"/>
    </xf>
    <xf numFmtId="0" fontId="8" fillId="0" borderId="0" xfId="25" applyFont="1" applyAlignment="1" applyProtection="1">
      <alignment vertical="center"/>
      <protection hidden="1"/>
    </xf>
    <xf numFmtId="0" fontId="57" fillId="0" borderId="0" xfId="25" applyProtection="1">
      <protection hidden="1"/>
    </xf>
    <xf numFmtId="0" fontId="58" fillId="0" borderId="0" xfId="25" applyFont="1" applyAlignment="1" applyProtection="1">
      <alignment horizontal="center"/>
      <protection hidden="1"/>
    </xf>
    <xf numFmtId="0" fontId="58" fillId="0" borderId="0" xfId="25" applyFont="1" applyProtection="1">
      <protection hidden="1"/>
    </xf>
    <xf numFmtId="0" fontId="9" fillId="0" borderId="0" xfId="25" applyFont="1" applyAlignment="1" applyProtection="1">
      <alignment horizontal="center" vertical="center"/>
      <protection hidden="1"/>
    </xf>
    <xf numFmtId="0" fontId="8" fillId="0" borderId="0" xfId="25" applyFont="1" applyAlignment="1" applyProtection="1">
      <alignment horizontal="justify" vertical="center"/>
      <protection hidden="1"/>
    </xf>
    <xf numFmtId="0" fontId="8" fillId="0" borderId="0" xfId="25" applyFont="1" applyAlignment="1" applyProtection="1">
      <alignment horizontal="center" vertical="center"/>
      <protection hidden="1"/>
    </xf>
    <xf numFmtId="0" fontId="59" fillId="0" borderId="0" xfId="25" applyFont="1" applyAlignment="1" applyProtection="1">
      <alignment horizontal="center" vertical="center"/>
      <protection hidden="1"/>
    </xf>
    <xf numFmtId="0" fontId="8" fillId="0" borderId="0" xfId="25" applyFont="1" applyAlignment="1" applyProtection="1">
      <alignment vertical="center" wrapText="1"/>
      <protection hidden="1"/>
    </xf>
    <xf numFmtId="0" fontId="8" fillId="0" borderId="0" xfId="25" applyFont="1" applyProtection="1">
      <protection hidden="1"/>
    </xf>
    <xf numFmtId="0" fontId="8" fillId="0" borderId="29" xfId="25" applyFont="1" applyBorder="1" applyAlignment="1" applyProtection="1">
      <alignment vertical="center"/>
      <protection hidden="1"/>
    </xf>
    <xf numFmtId="0" fontId="8" fillId="0" borderId="21" xfId="25" applyFont="1" applyBorder="1" applyAlignment="1" applyProtection="1">
      <alignment vertical="center"/>
      <protection hidden="1"/>
    </xf>
    <xf numFmtId="0" fontId="8" fillId="0" borderId="30" xfId="25" applyFont="1" applyBorder="1" applyAlignment="1" applyProtection="1">
      <alignment vertical="center"/>
      <protection hidden="1"/>
    </xf>
    <xf numFmtId="0" fontId="8" fillId="0" borderId="31" xfId="25" applyFont="1" applyBorder="1" applyAlignment="1" applyProtection="1">
      <alignment vertical="center"/>
      <protection hidden="1"/>
    </xf>
    <xf numFmtId="0" fontId="8" fillId="0" borderId="32" xfId="25" applyFont="1" applyBorder="1" applyAlignment="1" applyProtection="1">
      <alignment vertical="center"/>
      <protection hidden="1"/>
    </xf>
    <xf numFmtId="0" fontId="8" fillId="0" borderId="33" xfId="25" applyFont="1" applyBorder="1" applyAlignment="1" applyProtection="1">
      <alignment vertical="center"/>
      <protection hidden="1"/>
    </xf>
    <xf numFmtId="0" fontId="8" fillId="0" borderId="15" xfId="25" applyFont="1" applyBorder="1" applyAlignment="1" applyProtection="1">
      <alignment vertical="center"/>
      <protection hidden="1"/>
    </xf>
    <xf numFmtId="0" fontId="8" fillId="0" borderId="9" xfId="25" applyFont="1" applyBorder="1" applyAlignment="1" applyProtection="1">
      <alignment vertical="center"/>
      <protection hidden="1"/>
    </xf>
    <xf numFmtId="0" fontId="8" fillId="0" borderId="34" xfId="25" applyFont="1" applyBorder="1" applyAlignment="1" applyProtection="1">
      <alignment horizontal="left" vertical="center"/>
      <protection hidden="1"/>
    </xf>
    <xf numFmtId="0" fontId="8" fillId="0" borderId="13" xfId="25" applyFont="1" applyBorder="1" applyAlignment="1" applyProtection="1">
      <alignment horizontal="left" vertical="center"/>
      <protection hidden="1"/>
    </xf>
    <xf numFmtId="0" fontId="8" fillId="0" borderId="0" xfId="25" applyFont="1" applyAlignment="1" applyProtection="1">
      <alignment horizontal="left" vertical="center"/>
      <protection hidden="1"/>
    </xf>
    <xf numFmtId="0" fontId="9" fillId="0" borderId="0" xfId="0" applyFont="1" applyAlignment="1" applyProtection="1">
      <alignment horizontal="justify" vertical="center" wrapText="1"/>
      <protection hidden="1"/>
    </xf>
    <xf numFmtId="0" fontId="0" fillId="0" borderId="6" xfId="0" applyBorder="1" applyAlignment="1" applyProtection="1">
      <alignment vertical="center"/>
      <protection hidden="1"/>
    </xf>
    <xf numFmtId="0" fontId="24" fillId="0" borderId="6" xfId="0" applyFont="1" applyBorder="1" applyAlignment="1" applyProtection="1">
      <alignment vertical="center"/>
      <protection hidden="1"/>
    </xf>
    <xf numFmtId="0" fontId="66" fillId="0" borderId="0" xfId="0" applyFont="1" applyProtection="1">
      <protection hidden="1"/>
    </xf>
    <xf numFmtId="0" fontId="67" fillId="0" borderId="0" xfId="0" applyFont="1" applyAlignment="1" applyProtection="1">
      <alignment vertical="center" wrapText="1"/>
      <protection hidden="1"/>
    </xf>
    <xf numFmtId="0" fontId="8" fillId="2" borderId="0" xfId="0" applyFont="1" applyFill="1" applyAlignment="1" applyProtection="1">
      <alignment vertical="center" wrapText="1"/>
      <protection locked="0"/>
    </xf>
    <xf numFmtId="0" fontId="8" fillId="0" borderId="0" xfId="0" applyFont="1" applyAlignment="1" applyProtection="1">
      <alignment vertical="center" wrapText="1"/>
      <protection locked="0"/>
    </xf>
    <xf numFmtId="0" fontId="21" fillId="0" borderId="0" xfId="0" applyFont="1" applyAlignment="1" applyProtection="1">
      <alignment horizontal="right" vertical="top"/>
      <protection hidden="1"/>
    </xf>
    <xf numFmtId="0" fontId="24" fillId="2" borderId="6" xfId="0" applyFont="1" applyFill="1" applyBorder="1" applyAlignment="1" applyProtection="1">
      <alignment vertical="center"/>
      <protection locked="0" hidden="1"/>
    </xf>
    <xf numFmtId="0" fontId="9" fillId="0" borderId="0" xfId="0" applyFont="1" applyAlignment="1" applyProtection="1">
      <alignment horizontal="left" vertical="center" wrapText="1"/>
      <protection hidden="1"/>
    </xf>
    <xf numFmtId="0" fontId="8" fillId="2" borderId="6" xfId="0" applyFont="1" applyFill="1" applyBorder="1" applyAlignment="1" applyProtection="1">
      <alignment horizontal="center" vertical="top" wrapText="1"/>
      <protection locked="0" hidden="1"/>
    </xf>
    <xf numFmtId="0" fontId="0" fillId="0" borderId="0" xfId="0" applyProtection="1">
      <protection locked="0" hidden="1"/>
    </xf>
    <xf numFmtId="2" fontId="8" fillId="0" borderId="6" xfId="0" applyNumberFormat="1" applyFont="1" applyBorder="1" applyAlignment="1">
      <alignment horizontal="center" vertical="center" wrapText="1"/>
    </xf>
    <xf numFmtId="2" fontId="8" fillId="0" borderId="7" xfId="0" applyNumberFormat="1" applyFont="1" applyBorder="1" applyAlignment="1">
      <alignment horizontal="center" vertical="center" wrapText="1"/>
    </xf>
    <xf numFmtId="0" fontId="24" fillId="0" borderId="0" xfId="0" applyFont="1" applyAlignment="1" applyProtection="1">
      <alignment wrapText="1"/>
      <protection hidden="1"/>
    </xf>
    <xf numFmtId="0" fontId="8" fillId="0" borderId="20" xfId="0" applyFont="1" applyBorder="1" applyAlignment="1" applyProtection="1">
      <alignment horizontal="justify" vertical="center" wrapText="1"/>
      <protection hidden="1"/>
    </xf>
    <xf numFmtId="2" fontId="8" fillId="0" borderId="20" xfId="0" applyNumberFormat="1" applyFont="1" applyBorder="1" applyAlignment="1">
      <alignment horizontal="center" vertical="center" wrapText="1"/>
    </xf>
    <xf numFmtId="0" fontId="8" fillId="2" borderId="20" xfId="0" applyFont="1" applyFill="1" applyBorder="1" applyAlignment="1" applyProtection="1">
      <alignment vertical="center" wrapText="1"/>
      <protection locked="0"/>
    </xf>
    <xf numFmtId="0" fontId="8" fillId="0" borderId="34" xfId="0" applyFont="1" applyBorder="1" applyAlignment="1" applyProtection="1">
      <alignment horizontal="justify" vertical="center" wrapText="1"/>
      <protection hidden="1"/>
    </xf>
    <xf numFmtId="2" fontId="56" fillId="0" borderId="0" xfId="0" applyNumberFormat="1" applyFont="1" applyAlignment="1" applyProtection="1">
      <alignment horizontal="center" vertical="center" wrapText="1"/>
      <protection hidden="1"/>
    </xf>
    <xf numFmtId="0" fontId="8" fillId="0" borderId="0" xfId="0" applyFont="1" applyAlignment="1" applyProtection="1">
      <alignment horizontal="right" vertical="center" wrapText="1"/>
      <protection hidden="1"/>
    </xf>
    <xf numFmtId="0" fontId="1" fillId="0" borderId="0" xfId="0" applyFont="1" applyAlignment="1" applyProtection="1">
      <alignment vertical="center" wrapText="1"/>
      <protection hidden="1"/>
    </xf>
    <xf numFmtId="0" fontId="0" fillId="0" borderId="0" xfId="0" applyAlignment="1" applyProtection="1">
      <alignment vertical="center" wrapText="1"/>
      <protection hidden="1"/>
    </xf>
    <xf numFmtId="174" fontId="68" fillId="0" borderId="0" xfId="25" applyNumberFormat="1" applyFont="1" applyProtection="1">
      <protection hidden="1"/>
    </xf>
    <xf numFmtId="0" fontId="9" fillId="0" borderId="7" xfId="0" applyFont="1" applyBorder="1" applyAlignment="1" applyProtection="1">
      <alignment vertical="center" wrapText="1"/>
      <protection hidden="1"/>
    </xf>
    <xf numFmtId="0" fontId="9" fillId="0" borderId="7" xfId="0" applyFont="1" applyBorder="1" applyAlignment="1" applyProtection="1">
      <alignment horizontal="justify" vertical="center" wrapText="1"/>
      <protection hidden="1"/>
    </xf>
    <xf numFmtId="0" fontId="9" fillId="0" borderId="17" xfId="0" applyFont="1" applyBorder="1" applyAlignment="1" applyProtection="1">
      <alignment vertical="center" wrapText="1"/>
      <protection hidden="1"/>
    </xf>
    <xf numFmtId="0" fontId="9" fillId="0" borderId="17" xfId="0" applyFont="1" applyBorder="1" applyAlignment="1" applyProtection="1">
      <alignment horizontal="justify" vertical="center" wrapText="1"/>
      <protection hidden="1"/>
    </xf>
    <xf numFmtId="175" fontId="9" fillId="2" borderId="6" xfId="0" applyNumberFormat="1" applyFont="1" applyFill="1" applyBorder="1" applyAlignment="1" applyProtection="1">
      <alignment horizontal="center" vertical="center" wrapText="1"/>
      <protection locked="0" hidden="1"/>
    </xf>
    <xf numFmtId="0" fontId="8" fillId="5" borderId="6" xfId="0" applyFont="1" applyFill="1" applyBorder="1" applyAlignment="1" applyProtection="1">
      <alignment horizontal="justify" vertical="center" wrapText="1"/>
      <protection hidden="1"/>
    </xf>
    <xf numFmtId="0" fontId="8" fillId="5" borderId="7" xfId="0" applyFont="1" applyFill="1" applyBorder="1" applyAlignment="1" applyProtection="1">
      <alignment horizontal="justify" vertical="center" wrapText="1"/>
      <protection hidden="1"/>
    </xf>
    <xf numFmtId="0" fontId="8" fillId="2" borderId="26" xfId="0" applyFont="1" applyFill="1" applyBorder="1" applyAlignment="1" applyProtection="1">
      <alignment horizontal="left" vertical="center" wrapText="1"/>
      <protection locked="0"/>
    </xf>
    <xf numFmtId="0" fontId="8" fillId="2" borderId="22" xfId="25" applyFont="1" applyFill="1" applyBorder="1" applyAlignment="1" applyProtection="1">
      <alignment vertical="center" wrapText="1"/>
      <protection locked="0"/>
    </xf>
    <xf numFmtId="0" fontId="8" fillId="0" borderId="0" xfId="0" applyFont="1" applyProtection="1">
      <protection hidden="1"/>
    </xf>
    <xf numFmtId="0" fontId="61" fillId="0" borderId="0" xfId="0" applyFont="1" applyAlignment="1" applyProtection="1">
      <alignment vertical="center"/>
      <protection hidden="1"/>
    </xf>
    <xf numFmtId="0" fontId="63" fillId="0" borderId="5" xfId="28" applyFont="1" applyBorder="1" applyAlignment="1" applyProtection="1">
      <alignment horizontal="center" vertical="center"/>
      <protection hidden="1"/>
    </xf>
    <xf numFmtId="0" fontId="8" fillId="0" borderId="0" xfId="29" applyAlignment="1" applyProtection="1">
      <alignment vertical="center" wrapText="1"/>
      <protection hidden="1"/>
    </xf>
    <xf numFmtId="0" fontId="24" fillId="0" borderId="0" xfId="22" applyProtection="1">
      <protection hidden="1"/>
    </xf>
    <xf numFmtId="0" fontId="4" fillId="0" borderId="0" xfId="22" applyFont="1" applyProtection="1">
      <protection hidden="1"/>
    </xf>
    <xf numFmtId="0" fontId="43" fillId="0" borderId="0" xfId="0" applyFont="1" applyAlignment="1" applyProtection="1">
      <alignment vertical="center"/>
      <protection hidden="1"/>
    </xf>
    <xf numFmtId="0" fontId="21" fillId="0" borderId="0" xfId="0" applyFont="1" applyAlignment="1" applyProtection="1">
      <alignment horizontal="center" vertical="center"/>
      <protection hidden="1"/>
    </xf>
    <xf numFmtId="0" fontId="21" fillId="0" borderId="7" xfId="0" applyFont="1" applyBorder="1" applyAlignment="1" applyProtection="1">
      <alignment horizontal="center" vertical="center" wrapText="1"/>
      <protection hidden="1"/>
    </xf>
    <xf numFmtId="0" fontId="7" fillId="0" borderId="0" xfId="0" applyFont="1"/>
    <xf numFmtId="0" fontId="65" fillId="0" borderId="6" xfId="0" applyFont="1" applyBorder="1" applyAlignment="1" applyProtection="1">
      <alignment horizontal="center" vertical="center" wrapText="1"/>
      <protection hidden="1"/>
    </xf>
    <xf numFmtId="0" fontId="0" fillId="0" borderId="14" xfId="0" applyBorder="1" applyAlignment="1" applyProtection="1">
      <alignment vertical="center"/>
      <protection hidden="1"/>
    </xf>
    <xf numFmtId="0" fontId="8" fillId="5" borderId="7" xfId="0" applyFont="1" applyFill="1" applyBorder="1" applyAlignment="1">
      <alignment vertical="center" wrapText="1"/>
    </xf>
    <xf numFmtId="0" fontId="7" fillId="0" borderId="0" xfId="0" applyFont="1" applyAlignment="1" applyProtection="1">
      <alignment horizontal="justify" vertical="center"/>
      <protection hidden="1"/>
    </xf>
    <xf numFmtId="0" fontId="7" fillId="0" borderId="0" xfId="29" applyFont="1" applyAlignment="1" applyProtection="1">
      <alignment vertical="top"/>
      <protection hidden="1"/>
    </xf>
    <xf numFmtId="0" fontId="7" fillId="0" borderId="0" xfId="0" applyFont="1" applyProtection="1">
      <protection hidden="1"/>
    </xf>
    <xf numFmtId="0" fontId="24" fillId="0" borderId="0" xfId="25" applyFont="1" applyProtection="1">
      <protection hidden="1"/>
    </xf>
    <xf numFmtId="0" fontId="8" fillId="0" borderId="35" xfId="25" applyFont="1" applyBorder="1" applyAlignment="1" applyProtection="1">
      <alignment vertical="center"/>
      <protection hidden="1"/>
    </xf>
    <xf numFmtId="0" fontId="8" fillId="0" borderId="36" xfId="25" applyFont="1" applyBorder="1" applyAlignment="1" applyProtection="1">
      <alignment vertical="center"/>
      <protection hidden="1"/>
    </xf>
    <xf numFmtId="0" fontId="8" fillId="2" borderId="6" xfId="25" applyFont="1" applyFill="1" applyBorder="1" applyAlignment="1" applyProtection="1">
      <alignment vertical="center" wrapText="1"/>
      <protection locked="0"/>
    </xf>
    <xf numFmtId="0" fontId="24" fillId="0" borderId="0" xfId="25" applyFont="1" applyAlignment="1" applyProtection="1">
      <alignment vertical="center"/>
      <protection hidden="1"/>
    </xf>
    <xf numFmtId="0" fontId="8" fillId="0" borderId="14" xfId="0" applyFont="1" applyBorder="1" applyAlignment="1" applyProtection="1">
      <alignment vertical="center"/>
      <protection hidden="1"/>
    </xf>
    <xf numFmtId="0" fontId="21" fillId="0" borderId="0" xfId="0" applyFont="1" applyAlignment="1" applyProtection="1">
      <alignment horizontal="justify" vertical="top"/>
      <protection hidden="1"/>
    </xf>
    <xf numFmtId="0" fontId="8" fillId="0" borderId="0" xfId="0" applyFont="1" applyAlignment="1" applyProtection="1">
      <alignment horizontal="justify" vertical="top" wrapText="1"/>
      <protection hidden="1"/>
    </xf>
    <xf numFmtId="0" fontId="4" fillId="0" borderId="4" xfId="0" applyFont="1" applyBorder="1" applyProtection="1">
      <protection hidden="1"/>
    </xf>
    <xf numFmtId="0" fontId="7" fillId="0" borderId="4" xfId="0" applyFont="1" applyBorder="1" applyAlignment="1" applyProtection="1">
      <alignment horizontal="right"/>
      <protection hidden="1"/>
    </xf>
    <xf numFmtId="0" fontId="31" fillId="0" borderId="0" xfId="0" applyFont="1" applyProtection="1">
      <protection hidden="1"/>
    </xf>
    <xf numFmtId="0" fontId="8" fillId="0" borderId="0" xfId="0" applyFont="1" applyAlignment="1" applyProtection="1">
      <alignment horizontal="right"/>
      <protection hidden="1"/>
    </xf>
    <xf numFmtId="0" fontId="31" fillId="0" borderId="0" xfId="0" applyFont="1" applyAlignment="1" applyProtection="1">
      <alignment horizontal="right"/>
      <protection hidden="1"/>
    </xf>
    <xf numFmtId="0" fontId="7" fillId="0" borderId="6" xfId="0" applyFont="1" applyBorder="1" applyAlignment="1" applyProtection="1">
      <alignment horizontal="center"/>
      <protection hidden="1"/>
    </xf>
    <xf numFmtId="0" fontId="8" fillId="0" borderId="0" xfId="0" applyFont="1" applyAlignment="1" applyProtection="1">
      <alignment horizontal="left" wrapText="1"/>
      <protection hidden="1"/>
    </xf>
    <xf numFmtId="0" fontId="9" fillId="0" borderId="0" xfId="0" applyFont="1" applyAlignment="1" applyProtection="1">
      <alignment horizontal="left" vertical="top" indent="5"/>
      <protection hidden="1"/>
    </xf>
    <xf numFmtId="0" fontId="8" fillId="0" borderId="0" xfId="0" applyFont="1" applyAlignment="1" applyProtection="1">
      <alignment horizontal="left" vertical="top" indent="5"/>
      <protection hidden="1"/>
    </xf>
    <xf numFmtId="49" fontId="9" fillId="0" borderId="0" xfId="0" applyNumberFormat="1" applyFont="1" applyAlignment="1" applyProtection="1">
      <alignment horizontal="right" vertical="top" indent="1"/>
      <protection hidden="1"/>
    </xf>
    <xf numFmtId="0" fontId="9" fillId="0" borderId="0" xfId="0" applyFont="1" applyAlignment="1" applyProtection="1">
      <alignment vertical="top"/>
      <protection hidden="1"/>
    </xf>
    <xf numFmtId="0" fontId="9" fillId="0" borderId="0" xfId="0" applyFont="1" applyProtection="1">
      <protection hidden="1"/>
    </xf>
    <xf numFmtId="0" fontId="8" fillId="0" borderId="6" xfId="0" applyFont="1" applyBorder="1" applyAlignment="1" applyProtection="1">
      <alignment horizontal="center" vertical="top"/>
      <protection hidden="1"/>
    </xf>
    <xf numFmtId="0" fontId="8" fillId="0" borderId="6" xfId="0" applyFont="1" applyBorder="1" applyAlignment="1" applyProtection="1">
      <alignment horizontal="center"/>
      <protection hidden="1"/>
    </xf>
    <xf numFmtId="0" fontId="8" fillId="0" borderId="6" xfId="0" applyFont="1" applyBorder="1" applyAlignment="1" applyProtection="1">
      <alignment vertical="top"/>
      <protection hidden="1"/>
    </xf>
    <xf numFmtId="0" fontId="8" fillId="0" borderId="34" xfId="0" applyFont="1" applyBorder="1" applyAlignment="1" applyProtection="1">
      <alignment vertical="top"/>
      <protection hidden="1"/>
    </xf>
    <xf numFmtId="0" fontId="8" fillId="0" borderId="13" xfId="0" applyFont="1" applyBorder="1" applyAlignment="1" applyProtection="1">
      <alignment vertical="top"/>
      <protection hidden="1"/>
    </xf>
    <xf numFmtId="0" fontId="8" fillId="0" borderId="6" xfId="0" applyFont="1" applyBorder="1" applyProtection="1">
      <protection hidden="1"/>
    </xf>
    <xf numFmtId="0" fontId="8" fillId="0" borderId="13" xfId="0" applyFont="1" applyBorder="1" applyProtection="1">
      <protection hidden="1"/>
    </xf>
    <xf numFmtId="0" fontId="70" fillId="0" borderId="0" xfId="0" applyFont="1" applyAlignment="1" applyProtection="1">
      <alignment horizontal="right" vertical="center" wrapText="1"/>
      <protection hidden="1"/>
    </xf>
    <xf numFmtId="165" fontId="8" fillId="0" borderId="0" xfId="15" applyFont="1" applyAlignment="1" applyProtection="1">
      <alignment vertical="top"/>
      <protection hidden="1"/>
    </xf>
    <xf numFmtId="165" fontId="8" fillId="0" borderId="0" xfId="15" applyFont="1" applyProtection="1">
      <protection hidden="1"/>
    </xf>
    <xf numFmtId="0" fontId="8" fillId="0" borderId="0" xfId="0" applyFont="1" applyAlignment="1" applyProtection="1">
      <alignment horizontal="right" vertical="top" indent="1"/>
      <protection hidden="1"/>
    </xf>
    <xf numFmtId="0" fontId="71" fillId="0" borderId="0" xfId="0" applyFont="1" applyAlignment="1" applyProtection="1">
      <alignment horizontal="justify" vertical="top" wrapText="1"/>
      <protection hidden="1"/>
    </xf>
    <xf numFmtId="0" fontId="70" fillId="0" borderId="0" xfId="0" applyFont="1" applyAlignment="1" applyProtection="1">
      <alignment horizontal="right" vertical="top" indent="1"/>
      <protection hidden="1"/>
    </xf>
    <xf numFmtId="0" fontId="8" fillId="0" borderId="0" xfId="0" applyFont="1" applyAlignment="1" applyProtection="1">
      <alignment horizontal="right" vertical="top"/>
      <protection hidden="1"/>
    </xf>
    <xf numFmtId="1" fontId="8" fillId="0" borderId="0" xfId="0" applyNumberFormat="1" applyFont="1" applyAlignment="1" applyProtection="1">
      <alignment horizontal="center" vertical="top"/>
      <protection hidden="1"/>
    </xf>
    <xf numFmtId="0" fontId="8" fillId="2" borderId="37" xfId="0" applyFont="1" applyFill="1" applyBorder="1" applyAlignment="1" applyProtection="1">
      <alignment horizontal="left" vertical="top" wrapText="1"/>
      <protection locked="0" hidden="1"/>
    </xf>
    <xf numFmtId="0" fontId="8" fillId="2" borderId="21" xfId="0" applyFont="1" applyFill="1" applyBorder="1" applyAlignment="1" applyProtection="1">
      <alignment horizontal="left" vertical="top" wrapText="1"/>
      <protection locked="0" hidden="1"/>
    </xf>
    <xf numFmtId="0" fontId="8" fillId="0" borderId="6" xfId="0" applyFont="1" applyBorder="1" applyAlignment="1" applyProtection="1">
      <alignment horizontal="left"/>
      <protection hidden="1"/>
    </xf>
    <xf numFmtId="0" fontId="8" fillId="0" borderId="6" xfId="0" applyFont="1" applyBorder="1" applyAlignment="1" applyProtection="1">
      <alignment horizontal="left" vertical="top"/>
      <protection hidden="1"/>
    </xf>
    <xf numFmtId="0" fontId="8" fillId="0" borderId="0" xfId="0" applyFont="1" applyAlignment="1" applyProtection="1">
      <alignment horizontal="left" vertical="top"/>
      <protection hidden="1"/>
    </xf>
    <xf numFmtId="1" fontId="8" fillId="0" borderId="0" xfId="0" applyNumberFormat="1" applyFont="1" applyAlignment="1" applyProtection="1">
      <alignment horizontal="left" vertical="top" indent="5"/>
      <protection hidden="1"/>
    </xf>
    <xf numFmtId="0" fontId="8" fillId="0" borderId="14" xfId="0" applyFont="1" applyBorder="1" applyProtection="1">
      <protection hidden="1"/>
    </xf>
    <xf numFmtId="0" fontId="8" fillId="0" borderId="15" xfId="0" applyFont="1" applyBorder="1" applyAlignment="1" applyProtection="1">
      <alignment vertical="top"/>
      <protection hidden="1"/>
    </xf>
    <xf numFmtId="0" fontId="8" fillId="0" borderId="4" xfId="0" applyFont="1" applyBorder="1" applyAlignment="1" applyProtection="1">
      <alignment vertical="top"/>
      <protection hidden="1"/>
    </xf>
    <xf numFmtId="0" fontId="8" fillId="0" borderId="4" xfId="0" applyFont="1" applyBorder="1" applyAlignment="1" applyProtection="1">
      <alignment horizontal="right" vertical="center"/>
      <protection hidden="1"/>
    </xf>
    <xf numFmtId="0" fontId="8" fillId="2" borderId="13"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0" borderId="8" xfId="0" applyFont="1" applyBorder="1" applyProtection="1">
      <protection hidden="1"/>
    </xf>
    <xf numFmtId="0" fontId="8" fillId="0" borderId="14" xfId="0" applyFont="1" applyBorder="1" applyAlignment="1" applyProtection="1">
      <alignment vertical="top"/>
      <protection hidden="1"/>
    </xf>
    <xf numFmtId="0" fontId="8" fillId="0" borderId="8" xfId="0" applyFont="1" applyBorder="1" applyAlignment="1" applyProtection="1">
      <alignment vertical="center" wrapText="1"/>
      <protection hidden="1"/>
    </xf>
    <xf numFmtId="0" fontId="8" fillId="0" borderId="14" xfId="0" applyFont="1" applyBorder="1" applyAlignment="1" applyProtection="1">
      <alignment horizontal="left" vertical="top" wrapText="1"/>
      <protection hidden="1"/>
    </xf>
    <xf numFmtId="0" fontId="8" fillId="0" borderId="0" xfId="0" applyFont="1" applyAlignment="1" applyProtection="1">
      <alignment horizontal="left" vertical="top" wrapText="1"/>
      <protection hidden="1"/>
    </xf>
    <xf numFmtId="0" fontId="8" fillId="0" borderId="14" xfId="0" applyFont="1" applyBorder="1" applyAlignment="1" applyProtection="1">
      <alignment horizontal="right" vertical="top" wrapText="1"/>
      <protection hidden="1"/>
    </xf>
    <xf numFmtId="0" fontId="8" fillId="0" borderId="0" xfId="0" applyFont="1" applyAlignment="1" applyProtection="1">
      <alignment horizontal="right" vertical="top" wrapText="1"/>
      <protection hidden="1"/>
    </xf>
    <xf numFmtId="0" fontId="8" fillId="2" borderId="38" xfId="0" applyFont="1" applyFill="1" applyBorder="1" applyAlignment="1" applyProtection="1">
      <alignment vertical="center" wrapText="1"/>
      <protection hidden="1"/>
    </xf>
    <xf numFmtId="0" fontId="8" fillId="2" borderId="16" xfId="0" applyFont="1" applyFill="1" applyBorder="1" applyAlignment="1" applyProtection="1">
      <alignment vertical="center" wrapText="1"/>
      <protection hidden="1"/>
    </xf>
    <xf numFmtId="0" fontId="8" fillId="2" borderId="39" xfId="0" applyFont="1" applyFill="1" applyBorder="1" applyAlignment="1" applyProtection="1">
      <alignment vertical="center" wrapText="1"/>
      <protection hidden="1"/>
    </xf>
    <xf numFmtId="0" fontId="8" fillId="2" borderId="14" xfId="0" applyFont="1" applyFill="1" applyBorder="1" applyAlignment="1" applyProtection="1">
      <alignment vertical="center" wrapText="1"/>
      <protection hidden="1"/>
    </xf>
    <xf numFmtId="0" fontId="8" fillId="2" borderId="0" xfId="0" applyFont="1" applyFill="1" applyAlignment="1" applyProtection="1">
      <alignment vertical="center" wrapText="1"/>
      <protection hidden="1"/>
    </xf>
    <xf numFmtId="0" fontId="8" fillId="2" borderId="8" xfId="0" applyFont="1" applyFill="1" applyBorder="1" applyAlignment="1" applyProtection="1">
      <alignment vertical="center" wrapText="1"/>
      <protection hidden="1"/>
    </xf>
    <xf numFmtId="0" fontId="8" fillId="0" borderId="15" xfId="0" applyFont="1" applyBorder="1" applyAlignment="1" applyProtection="1">
      <alignment horizontal="left" vertical="top" wrapText="1"/>
      <protection hidden="1"/>
    </xf>
    <xf numFmtId="0" fontId="8" fillId="0" borderId="4" xfId="0" applyFont="1" applyBorder="1" applyAlignment="1" applyProtection="1">
      <alignment horizontal="left" vertical="top" wrapText="1"/>
      <protection hidden="1"/>
    </xf>
    <xf numFmtId="0" fontId="8" fillId="0" borderId="9" xfId="0" applyFont="1" applyBorder="1" applyAlignment="1" applyProtection="1">
      <alignment horizontal="left" vertical="top" wrapText="1"/>
      <protection hidden="1"/>
    </xf>
    <xf numFmtId="0" fontId="6" fillId="2" borderId="15" xfId="0" applyFont="1" applyFill="1" applyBorder="1" applyAlignment="1" applyProtection="1">
      <alignment horizontal="left" vertical="top" wrapText="1"/>
      <protection hidden="1"/>
    </xf>
    <xf numFmtId="0" fontId="6" fillId="2" borderId="4" xfId="0" applyFont="1" applyFill="1" applyBorder="1" applyAlignment="1" applyProtection="1">
      <alignment horizontal="left" vertical="top" wrapText="1"/>
      <protection hidden="1"/>
    </xf>
    <xf numFmtId="0" fontId="6" fillId="0" borderId="0" xfId="0" applyFont="1" applyAlignment="1" applyProtection="1">
      <alignment horizontal="left" vertical="top" wrapText="1"/>
      <protection hidden="1"/>
    </xf>
    <xf numFmtId="1" fontId="8" fillId="0" borderId="0" xfId="0" applyNumberFormat="1" applyFont="1" applyProtection="1">
      <protection hidden="1"/>
    </xf>
    <xf numFmtId="1" fontId="8" fillId="0" borderId="0" xfId="0" applyNumberFormat="1" applyFont="1" applyAlignment="1" applyProtection="1">
      <alignment vertical="top"/>
      <protection hidden="1"/>
    </xf>
    <xf numFmtId="0" fontId="8" fillId="0" borderId="15" xfId="0" applyFont="1" applyBorder="1" applyAlignment="1" applyProtection="1">
      <alignment vertical="top" wrapText="1"/>
      <protection hidden="1"/>
    </xf>
    <xf numFmtId="0" fontId="8" fillId="0" borderId="4" xfId="0" applyFont="1" applyBorder="1" applyAlignment="1" applyProtection="1">
      <alignment vertical="top" wrapText="1"/>
      <protection hidden="1"/>
    </xf>
    <xf numFmtId="0" fontId="8" fillId="0" borderId="9" xfId="0" applyFont="1" applyBorder="1" applyAlignment="1" applyProtection="1">
      <alignment vertical="top" wrapText="1"/>
      <protection hidden="1"/>
    </xf>
    <xf numFmtId="0" fontId="9" fillId="0" borderId="11" xfId="0" applyFont="1" applyBorder="1" applyAlignment="1" applyProtection="1">
      <alignment horizontal="center" vertical="center"/>
      <protection hidden="1"/>
    </xf>
    <xf numFmtId="0" fontId="9" fillId="0" borderId="38" xfId="0" applyFont="1" applyBorder="1" applyAlignment="1" applyProtection="1">
      <alignment horizontal="justify" vertical="center" wrapText="1"/>
      <protection hidden="1"/>
    </xf>
    <xf numFmtId="0" fontId="9" fillId="0" borderId="39" xfId="0" applyFont="1" applyBorder="1" applyAlignment="1" applyProtection="1">
      <alignment horizontal="justify" vertical="center" wrapText="1"/>
      <protection hidden="1"/>
    </xf>
    <xf numFmtId="0" fontId="9" fillId="0" borderId="14" xfId="0" applyFont="1" applyBorder="1" applyAlignment="1" applyProtection="1">
      <alignment horizontal="center" vertical="center" wrapText="1"/>
      <protection hidden="1"/>
    </xf>
    <xf numFmtId="0" fontId="9" fillId="0" borderId="8" xfId="0" applyFont="1" applyBorder="1" applyAlignment="1" applyProtection="1">
      <alignment horizontal="center" vertical="center" wrapText="1"/>
      <protection hidden="1"/>
    </xf>
    <xf numFmtId="0" fontId="8" fillId="0" borderId="11" xfId="0" applyFont="1" applyBorder="1" applyAlignment="1" applyProtection="1">
      <alignment horizontal="right" vertical="top"/>
      <protection hidden="1"/>
    </xf>
    <xf numFmtId="0" fontId="8" fillId="2" borderId="7" xfId="0" applyFont="1" applyFill="1" applyBorder="1" applyAlignment="1" applyProtection="1">
      <alignment horizontal="center" vertical="center" wrapText="1"/>
      <protection locked="0"/>
    </xf>
    <xf numFmtId="0" fontId="8" fillId="0" borderId="16" xfId="0" applyFont="1" applyBorder="1" applyAlignment="1" applyProtection="1">
      <alignment vertical="center" wrapText="1"/>
      <protection hidden="1"/>
    </xf>
    <xf numFmtId="0" fontId="8" fillId="0" borderId="39" xfId="0" applyFont="1" applyBorder="1" applyAlignment="1" applyProtection="1">
      <alignment vertical="center" wrapText="1"/>
      <protection hidden="1"/>
    </xf>
    <xf numFmtId="0" fontId="8" fillId="0" borderId="40" xfId="0" applyFont="1" applyBorder="1" applyAlignment="1">
      <alignment vertical="center" wrapText="1"/>
    </xf>
    <xf numFmtId="0" fontId="8" fillId="0" borderId="41" xfId="0" applyFont="1" applyBorder="1" applyAlignment="1">
      <alignment vertical="center" wrapText="1"/>
    </xf>
    <xf numFmtId="0" fontId="8" fillId="0" borderId="42" xfId="0" applyFont="1" applyBorder="1" applyAlignment="1">
      <alignment vertical="center" wrapText="1"/>
    </xf>
    <xf numFmtId="0" fontId="8" fillId="0" borderId="43" xfId="0" applyFont="1" applyBorder="1" applyAlignment="1">
      <alignment vertical="center" wrapText="1"/>
    </xf>
    <xf numFmtId="0" fontId="9" fillId="0" borderId="10" xfId="0" applyFont="1" applyBorder="1" applyAlignment="1" applyProtection="1">
      <alignment horizontal="center" vertical="center"/>
      <protection hidden="1"/>
    </xf>
    <xf numFmtId="0" fontId="8" fillId="2" borderId="40" xfId="0" applyFont="1" applyFill="1" applyBorder="1" applyAlignment="1" applyProtection="1">
      <alignment vertical="center" wrapText="1"/>
      <protection locked="0"/>
    </xf>
    <xf numFmtId="0" fontId="8" fillId="2" borderId="41" xfId="0" applyFont="1" applyFill="1" applyBorder="1" applyAlignment="1" applyProtection="1">
      <alignment vertical="center" wrapText="1"/>
      <protection locked="0"/>
    </xf>
    <xf numFmtId="0" fontId="8" fillId="2" borderId="42" xfId="0" applyFont="1" applyFill="1" applyBorder="1" applyAlignment="1" applyProtection="1">
      <alignment vertical="center" wrapText="1"/>
      <protection locked="0"/>
    </xf>
    <xf numFmtId="0" fontId="8" fillId="2" borderId="43" xfId="0" applyFont="1" applyFill="1" applyBorder="1" applyAlignment="1" applyProtection="1">
      <alignment vertical="center" wrapText="1"/>
      <protection locked="0"/>
    </xf>
    <xf numFmtId="0" fontId="8" fillId="0" borderId="0" xfId="0" applyFont="1" applyAlignment="1" applyProtection="1">
      <alignment horizontal="left" vertical="center" wrapText="1"/>
      <protection locked="0" hidden="1"/>
    </xf>
    <xf numFmtId="0" fontId="8" fillId="2" borderId="44" xfId="0" applyFont="1" applyFill="1" applyBorder="1" applyAlignment="1" applyProtection="1">
      <alignment vertical="center" wrapText="1"/>
      <protection locked="0"/>
    </xf>
    <xf numFmtId="0" fontId="8" fillId="2" borderId="45" xfId="0" applyFont="1" applyFill="1" applyBorder="1" applyAlignment="1" applyProtection="1">
      <alignment vertical="center" wrapText="1"/>
      <protection locked="0"/>
    </xf>
    <xf numFmtId="49" fontId="7" fillId="0" borderId="0" xfId="0" applyNumberFormat="1" applyFont="1" applyAlignment="1" applyProtection="1">
      <alignment horizontal="right" vertical="top" wrapText="1"/>
      <protection hidden="1"/>
    </xf>
    <xf numFmtId="0" fontId="9" fillId="0" borderId="0" xfId="0" applyFont="1" applyAlignment="1" applyProtection="1">
      <alignment horizontal="right" vertical="top"/>
      <protection hidden="1"/>
    </xf>
    <xf numFmtId="0" fontId="9" fillId="0" borderId="0" xfId="0" applyFont="1" applyAlignment="1" applyProtection="1">
      <alignment horizontal="center" vertical="top"/>
      <protection hidden="1"/>
    </xf>
    <xf numFmtId="0" fontId="21" fillId="0" borderId="11" xfId="0" applyFont="1" applyBorder="1" applyAlignment="1" applyProtection="1">
      <alignment horizontal="right"/>
      <protection hidden="1"/>
    </xf>
    <xf numFmtId="0" fontId="21" fillId="0" borderId="0" xfId="0" applyFont="1" applyAlignment="1" applyProtection="1">
      <alignment horizontal="right"/>
      <protection hidden="1"/>
    </xf>
    <xf numFmtId="0" fontId="21" fillId="0" borderId="0" xfId="0" applyFont="1" applyAlignment="1" applyProtection="1">
      <alignment horizontal="left" vertical="center" wrapText="1"/>
      <protection locked="0" hidden="1"/>
    </xf>
    <xf numFmtId="0" fontId="21" fillId="0" borderId="0" xfId="0" applyFont="1" applyAlignment="1" applyProtection="1">
      <alignment horizontal="justify"/>
      <protection hidden="1"/>
    </xf>
    <xf numFmtId="0" fontId="21" fillId="0" borderId="0" xfId="0" applyFont="1" applyAlignment="1" applyProtection="1">
      <alignment vertical="top"/>
      <protection hidden="1"/>
    </xf>
    <xf numFmtId="0" fontId="24" fillId="0" borderId="0" xfId="0" applyFont="1" applyProtection="1">
      <protection hidden="1"/>
    </xf>
    <xf numFmtId="0" fontId="8" fillId="0" borderId="14" xfId="0" applyFont="1" applyBorder="1" applyAlignment="1" applyProtection="1">
      <alignment vertical="center" wrapText="1"/>
      <protection hidden="1"/>
    </xf>
    <xf numFmtId="0" fontId="8" fillId="0" borderId="46" xfId="0" applyFont="1" applyBorder="1" applyAlignment="1" applyProtection="1">
      <alignment horizontal="right" vertical="top"/>
      <protection hidden="1"/>
    </xf>
    <xf numFmtId="0" fontId="9" fillId="0" borderId="47" xfId="0" applyFont="1" applyBorder="1" applyAlignment="1" applyProtection="1">
      <alignment horizontal="center" vertical="center"/>
      <protection hidden="1"/>
    </xf>
    <xf numFmtId="0" fontId="8" fillId="0" borderId="47" xfId="0" applyFont="1" applyBorder="1" applyAlignment="1" applyProtection="1">
      <alignment horizontal="right" vertical="top"/>
      <protection hidden="1"/>
    </xf>
    <xf numFmtId="0" fontId="8" fillId="0" borderId="48" xfId="0" applyFont="1" applyBorder="1" applyAlignment="1" applyProtection="1">
      <alignment horizontal="right" vertical="top"/>
      <protection hidden="1"/>
    </xf>
    <xf numFmtId="0" fontId="9" fillId="0" borderId="6" xfId="0" applyFont="1" applyBorder="1" applyAlignment="1" applyProtection="1">
      <alignment horizontal="center" vertical="center" wrapText="1"/>
      <protection hidden="1"/>
    </xf>
    <xf numFmtId="0" fontId="6" fillId="0" borderId="14" xfId="0" applyFont="1" applyBorder="1" applyAlignment="1" applyProtection="1">
      <alignment horizontal="left" vertical="top" wrapText="1"/>
      <protection hidden="1"/>
    </xf>
    <xf numFmtId="176" fontId="8" fillId="2" borderId="6" xfId="25" applyNumberFormat="1" applyFont="1" applyFill="1" applyBorder="1" applyAlignment="1" applyProtection="1">
      <alignment vertical="center" wrapText="1"/>
      <protection locked="0"/>
    </xf>
    <xf numFmtId="0" fontId="8" fillId="11" borderId="0" xfId="0" applyFont="1" applyFill="1" applyAlignment="1" applyProtection="1">
      <alignment vertical="top"/>
      <protection hidden="1"/>
    </xf>
    <xf numFmtId="0" fontId="8" fillId="11" borderId="0" xfId="0" applyFont="1" applyFill="1" applyProtection="1">
      <protection hidden="1"/>
    </xf>
    <xf numFmtId="0" fontId="8" fillId="11" borderId="0" xfId="0" applyFont="1" applyFill="1" applyAlignment="1" applyProtection="1">
      <alignment horizontal="left" vertical="center"/>
      <protection hidden="1"/>
    </xf>
    <xf numFmtId="0" fontId="9" fillId="0" borderId="34" xfId="0" applyFont="1" applyBorder="1" applyAlignment="1" applyProtection="1">
      <alignment vertical="center" wrapText="1"/>
      <protection hidden="1"/>
    </xf>
    <xf numFmtId="0" fontId="9" fillId="0" borderId="3" xfId="0" applyFont="1" applyBorder="1" applyAlignment="1" applyProtection="1">
      <alignment vertical="center" wrapText="1"/>
      <protection hidden="1"/>
    </xf>
    <xf numFmtId="0" fontId="9" fillId="0" borderId="0" xfId="0" applyFont="1" applyAlignment="1" applyProtection="1">
      <alignment vertical="center" wrapText="1"/>
      <protection hidden="1"/>
    </xf>
    <xf numFmtId="0" fontId="8" fillId="0" borderId="38" xfId="0" applyFont="1" applyBorder="1" applyAlignment="1" applyProtection="1">
      <alignment horizontal="center" vertical="top"/>
      <protection hidden="1"/>
    </xf>
    <xf numFmtId="0" fontId="9" fillId="0" borderId="6" xfId="0" applyFont="1" applyBorder="1" applyAlignment="1" applyProtection="1">
      <alignment horizontal="center" vertical="center"/>
      <protection hidden="1"/>
    </xf>
    <xf numFmtId="0" fontId="8" fillId="0" borderId="6" xfId="0" applyFont="1" applyBorder="1" applyAlignment="1" applyProtection="1">
      <alignment horizontal="right" vertical="top"/>
      <protection hidden="1"/>
    </xf>
    <xf numFmtId="0" fontId="8" fillId="0" borderId="6" xfId="0" applyFont="1" applyBorder="1" applyAlignment="1" applyProtection="1">
      <alignment vertical="center" wrapText="1"/>
      <protection hidden="1"/>
    </xf>
    <xf numFmtId="0" fontId="9" fillId="0" borderId="34" xfId="0" applyFont="1" applyBorder="1" applyAlignment="1" applyProtection="1">
      <alignment horizontal="center" vertical="center"/>
      <protection hidden="1"/>
    </xf>
    <xf numFmtId="0" fontId="9" fillId="0" borderId="13" xfId="0" applyFont="1" applyBorder="1" applyAlignment="1" applyProtection="1">
      <alignment vertical="center" wrapText="1"/>
      <protection hidden="1"/>
    </xf>
    <xf numFmtId="0" fontId="8" fillId="0" borderId="49" xfId="0" applyFont="1" applyBorder="1" applyAlignment="1" applyProtection="1">
      <alignment horizontal="right" vertical="top"/>
      <protection hidden="1"/>
    </xf>
    <xf numFmtId="0" fontId="8" fillId="0" borderId="50" xfId="0" applyFont="1" applyBorder="1" applyAlignment="1">
      <alignment vertical="center" wrapText="1"/>
    </xf>
    <xf numFmtId="0" fontId="8" fillId="0" borderId="51" xfId="0" applyFont="1" applyBorder="1" applyAlignment="1">
      <alignment vertical="center" wrapText="1"/>
    </xf>
    <xf numFmtId="1" fontId="8" fillId="0" borderId="34" xfId="0" applyNumberFormat="1" applyFont="1" applyBorder="1" applyAlignment="1" applyProtection="1">
      <alignment horizontal="center" vertical="top"/>
      <protection hidden="1"/>
    </xf>
    <xf numFmtId="0" fontId="6" fillId="2" borderId="34" xfId="0" applyFont="1" applyFill="1" applyBorder="1" applyAlignment="1" applyProtection="1">
      <alignment vertical="top" wrapText="1"/>
      <protection locked="0"/>
    </xf>
    <xf numFmtId="0" fontId="6" fillId="2" borderId="13" xfId="0" applyFont="1" applyFill="1" applyBorder="1" applyAlignment="1" applyProtection="1">
      <alignment vertical="top" wrapText="1"/>
      <protection locked="0"/>
    </xf>
    <xf numFmtId="1" fontId="8" fillId="0" borderId="38" xfId="0" applyNumberFormat="1" applyFont="1" applyBorder="1" applyAlignment="1" applyProtection="1">
      <alignment horizontal="center" vertical="top"/>
      <protection hidden="1"/>
    </xf>
    <xf numFmtId="1" fontId="8" fillId="0" borderId="14" xfId="0" applyNumberFormat="1" applyFont="1" applyBorder="1" applyAlignment="1" applyProtection="1">
      <alignment horizontal="left" vertical="top" indent="5"/>
      <protection hidden="1"/>
    </xf>
    <xf numFmtId="1" fontId="8" fillId="0" borderId="15" xfId="0" applyNumberFormat="1" applyFont="1" applyBorder="1" applyAlignment="1" applyProtection="1">
      <alignment horizontal="left" vertical="top" indent="5"/>
      <protection hidden="1"/>
    </xf>
    <xf numFmtId="1" fontId="8" fillId="0" borderId="14" xfId="0" applyNumberFormat="1" applyFont="1" applyBorder="1" applyAlignment="1" applyProtection="1">
      <alignment horizontal="center" vertical="top"/>
      <protection hidden="1"/>
    </xf>
    <xf numFmtId="0" fontId="8" fillId="0" borderId="8" xfId="0" applyFont="1" applyBorder="1" applyAlignment="1" applyProtection="1">
      <alignment horizontal="left" vertical="center" wrapText="1"/>
      <protection hidden="1"/>
    </xf>
    <xf numFmtId="0" fontId="6" fillId="0" borderId="8" xfId="0" applyFont="1" applyBorder="1" applyAlignment="1" applyProtection="1">
      <alignment horizontal="left" vertical="top" wrapText="1"/>
      <protection hidden="1"/>
    </xf>
    <xf numFmtId="172" fontId="7" fillId="0" borderId="0" xfId="0" applyNumberFormat="1" applyFont="1" applyAlignment="1" applyProtection="1">
      <alignment horizontal="right" vertical="top"/>
      <protection hidden="1"/>
    </xf>
    <xf numFmtId="0" fontId="78" fillId="0" borderId="0" xfId="0" applyFont="1" applyAlignment="1">
      <alignment horizontal="center" vertical="center" readingOrder="2"/>
    </xf>
    <xf numFmtId="165" fontId="9" fillId="0" borderId="0" xfId="15" applyFont="1" applyAlignment="1" applyProtection="1">
      <alignment horizontal="right" vertical="top" indent="1"/>
      <protection hidden="1"/>
    </xf>
    <xf numFmtId="0" fontId="9" fillId="0" borderId="0" xfId="0" applyFont="1" applyAlignment="1" applyProtection="1">
      <alignment horizontal="right" vertical="top" indent="1"/>
      <protection hidden="1"/>
    </xf>
    <xf numFmtId="0" fontId="7" fillId="0" borderId="0" xfId="0" applyFont="1" applyAlignment="1" applyProtection="1">
      <alignment horizontal="center" vertical="center" wrapText="1"/>
      <protection hidden="1"/>
    </xf>
    <xf numFmtId="0" fontId="4" fillId="0" borderId="0" xfId="0" applyFont="1" applyAlignment="1" applyProtection="1">
      <alignment horizontal="center" vertical="top" wrapText="1"/>
      <protection hidden="1"/>
    </xf>
    <xf numFmtId="0" fontId="4" fillId="11" borderId="0" xfId="0" applyFont="1" applyFill="1" applyAlignment="1" applyProtection="1">
      <alignment horizontal="center" vertical="center" wrapText="1"/>
      <protection locked="0"/>
    </xf>
    <xf numFmtId="172" fontId="7" fillId="0" borderId="0" xfId="0" applyNumberFormat="1" applyFont="1" applyAlignment="1" applyProtection="1">
      <alignment horizontal="center" vertical="center" wrapText="1"/>
      <protection hidden="1"/>
    </xf>
    <xf numFmtId="49" fontId="9" fillId="0" borderId="0" xfId="0" applyNumberFormat="1" applyFont="1" applyAlignment="1" applyProtection="1">
      <alignment horizontal="center" vertical="top"/>
      <protection hidden="1"/>
    </xf>
    <xf numFmtId="1" fontId="7" fillId="0" borderId="0" xfId="0" applyNumberFormat="1" applyFont="1" applyAlignment="1" applyProtection="1">
      <alignment horizontal="center" vertical="top"/>
      <protection hidden="1"/>
    </xf>
    <xf numFmtId="172" fontId="9" fillId="0" borderId="0" xfId="0" applyNumberFormat="1" applyFont="1" applyAlignment="1" applyProtection="1">
      <alignment horizontal="center" vertical="center"/>
      <protection hidden="1"/>
    </xf>
    <xf numFmtId="1" fontId="8" fillId="0" borderId="0" xfId="0" applyNumberFormat="1" applyFont="1" applyAlignment="1" applyProtection="1">
      <alignment horizontal="center"/>
      <protection hidden="1"/>
    </xf>
    <xf numFmtId="172" fontId="9" fillId="0" borderId="0" xfId="0" applyNumberFormat="1" applyFont="1" applyAlignment="1" applyProtection="1">
      <alignment horizontal="center" vertical="top"/>
      <protection hidden="1"/>
    </xf>
    <xf numFmtId="0" fontId="9" fillId="0" borderId="49" xfId="0" applyFont="1" applyBorder="1" applyAlignment="1" applyProtection="1">
      <alignment horizontal="center" vertical="center"/>
      <protection hidden="1"/>
    </xf>
    <xf numFmtId="0" fontId="79" fillId="0" borderId="0" xfId="25" applyFont="1" applyAlignment="1" applyProtection="1">
      <alignment horizontal="center" vertical="center"/>
      <protection hidden="1"/>
    </xf>
    <xf numFmtId="0" fontId="8" fillId="0" borderId="14" xfId="25" applyFont="1" applyBorder="1" applyAlignment="1" applyProtection="1">
      <alignment vertical="center"/>
      <protection hidden="1"/>
    </xf>
    <xf numFmtId="0" fontId="8" fillId="0" borderId="8" xfId="25" applyFont="1" applyBorder="1" applyAlignment="1" applyProtection="1">
      <alignment vertical="center"/>
      <protection hidden="1"/>
    </xf>
    <xf numFmtId="0" fontId="8" fillId="2" borderId="7" xfId="25" applyFont="1" applyFill="1" applyBorder="1" applyAlignment="1" applyProtection="1">
      <alignment vertical="center" wrapText="1"/>
      <protection locked="0"/>
    </xf>
    <xf numFmtId="0" fontId="8" fillId="0" borderId="6" xfId="25" applyFont="1" applyBorder="1" applyAlignment="1" applyProtection="1">
      <alignment vertical="center" wrapText="1"/>
      <protection hidden="1"/>
    </xf>
    <xf numFmtId="0" fontId="7" fillId="0" borderId="0" xfId="22" applyFont="1" applyAlignment="1" applyProtection="1">
      <alignment horizontal="center" vertical="center"/>
      <protection hidden="1"/>
    </xf>
    <xf numFmtId="0" fontId="79" fillId="0" borderId="0" xfId="25" applyFont="1" applyProtection="1">
      <protection hidden="1"/>
    </xf>
    <xf numFmtId="172" fontId="7" fillId="0" borderId="0" xfId="0" applyNumberFormat="1" applyFont="1" applyAlignment="1" applyProtection="1">
      <alignment horizontal="right" vertical="center" wrapText="1"/>
      <protection hidden="1"/>
    </xf>
    <xf numFmtId="165" fontId="8" fillId="0" borderId="0" xfId="15" applyFont="1" applyAlignment="1" applyProtection="1">
      <alignment horizontal="right" vertical="top" indent="1"/>
      <protection hidden="1"/>
    </xf>
    <xf numFmtId="1" fontId="7" fillId="0" borderId="0" xfId="0" applyNumberFormat="1" applyFont="1" applyAlignment="1" applyProtection="1">
      <alignment horizontal="right" vertical="top"/>
      <protection hidden="1"/>
    </xf>
    <xf numFmtId="172" fontId="9" fillId="0" borderId="0" xfId="0" applyNumberFormat="1" applyFont="1" applyAlignment="1" applyProtection="1">
      <alignment horizontal="right" vertical="center"/>
      <protection hidden="1"/>
    </xf>
    <xf numFmtId="1" fontId="8" fillId="0" borderId="0" xfId="0" applyNumberFormat="1" applyFont="1" applyAlignment="1" applyProtection="1">
      <alignment horizontal="right" vertical="top"/>
      <protection hidden="1"/>
    </xf>
    <xf numFmtId="172" fontId="9" fillId="0" borderId="0" xfId="0" applyNumberFormat="1" applyFont="1" applyAlignment="1" applyProtection="1">
      <alignment horizontal="right" vertical="top"/>
      <protection hidden="1"/>
    </xf>
    <xf numFmtId="0" fontId="74" fillId="0" borderId="0" xfId="0" applyFont="1" applyAlignment="1">
      <alignment horizontal="justify" vertical="center"/>
    </xf>
    <xf numFmtId="0" fontId="79" fillId="0" borderId="0" xfId="0" applyFont="1" applyProtection="1">
      <protection hidden="1"/>
    </xf>
    <xf numFmtId="0" fontId="79" fillId="0" borderId="0" xfId="0" applyFont="1" applyAlignment="1" applyProtection="1">
      <alignment horizontal="center" vertical="top"/>
      <protection hidden="1"/>
    </xf>
    <xf numFmtId="0" fontId="79" fillId="0" borderId="0" xfId="0" applyFont="1" applyAlignment="1" applyProtection="1">
      <alignment horizontal="left" vertical="center"/>
      <protection hidden="1"/>
    </xf>
    <xf numFmtId="0" fontId="80" fillId="0" borderId="0" xfId="0" applyFont="1" applyAlignment="1" applyProtection="1">
      <alignment horizontal="center"/>
      <protection hidden="1"/>
    </xf>
    <xf numFmtId="0" fontId="79" fillId="0" borderId="0" xfId="0" applyFont="1" applyAlignment="1" applyProtection="1">
      <alignment horizontal="left"/>
      <protection hidden="1"/>
    </xf>
    <xf numFmtId="0" fontId="79" fillId="0" borderId="0" xfId="0" applyFont="1" applyAlignment="1" applyProtection="1">
      <alignment horizontal="left" vertical="top"/>
      <protection hidden="1"/>
    </xf>
    <xf numFmtId="0" fontId="9" fillId="0" borderId="52" xfId="0" applyFont="1" applyBorder="1" applyAlignment="1" applyProtection="1">
      <alignment horizontal="center" vertical="center"/>
      <protection hidden="1"/>
    </xf>
    <xf numFmtId="0" fontId="8" fillId="0" borderId="1" xfId="0" applyFont="1" applyBorder="1" applyAlignment="1" applyProtection="1">
      <alignment horizontal="center" vertical="top" wrapText="1"/>
      <protection hidden="1"/>
    </xf>
    <xf numFmtId="0" fontId="8" fillId="2" borderId="1" xfId="0" applyFont="1" applyFill="1" applyBorder="1" applyAlignment="1" applyProtection="1">
      <alignment vertical="top" wrapText="1"/>
      <protection locked="0"/>
    </xf>
    <xf numFmtId="0" fontId="81" fillId="0" borderId="0" xfId="0" applyFont="1" applyAlignment="1" applyProtection="1">
      <alignment vertical="center"/>
      <protection hidden="1"/>
    </xf>
    <xf numFmtId="0" fontId="82" fillId="0" borderId="0" xfId="0" applyFont="1" applyProtection="1">
      <protection hidden="1"/>
    </xf>
    <xf numFmtId="0" fontId="81" fillId="0" borderId="0" xfId="0" applyFont="1" applyAlignment="1" applyProtection="1">
      <alignment vertical="center" wrapText="1"/>
      <protection hidden="1"/>
    </xf>
    <xf numFmtId="0" fontId="80" fillId="0" borderId="0" xfId="0" applyFont="1" applyAlignment="1" applyProtection="1">
      <alignment vertical="center"/>
      <protection hidden="1"/>
    </xf>
    <xf numFmtId="0" fontId="80" fillId="0" borderId="0" xfId="0" applyFont="1" applyAlignment="1" applyProtection="1">
      <alignment vertical="center" wrapText="1"/>
      <protection hidden="1"/>
    </xf>
    <xf numFmtId="0" fontId="83" fillId="0" borderId="0" xfId="0" applyFont="1" applyProtection="1">
      <protection hidden="1"/>
    </xf>
    <xf numFmtId="0" fontId="8" fillId="0" borderId="0" xfId="0" applyFont="1" applyAlignment="1" applyProtection="1">
      <alignment horizontal="left" vertical="top" wrapText="1"/>
      <protection locked="0"/>
    </xf>
    <xf numFmtId="0" fontId="8" fillId="0" borderId="0" xfId="0" applyFont="1" applyAlignment="1" applyProtection="1">
      <alignment horizontal="center" vertical="center" wrapText="1"/>
      <protection locked="0"/>
    </xf>
    <xf numFmtId="0" fontId="6" fillId="11" borderId="4" xfId="0" applyFont="1" applyFill="1" applyBorder="1" applyAlignment="1" applyProtection="1">
      <alignment vertical="top" wrapText="1"/>
      <protection locked="0"/>
    </xf>
    <xf numFmtId="0" fontId="6" fillId="11" borderId="9" xfId="0" applyFont="1" applyFill="1" applyBorder="1" applyAlignment="1" applyProtection="1">
      <alignment vertical="top" wrapText="1"/>
      <protection locked="0"/>
    </xf>
    <xf numFmtId="0" fontId="4" fillId="0" borderId="0" xfId="0" applyFont="1" applyAlignment="1">
      <alignment horizontal="justify" vertical="center" wrapText="1"/>
    </xf>
    <xf numFmtId="0" fontId="8" fillId="0" borderId="0" xfId="22" applyFont="1" applyAlignment="1" applyProtection="1">
      <alignment vertical="center"/>
      <protection hidden="1"/>
    </xf>
    <xf numFmtId="0" fontId="8" fillId="0" borderId="0" xfId="22" applyFont="1" applyAlignment="1" applyProtection="1">
      <alignment vertical="center" wrapText="1"/>
      <protection hidden="1"/>
    </xf>
    <xf numFmtId="0" fontId="9" fillId="0" borderId="0" xfId="22" applyFont="1" applyAlignment="1" applyProtection="1">
      <alignment horizontal="center" vertical="center"/>
      <protection hidden="1"/>
    </xf>
    <xf numFmtId="0" fontId="10" fillId="0" borderId="0" xfId="22" applyFont="1" applyAlignment="1" applyProtection="1">
      <alignment vertical="center"/>
      <protection hidden="1"/>
    </xf>
    <xf numFmtId="0" fontId="9" fillId="0" borderId="0" xfId="22" applyFont="1" applyAlignment="1" applyProtection="1">
      <alignment vertical="center" wrapText="1"/>
      <protection hidden="1"/>
    </xf>
    <xf numFmtId="0" fontId="8" fillId="0" borderId="0" xfId="0" applyFont="1" applyAlignment="1">
      <alignment horizontal="center" vertical="center"/>
    </xf>
    <xf numFmtId="0" fontId="8" fillId="0" borderId="0" xfId="0" applyFont="1" applyAlignment="1">
      <alignment horizontal="justify" vertical="center" wrapText="1"/>
    </xf>
    <xf numFmtId="0" fontId="8" fillId="0" borderId="0" xfId="0" applyFont="1" applyAlignment="1">
      <alignment vertical="center" wrapText="1"/>
    </xf>
    <xf numFmtId="0" fontId="64" fillId="0" borderId="0" xfId="22" applyFont="1" applyAlignment="1" applyProtection="1">
      <alignment horizontal="center" vertical="center"/>
      <protection hidden="1"/>
    </xf>
    <xf numFmtId="0" fontId="4" fillId="0" borderId="0" xfId="0" applyFont="1" applyAlignment="1">
      <alignment horizontal="center" vertical="center"/>
    </xf>
    <xf numFmtId="0" fontId="7" fillId="0" borderId="0" xfId="0" applyFont="1" applyAlignment="1">
      <alignment horizontal="center" vertical="center"/>
    </xf>
    <xf numFmtId="0" fontId="4" fillId="0" borderId="0" xfId="0" applyFont="1" applyAlignment="1">
      <alignment horizontal="justify" vertical="center"/>
    </xf>
    <xf numFmtId="0" fontId="7" fillId="0" borderId="0" xfId="0" applyFont="1" applyAlignment="1">
      <alignment horizontal="justify" vertical="center"/>
    </xf>
    <xf numFmtId="0" fontId="4" fillId="0" borderId="0" xfId="0" applyFont="1" applyAlignment="1">
      <alignment horizontal="left" vertical="center" indent="15"/>
    </xf>
    <xf numFmtId="0" fontId="4" fillId="0" borderId="0" xfId="0" applyFont="1" applyAlignment="1">
      <alignment horizontal="left" vertical="center" indent="5"/>
    </xf>
    <xf numFmtId="0" fontId="4" fillId="0" borderId="4" xfId="0" applyFont="1" applyBorder="1" applyAlignment="1">
      <alignment horizontal="justify" vertical="center"/>
    </xf>
    <xf numFmtId="0" fontId="7" fillId="0" borderId="0" xfId="22" applyFont="1" applyAlignment="1" applyProtection="1">
      <alignment vertical="center" wrapText="1"/>
      <protection hidden="1"/>
    </xf>
    <xf numFmtId="0" fontId="4" fillId="0" borderId="0" xfId="0" applyFont="1"/>
    <xf numFmtId="0" fontId="4" fillId="0" borderId="0" xfId="22" applyFont="1" applyAlignment="1" applyProtection="1">
      <alignment vertical="center"/>
      <protection hidden="1"/>
    </xf>
    <xf numFmtId="0" fontId="76" fillId="0" borderId="0" xfId="0" applyFont="1" applyProtection="1">
      <protection hidden="1"/>
    </xf>
    <xf numFmtId="0" fontId="8" fillId="0" borderId="6" xfId="0" applyFont="1" applyBorder="1" applyAlignment="1" applyProtection="1">
      <alignment horizontal="left" vertical="center" wrapText="1"/>
      <protection locked="0"/>
    </xf>
    <xf numFmtId="0" fontId="9" fillId="0" borderId="26" xfId="0" applyFont="1" applyBorder="1" applyAlignment="1">
      <alignment horizontal="center" vertical="center" wrapText="1"/>
    </xf>
    <xf numFmtId="0" fontId="9" fillId="0" borderId="20" xfId="0" applyFont="1" applyBorder="1" applyAlignment="1">
      <alignment horizontal="center" vertical="center" wrapText="1"/>
    </xf>
    <xf numFmtId="0" fontId="8" fillId="0" borderId="7" xfId="0" applyFont="1" applyBorder="1" applyAlignment="1" applyProtection="1">
      <alignment horizontal="left" vertical="center" wrapText="1"/>
      <protection hidden="1"/>
    </xf>
    <xf numFmtId="0" fontId="76" fillId="0" borderId="0" xfId="0" applyFont="1" applyProtection="1">
      <protection locked="0"/>
    </xf>
    <xf numFmtId="0" fontId="8" fillId="0" borderId="0" xfId="29" applyAlignment="1" applyProtection="1">
      <alignment horizontal="left" vertical="center" wrapText="1"/>
      <protection hidden="1"/>
    </xf>
    <xf numFmtId="0" fontId="8" fillId="2" borderId="22" xfId="25" applyFont="1" applyFill="1" applyBorder="1" applyAlignment="1" applyProtection="1">
      <alignment horizontal="left" vertical="center" wrapText="1"/>
      <protection locked="0"/>
    </xf>
    <xf numFmtId="0" fontId="8" fillId="2" borderId="6" xfId="25"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top" wrapText="1"/>
      <protection locked="0"/>
    </xf>
    <xf numFmtId="0" fontId="8" fillId="0" borderId="17" xfId="0" applyFont="1" applyBorder="1" applyAlignment="1" applyProtection="1">
      <alignment horizontal="left" vertical="center" wrapText="1" indent="2"/>
      <protection hidden="1"/>
    </xf>
    <xf numFmtId="0" fontId="43" fillId="0" borderId="0" xfId="0" applyFont="1" applyAlignment="1" applyProtection="1">
      <alignment horizontal="left" vertical="center"/>
      <protection hidden="1"/>
    </xf>
    <xf numFmtId="0" fontId="4" fillId="0" borderId="0" xfId="0" applyFont="1" applyAlignment="1">
      <alignment horizontal="center" vertical="center" wrapText="1"/>
    </xf>
    <xf numFmtId="0" fontId="0" fillId="0" borderId="0" xfId="0" applyAlignment="1">
      <alignment vertical="center" wrapText="1"/>
    </xf>
    <xf numFmtId="0" fontId="21" fillId="0" borderId="0" xfId="0" applyFont="1" applyAlignment="1" applyProtection="1">
      <alignment horizontal="justify" vertical="center" wrapText="1"/>
      <protection hidden="1"/>
    </xf>
    <xf numFmtId="0" fontId="24" fillId="2" borderId="16" xfId="0" applyFont="1" applyFill="1" applyBorder="1" applyAlignment="1" applyProtection="1">
      <alignment horizontal="right" vertical="center" wrapText="1"/>
      <protection locked="0"/>
    </xf>
    <xf numFmtId="0" fontId="24" fillId="2" borderId="39" xfId="0" applyFont="1" applyFill="1" applyBorder="1" applyAlignment="1" applyProtection="1">
      <alignment horizontal="left" vertical="center" wrapText="1"/>
      <protection locked="0"/>
    </xf>
    <xf numFmtId="0" fontId="24" fillId="2" borderId="4" xfId="0" applyFont="1" applyFill="1" applyBorder="1" applyAlignment="1" applyProtection="1">
      <alignment horizontal="right" vertical="center" wrapText="1"/>
      <protection locked="0"/>
    </xf>
    <xf numFmtId="0" fontId="24" fillId="2" borderId="9" xfId="0" applyFont="1" applyFill="1" applyBorder="1" applyAlignment="1" applyProtection="1">
      <alignment horizontal="left" vertical="center" wrapText="1"/>
      <protection locked="0"/>
    </xf>
    <xf numFmtId="0" fontId="8" fillId="0" borderId="0" xfId="0" applyFont="1" applyAlignment="1" applyProtection="1">
      <alignment horizontal="center" vertical="top" wrapText="1"/>
      <protection locked="0"/>
    </xf>
    <xf numFmtId="0" fontId="21" fillId="0" borderId="0" xfId="0" applyFont="1" applyAlignment="1" applyProtection="1">
      <alignment horizontal="left" vertical="top" wrapText="1"/>
      <protection locked="0"/>
    </xf>
    <xf numFmtId="0" fontId="9" fillId="0" borderId="6" xfId="0" applyFont="1" applyBorder="1" applyAlignment="1" applyProtection="1">
      <alignment horizontal="center" vertical="top" wrapText="1"/>
      <protection locked="0"/>
    </xf>
    <xf numFmtId="0" fontId="9" fillId="12" borderId="6" xfId="0" applyFont="1" applyFill="1" applyBorder="1" applyAlignment="1" applyProtection="1">
      <alignment horizontal="center" vertical="top" wrapText="1"/>
      <protection locked="0"/>
    </xf>
    <xf numFmtId="0" fontId="8" fillId="0" borderId="16" xfId="0" applyFont="1" applyBorder="1" applyAlignment="1" applyProtection="1">
      <alignment horizontal="center" vertical="top" wrapText="1"/>
      <protection locked="0"/>
    </xf>
    <xf numFmtId="0" fontId="8" fillId="0" borderId="16" xfId="0" applyFont="1" applyBorder="1" applyAlignment="1" applyProtection="1">
      <alignment horizontal="left" vertical="top" wrapText="1"/>
      <protection locked="0"/>
    </xf>
    <xf numFmtId="0" fontId="8" fillId="0" borderId="16" xfId="0" applyFont="1" applyBorder="1" applyAlignment="1" applyProtection="1">
      <alignment horizontal="right" vertical="top" wrapText="1"/>
      <protection locked="0"/>
    </xf>
    <xf numFmtId="0" fontId="4" fillId="0" borderId="0" xfId="0" applyFont="1" applyAlignment="1">
      <alignment horizontal="left" vertical="center" wrapText="1"/>
    </xf>
    <xf numFmtId="0" fontId="4" fillId="0" borderId="0" xfId="22" applyFont="1" applyAlignment="1" applyProtection="1">
      <alignment horizontal="left"/>
      <protection hidden="1"/>
    </xf>
    <xf numFmtId="0" fontId="4" fillId="0" borderId="0" xfId="0" applyFont="1" applyAlignment="1">
      <alignment horizontal="left"/>
    </xf>
    <xf numFmtId="0" fontId="8" fillId="2" borderId="5" xfId="0" applyFont="1" applyFill="1" applyBorder="1" applyAlignment="1" applyProtection="1">
      <alignment horizontal="left" vertical="center"/>
      <protection locked="0"/>
    </xf>
    <xf numFmtId="0" fontId="9" fillId="0" borderId="4" xfId="0" applyFont="1" applyBorder="1" applyAlignment="1">
      <alignment vertical="center"/>
    </xf>
    <xf numFmtId="0" fontId="9" fillId="0" borderId="4" xfId="0" applyFont="1" applyBorder="1" applyAlignment="1">
      <alignment horizontal="right" vertical="center"/>
    </xf>
    <xf numFmtId="0" fontId="34" fillId="0" borderId="0" xfId="0" applyFont="1" applyAlignment="1">
      <alignment vertical="center"/>
    </xf>
    <xf numFmtId="0" fontId="35" fillId="0" borderId="0" xfId="0" applyFont="1" applyAlignment="1">
      <alignment vertical="center"/>
    </xf>
    <xf numFmtId="0" fontId="35" fillId="0" borderId="0" xfId="0" applyFont="1"/>
    <xf numFmtId="0" fontId="34" fillId="0" borderId="0" xfId="0" applyFont="1" applyAlignment="1">
      <alignment horizontal="center"/>
    </xf>
    <xf numFmtId="0" fontId="34" fillId="0" borderId="0" xfId="0" applyFont="1" applyAlignment="1">
      <alignment horizontal="center" vertical="center"/>
    </xf>
    <xf numFmtId="0" fontId="34" fillId="0" borderId="0" xfId="0" applyFont="1"/>
    <xf numFmtId="0" fontId="34" fillId="0" borderId="0" xfId="23" applyFont="1" applyAlignment="1">
      <alignment horizontal="center" vertical="center"/>
    </xf>
    <xf numFmtId="0" fontId="34" fillId="0" borderId="0" xfId="23" applyFont="1"/>
    <xf numFmtId="0" fontId="35" fillId="0" borderId="0" xfId="24" applyFont="1" applyAlignment="1">
      <alignment vertical="center"/>
    </xf>
    <xf numFmtId="0" fontId="35" fillId="0" borderId="0" xfId="29" applyFont="1" applyAlignment="1">
      <alignment vertical="center"/>
    </xf>
    <xf numFmtId="173" fontId="8" fillId="0" borderId="0" xfId="0" applyNumberFormat="1" applyFont="1" applyAlignment="1">
      <alignment vertical="center"/>
    </xf>
    <xf numFmtId="0" fontId="34" fillId="0" borderId="0" xfId="23" applyFont="1" applyAlignment="1">
      <alignment horizontal="center"/>
    </xf>
    <xf numFmtId="173" fontId="8" fillId="0" borderId="0" xfId="0" applyNumberFormat="1" applyFont="1" applyAlignment="1">
      <alignment horizontal="left" vertical="center"/>
    </xf>
    <xf numFmtId="0" fontId="8" fillId="0" borderId="0" xfId="24" applyAlignment="1">
      <alignment horizontal="left" vertical="center"/>
    </xf>
    <xf numFmtId="0" fontId="9" fillId="0" borderId="0" xfId="24" applyFont="1" applyAlignment="1">
      <alignment horizontal="left" vertical="center"/>
    </xf>
    <xf numFmtId="0" fontId="24" fillId="0" borderId="0" xfId="0" applyFont="1" applyAlignment="1">
      <alignment vertical="center" wrapText="1"/>
    </xf>
    <xf numFmtId="0" fontId="9" fillId="0" borderId="0" xfId="0" applyFont="1" applyAlignment="1">
      <alignment vertical="top"/>
    </xf>
    <xf numFmtId="172" fontId="8" fillId="0" borderId="0" xfId="0" applyNumberFormat="1" applyFont="1" applyAlignment="1">
      <alignment horizontal="center" vertical="top"/>
    </xf>
    <xf numFmtId="0" fontId="31" fillId="0" borderId="0" xfId="0" applyFont="1" applyAlignment="1">
      <alignment horizontal="center" vertical="center" wrapText="1"/>
    </xf>
    <xf numFmtId="0" fontId="35" fillId="0" borderId="0" xfId="0" applyFont="1" applyAlignment="1">
      <alignment vertical="center" wrapText="1"/>
    </xf>
    <xf numFmtId="0" fontId="37" fillId="0" borderId="0" xfId="0" applyFont="1" applyAlignment="1">
      <alignment horizontal="center" vertical="center"/>
    </xf>
    <xf numFmtId="172" fontId="8" fillId="0" borderId="0" xfId="0" applyNumberFormat="1" applyFont="1" applyAlignment="1">
      <alignment horizontal="left" vertical="top"/>
    </xf>
    <xf numFmtId="0" fontId="34" fillId="0" borderId="0" xfId="23" applyFont="1" applyAlignment="1">
      <alignment vertical="center"/>
    </xf>
    <xf numFmtId="0" fontId="8" fillId="0" borderId="0" xfId="0" applyFont="1" applyAlignment="1">
      <alignment vertical="top"/>
    </xf>
    <xf numFmtId="0" fontId="0" fillId="0" borderId="0" xfId="0" applyAlignment="1">
      <alignment horizontal="center" vertical="center"/>
    </xf>
    <xf numFmtId="0" fontId="33" fillId="0" borderId="0" xfId="0" applyFont="1" applyAlignment="1">
      <alignment vertical="center"/>
    </xf>
    <xf numFmtId="0" fontId="6" fillId="0" borderId="0" xfId="0" applyFont="1" applyAlignment="1">
      <alignment vertical="top" wrapText="1"/>
    </xf>
    <xf numFmtId="0" fontId="35" fillId="0" borderId="0" xfId="0" applyFont="1" applyAlignment="1">
      <alignment vertical="top" wrapText="1"/>
    </xf>
    <xf numFmtId="0" fontId="0" fillId="0" borderId="0" xfId="0" applyAlignment="1">
      <alignment vertical="top"/>
    </xf>
    <xf numFmtId="172" fontId="8" fillId="0" borderId="0" xfId="0" applyNumberFormat="1" applyFont="1" applyAlignment="1">
      <alignment horizontal="center" vertical="center"/>
    </xf>
    <xf numFmtId="0" fontId="8" fillId="0" borderId="0" xfId="0" applyFont="1" applyAlignment="1">
      <alignment horizontal="left" vertical="center" indent="2"/>
    </xf>
    <xf numFmtId="172" fontId="8" fillId="0" borderId="0" xfId="0" applyNumberFormat="1" applyFont="1" applyAlignment="1">
      <alignment horizontal="left" vertical="top" indent="2"/>
    </xf>
    <xf numFmtId="0" fontId="8" fillId="0" borderId="6" xfId="0" applyFont="1" applyBorder="1" applyAlignment="1">
      <alignment horizontal="center" vertical="center" wrapText="1"/>
    </xf>
    <xf numFmtId="0" fontId="8" fillId="0" borderId="0" xfId="0" applyFont="1" applyAlignment="1">
      <alignment horizontal="center" vertical="center" wrapText="1"/>
    </xf>
    <xf numFmtId="172" fontId="8" fillId="0" borderId="0" xfId="0" applyNumberFormat="1" applyFont="1" applyAlignment="1">
      <alignment horizontal="left" vertical="center" indent="3"/>
    </xf>
    <xf numFmtId="0" fontId="8" fillId="0" borderId="0" xfId="0" applyFont="1" applyAlignment="1">
      <alignment horizontal="right" vertical="center"/>
    </xf>
    <xf numFmtId="0" fontId="8" fillId="0" borderId="0" xfId="0" applyFont="1" applyAlignment="1">
      <alignment horizontal="left" vertical="center" indent="3"/>
    </xf>
    <xf numFmtId="0" fontId="9" fillId="0" borderId="0" xfId="0" applyFont="1" applyAlignment="1">
      <alignment horizontal="right" vertical="center"/>
    </xf>
    <xf numFmtId="0" fontId="9" fillId="0" borderId="0" xfId="0" applyFont="1" applyAlignment="1">
      <alignment horizontal="left" vertical="center" indent="2"/>
    </xf>
    <xf numFmtId="0" fontId="6" fillId="0" borderId="0" xfId="0" applyFont="1" applyAlignment="1">
      <alignment vertical="center"/>
    </xf>
    <xf numFmtId="0" fontId="76" fillId="0" borderId="0" xfId="0" applyFont="1" applyAlignment="1">
      <alignment horizontal="center" vertical="center"/>
    </xf>
    <xf numFmtId="0" fontId="76" fillId="0" borderId="0" xfId="0" applyFont="1" applyAlignment="1">
      <alignment vertical="center"/>
    </xf>
    <xf numFmtId="0" fontId="6" fillId="0" borderId="0" xfId="0" applyFont="1"/>
    <xf numFmtId="0" fontId="0" fillId="0" borderId="0" xfId="0" applyAlignment="1">
      <alignment horizontal="center"/>
    </xf>
    <xf numFmtId="0" fontId="76" fillId="0" borderId="0" xfId="0" applyFont="1" applyAlignment="1">
      <alignment horizontal="center"/>
    </xf>
    <xf numFmtId="0" fontId="76" fillId="0" borderId="0" xfId="0" applyFont="1"/>
    <xf numFmtId="0" fontId="8" fillId="0" borderId="23" xfId="0" applyFont="1" applyBorder="1" applyAlignment="1">
      <alignment horizontal="left" vertical="center"/>
    </xf>
    <xf numFmtId="0" fontId="9" fillId="0" borderId="0" xfId="0" applyFont="1" applyAlignment="1" applyProtection="1">
      <alignment horizontal="left" vertical="center" indent="1"/>
      <protection locked="0"/>
    </xf>
    <xf numFmtId="0" fontId="8" fillId="0" borderId="0" xfId="0" applyFont="1" applyAlignment="1" applyProtection="1">
      <alignment vertical="center"/>
      <protection locked="0"/>
    </xf>
    <xf numFmtId="0" fontId="24" fillId="0" borderId="0" xfId="22"/>
    <xf numFmtId="0" fontId="7" fillId="0" borderId="0" xfId="22" applyFont="1" applyAlignment="1">
      <alignment horizontal="center" vertical="center"/>
    </xf>
    <xf numFmtId="0" fontId="9" fillId="0" borderId="0" xfId="0" applyFont="1" applyAlignment="1">
      <alignment horizontal="center" vertical="center" wrapText="1"/>
    </xf>
    <xf numFmtId="0" fontId="9" fillId="0" borderId="0" xfId="24" applyFont="1" applyAlignment="1">
      <alignment vertical="center"/>
    </xf>
    <xf numFmtId="0" fontId="9" fillId="0" borderId="0" xfId="29" applyFont="1" applyAlignment="1">
      <alignment vertical="center"/>
    </xf>
    <xf numFmtId="0" fontId="9" fillId="0" borderId="0" xfId="29" applyFont="1" applyAlignment="1">
      <alignment vertical="top"/>
    </xf>
    <xf numFmtId="172" fontId="4" fillId="0" borderId="0" xfId="0" applyNumberFormat="1" applyFont="1" applyAlignment="1">
      <alignment horizontal="center" vertical="top"/>
    </xf>
    <xf numFmtId="0" fontId="87" fillId="0" borderId="0" xfId="0" applyFont="1" applyAlignment="1">
      <alignment horizontal="justify" vertical="center" wrapText="1"/>
    </xf>
    <xf numFmtId="0" fontId="87" fillId="0" borderId="6" xfId="0" applyFont="1" applyBorder="1" applyAlignment="1">
      <alignment horizontal="center" vertical="center" wrapText="1"/>
    </xf>
    <xf numFmtId="0" fontId="89" fillId="0" borderId="0" xfId="0" applyFont="1" applyAlignment="1">
      <alignment horizontal="justify" vertical="center"/>
    </xf>
    <xf numFmtId="0" fontId="89" fillId="0" borderId="0" xfId="0" applyFont="1" applyAlignment="1">
      <alignment horizontal="right" vertical="center"/>
    </xf>
    <xf numFmtId="0" fontId="89" fillId="0" borderId="0" xfId="0" applyFont="1" applyAlignment="1">
      <alignment horizontal="left" vertical="center"/>
    </xf>
    <xf numFmtId="0" fontId="92" fillId="0" borderId="6" xfId="0" applyFont="1" applyBorder="1" applyAlignment="1">
      <alignment horizontal="center" vertical="center" wrapText="1"/>
    </xf>
    <xf numFmtId="0" fontId="92" fillId="0" borderId="6" xfId="0" applyFont="1" applyBorder="1" applyAlignment="1">
      <alignment horizontal="left" vertical="center" wrapText="1"/>
    </xf>
    <xf numFmtId="0" fontId="89" fillId="0" borderId="6" xfId="0" applyFont="1" applyBorder="1" applyAlignment="1">
      <alignment horizontal="center" vertical="center" wrapText="1"/>
    </xf>
    <xf numFmtId="0" fontId="89" fillId="0" borderId="0" xfId="0" applyFont="1" applyAlignment="1">
      <alignment horizontal="center" vertical="center" wrapText="1"/>
    </xf>
    <xf numFmtId="0" fontId="87" fillId="0" borderId="0" xfId="0" applyFont="1" applyAlignment="1">
      <alignment horizontal="justify" vertical="center"/>
    </xf>
    <xf numFmtId="0" fontId="93" fillId="0" borderId="0" xfId="0" applyFont="1" applyAlignment="1">
      <alignment horizontal="justify" vertical="center"/>
    </xf>
    <xf numFmtId="0" fontId="94" fillId="0" borderId="0" xfId="0" applyFont="1" applyAlignment="1">
      <alignment horizontal="right" vertical="center"/>
    </xf>
    <xf numFmtId="0" fontId="89" fillId="0" borderId="0" xfId="0" applyFont="1" applyAlignment="1">
      <alignment horizontal="justify" vertical="center" wrapText="1"/>
    </xf>
    <xf numFmtId="0" fontId="91" fillId="0" borderId="0" xfId="0" applyFont="1" applyAlignment="1">
      <alignment vertical="center"/>
    </xf>
    <xf numFmtId="0" fontId="91" fillId="0" borderId="0" xfId="0" applyFont="1"/>
    <xf numFmtId="0" fontId="91" fillId="0" borderId="0" xfId="0" applyFont="1" applyAlignment="1">
      <alignment vertical="center" wrapText="1"/>
    </xf>
    <xf numFmtId="0" fontId="0" fillId="0" borderId="0" xfId="0" applyProtection="1">
      <protection locked="0"/>
    </xf>
    <xf numFmtId="0" fontId="0" fillId="12" borderId="0" xfId="0" applyFill="1" applyProtection="1">
      <protection locked="0"/>
    </xf>
    <xf numFmtId="0" fontId="89" fillId="12" borderId="0" xfId="0" applyFont="1" applyFill="1" applyAlignment="1" applyProtection="1">
      <alignment horizontal="justify" vertical="center" wrapText="1"/>
      <protection locked="0"/>
    </xf>
    <xf numFmtId="0" fontId="8" fillId="0" borderId="0" xfId="22" applyFont="1" applyAlignment="1">
      <alignment vertical="center"/>
    </xf>
    <xf numFmtId="0" fontId="8" fillId="0" borderId="0" xfId="29" applyAlignment="1">
      <alignment vertical="center"/>
    </xf>
    <xf numFmtId="0" fontId="8" fillId="0" borderId="0" xfId="0" applyFont="1"/>
    <xf numFmtId="0" fontId="61" fillId="0" borderId="0" xfId="0" applyFont="1" applyAlignment="1">
      <alignment vertical="center"/>
    </xf>
    <xf numFmtId="0" fontId="9" fillId="0" borderId="0" xfId="24" applyFont="1" applyAlignment="1">
      <alignment horizontal="left" vertical="center" indent="1"/>
    </xf>
    <xf numFmtId="0" fontId="8" fillId="0" borderId="6" xfId="0" applyFont="1" applyBorder="1" applyAlignment="1">
      <alignment horizontal="center" vertical="center"/>
    </xf>
    <xf numFmtId="0" fontId="8" fillId="0" borderId="0" xfId="0" applyFont="1" applyAlignment="1">
      <alignment horizontal="left" vertical="top" wrapText="1"/>
    </xf>
    <xf numFmtId="0" fontId="9" fillId="0" borderId="6" xfId="0" applyFont="1" applyBorder="1" applyAlignment="1">
      <alignment horizontal="center" vertical="center" wrapText="1"/>
    </xf>
    <xf numFmtId="0" fontId="9" fillId="0" borderId="6" xfId="0" applyFont="1" applyBorder="1" applyAlignment="1">
      <alignment horizontal="justify" vertical="center" wrapText="1"/>
    </xf>
    <xf numFmtId="0" fontId="8" fillId="0" borderId="0" xfId="0" applyFont="1" applyAlignment="1">
      <alignment horizontal="left" vertical="center" wrapText="1"/>
    </xf>
    <xf numFmtId="0" fontId="8" fillId="0" borderId="62" xfId="0" applyFont="1" applyBorder="1" applyAlignment="1">
      <alignment vertical="center" wrapText="1"/>
    </xf>
    <xf numFmtId="0" fontId="8" fillId="0" borderId="63" xfId="0" applyFont="1" applyBorder="1" applyAlignment="1">
      <alignment horizontal="center" vertical="center" wrapText="1"/>
    </xf>
    <xf numFmtId="0" fontId="8" fillId="0" borderId="63" xfId="0" applyFont="1" applyBorder="1" applyAlignment="1">
      <alignment vertical="center" wrapText="1"/>
    </xf>
    <xf numFmtId="0" fontId="7" fillId="0" borderId="59" xfId="0" applyFont="1" applyBorder="1" applyAlignment="1">
      <alignment horizontal="justify" vertical="center" wrapText="1"/>
    </xf>
    <xf numFmtId="0" fontId="7" fillId="0" borderId="60" xfId="0" applyFont="1" applyBorder="1" applyAlignment="1">
      <alignment horizontal="justify" vertical="center" wrapText="1"/>
    </xf>
    <xf numFmtId="0" fontId="7" fillId="0" borderId="61" xfId="0" applyFont="1" applyBorder="1" applyAlignment="1">
      <alignment horizontal="justify" vertical="center" wrapText="1"/>
    </xf>
    <xf numFmtId="0" fontId="1" fillId="2" borderId="0" xfId="0" applyFont="1" applyFill="1" applyAlignment="1" applyProtection="1">
      <alignment vertical="center"/>
      <protection locked="0"/>
    </xf>
    <xf numFmtId="0" fontId="8" fillId="12" borderId="6" xfId="0" applyFont="1" applyFill="1" applyBorder="1" applyAlignment="1" applyProtection="1">
      <alignment horizontal="center" vertical="top" wrapText="1"/>
      <protection locked="0"/>
    </xf>
    <xf numFmtId="0" fontId="4" fillId="12" borderId="17" xfId="0" applyFont="1" applyFill="1" applyBorder="1" applyAlignment="1" applyProtection="1">
      <alignment horizontal="justify" vertical="center" wrapText="1"/>
      <protection locked="0"/>
    </xf>
    <xf numFmtId="0" fontId="4" fillId="12" borderId="54" xfId="0" applyFont="1" applyFill="1" applyBorder="1" applyAlignment="1" applyProtection="1">
      <alignment horizontal="justify" vertical="center" wrapText="1"/>
      <protection locked="0"/>
    </xf>
    <xf numFmtId="0" fontId="4" fillId="12" borderId="55" xfId="0" applyFont="1" applyFill="1" applyBorder="1" applyAlignment="1" applyProtection="1">
      <alignment horizontal="justify" vertical="center" wrapText="1"/>
      <protection locked="0"/>
    </xf>
    <xf numFmtId="0" fontId="4" fillId="12" borderId="6" xfId="0" applyFont="1" applyFill="1" applyBorder="1" applyAlignment="1" applyProtection="1">
      <alignment horizontal="justify" vertical="center" wrapText="1"/>
      <protection locked="0"/>
    </xf>
    <xf numFmtId="0" fontId="4" fillId="12" borderId="56" xfId="0" applyFont="1" applyFill="1" applyBorder="1" applyAlignment="1" applyProtection="1">
      <alignment horizontal="justify" vertical="center" wrapText="1"/>
      <protection locked="0"/>
    </xf>
    <xf numFmtId="0" fontId="4" fillId="12" borderId="57" xfId="0" applyFont="1" applyFill="1" applyBorder="1" applyAlignment="1" applyProtection="1">
      <alignment horizontal="justify" vertical="center" wrapText="1"/>
      <protection locked="0"/>
    </xf>
    <xf numFmtId="0" fontId="4" fillId="12" borderId="58" xfId="0" applyFont="1" applyFill="1" applyBorder="1" applyAlignment="1" applyProtection="1">
      <alignment horizontal="justify" vertical="center" wrapText="1"/>
      <protection locked="0"/>
    </xf>
    <xf numFmtId="0" fontId="4" fillId="12" borderId="53" xfId="0" applyFont="1" applyFill="1" applyBorder="1" applyAlignment="1" applyProtection="1">
      <alignment horizontal="justify" vertical="center" wrapText="1"/>
      <protection locked="0"/>
    </xf>
    <xf numFmtId="0" fontId="8" fillId="12" borderId="6" xfId="0" applyFont="1" applyFill="1" applyBorder="1" applyAlignment="1" applyProtection="1">
      <alignment vertical="center" wrapText="1"/>
      <protection locked="0"/>
    </xf>
    <xf numFmtId="0" fontId="8" fillId="12" borderId="6" xfId="0" applyFont="1" applyFill="1" applyBorder="1" applyAlignment="1" applyProtection="1">
      <alignment horizontal="justify" vertical="center"/>
      <protection locked="0"/>
    </xf>
    <xf numFmtId="0" fontId="1" fillId="2" borderId="9" xfId="0" applyFont="1" applyFill="1" applyBorder="1" applyAlignment="1" applyProtection="1">
      <alignment horizontal="left" vertical="center" wrapText="1"/>
      <protection locked="0"/>
    </xf>
    <xf numFmtId="0" fontId="4" fillId="0" borderId="0" xfId="0" applyFont="1" applyAlignment="1">
      <alignment horizontal="left" vertical="top" wrapText="1"/>
    </xf>
    <xf numFmtId="0" fontId="7" fillId="0" borderId="0" xfId="0" applyFont="1" applyAlignment="1">
      <alignment horizontal="left" vertical="center" wrapText="1"/>
    </xf>
    <xf numFmtId="0" fontId="63" fillId="0" borderId="0" xfId="28" applyFont="1" applyAlignment="1" applyProtection="1">
      <alignment horizontal="center" vertical="center"/>
      <protection hidden="1"/>
    </xf>
    <xf numFmtId="0" fontId="1" fillId="2" borderId="39" xfId="0" applyFont="1" applyFill="1" applyBorder="1" applyAlignment="1" applyProtection="1">
      <alignment horizontal="left" vertical="center" wrapText="1"/>
      <protection locked="0"/>
    </xf>
    <xf numFmtId="0" fontId="8" fillId="0" borderId="0" xfId="0" applyFont="1" applyAlignment="1">
      <alignment horizontal="right"/>
    </xf>
    <xf numFmtId="0" fontId="87" fillId="0" borderId="0" xfId="0" applyFont="1" applyAlignment="1">
      <alignment horizontal="right" vertical="center"/>
    </xf>
    <xf numFmtId="0" fontId="87" fillId="0" borderId="0" xfId="0" applyFont="1" applyAlignment="1">
      <alignment horizontal="left" vertical="center" wrapText="1"/>
    </xf>
    <xf numFmtId="0" fontId="87" fillId="0" borderId="0" xfId="0" applyFont="1" applyAlignment="1">
      <alignment horizontal="right" vertical="top"/>
    </xf>
    <xf numFmtId="0" fontId="97" fillId="0" borderId="0" xfId="0" applyFont="1" applyAlignment="1">
      <alignment vertical="center"/>
    </xf>
    <xf numFmtId="0" fontId="98" fillId="0" borderId="0" xfId="0" applyFont="1" applyAlignment="1" applyProtection="1">
      <alignment horizontal="center" vertical="center" wrapText="1"/>
      <protection hidden="1"/>
    </xf>
    <xf numFmtId="4" fontId="99" fillId="0" borderId="97" xfId="39" applyNumberFormat="1" applyFont="1" applyBorder="1" applyAlignment="1" applyProtection="1">
      <alignment horizontal="center" vertical="top" wrapText="1"/>
      <protection hidden="1"/>
    </xf>
    <xf numFmtId="0" fontId="100" fillId="0" borderId="0" xfId="0" applyFont="1" applyAlignment="1">
      <alignment horizontal="center" vertical="center"/>
    </xf>
    <xf numFmtId="0" fontId="101" fillId="0" borderId="0" xfId="0" applyFont="1" applyAlignment="1">
      <alignment horizontal="center" vertical="center" wrapText="1"/>
    </xf>
    <xf numFmtId="0" fontId="102" fillId="0" borderId="0" xfId="0" applyFont="1" applyAlignment="1">
      <alignment horizontal="center" vertical="center" wrapText="1"/>
    </xf>
    <xf numFmtId="0" fontId="24" fillId="0" borderId="0" xfId="0" applyFont="1" applyAlignment="1" applyProtection="1">
      <alignment vertical="top" wrapText="1"/>
      <protection hidden="1"/>
    </xf>
    <xf numFmtId="0" fontId="4" fillId="0" borderId="0" xfId="0" applyFont="1" applyAlignment="1" applyProtection="1">
      <alignment vertical="top" wrapText="1"/>
      <protection hidden="1"/>
    </xf>
    <xf numFmtId="0" fontId="84" fillId="0" borderId="0" xfId="0" applyFont="1" applyAlignment="1" applyProtection="1">
      <alignment horizontal="justify" vertical="center" wrapText="1"/>
      <protection hidden="1"/>
    </xf>
    <xf numFmtId="0" fontId="84" fillId="0" borderId="0" xfId="0" applyFont="1" applyAlignment="1" applyProtection="1">
      <alignment horizontal="justify" vertical="center"/>
      <protection hidden="1"/>
    </xf>
    <xf numFmtId="0" fontId="4" fillId="0" borderId="0" xfId="0" applyFont="1" applyAlignment="1" applyProtection="1">
      <alignment vertical="center"/>
      <protection hidden="1"/>
    </xf>
    <xf numFmtId="0" fontId="25" fillId="0" borderId="0" xfId="0" applyFont="1" applyAlignment="1" applyProtection="1">
      <alignment vertical="center"/>
      <protection hidden="1"/>
    </xf>
    <xf numFmtId="0" fontId="8" fillId="0" borderId="0" xfId="0" applyFont="1" applyAlignment="1">
      <alignment horizontal="left" vertical="center"/>
    </xf>
    <xf numFmtId="1" fontId="4" fillId="0" borderId="0" xfId="0" applyNumberFormat="1" applyFont="1" applyAlignment="1" applyProtection="1">
      <alignment horizontal="left" vertical="center"/>
      <protection hidden="1"/>
    </xf>
    <xf numFmtId="1" fontId="25" fillId="0" borderId="0" xfId="0" applyNumberFormat="1" applyFont="1" applyAlignment="1" applyProtection="1">
      <alignment horizontal="left" vertical="center"/>
      <protection hidden="1"/>
    </xf>
    <xf numFmtId="0" fontId="63" fillId="0" borderId="5" xfId="28" applyFont="1" applyBorder="1" applyAlignment="1" applyProtection="1">
      <alignment horizontal="justify" vertical="center"/>
      <protection hidden="1"/>
    </xf>
    <xf numFmtId="0" fontId="54" fillId="0" borderId="7" xfId="28" applyFont="1" applyBorder="1" applyAlignment="1" applyProtection="1">
      <alignment horizontal="center" vertical="center" textRotation="180"/>
      <protection hidden="1"/>
    </xf>
    <xf numFmtId="0" fontId="54" fillId="0" borderId="20" xfId="28" applyFont="1" applyBorder="1" applyAlignment="1" applyProtection="1">
      <alignment horizontal="center" vertical="center" textRotation="180"/>
      <protection hidden="1"/>
    </xf>
    <xf numFmtId="0" fontId="54" fillId="0" borderId="17" xfId="28" applyFont="1" applyBorder="1" applyAlignment="1" applyProtection="1">
      <alignment horizontal="center" vertical="center" textRotation="180"/>
      <protection hidden="1"/>
    </xf>
    <xf numFmtId="0" fontId="54" fillId="0" borderId="7" xfId="28" applyFont="1" applyBorder="1" applyAlignment="1" applyProtection="1">
      <alignment horizontal="center" vertical="center" textRotation="90"/>
      <protection hidden="1"/>
    </xf>
    <xf numFmtId="0" fontId="54" fillId="0" borderId="20" xfId="28" applyFont="1" applyBorder="1" applyAlignment="1" applyProtection="1">
      <alignment horizontal="center" vertical="center" textRotation="90"/>
      <protection hidden="1"/>
    </xf>
    <xf numFmtId="0" fontId="54" fillId="0" borderId="17" xfId="28" applyFont="1" applyBorder="1" applyAlignment="1" applyProtection="1">
      <alignment horizontal="center" vertical="center" textRotation="90"/>
      <protection hidden="1"/>
    </xf>
    <xf numFmtId="0" fontId="13" fillId="0" borderId="0" xfId="28"/>
    <xf numFmtId="0" fontId="23" fillId="6" borderId="3" xfId="28" applyFont="1" applyFill="1" applyBorder="1" applyAlignment="1" applyProtection="1">
      <alignment horizontal="center" vertical="center"/>
      <protection hidden="1"/>
    </xf>
    <xf numFmtId="0" fontId="60" fillId="0" borderId="0" xfId="28" applyFont="1" applyAlignment="1" applyProtection="1">
      <alignment horizontal="center" vertical="center" wrapText="1"/>
      <protection hidden="1"/>
    </xf>
    <xf numFmtId="0" fontId="62" fillId="0" borderId="0" xfId="28" applyFont="1" applyAlignment="1" applyProtection="1">
      <alignment horizontal="center" vertical="center"/>
      <protection hidden="1"/>
    </xf>
    <xf numFmtId="0" fontId="103" fillId="0" borderId="38" xfId="40" applyBorder="1" applyAlignment="1">
      <alignment vertical="center" wrapText="1"/>
    </xf>
    <xf numFmtId="0" fontId="103" fillId="0" borderId="14" xfId="40" applyBorder="1" applyAlignment="1">
      <alignment vertical="center" wrapText="1"/>
    </xf>
    <xf numFmtId="0" fontId="103" fillId="0" borderId="15" xfId="40" applyBorder="1" applyAlignment="1">
      <alignment vertical="center" wrapText="1"/>
    </xf>
    <xf numFmtId="0" fontId="10" fillId="0" borderId="4" xfId="25" applyFont="1" applyBorder="1" applyAlignment="1" applyProtection="1">
      <alignment horizontal="center" vertical="center" wrapText="1"/>
      <protection hidden="1"/>
    </xf>
    <xf numFmtId="0" fontId="9" fillId="0" borderId="3" xfId="25" applyFont="1" applyBorder="1" applyAlignment="1" applyProtection="1">
      <alignment horizontal="center" vertical="center"/>
      <protection hidden="1"/>
    </xf>
    <xf numFmtId="0" fontId="32" fillId="7" borderId="0" xfId="25" applyFont="1" applyFill="1" applyAlignment="1" applyProtection="1">
      <alignment horizontal="center" vertical="center"/>
      <protection hidden="1"/>
    </xf>
    <xf numFmtId="0" fontId="8" fillId="0" borderId="32" xfId="25" applyFont="1" applyBorder="1" applyAlignment="1" applyProtection="1">
      <alignment horizontal="left" vertical="center"/>
      <protection hidden="1"/>
    </xf>
    <xf numFmtId="0" fontId="8" fillId="0" borderId="33" xfId="25" applyFont="1" applyBorder="1" applyAlignment="1" applyProtection="1">
      <alignment horizontal="left" vertical="center"/>
      <protection hidden="1"/>
    </xf>
    <xf numFmtId="0" fontId="8" fillId="0" borderId="15" xfId="25" applyFont="1" applyBorder="1" applyAlignment="1" applyProtection="1">
      <alignment horizontal="left" vertical="center"/>
      <protection hidden="1"/>
    </xf>
    <xf numFmtId="0" fontId="8" fillId="0" borderId="9" xfId="25" applyFont="1" applyBorder="1" applyAlignment="1" applyProtection="1">
      <alignment horizontal="left" vertical="center"/>
      <protection hidden="1"/>
    </xf>
    <xf numFmtId="0" fontId="8" fillId="0" borderId="64" xfId="25" applyFont="1" applyBorder="1" applyAlignment="1" applyProtection="1">
      <alignment horizontal="center" vertical="center" wrapText="1"/>
      <protection hidden="1"/>
    </xf>
    <xf numFmtId="0" fontId="8" fillId="0" borderId="65" xfId="25" applyFont="1" applyBorder="1" applyAlignment="1" applyProtection="1">
      <alignment horizontal="center" vertical="center" wrapText="1"/>
      <protection hidden="1"/>
    </xf>
    <xf numFmtId="0" fontId="9" fillId="0" borderId="0" xfId="0" applyFont="1" applyAlignment="1" applyProtection="1">
      <alignment horizontal="justify" vertical="center" wrapText="1"/>
      <protection hidden="1"/>
    </xf>
    <xf numFmtId="0" fontId="10"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8" fillId="0" borderId="0" xfId="0" applyFont="1" applyAlignment="1" applyProtection="1">
      <alignment horizontal="justify" vertical="center"/>
      <protection hidden="1"/>
    </xf>
    <xf numFmtId="0" fontId="8" fillId="0" borderId="0" xfId="29" applyAlignment="1" applyProtection="1">
      <alignment horizontal="left" vertical="center"/>
      <protection hidden="1"/>
    </xf>
    <xf numFmtId="0" fontId="9" fillId="0" borderId="0" xfId="29" applyFont="1" applyAlignment="1" applyProtection="1">
      <alignment horizontal="left" vertical="center"/>
      <protection hidden="1"/>
    </xf>
    <xf numFmtId="0" fontId="21" fillId="2" borderId="72" xfId="0" applyFont="1" applyFill="1" applyBorder="1" applyAlignment="1" applyProtection="1">
      <alignment horizontal="left" vertical="center" wrapText="1"/>
      <protection locked="0"/>
    </xf>
    <xf numFmtId="0" fontId="21" fillId="2" borderId="5" xfId="0" applyFont="1" applyFill="1" applyBorder="1" applyAlignment="1" applyProtection="1">
      <alignment horizontal="left" vertical="center" wrapText="1"/>
      <protection locked="0"/>
    </xf>
    <xf numFmtId="0" fontId="21" fillId="2" borderId="25" xfId="0" applyFont="1" applyFill="1" applyBorder="1" applyAlignment="1" applyProtection="1">
      <alignment horizontal="left" vertical="center" wrapText="1"/>
      <protection locked="0"/>
    </xf>
    <xf numFmtId="0" fontId="8" fillId="0" borderId="0" xfId="0" applyFont="1" applyAlignment="1" applyProtection="1">
      <alignment horizontal="justify" vertical="top" wrapText="1"/>
      <protection hidden="1"/>
    </xf>
    <xf numFmtId="0" fontId="21" fillId="2" borderId="11" xfId="0" applyFont="1" applyFill="1" applyBorder="1" applyAlignment="1" applyProtection="1">
      <alignment horizontal="left" vertical="center" wrapText="1"/>
      <protection locked="0"/>
    </xf>
    <xf numFmtId="0" fontId="8" fillId="0" borderId="0" xfId="0" applyFont="1" applyAlignment="1" applyProtection="1">
      <alignment horizontal="left" vertical="top" wrapText="1"/>
      <protection hidden="1"/>
    </xf>
    <xf numFmtId="0" fontId="21" fillId="0" borderId="0" xfId="0" applyFont="1" applyAlignment="1" applyProtection="1">
      <alignment horizontal="justify" vertical="top" wrapText="1"/>
      <protection hidden="1"/>
    </xf>
    <xf numFmtId="0" fontId="9" fillId="0" borderId="27" xfId="0" applyFont="1" applyBorder="1" applyAlignment="1" applyProtection="1">
      <alignment horizontal="left" vertical="top"/>
      <protection hidden="1"/>
    </xf>
    <xf numFmtId="0" fontId="21" fillId="0" borderId="3" xfId="0" applyFont="1" applyBorder="1" applyAlignment="1">
      <alignment horizontal="left" vertical="center"/>
    </xf>
    <xf numFmtId="0" fontId="8" fillId="0" borderId="16" xfId="0" applyFont="1" applyBorder="1" applyAlignment="1" applyProtection="1">
      <alignment horizontal="left" vertical="top" wrapText="1"/>
      <protection hidden="1"/>
    </xf>
    <xf numFmtId="0" fontId="8" fillId="0" borderId="14" xfId="0" applyFont="1" applyBorder="1" applyAlignment="1" applyProtection="1">
      <alignment horizontal="left" vertical="top" wrapText="1"/>
      <protection hidden="1"/>
    </xf>
    <xf numFmtId="0" fontId="6" fillId="2" borderId="14" xfId="0" applyFont="1" applyFill="1" applyBorder="1" applyAlignment="1" applyProtection="1">
      <alignment horizontal="left" vertical="top" wrapText="1"/>
      <protection hidden="1"/>
    </xf>
    <xf numFmtId="0" fontId="6" fillId="2" borderId="0" xfId="0" applyFont="1" applyFill="1" applyAlignment="1" applyProtection="1">
      <alignment horizontal="left" vertical="top" wrapText="1"/>
      <protection hidden="1"/>
    </xf>
    <xf numFmtId="0" fontId="8" fillId="0" borderId="34" xfId="0" applyFont="1" applyBorder="1" applyAlignment="1" applyProtection="1">
      <alignment horizontal="left" vertical="top" wrapText="1"/>
      <protection hidden="1"/>
    </xf>
    <xf numFmtId="0" fontId="8" fillId="0" borderId="3" xfId="0" applyFont="1" applyBorder="1" applyAlignment="1" applyProtection="1">
      <alignment horizontal="left" vertical="top" wrapText="1"/>
      <protection hidden="1"/>
    </xf>
    <xf numFmtId="0" fontId="8" fillId="0" borderId="13" xfId="0" applyFont="1" applyBorder="1" applyAlignment="1" applyProtection="1">
      <alignment horizontal="left" vertical="top" wrapText="1"/>
      <protection hidden="1"/>
    </xf>
    <xf numFmtId="0" fontId="8" fillId="2" borderId="34"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0" borderId="15" xfId="0" applyFont="1" applyBorder="1" applyAlignment="1" applyProtection="1">
      <alignment horizontal="left" vertical="top" wrapText="1"/>
      <protection hidden="1"/>
    </xf>
    <xf numFmtId="0" fontId="8" fillId="0" borderId="4" xfId="0" applyFont="1" applyBorder="1" applyAlignment="1" applyProtection="1">
      <alignment horizontal="left" vertical="top" wrapText="1"/>
      <protection hidden="1"/>
    </xf>
    <xf numFmtId="0" fontId="8" fillId="0" borderId="9" xfId="0" applyFont="1" applyBorder="1" applyAlignment="1" applyProtection="1">
      <alignment horizontal="left" vertical="top" wrapText="1"/>
      <protection hidden="1"/>
    </xf>
    <xf numFmtId="0" fontId="6" fillId="2" borderId="15" xfId="0" applyFont="1" applyFill="1" applyBorder="1" applyAlignment="1" applyProtection="1">
      <alignment horizontal="left" vertical="top" wrapText="1"/>
      <protection hidden="1"/>
    </xf>
    <xf numFmtId="0" fontId="6" fillId="2" borderId="4" xfId="0" applyFont="1" applyFill="1" applyBorder="1" applyAlignment="1" applyProtection="1">
      <alignment horizontal="left" vertical="top" wrapText="1"/>
      <protection hidden="1"/>
    </xf>
    <xf numFmtId="0" fontId="6" fillId="2" borderId="34" xfId="0" applyFont="1" applyFill="1" applyBorder="1" applyAlignment="1" applyProtection="1">
      <alignment horizontal="left" vertical="top" wrapText="1"/>
      <protection hidden="1"/>
    </xf>
    <xf numFmtId="0" fontId="6" fillId="2" borderId="13" xfId="0" applyFont="1" applyFill="1" applyBorder="1" applyAlignment="1" applyProtection="1">
      <alignment horizontal="left" vertical="top" wrapText="1"/>
      <protection hidden="1"/>
    </xf>
    <xf numFmtId="0" fontId="6" fillId="2" borderId="3" xfId="0" applyFont="1" applyFill="1" applyBorder="1" applyAlignment="1" applyProtection="1">
      <alignment horizontal="left" vertical="top" wrapText="1"/>
      <protection hidden="1"/>
    </xf>
    <xf numFmtId="0" fontId="8" fillId="0" borderId="34" xfId="0" applyFont="1" applyBorder="1" applyAlignment="1" applyProtection="1">
      <alignment horizontal="justify" vertical="top" wrapText="1"/>
      <protection hidden="1"/>
    </xf>
    <xf numFmtId="0" fontId="8" fillId="0" borderId="3" xfId="0" applyFont="1" applyBorder="1" applyAlignment="1" applyProtection="1">
      <alignment horizontal="justify" vertical="top" wrapText="1"/>
      <protection hidden="1"/>
    </xf>
    <xf numFmtId="0" fontId="8" fillId="0" borderId="13" xfId="0" applyFont="1" applyBorder="1" applyAlignment="1" applyProtection="1">
      <alignment horizontal="justify" vertical="top" wrapText="1"/>
      <protection hidden="1"/>
    </xf>
    <xf numFmtId="0" fontId="6" fillId="2" borderId="34" xfId="0" applyFont="1" applyFill="1" applyBorder="1" applyAlignment="1" applyProtection="1">
      <alignment horizontal="left" vertical="top" wrapText="1"/>
      <protection locked="0"/>
    </xf>
    <xf numFmtId="0" fontId="6" fillId="2" borderId="3" xfId="0" applyFont="1" applyFill="1" applyBorder="1" applyAlignment="1" applyProtection="1">
      <alignment horizontal="left" vertical="top" wrapText="1"/>
      <protection locked="0"/>
    </xf>
    <xf numFmtId="0" fontId="6" fillId="2" borderId="13" xfId="0" applyFont="1" applyFill="1" applyBorder="1" applyAlignment="1" applyProtection="1">
      <alignment horizontal="left" vertical="top" wrapText="1"/>
      <protection locked="0"/>
    </xf>
    <xf numFmtId="0" fontId="8" fillId="0" borderId="14" xfId="0" applyFont="1" applyBorder="1" applyAlignment="1" applyProtection="1">
      <alignment horizontal="right" vertical="top" wrapText="1"/>
      <protection hidden="1"/>
    </xf>
    <xf numFmtId="0" fontId="8" fillId="0" borderId="0" xfId="0" applyFont="1" applyAlignment="1" applyProtection="1">
      <alignment horizontal="right" vertical="top" wrapText="1"/>
      <protection hidden="1"/>
    </xf>
    <xf numFmtId="0" fontId="8" fillId="0" borderId="8" xfId="0" applyFont="1" applyBorder="1" applyAlignment="1" applyProtection="1">
      <alignment horizontal="right" vertical="top" wrapText="1"/>
      <protection hidden="1"/>
    </xf>
    <xf numFmtId="0" fontId="8" fillId="0" borderId="14" xfId="0" applyFont="1" applyBorder="1" applyAlignment="1" applyProtection="1">
      <alignment horizontal="center" vertical="top" wrapText="1"/>
      <protection hidden="1"/>
    </xf>
    <xf numFmtId="0" fontId="8" fillId="0" borderId="0" xfId="0" applyFont="1" applyAlignment="1" applyProtection="1">
      <alignment horizontal="center" vertical="top" wrapText="1"/>
      <protection hidden="1"/>
    </xf>
    <xf numFmtId="0" fontId="8" fillId="0" borderId="8" xfId="0" applyFont="1" applyBorder="1" applyAlignment="1" applyProtection="1">
      <alignment horizontal="center" vertical="top" wrapText="1"/>
      <protection hidden="1"/>
    </xf>
    <xf numFmtId="0" fontId="8" fillId="0" borderId="34" xfId="0" applyFont="1" applyBorder="1" applyAlignment="1" applyProtection="1">
      <alignment horizontal="justify" vertical="justify" wrapText="1"/>
      <protection hidden="1"/>
    </xf>
    <xf numFmtId="0" fontId="8" fillId="0" borderId="3" xfId="0" applyFont="1" applyBorder="1" applyAlignment="1" applyProtection="1">
      <alignment horizontal="justify" vertical="justify" wrapText="1"/>
      <protection hidden="1"/>
    </xf>
    <xf numFmtId="0" fontId="8" fillId="0" borderId="13" xfId="0" applyFont="1" applyBorder="1" applyAlignment="1" applyProtection="1">
      <alignment horizontal="justify" vertical="justify" wrapText="1"/>
      <protection hidden="1"/>
    </xf>
    <xf numFmtId="0" fontId="8" fillId="2" borderId="3" xfId="0" applyFont="1" applyFill="1" applyBorder="1" applyAlignment="1" applyProtection="1">
      <alignment horizontal="center" vertical="center" wrapText="1"/>
      <protection locked="0"/>
    </xf>
    <xf numFmtId="0" fontId="8" fillId="2" borderId="38"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8" fillId="0" borderId="6" xfId="0" applyFont="1" applyBorder="1" applyAlignment="1" applyProtection="1">
      <alignment horizontal="left" vertical="top" wrapText="1"/>
      <protection hidden="1"/>
    </xf>
    <xf numFmtId="0" fontId="8" fillId="0" borderId="6" xfId="0" applyFont="1" applyBorder="1" applyAlignment="1" applyProtection="1">
      <alignment horizontal="center" vertical="center" wrapText="1"/>
      <protection hidden="1"/>
    </xf>
    <xf numFmtId="0" fontId="8" fillId="0" borderId="38" xfId="0" applyFont="1" applyBorder="1" applyAlignment="1" applyProtection="1">
      <alignment horizontal="left" vertical="top" wrapText="1"/>
      <protection hidden="1"/>
    </xf>
    <xf numFmtId="0" fontId="8" fillId="2" borderId="37" xfId="0" applyFont="1" applyFill="1" applyBorder="1" applyAlignment="1" applyProtection="1">
      <alignment horizontal="left" vertical="center" wrapText="1"/>
      <protection locked="0"/>
    </xf>
    <xf numFmtId="0" fontId="8" fillId="2" borderId="21" xfId="0" applyFont="1" applyFill="1" applyBorder="1" applyAlignment="1" applyProtection="1">
      <alignment horizontal="left" vertical="center" wrapText="1"/>
      <protection locked="0"/>
    </xf>
    <xf numFmtId="0" fontId="8" fillId="2" borderId="72" xfId="0" applyFont="1" applyFill="1" applyBorder="1" applyAlignment="1" applyProtection="1">
      <alignment horizontal="left" vertical="center" wrapText="1"/>
      <protection locked="0"/>
    </xf>
    <xf numFmtId="0" fontId="8" fillId="2" borderId="31" xfId="0" applyFont="1" applyFill="1" applyBorder="1" applyAlignment="1" applyProtection="1">
      <alignment horizontal="left" vertical="center" wrapText="1"/>
      <protection locked="0"/>
    </xf>
    <xf numFmtId="0" fontId="8" fillId="2" borderId="72" xfId="0" applyFont="1" applyFill="1" applyBorder="1" applyAlignment="1" applyProtection="1">
      <alignment vertical="center" wrapText="1"/>
      <protection locked="0"/>
    </xf>
    <xf numFmtId="0" fontId="8" fillId="2" borderId="31" xfId="0" applyFont="1" applyFill="1" applyBorder="1" applyAlignment="1" applyProtection="1">
      <alignment vertical="center" wrapText="1"/>
      <protection locked="0"/>
    </xf>
    <xf numFmtId="0" fontId="8" fillId="2" borderId="77" xfId="0" applyFont="1" applyFill="1" applyBorder="1" applyAlignment="1" applyProtection="1">
      <alignment vertical="center" wrapText="1"/>
      <protection locked="0"/>
    </xf>
    <xf numFmtId="0" fontId="8" fillId="2" borderId="36" xfId="0" applyFont="1" applyFill="1" applyBorder="1" applyAlignment="1" applyProtection="1">
      <alignment vertical="center" wrapText="1"/>
      <protection locked="0"/>
    </xf>
    <xf numFmtId="0" fontId="8" fillId="0" borderId="79" xfId="0" applyFont="1" applyBorder="1" applyAlignment="1" applyProtection="1">
      <alignment horizontal="left" vertical="top" wrapText="1"/>
      <protection hidden="1"/>
    </xf>
    <xf numFmtId="0" fontId="8" fillId="2" borderId="78" xfId="0" applyFont="1" applyFill="1" applyBorder="1" applyAlignment="1" applyProtection="1">
      <alignment vertical="center" wrapText="1"/>
      <protection locked="0"/>
    </xf>
    <xf numFmtId="0" fontId="8" fillId="2" borderId="13" xfId="0" applyFont="1" applyFill="1" applyBorder="1" applyAlignment="1" applyProtection="1">
      <alignment vertical="center" wrapText="1"/>
      <protection locked="0"/>
    </xf>
    <xf numFmtId="0" fontId="73" fillId="0" borderId="0" xfId="0" applyFont="1" applyAlignment="1" applyProtection="1">
      <alignment horizontal="left" vertical="center" wrapText="1"/>
      <protection hidden="1"/>
    </xf>
    <xf numFmtId="0" fontId="9" fillId="0" borderId="0" xfId="0" applyFont="1" applyAlignment="1" applyProtection="1">
      <alignment horizontal="justify" vertical="top" wrapText="1"/>
      <protection hidden="1"/>
    </xf>
    <xf numFmtId="0" fontId="8" fillId="0" borderId="29" xfId="0" applyFont="1" applyBorder="1" applyAlignment="1" applyProtection="1">
      <alignment vertical="center" wrapText="1"/>
      <protection hidden="1"/>
    </xf>
    <xf numFmtId="0" fontId="8" fillId="0" borderId="80" xfId="0" applyFont="1" applyBorder="1" applyAlignment="1" applyProtection="1">
      <alignment vertical="center" wrapText="1"/>
      <protection hidden="1"/>
    </xf>
    <xf numFmtId="0" fontId="8" fillId="2" borderId="37" xfId="0" applyFont="1" applyFill="1" applyBorder="1" applyAlignment="1" applyProtection="1">
      <alignment horizontal="left" vertical="top" wrapText="1"/>
      <protection locked="0" hidden="1"/>
    </xf>
    <xf numFmtId="0" fontId="8" fillId="2" borderId="21" xfId="0" applyFont="1" applyFill="1" applyBorder="1" applyAlignment="1" applyProtection="1">
      <alignment horizontal="left" vertical="top" wrapText="1"/>
      <protection locked="0" hidden="1"/>
    </xf>
    <xf numFmtId="0" fontId="8" fillId="2" borderId="29" xfId="0" applyFont="1" applyFill="1" applyBorder="1" applyAlignment="1" applyProtection="1">
      <alignment horizontal="left" vertical="top" wrapText="1"/>
      <protection locked="0"/>
    </xf>
    <xf numFmtId="0" fontId="8" fillId="2" borderId="21" xfId="0" applyFont="1" applyFill="1" applyBorder="1" applyAlignment="1" applyProtection="1">
      <alignment horizontal="left" vertical="top" wrapText="1"/>
      <protection locked="0"/>
    </xf>
    <xf numFmtId="0" fontId="79" fillId="0" borderId="35" xfId="0" applyFont="1" applyBorder="1" applyAlignment="1" applyProtection="1">
      <alignment vertical="center" wrapText="1"/>
      <protection hidden="1"/>
    </xf>
    <xf numFmtId="0" fontId="79" fillId="0" borderId="28" xfId="0" applyFont="1" applyBorder="1" applyAlignment="1" applyProtection="1">
      <alignment vertical="center" wrapText="1"/>
      <protection hidden="1"/>
    </xf>
    <xf numFmtId="0" fontId="8" fillId="0" borderId="77" xfId="0" applyFont="1" applyBorder="1" applyAlignment="1" applyProtection="1">
      <alignment horizontal="left" vertical="center" wrapText="1"/>
      <protection hidden="1"/>
    </xf>
    <xf numFmtId="0" fontId="8" fillId="0" borderId="36" xfId="0" applyFont="1" applyBorder="1" applyAlignment="1" applyProtection="1">
      <alignment horizontal="left" vertical="center" wrapText="1"/>
      <protection hidden="1"/>
    </xf>
    <xf numFmtId="0" fontId="8" fillId="0" borderId="34" xfId="0" applyFont="1" applyBorder="1" applyAlignment="1" applyProtection="1">
      <alignment vertical="center" wrapText="1"/>
      <protection hidden="1"/>
    </xf>
    <xf numFmtId="0" fontId="8" fillId="0" borderId="3" xfId="0" applyFont="1" applyBorder="1" applyAlignment="1" applyProtection="1">
      <alignment vertical="center" wrapText="1"/>
      <protection hidden="1"/>
    </xf>
    <xf numFmtId="0" fontId="8" fillId="0" borderId="79" xfId="0" applyFont="1" applyBorder="1" applyAlignment="1" applyProtection="1">
      <alignment vertical="center" wrapText="1"/>
      <protection hidden="1"/>
    </xf>
    <xf numFmtId="0" fontId="8" fillId="0" borderId="6" xfId="0" applyFont="1" applyBorder="1" applyAlignment="1" applyProtection="1">
      <alignment horizontal="justify" vertical="center" wrapText="1"/>
      <protection hidden="1"/>
    </xf>
    <xf numFmtId="0" fontId="8" fillId="2" borderId="6" xfId="0" applyFont="1" applyFill="1" applyBorder="1" applyAlignment="1" applyProtection="1">
      <alignment horizontal="left" vertical="center" wrapText="1"/>
      <protection locked="0"/>
    </xf>
    <xf numFmtId="0" fontId="7" fillId="0" borderId="0" xfId="0" applyFont="1" applyAlignment="1" applyProtection="1">
      <alignment vertical="top" wrapText="1"/>
      <protection hidden="1"/>
    </xf>
    <xf numFmtId="0" fontId="21" fillId="0" borderId="0" xfId="0" applyFont="1" applyAlignment="1" applyProtection="1">
      <alignment horizontal="justify" vertical="top"/>
      <protection hidden="1"/>
    </xf>
    <xf numFmtId="0" fontId="8" fillId="0" borderId="35" xfId="0" applyFont="1" applyBorder="1" applyAlignment="1" applyProtection="1">
      <alignment horizontal="justify" vertical="top" wrapText="1"/>
      <protection hidden="1"/>
    </xf>
    <xf numFmtId="0" fontId="8" fillId="0" borderId="28" xfId="0" applyFont="1" applyBorder="1" applyAlignment="1" applyProtection="1">
      <alignment horizontal="justify" vertical="top" wrapText="1"/>
      <protection hidden="1"/>
    </xf>
    <xf numFmtId="0" fontId="8" fillId="2" borderId="42"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hidden="1"/>
    </xf>
    <xf numFmtId="0" fontId="8" fillId="0" borderId="44" xfId="0" applyFont="1" applyBorder="1" applyAlignment="1" applyProtection="1">
      <alignment horizontal="center" vertical="center" wrapText="1"/>
      <protection hidden="1"/>
    </xf>
    <xf numFmtId="0" fontId="8" fillId="0" borderId="45" xfId="0" applyFont="1" applyBorder="1" applyAlignment="1" applyProtection="1">
      <alignment horizontal="center" vertical="center" wrapText="1"/>
      <protection hidden="1"/>
    </xf>
    <xf numFmtId="0" fontId="9" fillId="0" borderId="34" xfId="0" applyFont="1" applyBorder="1" applyAlignment="1" applyProtection="1">
      <alignment horizontal="left" vertical="center" wrapText="1"/>
      <protection hidden="1"/>
    </xf>
    <xf numFmtId="0" fontId="9" fillId="0" borderId="13" xfId="0" applyFont="1" applyBorder="1" applyAlignment="1" applyProtection="1">
      <alignment horizontal="left" vertical="center" wrapText="1"/>
      <protection hidden="1"/>
    </xf>
    <xf numFmtId="0" fontId="23" fillId="0" borderId="32" xfId="0" applyFont="1" applyBorder="1" applyAlignment="1" applyProtection="1">
      <alignment horizontal="center" vertical="center" wrapText="1"/>
      <protection hidden="1"/>
    </xf>
    <xf numFmtId="0" fontId="23" fillId="0" borderId="33" xfId="0" applyFont="1" applyBorder="1" applyAlignment="1" applyProtection="1">
      <alignment horizontal="center" vertical="center" wrapText="1"/>
      <protection hidden="1"/>
    </xf>
    <xf numFmtId="0" fontId="8" fillId="0" borderId="20" xfId="0" applyFont="1" applyBorder="1" applyAlignment="1" applyProtection="1">
      <alignment horizontal="left" vertical="center" wrapText="1"/>
      <protection hidden="1"/>
    </xf>
    <xf numFmtId="0" fontId="8" fillId="0" borderId="81" xfId="0" applyFont="1" applyBorder="1" applyAlignment="1" applyProtection="1">
      <alignment horizontal="left" vertical="center" wrapText="1"/>
      <protection hidden="1"/>
    </xf>
    <xf numFmtId="0" fontId="8" fillId="0" borderId="82" xfId="0" applyFont="1" applyBorder="1" applyAlignment="1" applyProtection="1">
      <alignment horizontal="left" vertical="center" wrapText="1"/>
      <protection hidden="1"/>
    </xf>
    <xf numFmtId="0" fontId="8" fillId="0" borderId="34" xfId="0" applyFont="1" applyBorder="1" applyAlignment="1" applyProtection="1">
      <alignment horizontal="left" vertical="center" wrapText="1"/>
      <protection hidden="1"/>
    </xf>
    <xf numFmtId="0" fontId="8" fillId="0" borderId="3" xfId="0" applyFont="1" applyBorder="1" applyAlignment="1" applyProtection="1">
      <alignment horizontal="left" vertical="center" wrapText="1"/>
      <protection hidden="1"/>
    </xf>
    <xf numFmtId="0" fontId="8" fillId="0" borderId="16" xfId="0" applyFont="1" applyBorder="1" applyAlignment="1" applyProtection="1">
      <alignment horizontal="left" vertical="center" wrapText="1"/>
      <protection hidden="1"/>
    </xf>
    <xf numFmtId="0" fontId="8" fillId="0" borderId="39" xfId="0" applyFont="1" applyBorder="1" applyAlignment="1" applyProtection="1">
      <alignment horizontal="left" vertical="center" wrapText="1"/>
      <protection hidden="1"/>
    </xf>
    <xf numFmtId="0" fontId="8" fillId="0" borderId="29" xfId="0" applyFont="1" applyBorder="1" applyAlignment="1" applyProtection="1">
      <alignment horizontal="left" vertical="center" wrapText="1"/>
      <protection hidden="1"/>
    </xf>
    <xf numFmtId="0" fontId="8" fillId="0" borderId="80" xfId="0" applyFont="1" applyBorder="1" applyAlignment="1" applyProtection="1">
      <alignment horizontal="left" vertical="center" wrapText="1"/>
      <protection hidden="1"/>
    </xf>
    <xf numFmtId="0" fontId="8" fillId="2" borderId="44" xfId="0" applyFont="1" applyFill="1" applyBorder="1" applyAlignment="1" applyProtection="1">
      <alignment horizontal="left" vertical="center" wrapText="1"/>
      <protection locked="0"/>
    </xf>
    <xf numFmtId="0" fontId="8" fillId="2" borderId="45" xfId="0" applyFont="1" applyFill="1" applyBorder="1" applyAlignment="1" applyProtection="1">
      <alignment horizontal="left" vertical="center" wrapText="1"/>
      <protection locked="0"/>
    </xf>
    <xf numFmtId="0" fontId="8" fillId="0" borderId="18" xfId="0" applyFont="1" applyBorder="1" applyAlignment="1" applyProtection="1">
      <alignment horizontal="left" vertical="center" wrapText="1"/>
      <protection hidden="1"/>
    </xf>
    <xf numFmtId="0" fontId="8" fillId="0" borderId="30" xfId="0" applyFont="1" applyBorder="1" applyAlignment="1" applyProtection="1">
      <alignment horizontal="left" vertical="center" wrapText="1"/>
      <protection hidden="1"/>
    </xf>
    <xf numFmtId="0" fontId="8" fillId="2" borderId="40" xfId="0" applyFont="1" applyFill="1" applyBorder="1" applyAlignment="1" applyProtection="1">
      <alignment horizontal="left" vertical="center" wrapText="1"/>
      <protection locked="0"/>
    </xf>
    <xf numFmtId="0" fontId="8" fillId="2" borderId="41" xfId="0" applyFont="1" applyFill="1" applyBorder="1" applyAlignment="1" applyProtection="1">
      <alignment horizontal="left" vertical="center" wrapText="1"/>
      <protection locked="0"/>
    </xf>
    <xf numFmtId="0" fontId="8" fillId="0" borderId="30" xfId="0" applyFont="1" applyBorder="1" applyAlignment="1" applyProtection="1">
      <alignment vertical="top"/>
      <protection hidden="1"/>
    </xf>
    <xf numFmtId="0" fontId="8" fillId="0" borderId="5" xfId="0" applyFont="1" applyBorder="1" applyAlignment="1" applyProtection="1">
      <alignment vertical="top"/>
      <protection hidden="1"/>
    </xf>
    <xf numFmtId="0" fontId="21" fillId="0" borderId="16" xfId="0" applyFont="1" applyBorder="1" applyAlignment="1" applyProtection="1">
      <alignment horizontal="left" vertical="top" wrapText="1"/>
      <protection hidden="1"/>
    </xf>
    <xf numFmtId="0" fontId="21" fillId="0" borderId="0" xfId="0" applyFont="1" applyAlignment="1" applyProtection="1">
      <alignment horizontal="left" vertical="top" wrapText="1"/>
      <protection hidden="1"/>
    </xf>
    <xf numFmtId="0" fontId="21" fillId="0" borderId="8" xfId="0" applyFont="1" applyBorder="1" applyAlignment="1" applyProtection="1">
      <alignment horizontal="left" vertical="top" wrapText="1"/>
      <protection hidden="1"/>
    </xf>
    <xf numFmtId="0" fontId="9" fillId="0" borderId="3" xfId="0" applyFont="1" applyBorder="1" applyAlignment="1" applyProtection="1">
      <alignment horizontal="left" vertical="center" wrapText="1"/>
      <protection hidden="1"/>
    </xf>
    <xf numFmtId="0" fontId="9" fillId="0" borderId="29" xfId="0" applyFont="1" applyBorder="1" applyAlignment="1" applyProtection="1">
      <alignment horizontal="center" vertical="center" wrapText="1"/>
      <protection hidden="1"/>
    </xf>
    <xf numFmtId="0" fontId="9" fillId="0" borderId="21"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wrapText="1"/>
      <protection hidden="1"/>
    </xf>
    <xf numFmtId="0" fontId="9" fillId="0" borderId="85" xfId="0" applyFont="1" applyBorder="1" applyAlignment="1" applyProtection="1">
      <alignment horizontal="center" vertical="center" wrapText="1"/>
      <protection hidden="1"/>
    </xf>
    <xf numFmtId="0" fontId="9" fillId="0" borderId="39" xfId="0" applyFont="1" applyBorder="1" applyAlignment="1" applyProtection="1">
      <alignment horizontal="center" vertical="center" wrapText="1"/>
      <protection hidden="1"/>
    </xf>
    <xf numFmtId="0" fontId="9" fillId="0" borderId="86" xfId="0" applyFont="1" applyBorder="1" applyAlignment="1" applyProtection="1">
      <alignment horizontal="center" vertical="center" wrapText="1"/>
      <protection hidden="1"/>
    </xf>
    <xf numFmtId="0" fontId="8" fillId="0" borderId="7" xfId="0" applyFont="1" applyBorder="1" applyAlignment="1" applyProtection="1">
      <alignment horizontal="left" vertical="center" wrapText="1"/>
      <protection hidden="1"/>
    </xf>
    <xf numFmtId="0" fontId="8" fillId="0" borderId="83" xfId="0" applyFont="1" applyBorder="1" applyAlignment="1" applyProtection="1">
      <alignment horizontal="left" vertical="center" wrapText="1"/>
      <protection hidden="1"/>
    </xf>
    <xf numFmtId="0" fontId="8" fillId="0" borderId="84" xfId="0" applyFont="1" applyBorder="1" applyAlignment="1" applyProtection="1">
      <alignment horizontal="left" vertical="center" wrapText="1"/>
      <protection hidden="1"/>
    </xf>
    <xf numFmtId="0" fontId="7" fillId="0" borderId="34" xfId="0" applyFont="1" applyBorder="1" applyAlignment="1" applyProtection="1">
      <alignment horizontal="left" vertical="center" wrapText="1"/>
      <protection hidden="1"/>
    </xf>
    <xf numFmtId="0" fontId="7" fillId="0" borderId="3" xfId="0" applyFont="1" applyBorder="1" applyAlignment="1" applyProtection="1">
      <alignment horizontal="left" vertical="center" wrapText="1"/>
      <protection hidden="1"/>
    </xf>
    <xf numFmtId="0" fontId="9" fillId="0" borderId="15" xfId="0" applyFont="1" applyBorder="1" applyAlignment="1" applyProtection="1">
      <alignment horizontal="left" vertical="center" wrapText="1"/>
      <protection hidden="1"/>
    </xf>
    <xf numFmtId="0" fontId="9" fillId="0" borderId="4" xfId="0" applyFont="1" applyBorder="1" applyAlignment="1" applyProtection="1">
      <alignment horizontal="left" vertical="center" wrapText="1"/>
      <protection hidden="1"/>
    </xf>
    <xf numFmtId="0" fontId="8" fillId="0" borderId="31" xfId="0" applyFont="1" applyBorder="1" applyAlignment="1" applyProtection="1">
      <alignment horizontal="left" vertical="center" wrapText="1"/>
      <protection hidden="1"/>
    </xf>
    <xf numFmtId="0" fontId="8" fillId="2" borderId="30" xfId="0" applyFont="1" applyFill="1" applyBorder="1" applyAlignment="1" applyProtection="1">
      <alignment horizontal="left" vertical="center" wrapText="1"/>
      <protection locked="0"/>
    </xf>
    <xf numFmtId="0" fontId="8" fillId="0" borderId="31" xfId="0" applyFont="1" applyBorder="1" applyAlignment="1" applyProtection="1">
      <alignment vertical="top"/>
      <protection hidden="1"/>
    </xf>
    <xf numFmtId="0" fontId="8" fillId="0" borderId="36" xfId="0" applyFont="1" applyBorder="1" applyAlignment="1" applyProtection="1">
      <alignment horizontal="justify" vertical="top" wrapText="1"/>
      <protection hidden="1"/>
    </xf>
    <xf numFmtId="0" fontId="8" fillId="2" borderId="35" xfId="0" applyFont="1" applyFill="1" applyBorder="1" applyAlignment="1" applyProtection="1">
      <alignment horizontal="left" vertical="center" wrapText="1"/>
      <protection locked="0"/>
    </xf>
    <xf numFmtId="0" fontId="8" fillId="2" borderId="36" xfId="0" applyFont="1" applyFill="1" applyBorder="1" applyAlignment="1" applyProtection="1">
      <alignment horizontal="left" vertical="center" wrapText="1"/>
      <protection locked="0"/>
    </xf>
    <xf numFmtId="0" fontId="21" fillId="0" borderId="39" xfId="0" applyFont="1" applyBorder="1" applyAlignment="1" applyProtection="1">
      <alignment horizontal="left" vertical="top" wrapText="1"/>
      <protection hidden="1"/>
    </xf>
    <xf numFmtId="0" fontId="8" fillId="0" borderId="6" xfId="0" applyFont="1" applyBorder="1" applyAlignment="1" applyProtection="1">
      <alignment horizontal="left" vertical="center" wrapText="1"/>
      <protection hidden="1"/>
    </xf>
    <xf numFmtId="0" fontId="8" fillId="0" borderId="1" xfId="0" applyFont="1" applyBorder="1" applyAlignment="1" applyProtection="1">
      <alignment horizontal="left" vertical="center" wrapText="1"/>
      <protection hidden="1"/>
    </xf>
    <xf numFmtId="0" fontId="8" fillId="0" borderId="85" xfId="0" applyFont="1" applyBorder="1" applyAlignment="1" applyProtection="1">
      <alignment horizontal="left" vertical="center" wrapText="1"/>
      <protection hidden="1"/>
    </xf>
    <xf numFmtId="0" fontId="8" fillId="2" borderId="50" xfId="0" applyFont="1" applyFill="1" applyBorder="1" applyAlignment="1" applyProtection="1">
      <alignment horizontal="left" vertical="center" wrapText="1"/>
      <protection locked="0"/>
    </xf>
    <xf numFmtId="0" fontId="8" fillId="2" borderId="51" xfId="0" applyFont="1" applyFill="1" applyBorder="1" applyAlignment="1" applyProtection="1">
      <alignment horizontal="left" vertical="center" wrapText="1"/>
      <protection locked="0"/>
    </xf>
    <xf numFmtId="0" fontId="9" fillId="0" borderId="87" xfId="0" applyFont="1" applyBorder="1" applyAlignment="1" applyProtection="1">
      <alignment horizontal="center" vertical="center" wrapText="1"/>
      <protection hidden="1"/>
    </xf>
    <xf numFmtId="0" fontId="9" fillId="0" borderId="88" xfId="0" applyFont="1" applyBorder="1" applyAlignment="1" applyProtection="1">
      <alignment horizontal="center" vertical="center" wrapText="1"/>
      <protection hidden="1"/>
    </xf>
    <xf numFmtId="0" fontId="9" fillId="0" borderId="15" xfId="0" applyFont="1" applyBorder="1" applyAlignment="1" applyProtection="1">
      <alignment horizontal="center" vertical="center" wrapText="1"/>
      <protection hidden="1"/>
    </xf>
    <xf numFmtId="0" fontId="9" fillId="0" borderId="9" xfId="0" applyFont="1" applyBorder="1" applyAlignment="1" applyProtection="1">
      <alignment horizontal="center" vertical="center" wrapText="1"/>
      <protection hidden="1"/>
    </xf>
    <xf numFmtId="0" fontId="23" fillId="0" borderId="14" xfId="0" applyFont="1" applyBorder="1" applyAlignment="1" applyProtection="1">
      <alignment horizontal="center" vertical="center" wrapText="1"/>
      <protection hidden="1"/>
    </xf>
    <xf numFmtId="0" fontId="23" fillId="0" borderId="8" xfId="0" applyFont="1" applyBorder="1" applyAlignment="1" applyProtection="1">
      <alignment horizontal="center" vertical="center" wrapText="1"/>
      <protection hidden="1"/>
    </xf>
    <xf numFmtId="0" fontId="9" fillId="0" borderId="6" xfId="0" applyFont="1" applyBorder="1" applyAlignment="1" applyProtection="1">
      <alignment horizontal="justify" vertical="top" wrapText="1"/>
      <protection hidden="1"/>
    </xf>
    <xf numFmtId="0" fontId="7" fillId="0" borderId="0" xfId="0" applyFont="1" applyAlignment="1" applyProtection="1">
      <alignment horizontal="left" vertical="center" wrapText="1"/>
      <protection hidden="1"/>
    </xf>
    <xf numFmtId="0" fontId="9" fillId="0" borderId="0" xfId="0" applyFont="1" applyAlignment="1" applyProtection="1">
      <alignment horizontal="left" vertical="center" wrapText="1"/>
      <protection hidden="1"/>
    </xf>
    <xf numFmtId="0" fontId="9" fillId="0" borderId="7" xfId="0" applyFont="1" applyBorder="1" applyAlignment="1" applyProtection="1">
      <alignment horizontal="center" vertical="center"/>
      <protection hidden="1"/>
    </xf>
    <xf numFmtId="0" fontId="9" fillId="0" borderId="17" xfId="0" applyFont="1" applyBorder="1" applyAlignment="1" applyProtection="1">
      <alignment horizontal="center" vertical="center"/>
      <protection hidden="1"/>
    </xf>
    <xf numFmtId="0" fontId="9" fillId="0" borderId="14" xfId="0" applyFont="1" applyBorder="1" applyAlignment="1" applyProtection="1">
      <alignment horizontal="center" vertical="center" wrapText="1"/>
      <protection hidden="1"/>
    </xf>
    <xf numFmtId="0" fontId="9" fillId="0" borderId="8" xfId="0" applyFont="1" applyBorder="1" applyAlignment="1" applyProtection="1">
      <alignment horizontal="center" vertical="center" wrapText="1"/>
      <protection hidden="1"/>
    </xf>
    <xf numFmtId="0" fontId="9" fillId="0" borderId="6" xfId="0" applyFont="1" applyBorder="1" applyAlignment="1" applyProtection="1">
      <alignment horizontal="center" vertical="center" wrapText="1"/>
      <protection hidden="1"/>
    </xf>
    <xf numFmtId="0" fontId="8" fillId="0" borderId="6" xfId="0" applyFont="1" applyBorder="1" applyAlignment="1" applyProtection="1">
      <alignment vertical="top"/>
      <protection hidden="1"/>
    </xf>
    <xf numFmtId="0" fontId="8" fillId="0" borderId="13" xfId="0" applyFont="1" applyBorder="1" applyAlignment="1" applyProtection="1">
      <alignment horizontal="left" vertical="center" wrapText="1"/>
      <protection hidden="1"/>
    </xf>
    <xf numFmtId="0" fontId="71" fillId="0" borderId="0" xfId="0" applyFont="1" applyAlignment="1" applyProtection="1">
      <alignment horizontal="justify" vertical="center"/>
      <protection hidden="1"/>
    </xf>
    <xf numFmtId="0" fontId="7" fillId="0" borderId="0" xfId="0" applyFont="1" applyAlignment="1" applyProtection="1">
      <alignment vertical="top"/>
      <protection hidden="1"/>
    </xf>
    <xf numFmtId="0" fontId="9" fillId="0" borderId="0" xfId="0" applyFont="1" applyAlignment="1" applyProtection="1">
      <alignment vertical="center" wrapText="1"/>
      <protection hidden="1"/>
    </xf>
    <xf numFmtId="0" fontId="71" fillId="0" borderId="0" xfId="0" applyFont="1" applyAlignment="1" applyProtection="1">
      <alignment horizontal="justify" vertical="top" wrapText="1"/>
      <protection hidden="1"/>
    </xf>
    <xf numFmtId="0" fontId="72" fillId="0" borderId="0" xfId="0" applyFont="1" applyAlignment="1" applyProtection="1">
      <alignment horizontal="justify" vertical="center"/>
      <protection hidden="1"/>
    </xf>
    <xf numFmtId="0" fontId="7" fillId="0" borderId="0" xfId="0" applyFont="1" applyAlignment="1" applyProtection="1">
      <alignment horizontal="left" vertical="top" wrapText="1"/>
      <protection hidden="1"/>
    </xf>
    <xf numFmtId="0" fontId="21" fillId="0" borderId="0" xfId="0" applyFont="1" applyAlignment="1" applyProtection="1">
      <alignment horizontal="justify" vertical="center" wrapText="1"/>
      <protection hidden="1"/>
    </xf>
    <xf numFmtId="0" fontId="21" fillId="0" borderId="0" xfId="0" applyFont="1" applyAlignment="1" applyProtection="1">
      <alignment horizontal="justify" vertical="center"/>
      <protection hidden="1"/>
    </xf>
    <xf numFmtId="0" fontId="8" fillId="0" borderId="0" xfId="0" applyFont="1" applyAlignment="1">
      <alignment horizontal="center" vertical="center" wrapText="1"/>
    </xf>
    <xf numFmtId="0" fontId="6" fillId="2" borderId="9" xfId="0" applyFont="1" applyFill="1" applyBorder="1" applyAlignment="1" applyProtection="1">
      <alignment horizontal="left" vertical="top" wrapText="1"/>
      <protection hidden="1"/>
    </xf>
    <xf numFmtId="0" fontId="6" fillId="0" borderId="0" xfId="0" applyFont="1" applyAlignment="1" applyProtection="1">
      <alignment horizontal="left" vertical="top" wrapText="1"/>
      <protection hidden="1"/>
    </xf>
    <xf numFmtId="0" fontId="8" fillId="0" borderId="0" xfId="0" applyFont="1" applyAlignment="1" applyProtection="1">
      <alignment horizontal="center" vertical="center" wrapText="1"/>
      <protection locked="0"/>
    </xf>
    <xf numFmtId="0" fontId="21" fillId="0" borderId="4" xfId="0" applyFont="1" applyBorder="1" applyAlignment="1">
      <alignment horizontal="left" vertical="center"/>
    </xf>
    <xf numFmtId="0" fontId="8" fillId="2" borderId="30" xfId="0" applyFont="1" applyFill="1" applyBorder="1" applyAlignment="1" applyProtection="1">
      <alignment vertical="center" wrapText="1"/>
      <protection locked="0"/>
    </xf>
    <xf numFmtId="0" fontId="8" fillId="0" borderId="0" xfId="0" applyFont="1" applyAlignment="1" applyProtection="1">
      <alignment vertical="center" wrapText="1"/>
      <protection locked="0"/>
    </xf>
    <xf numFmtId="0" fontId="8" fillId="2" borderId="35" xfId="0" applyFont="1" applyFill="1" applyBorder="1" applyAlignment="1" applyProtection="1">
      <alignment vertical="center" wrapText="1"/>
      <protection locked="0"/>
    </xf>
    <xf numFmtId="0" fontId="8" fillId="0" borderId="17" xfId="0" applyFont="1" applyBorder="1" applyAlignment="1" applyProtection="1">
      <alignment horizontal="left" vertical="top" wrapText="1"/>
      <protection hidden="1"/>
    </xf>
    <xf numFmtId="0" fontId="8" fillId="0" borderId="0" xfId="0" applyFont="1" applyAlignment="1" applyProtection="1">
      <alignment horizontal="center" vertical="center" wrapText="1"/>
      <protection hidden="1"/>
    </xf>
    <xf numFmtId="0" fontId="8" fillId="0" borderId="15" xfId="0" applyFont="1" applyBorder="1" applyAlignment="1" applyProtection="1">
      <alignment horizontal="left" vertical="center" wrapText="1"/>
      <protection hidden="1"/>
    </xf>
    <xf numFmtId="0" fontId="8" fillId="0" borderId="9" xfId="0" applyFont="1" applyBorder="1" applyAlignment="1" applyProtection="1">
      <alignment horizontal="left" vertical="center" wrapText="1"/>
      <protection hidden="1"/>
    </xf>
    <xf numFmtId="0" fontId="8" fillId="0" borderId="0" xfId="0" applyFont="1" applyAlignment="1" applyProtection="1">
      <alignment horizontal="left" vertical="center" wrapText="1"/>
      <protection hidden="1"/>
    </xf>
    <xf numFmtId="0" fontId="8" fillId="2" borderId="29" xfId="0" applyFont="1" applyFill="1" applyBorder="1" applyAlignment="1" applyProtection="1">
      <alignment horizontal="left" vertical="top" wrapText="1"/>
      <protection locked="0" hidden="1"/>
    </xf>
    <xf numFmtId="0" fontId="8" fillId="0" borderId="0" xfId="0" applyFont="1" applyAlignment="1" applyProtection="1">
      <alignment horizontal="left" vertical="top" wrapText="1"/>
      <protection locked="0"/>
    </xf>
    <xf numFmtId="0" fontId="8" fillId="0" borderId="38" xfId="0" applyFont="1" applyBorder="1" applyAlignment="1" applyProtection="1">
      <alignment vertical="center" wrapText="1"/>
      <protection hidden="1"/>
    </xf>
    <xf numFmtId="0" fontId="8" fillId="0" borderId="16" xfId="0" applyFont="1" applyBorder="1" applyAlignment="1" applyProtection="1">
      <alignment vertical="center" wrapText="1"/>
      <protection hidden="1"/>
    </xf>
    <xf numFmtId="0" fontId="8" fillId="2" borderId="38" xfId="0" applyFont="1" applyFill="1" applyBorder="1" applyAlignment="1" applyProtection="1">
      <alignment vertical="center" wrapText="1"/>
      <protection locked="0"/>
    </xf>
    <xf numFmtId="0" fontId="8" fillId="2" borderId="39" xfId="0" applyFont="1" applyFill="1" applyBorder="1" applyAlignment="1" applyProtection="1">
      <alignment vertical="center" wrapText="1"/>
      <protection locked="0"/>
    </xf>
    <xf numFmtId="0" fontId="8" fillId="2" borderId="34" xfId="0" applyFont="1" applyFill="1" applyBorder="1" applyAlignment="1" applyProtection="1">
      <alignment vertical="center" wrapText="1"/>
      <protection locked="0"/>
    </xf>
    <xf numFmtId="0" fontId="8" fillId="2" borderId="29" xfId="0" applyFont="1" applyFill="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vertical="top" wrapText="1"/>
      <protection hidden="1"/>
    </xf>
    <xf numFmtId="0" fontId="8" fillId="0" borderId="0" xfId="0" applyFont="1" applyAlignment="1" applyProtection="1">
      <alignment vertical="top"/>
      <protection hidden="1"/>
    </xf>
    <xf numFmtId="0" fontId="9" fillId="0" borderId="0" xfId="0" applyFont="1" applyAlignment="1" applyProtection="1">
      <alignment vertical="top"/>
      <protection hidden="1"/>
    </xf>
    <xf numFmtId="0" fontId="8" fillId="0" borderId="0" xfId="0" applyFont="1" applyAlignment="1" applyProtection="1">
      <alignment horizontal="left"/>
      <protection hidden="1"/>
    </xf>
    <xf numFmtId="0" fontId="8" fillId="0" borderId="0" xfId="29" applyAlignment="1" applyProtection="1">
      <alignment horizontal="left" vertical="center" wrapText="1"/>
      <protection hidden="1"/>
    </xf>
    <xf numFmtId="0" fontId="8" fillId="2" borderId="6" xfId="0" applyFont="1" applyFill="1" applyBorder="1" applyAlignment="1" applyProtection="1">
      <alignment horizontal="center" vertical="center" wrapText="1"/>
      <protection locked="0"/>
    </xf>
    <xf numFmtId="0" fontId="8" fillId="0" borderId="6" xfId="0" applyFont="1" applyBorder="1" applyAlignment="1" applyProtection="1">
      <alignment horizontal="center" vertical="center"/>
      <protection hidden="1"/>
    </xf>
    <xf numFmtId="0" fontId="7" fillId="0" borderId="0" xfId="0" applyFont="1" applyAlignment="1" applyProtection="1">
      <alignment vertical="center" wrapText="1"/>
      <protection hidden="1"/>
    </xf>
    <xf numFmtId="0" fontId="70" fillId="0" borderId="0" xfId="0" applyFont="1" applyAlignment="1" applyProtection="1">
      <alignment horizontal="left" vertical="center" wrapText="1"/>
      <protection hidden="1"/>
    </xf>
    <xf numFmtId="0" fontId="8" fillId="0" borderId="0" xfId="0" applyFont="1" applyAlignment="1" applyProtection="1">
      <alignment horizontal="left" vertical="top"/>
      <protection hidden="1"/>
    </xf>
    <xf numFmtId="0" fontId="21" fillId="11" borderId="0" xfId="0" applyFont="1" applyFill="1" applyAlignment="1" applyProtection="1">
      <alignment vertical="top" wrapText="1"/>
      <protection hidden="1"/>
    </xf>
    <xf numFmtId="0" fontId="21" fillId="0" borderId="0" xfId="0" applyFont="1" applyAlignment="1" applyProtection="1">
      <alignment vertical="top" wrapText="1"/>
      <protection hidden="1"/>
    </xf>
    <xf numFmtId="0" fontId="71" fillId="0" borderId="0" xfId="0" applyFont="1" applyAlignment="1" applyProtection="1">
      <alignment horizontal="justify" vertical="center" wrapText="1"/>
      <protection hidden="1"/>
    </xf>
    <xf numFmtId="0" fontId="71" fillId="0" borderId="0" xfId="0" applyFont="1" applyAlignment="1" applyProtection="1">
      <alignment horizontal="left" vertical="top" wrapText="1"/>
      <protection hidden="1"/>
    </xf>
    <xf numFmtId="0" fontId="72" fillId="0" borderId="0" xfId="0" applyFont="1" applyAlignment="1" applyProtection="1">
      <alignment horizontal="justify" vertical="top" wrapText="1"/>
      <protection hidden="1"/>
    </xf>
    <xf numFmtId="0" fontId="8" fillId="0" borderId="0" xfId="0" applyFont="1" applyAlignment="1" applyProtection="1">
      <alignment horizontal="justify" vertical="center" wrapText="1"/>
      <protection hidden="1"/>
    </xf>
    <xf numFmtId="0" fontId="8" fillId="2" borderId="34" xfId="0" applyFont="1" applyFill="1" applyBorder="1" applyAlignment="1" applyProtection="1">
      <alignment horizontal="left" vertical="top" wrapText="1"/>
      <protection locked="0" hidden="1"/>
    </xf>
    <xf numFmtId="0" fontId="8" fillId="2" borderId="13" xfId="0" applyFont="1" applyFill="1" applyBorder="1" applyAlignment="1" applyProtection="1">
      <alignment horizontal="left" vertical="top" wrapText="1"/>
      <protection locked="0" hidden="1"/>
    </xf>
    <xf numFmtId="0" fontId="79" fillId="0" borderId="15" xfId="0" applyFont="1" applyBorder="1" applyAlignment="1" applyProtection="1">
      <alignment vertical="center" wrapText="1"/>
      <protection hidden="1"/>
    </xf>
    <xf numFmtId="0" fontId="79" fillId="0" borderId="4" xfId="0" applyFont="1" applyBorder="1" applyAlignment="1" applyProtection="1">
      <alignment vertical="center" wrapText="1"/>
      <protection hidden="1"/>
    </xf>
    <xf numFmtId="0" fontId="8" fillId="0" borderId="35" xfId="0" applyFont="1" applyBorder="1" applyAlignment="1" applyProtection="1">
      <alignment vertical="center" wrapText="1"/>
      <protection hidden="1"/>
    </xf>
    <xf numFmtId="0" fontId="8" fillId="0" borderId="28" xfId="0" applyFont="1" applyBorder="1" applyAlignment="1" applyProtection="1">
      <alignment vertical="center" wrapText="1"/>
      <protection hidden="1"/>
    </xf>
    <xf numFmtId="0" fontId="9" fillId="0" borderId="0" xfId="0" applyFont="1" applyAlignment="1" applyProtection="1">
      <alignment vertical="top" wrapText="1"/>
      <protection hidden="1"/>
    </xf>
    <xf numFmtId="0" fontId="70" fillId="0" borderId="0" xfId="0" applyFont="1" applyAlignment="1" applyProtection="1">
      <alignment horizontal="justify" vertical="center"/>
      <protection hidden="1"/>
    </xf>
    <xf numFmtId="0" fontId="9" fillId="0" borderId="0" xfId="0" applyFont="1" applyAlignment="1" applyProtection="1">
      <alignment horizontal="center" vertical="center" wrapText="1"/>
      <protection hidden="1"/>
    </xf>
    <xf numFmtId="0" fontId="8" fillId="2" borderId="66" xfId="0" applyFont="1" applyFill="1" applyBorder="1" applyAlignment="1" applyProtection="1">
      <alignment horizontal="center" vertical="center" wrapText="1"/>
      <protection locked="0"/>
    </xf>
    <xf numFmtId="0" fontId="8" fillId="2" borderId="67" xfId="0" applyFont="1" applyFill="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hidden="1"/>
    </xf>
    <xf numFmtId="0" fontId="8" fillId="0" borderId="16" xfId="0" applyFont="1" applyBorder="1" applyAlignment="1" applyProtection="1">
      <alignment horizontal="center" vertical="center" wrapText="1"/>
      <protection hidden="1"/>
    </xf>
    <xf numFmtId="0" fontId="8" fillId="0" borderId="68" xfId="0" applyFont="1" applyBorder="1" applyAlignment="1" applyProtection="1">
      <alignment horizontal="center" vertical="center" wrapText="1"/>
      <protection hidden="1"/>
    </xf>
    <xf numFmtId="0" fontId="8" fillId="0" borderId="69" xfId="0" applyFont="1" applyBorder="1" applyAlignment="1" applyProtection="1">
      <alignment horizontal="center" vertical="center" wrapText="1"/>
      <protection hidden="1"/>
    </xf>
    <xf numFmtId="0" fontId="8" fillId="2" borderId="70" xfId="0" applyFont="1" applyFill="1" applyBorder="1" applyAlignment="1" applyProtection="1">
      <alignment horizontal="center" vertical="center" wrapText="1"/>
      <protection locked="0"/>
    </xf>
    <xf numFmtId="0" fontId="8" fillId="2" borderId="71" xfId="0" applyFont="1" applyFill="1" applyBorder="1" applyAlignment="1" applyProtection="1">
      <alignment horizontal="center" vertical="center" wrapText="1"/>
      <protection locked="0"/>
    </xf>
    <xf numFmtId="0" fontId="8" fillId="0" borderId="73" xfId="0" applyFont="1" applyBorder="1" applyAlignment="1" applyProtection="1">
      <alignment horizontal="left" vertical="center" wrapText="1"/>
      <protection hidden="1"/>
    </xf>
    <xf numFmtId="0" fontId="8" fillId="0" borderId="74" xfId="0" applyFont="1" applyBorder="1" applyAlignment="1" applyProtection="1">
      <alignment horizontal="left" vertical="center" wrapText="1"/>
      <protection hidden="1"/>
    </xf>
    <xf numFmtId="0" fontId="24" fillId="0" borderId="75" xfId="0" applyFont="1" applyBorder="1" applyAlignment="1" applyProtection="1">
      <alignment horizontal="center" vertical="center" wrapText="1"/>
      <protection hidden="1"/>
    </xf>
    <xf numFmtId="0" fontId="24" fillId="0" borderId="76" xfId="0" applyFont="1" applyBorder="1" applyAlignment="1" applyProtection="1">
      <alignment horizontal="center" vertical="center" wrapText="1"/>
      <protection hidden="1"/>
    </xf>
    <xf numFmtId="0" fontId="70" fillId="11" borderId="0" xfId="0" applyFont="1" applyFill="1" applyAlignment="1" applyProtection="1">
      <alignment vertical="top" wrapText="1"/>
      <protection hidden="1"/>
    </xf>
    <xf numFmtId="0" fontId="70" fillId="0" borderId="0" xfId="0" applyFont="1" applyAlignment="1" applyProtection="1">
      <alignment vertical="top" wrapText="1"/>
      <protection hidden="1"/>
    </xf>
    <xf numFmtId="0" fontId="72" fillId="0" borderId="0" xfId="0" applyFont="1" applyAlignment="1" applyProtection="1">
      <alignment horizontal="left" vertical="top" wrapText="1"/>
      <protection hidden="1"/>
    </xf>
    <xf numFmtId="0" fontId="7" fillId="0" borderId="0" xfId="0" applyFont="1" applyAlignment="1" applyProtection="1">
      <alignment horizontal="center" vertical="top" wrapText="1"/>
      <protection hidden="1"/>
    </xf>
    <xf numFmtId="0" fontId="9" fillId="0" borderId="0" xfId="0" applyFont="1" applyAlignment="1" applyProtection="1">
      <alignment horizontal="left" vertical="top" wrapText="1"/>
      <protection hidden="1"/>
    </xf>
    <xf numFmtId="0" fontId="31" fillId="0" borderId="0" xfId="0" applyFont="1" applyAlignment="1" applyProtection="1">
      <alignment horizontal="left"/>
      <protection hidden="1"/>
    </xf>
    <xf numFmtId="0" fontId="4" fillId="0" borderId="0" xfId="0" applyFont="1" applyAlignment="1" applyProtection="1">
      <alignment horizontal="left" vertical="top" wrapText="1"/>
      <protection hidden="1"/>
    </xf>
    <xf numFmtId="0" fontId="31" fillId="0" borderId="0" xfId="0" applyFont="1" applyAlignment="1" applyProtection="1">
      <alignment horizontal="left" vertical="center" wrapText="1"/>
      <protection hidden="1"/>
    </xf>
    <xf numFmtId="0" fontId="72" fillId="0" borderId="0" xfId="0" applyFont="1" applyAlignment="1" applyProtection="1">
      <alignment horizontal="center" vertical="top" wrapText="1"/>
      <protection hidden="1"/>
    </xf>
    <xf numFmtId="0" fontId="8" fillId="0" borderId="38" xfId="34" applyFont="1" applyBorder="1" applyAlignment="1" applyProtection="1">
      <alignment horizontal="left" vertical="top" wrapText="1"/>
      <protection hidden="1"/>
    </xf>
    <xf numFmtId="0" fontId="8" fillId="0" borderId="16" xfId="34" applyFont="1" applyBorder="1" applyAlignment="1" applyProtection="1">
      <alignment horizontal="left" vertical="top" wrapText="1"/>
      <protection hidden="1"/>
    </xf>
    <xf numFmtId="0" fontId="8" fillId="0" borderId="14" xfId="34" applyFont="1" applyBorder="1" applyAlignment="1" applyProtection="1">
      <alignment horizontal="left" vertical="top" wrapText="1"/>
      <protection hidden="1"/>
    </xf>
    <xf numFmtId="0" fontId="8" fillId="0" borderId="0" xfId="34" applyFont="1" applyAlignment="1" applyProtection="1">
      <alignment horizontal="left" vertical="top" wrapText="1"/>
      <protection hidden="1"/>
    </xf>
    <xf numFmtId="0" fontId="21" fillId="0" borderId="16" xfId="0" applyFont="1" applyBorder="1" applyAlignment="1">
      <alignment horizontal="left" vertical="center"/>
    </xf>
    <xf numFmtId="0" fontId="21" fillId="0" borderId="0" xfId="0" applyFont="1" applyAlignment="1">
      <alignment horizontal="left" vertical="center"/>
    </xf>
    <xf numFmtId="0" fontId="8" fillId="0" borderId="6" xfId="0" applyFont="1" applyBorder="1" applyAlignment="1" applyProtection="1">
      <alignment vertical="center" wrapText="1"/>
      <protection hidden="1"/>
    </xf>
    <xf numFmtId="0" fontId="8" fillId="0" borderId="13" xfId="0" applyFont="1" applyBorder="1" applyAlignment="1" applyProtection="1">
      <alignment vertical="center" wrapText="1"/>
      <protection hidden="1"/>
    </xf>
    <xf numFmtId="0" fontId="9" fillId="0" borderId="0" xfId="36" applyFont="1" applyAlignment="1" applyProtection="1">
      <alignment horizontal="left" vertical="center" wrapText="1"/>
      <protection hidden="1"/>
    </xf>
    <xf numFmtId="0" fontId="8" fillId="0" borderId="4" xfId="0" applyFont="1" applyBorder="1" applyAlignment="1" applyProtection="1">
      <alignment horizontal="justify" vertical="top" wrapText="1"/>
      <protection hidden="1"/>
    </xf>
    <xf numFmtId="0" fontId="8" fillId="0" borderId="89" xfId="0" applyFont="1" applyBorder="1" applyAlignment="1" applyProtection="1">
      <alignment horizontal="left" vertical="top"/>
      <protection hidden="1"/>
    </xf>
    <xf numFmtId="0" fontId="8" fillId="0" borderId="90" xfId="0" applyFont="1" applyBorder="1" applyAlignment="1" applyProtection="1">
      <alignment horizontal="left" vertical="top"/>
      <protection hidden="1"/>
    </xf>
    <xf numFmtId="0" fontId="9" fillId="0" borderId="64" xfId="0" applyFont="1" applyBorder="1" applyAlignment="1" applyProtection="1">
      <alignment horizontal="center" vertical="top" wrapText="1"/>
      <protection hidden="1"/>
    </xf>
    <xf numFmtId="0" fontId="9" fillId="0" borderId="91" xfId="0" applyFont="1" applyBorder="1" applyAlignment="1" applyProtection="1">
      <alignment horizontal="center" vertical="top" wrapText="1"/>
      <protection hidden="1"/>
    </xf>
    <xf numFmtId="0" fontId="9" fillId="0" borderId="7" xfId="0" applyFont="1" applyBorder="1" applyAlignment="1" applyProtection="1">
      <alignment horizontal="left" vertical="center" wrapText="1"/>
      <protection hidden="1"/>
    </xf>
    <xf numFmtId="0" fontId="9" fillId="0" borderId="38" xfId="0" applyFont="1" applyBorder="1" applyAlignment="1" applyProtection="1">
      <alignment horizontal="left" vertical="center" wrapText="1"/>
      <protection hidden="1"/>
    </xf>
    <xf numFmtId="0" fontId="23" fillId="0" borderId="92" xfId="0" applyFont="1" applyBorder="1" applyAlignment="1" applyProtection="1">
      <alignment horizontal="center" vertical="center" wrapText="1"/>
      <protection hidden="1"/>
    </xf>
    <xf numFmtId="0" fontId="23" fillId="0" borderId="93" xfId="0" applyFont="1" applyBorder="1" applyAlignment="1" applyProtection="1">
      <alignment horizontal="center" vertical="center" wrapText="1"/>
      <protection hidden="1"/>
    </xf>
    <xf numFmtId="0" fontId="4" fillId="0" borderId="0" xfId="0" applyFont="1" applyAlignment="1" applyProtection="1">
      <alignment horizontal="justify" vertical="center" wrapText="1"/>
      <protection hidden="1"/>
    </xf>
    <xf numFmtId="0" fontId="4" fillId="0" borderId="0" xfId="0" applyFont="1" applyAlignment="1" applyProtection="1">
      <alignment horizontal="justify" vertical="top" wrapText="1"/>
      <protection hidden="1"/>
    </xf>
    <xf numFmtId="0" fontId="4" fillId="0" borderId="0" xfId="0" applyFont="1" applyAlignment="1" applyProtection="1">
      <alignment horizontal="justify" vertical="center"/>
      <protection hidden="1"/>
    </xf>
    <xf numFmtId="0" fontId="8" fillId="0" borderId="7" xfId="0" applyFont="1" applyBorder="1" applyAlignment="1" applyProtection="1">
      <alignment horizontal="center" vertical="center" wrapText="1"/>
      <protection hidden="1"/>
    </xf>
    <xf numFmtId="0" fontId="8" fillId="0" borderId="17" xfId="0" applyFont="1" applyBorder="1" applyAlignment="1" applyProtection="1">
      <alignment horizontal="center" vertical="center" wrapText="1"/>
      <protection hidden="1"/>
    </xf>
    <xf numFmtId="0" fontId="9" fillId="0" borderId="34" xfId="0" applyFont="1" applyBorder="1" applyAlignment="1" applyProtection="1">
      <alignment horizontal="center" vertical="center" wrapText="1"/>
      <protection hidden="1"/>
    </xf>
    <xf numFmtId="0" fontId="9" fillId="0" borderId="13" xfId="0" applyFont="1" applyBorder="1" applyAlignment="1" applyProtection="1">
      <alignment horizontal="center" vertical="center" wrapText="1"/>
      <protection hidden="1"/>
    </xf>
    <xf numFmtId="0" fontId="8" fillId="0" borderId="34" xfId="0" applyFont="1" applyBorder="1" applyAlignment="1" applyProtection="1">
      <alignment horizontal="center" vertical="center" wrapText="1"/>
      <protection hidden="1"/>
    </xf>
    <xf numFmtId="0" fontId="8" fillId="0" borderId="13" xfId="0" applyFont="1" applyBorder="1" applyAlignment="1" applyProtection="1">
      <alignment horizontal="center" vertical="center" wrapText="1"/>
      <protection hidden="1"/>
    </xf>
    <xf numFmtId="0" fontId="8" fillId="0" borderId="4" xfId="0" applyFont="1" applyBorder="1" applyAlignment="1" applyProtection="1">
      <alignment horizontal="justify" vertical="center" wrapText="1"/>
      <protection hidden="1"/>
    </xf>
    <xf numFmtId="0" fontId="0" fillId="0" borderId="17" xfId="0" applyBorder="1" applyAlignment="1">
      <alignment horizontal="center" vertical="center"/>
    </xf>
    <xf numFmtId="0" fontId="9" fillId="0" borderId="7" xfId="0" applyFont="1" applyBorder="1" applyAlignment="1" applyProtection="1">
      <alignment horizontal="center" vertical="center" wrapText="1"/>
      <protection hidden="1"/>
    </xf>
    <xf numFmtId="0" fontId="0" fillId="0" borderId="17" xfId="0" applyBorder="1" applyAlignment="1">
      <alignment horizontal="center" vertical="center" wrapText="1"/>
    </xf>
    <xf numFmtId="0" fontId="43" fillId="0" borderId="0" xfId="0" applyFont="1" applyAlignment="1" applyProtection="1">
      <alignment horizontal="center" vertical="center"/>
      <protection hidden="1"/>
    </xf>
    <xf numFmtId="0" fontId="8" fillId="2" borderId="6" xfId="0" applyFont="1" applyFill="1" applyBorder="1" applyAlignment="1" applyProtection="1">
      <alignment vertical="center" wrapText="1"/>
      <protection locked="0"/>
    </xf>
    <xf numFmtId="0" fontId="8" fillId="0" borderId="0" xfId="29" applyAlignment="1" applyProtection="1">
      <alignment horizontal="left" vertical="top" wrapText="1"/>
      <protection hidden="1"/>
    </xf>
    <xf numFmtId="0" fontId="1" fillId="2" borderId="7" xfId="0" applyFont="1" applyFill="1" applyBorder="1" applyAlignment="1" applyProtection="1">
      <alignment horizontal="center" vertical="center" wrapText="1"/>
      <protection locked="0" hidden="1"/>
    </xf>
    <xf numFmtId="0" fontId="24" fillId="2" borderId="17" xfId="0" applyFont="1" applyFill="1" applyBorder="1" applyAlignment="1" applyProtection="1">
      <alignment horizontal="center" vertical="center" wrapText="1"/>
      <protection locked="0" hidden="1"/>
    </xf>
    <xf numFmtId="0" fontId="8" fillId="0" borderId="0" xfId="0" applyFont="1" applyAlignment="1" applyProtection="1">
      <alignment horizontal="justify" vertical="top"/>
      <protection hidden="1"/>
    </xf>
    <xf numFmtId="0" fontId="9" fillId="0" borderId="0" xfId="0" applyFont="1" applyAlignment="1" applyProtection="1">
      <alignment horizontal="justify" vertical="center"/>
      <protection hidden="1"/>
    </xf>
    <xf numFmtId="0" fontId="7" fillId="0" borderId="0" xfId="0" applyFont="1" applyAlignment="1" applyProtection="1">
      <alignment horizontal="center" vertical="center" wrapText="1"/>
      <protection hidden="1"/>
    </xf>
    <xf numFmtId="0" fontId="4" fillId="11" borderId="0" xfId="0" applyFont="1" applyFill="1" applyAlignment="1" applyProtection="1">
      <alignment horizontal="center" vertical="top" wrapText="1"/>
      <protection locked="0"/>
    </xf>
    <xf numFmtId="0" fontId="10" fillId="0" borderId="0" xfId="0" applyFont="1" applyAlignment="1">
      <alignment horizontal="center" vertical="center" wrapText="1"/>
    </xf>
    <xf numFmtId="0" fontId="9" fillId="0" borderId="0" xfId="0" applyFont="1" applyAlignment="1">
      <alignment horizontal="center" vertical="center"/>
    </xf>
    <xf numFmtId="0" fontId="8" fillId="0" borderId="0" xfId="0" applyFont="1" applyAlignment="1">
      <alignment horizontal="justify" vertical="center"/>
    </xf>
    <xf numFmtId="0" fontId="9" fillId="0" borderId="0" xfId="0" applyFont="1" applyAlignment="1">
      <alignment horizontal="justify" vertical="center" wrapText="1"/>
    </xf>
    <xf numFmtId="0" fontId="8" fillId="2" borderId="6" xfId="0" applyFont="1" applyFill="1" applyBorder="1" applyAlignment="1" applyProtection="1">
      <alignment horizontal="left" vertical="top" wrapText="1"/>
      <protection locked="0"/>
    </xf>
    <xf numFmtId="0" fontId="8" fillId="2" borderId="6" xfId="0" applyFont="1" applyFill="1" applyBorder="1" applyAlignment="1" applyProtection="1">
      <alignment horizontal="left" vertical="top" wrapText="1"/>
      <protection locked="0" hidden="1"/>
    </xf>
    <xf numFmtId="0" fontId="8" fillId="5" borderId="34" xfId="0" applyFont="1" applyFill="1" applyBorder="1" applyAlignment="1">
      <alignment horizontal="left" vertical="center" wrapText="1" indent="1"/>
    </xf>
    <xf numFmtId="0" fontId="8" fillId="5" borderId="13" xfId="0" applyFont="1" applyFill="1" applyBorder="1" applyAlignment="1">
      <alignment horizontal="left" vertical="center" wrapText="1" indent="1"/>
    </xf>
    <xf numFmtId="0" fontId="8" fillId="0" borderId="38" xfId="0" applyFont="1" applyBorder="1" applyAlignment="1" applyProtection="1">
      <alignment horizontal="justify" vertical="center" wrapText="1"/>
      <protection hidden="1"/>
    </xf>
    <xf numFmtId="0" fontId="8" fillId="0" borderId="16" xfId="0" applyFont="1" applyBorder="1" applyAlignment="1" applyProtection="1">
      <alignment horizontal="justify" vertical="center" wrapText="1"/>
      <protection hidden="1"/>
    </xf>
    <xf numFmtId="0" fontId="0" fillId="0" borderId="20" xfId="0" applyBorder="1" applyAlignment="1">
      <alignment horizontal="center" vertical="center" wrapText="1"/>
    </xf>
    <xf numFmtId="0" fontId="9" fillId="0" borderId="94" xfId="0" applyFont="1" applyBorder="1" applyAlignment="1" applyProtection="1">
      <alignment horizontal="center" vertical="center"/>
      <protection hidden="1"/>
    </xf>
    <xf numFmtId="0" fontId="9" fillId="0" borderId="95" xfId="0" applyFont="1" applyBorder="1" applyAlignment="1" applyProtection="1">
      <alignment horizontal="center" vertical="center"/>
      <protection hidden="1"/>
    </xf>
    <xf numFmtId="0" fontId="9" fillId="0" borderId="96" xfId="0" applyFont="1" applyBorder="1" applyAlignment="1" applyProtection="1">
      <alignment horizontal="center" vertical="center"/>
      <protection hidden="1"/>
    </xf>
    <xf numFmtId="0" fontId="9" fillId="0" borderId="57" xfId="0" applyFont="1" applyBorder="1" applyAlignment="1" applyProtection="1">
      <alignment horizontal="center" vertical="center"/>
      <protection hidden="1"/>
    </xf>
    <xf numFmtId="0" fontId="9" fillId="0" borderId="58" xfId="0" applyFont="1" applyBorder="1" applyAlignment="1" applyProtection="1">
      <alignment horizontal="center" vertical="center"/>
      <protection hidden="1"/>
    </xf>
    <xf numFmtId="0" fontId="9" fillId="0" borderId="53" xfId="0" applyFont="1" applyBorder="1" applyAlignment="1" applyProtection="1">
      <alignment horizontal="center" vertical="center"/>
      <protection hidden="1"/>
    </xf>
    <xf numFmtId="0" fontId="8" fillId="0" borderId="0" xfId="0" applyFont="1" applyAlignment="1" applyProtection="1">
      <alignment vertical="center" wrapText="1"/>
      <protection hidden="1"/>
    </xf>
    <xf numFmtId="0" fontId="0" fillId="0" borderId="0" xfId="0" applyAlignment="1">
      <alignment vertical="center" wrapText="1"/>
    </xf>
    <xf numFmtId="0" fontId="0" fillId="0" borderId="9" xfId="0" applyBorder="1" applyAlignment="1">
      <alignment vertical="center" wrapText="1"/>
    </xf>
    <xf numFmtId="0" fontId="7" fillId="0" borderId="0" xfId="0" applyFont="1" applyAlignment="1" applyProtection="1">
      <alignment horizontal="justify" vertical="center"/>
      <protection hidden="1"/>
    </xf>
    <xf numFmtId="0" fontId="9" fillId="0" borderId="16" xfId="0" applyFont="1" applyBorder="1" applyAlignment="1" applyProtection="1">
      <alignment horizontal="center" vertical="center" wrapText="1"/>
      <protection hidden="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8" fillId="2" borderId="7"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0" borderId="15" xfId="0" applyFont="1" applyBorder="1" applyAlignment="1" applyProtection="1">
      <alignment horizontal="justify" vertical="top" wrapText="1"/>
      <protection hidden="1"/>
    </xf>
    <xf numFmtId="0" fontId="8" fillId="0" borderId="9" xfId="0" applyFont="1" applyBorder="1" applyAlignment="1" applyProtection="1">
      <alignment horizontal="justify" vertical="top" wrapText="1"/>
      <protection hidden="1"/>
    </xf>
    <xf numFmtId="0" fontId="8" fillId="0" borderId="5" xfId="0" applyFont="1" applyBorder="1" applyAlignment="1" applyProtection="1">
      <alignment horizontal="left" vertical="center" wrapText="1"/>
      <protection hidden="1"/>
    </xf>
    <xf numFmtId="0" fontId="9" fillId="0" borderId="0" xfId="0" applyFont="1" applyAlignment="1" applyProtection="1">
      <alignment horizontal="center" vertical="justify" wrapText="1"/>
      <protection hidden="1"/>
    </xf>
    <xf numFmtId="0" fontId="9" fillId="0" borderId="26" xfId="0" applyFont="1" applyBorder="1" applyAlignment="1" applyProtection="1">
      <alignment horizontal="center" vertical="center" wrapText="1"/>
      <protection hidden="1"/>
    </xf>
    <xf numFmtId="0" fontId="8" fillId="0" borderId="29" xfId="0" applyFont="1" applyBorder="1" applyAlignment="1" applyProtection="1">
      <alignment horizontal="left" vertical="center"/>
      <protection hidden="1"/>
    </xf>
    <xf numFmtId="0" fontId="8" fillId="0" borderId="80" xfId="0" applyFont="1" applyBorder="1" applyAlignment="1" applyProtection="1">
      <alignment horizontal="left" vertical="center"/>
      <protection hidden="1"/>
    </xf>
    <xf numFmtId="0" fontId="8" fillId="0" borderId="21" xfId="0" applyFont="1" applyBorder="1" applyAlignment="1" applyProtection="1">
      <alignment horizontal="left" vertical="center"/>
      <protection hidden="1"/>
    </xf>
    <xf numFmtId="0" fontId="8" fillId="0" borderId="19" xfId="0" applyFont="1" applyBorder="1" applyAlignment="1" applyProtection="1">
      <alignment horizontal="left" vertical="center" wrapText="1"/>
      <protection hidden="1"/>
    </xf>
    <xf numFmtId="0" fontId="8" fillId="0" borderId="34"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35" xfId="0" applyFont="1" applyBorder="1" applyAlignment="1" applyProtection="1">
      <alignment horizontal="left" vertical="center" wrapText="1"/>
      <protection hidden="1"/>
    </xf>
    <xf numFmtId="0" fontId="8" fillId="0" borderId="28" xfId="0" applyFont="1" applyBorder="1" applyAlignment="1" applyProtection="1">
      <alignment horizontal="left" vertical="center" wrapText="1"/>
      <protection hidden="1"/>
    </xf>
    <xf numFmtId="0" fontId="8" fillId="0" borderId="39" xfId="0" applyFont="1" applyBorder="1" applyAlignment="1" applyProtection="1">
      <alignment horizontal="left" vertical="top" wrapText="1"/>
      <protection hidden="1"/>
    </xf>
    <xf numFmtId="0" fontId="8" fillId="0" borderId="21" xfId="0" applyFont="1" applyBorder="1" applyAlignment="1" applyProtection="1">
      <alignment horizontal="left" vertical="center" wrapText="1"/>
      <protection hidden="1"/>
    </xf>
    <xf numFmtId="0" fontId="9" fillId="0" borderId="0" xfId="0" applyFont="1" applyAlignment="1" applyProtection="1">
      <alignment horizontal="left" vertical="center"/>
      <protection hidden="1"/>
    </xf>
    <xf numFmtId="173" fontId="9" fillId="0" borderId="0" xfId="0" applyNumberFormat="1" applyFont="1" applyAlignment="1" applyProtection="1">
      <alignment horizontal="left" vertical="center"/>
      <protection hidden="1"/>
    </xf>
    <xf numFmtId="0" fontId="21" fillId="0" borderId="0" xfId="0" applyFont="1" applyAlignment="1" applyProtection="1">
      <alignment horizontal="left" vertical="top" wrapText="1"/>
      <protection locked="0"/>
    </xf>
    <xf numFmtId="0" fontId="8" fillId="0" borderId="3" xfId="0" applyFont="1" applyBorder="1" applyAlignment="1" applyProtection="1">
      <alignment horizontal="center" vertical="center" wrapText="1"/>
      <protection hidden="1"/>
    </xf>
    <xf numFmtId="0" fontId="8" fillId="2" borderId="34" xfId="0" applyFont="1" applyFill="1" applyBorder="1" applyAlignment="1" applyProtection="1">
      <alignment horizontal="center" vertical="top" wrapText="1"/>
      <protection locked="0"/>
    </xf>
    <xf numFmtId="0" fontId="8" fillId="2" borderId="13" xfId="0" applyFont="1" applyFill="1" applyBorder="1" applyAlignment="1" applyProtection="1">
      <alignment horizontal="center" vertical="top" wrapText="1"/>
      <protection locked="0"/>
    </xf>
    <xf numFmtId="0" fontId="8" fillId="2" borderId="34" xfId="0" applyFont="1" applyFill="1" applyBorder="1" applyAlignment="1" applyProtection="1">
      <alignment horizontal="left" vertical="top" wrapText="1"/>
      <protection locked="0"/>
    </xf>
    <xf numFmtId="0" fontId="8" fillId="2" borderId="3"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0" borderId="39" xfId="0" applyFont="1" applyBorder="1" applyAlignment="1" applyProtection="1">
      <alignment horizontal="center" vertical="center" wrapText="1"/>
      <protection hidden="1"/>
    </xf>
    <xf numFmtId="0" fontId="8" fillId="0" borderId="15" xfId="0" applyFont="1" applyBorder="1" applyAlignment="1" applyProtection="1">
      <alignment horizontal="center" vertical="center" wrapText="1"/>
      <protection hidden="1"/>
    </xf>
    <xf numFmtId="0" fontId="8" fillId="0" borderId="9" xfId="0" applyFont="1" applyBorder="1" applyAlignment="1" applyProtection="1">
      <alignment horizontal="center" vertical="center" wrapText="1"/>
      <protection hidden="1"/>
    </xf>
    <xf numFmtId="0" fontId="8" fillId="0" borderId="4" xfId="0" applyFont="1" applyBorder="1" applyAlignment="1" applyProtection="1">
      <alignment horizontal="center" vertical="center" wrapText="1"/>
      <protection hidden="1"/>
    </xf>
    <xf numFmtId="0" fontId="21" fillId="0" borderId="4" xfId="0" applyFont="1" applyBorder="1" applyAlignment="1" applyProtection="1">
      <alignment horizontal="justify" vertical="center" wrapText="1"/>
      <protection hidden="1"/>
    </xf>
    <xf numFmtId="0" fontId="8" fillId="2" borderId="34" xfId="0" applyFont="1" applyFill="1" applyBorder="1" applyAlignment="1" applyProtection="1">
      <alignment horizontal="right" vertical="top" wrapText="1"/>
      <protection locked="0"/>
    </xf>
    <xf numFmtId="0" fontId="8" fillId="2" borderId="13" xfId="0" applyFont="1" applyFill="1" applyBorder="1" applyAlignment="1" applyProtection="1">
      <alignment horizontal="right" vertical="top" wrapText="1"/>
      <protection locked="0"/>
    </xf>
    <xf numFmtId="0" fontId="8" fillId="12" borderId="6" xfId="0" applyFont="1" applyFill="1" applyBorder="1" applyAlignment="1" applyProtection="1">
      <alignment horizontal="center" vertical="center" wrapText="1"/>
      <protection hidden="1"/>
    </xf>
    <xf numFmtId="0" fontId="8" fillId="0" borderId="34" xfId="0" applyFont="1" applyBorder="1" applyAlignment="1" applyProtection="1">
      <alignment horizontal="left" vertical="top" wrapText="1"/>
      <protection locked="0"/>
    </xf>
    <xf numFmtId="0" fontId="8" fillId="0" borderId="13" xfId="0" applyFont="1" applyBorder="1" applyAlignment="1" applyProtection="1">
      <alignment horizontal="left" vertical="top" wrapText="1"/>
      <protection locked="0"/>
    </xf>
    <xf numFmtId="0" fontId="8" fillId="0" borderId="14"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21" fillId="12" borderId="3" xfId="0" applyFont="1" applyFill="1" applyBorder="1" applyAlignment="1" applyProtection="1">
      <alignment horizontal="center" vertical="top" wrapText="1"/>
      <protection locked="0"/>
    </xf>
    <xf numFmtId="0" fontId="21" fillId="12" borderId="13" xfId="0" applyFont="1" applyFill="1" applyBorder="1" applyAlignment="1" applyProtection="1">
      <alignment horizontal="center" vertical="top" wrapText="1"/>
      <protection locked="0"/>
    </xf>
    <xf numFmtId="0" fontId="21" fillId="12" borderId="6" xfId="0" applyFont="1" applyFill="1" applyBorder="1" applyAlignment="1" applyProtection="1">
      <alignment horizontal="center" vertical="top" wrapText="1"/>
      <protection locked="0"/>
    </xf>
    <xf numFmtId="0" fontId="8" fillId="0" borderId="6" xfId="0" applyFont="1" applyBorder="1" applyAlignment="1" applyProtection="1">
      <alignment horizontal="left" vertical="top" wrapText="1"/>
      <protection locked="0"/>
    </xf>
    <xf numFmtId="0" fontId="21" fillId="12" borderId="4" xfId="0" applyFont="1" applyFill="1" applyBorder="1" applyAlignment="1" applyProtection="1">
      <alignment horizontal="center" vertical="top" wrapText="1"/>
      <protection locked="0"/>
    </xf>
    <xf numFmtId="0" fontId="21" fillId="12" borderId="9" xfId="0" applyFont="1" applyFill="1" applyBorder="1" applyAlignment="1" applyProtection="1">
      <alignment horizontal="center" vertical="top" wrapText="1"/>
      <protection locked="0"/>
    </xf>
    <xf numFmtId="0" fontId="9" fillId="0" borderId="6" xfId="0" applyFont="1" applyBorder="1" applyAlignment="1" applyProtection="1">
      <alignment horizontal="center" vertical="top" wrapText="1"/>
      <protection locked="0"/>
    </xf>
    <xf numFmtId="0" fontId="9" fillId="12" borderId="6" xfId="0" applyFont="1" applyFill="1" applyBorder="1" applyAlignment="1" applyProtection="1">
      <alignment horizontal="center" vertical="top" wrapText="1"/>
      <protection locked="0"/>
    </xf>
    <xf numFmtId="0" fontId="8" fillId="0" borderId="15"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9" fillId="0" borderId="0" xfId="0" applyFont="1" applyAlignment="1" applyProtection="1">
      <alignment horizontal="left"/>
      <protection hidden="1"/>
    </xf>
    <xf numFmtId="0" fontId="8" fillId="0" borderId="34" xfId="0" applyFont="1" applyBorder="1" applyAlignment="1" applyProtection="1">
      <alignment horizontal="center" vertical="top" wrapText="1"/>
      <protection hidden="1"/>
    </xf>
    <xf numFmtId="0" fontId="8" fillId="0" borderId="13" xfId="0" applyFont="1" applyBorder="1" applyAlignment="1" applyProtection="1">
      <alignment horizontal="center" vertical="top" wrapText="1"/>
      <protection hidden="1"/>
    </xf>
    <xf numFmtId="0" fontId="8" fillId="0" borderId="3" xfId="0" applyFont="1" applyBorder="1" applyAlignment="1" applyProtection="1">
      <alignment horizontal="center" vertical="top" wrapText="1"/>
      <protection hidden="1"/>
    </xf>
    <xf numFmtId="0" fontId="9" fillId="0" borderId="0" xfId="29" applyFont="1" applyAlignment="1" applyProtection="1">
      <alignment horizontal="left" vertical="center" wrapText="1"/>
      <protection hidden="1"/>
    </xf>
    <xf numFmtId="0" fontId="75" fillId="0" borderId="0" xfId="0" applyFont="1" applyAlignment="1">
      <alignment horizontal="left" vertical="center" wrapText="1"/>
    </xf>
    <xf numFmtId="0" fontId="1" fillId="0" borderId="0" xfId="0" applyFont="1" applyAlignment="1" applyProtection="1">
      <alignment horizontal="left" vertical="top" wrapText="1"/>
      <protection hidden="1"/>
    </xf>
    <xf numFmtId="0" fontId="8" fillId="0" borderId="0" xfId="0" applyFont="1" applyAlignment="1">
      <alignment horizontal="left" vertical="center" wrapText="1"/>
    </xf>
    <xf numFmtId="0" fontId="8" fillId="0" borderId="0" xfId="0" applyFont="1" applyAlignment="1" applyProtection="1">
      <alignment horizontal="right" vertical="center" wrapText="1"/>
      <protection locked="0"/>
    </xf>
    <xf numFmtId="0" fontId="70" fillId="0" borderId="0" xfId="0" applyFont="1" applyAlignment="1">
      <alignment horizontal="left" vertical="center" wrapText="1"/>
    </xf>
    <xf numFmtId="0" fontId="8" fillId="0" borderId="4" xfId="0" applyFont="1" applyBorder="1" applyAlignment="1">
      <alignment horizontal="left" vertical="center" wrapText="1"/>
    </xf>
    <xf numFmtId="0" fontId="9" fillId="0" borderId="6" xfId="0" applyFont="1" applyBorder="1" applyAlignment="1">
      <alignment horizontal="center" vertical="center" wrapText="1"/>
    </xf>
    <xf numFmtId="0" fontId="8" fillId="12" borderId="6" xfId="0" applyFont="1" applyFill="1" applyBorder="1" applyAlignment="1" applyProtection="1">
      <alignment horizontal="center" vertical="center" wrapText="1"/>
      <protection locked="0"/>
    </xf>
    <xf numFmtId="0" fontId="21" fillId="0" borderId="0" xfId="0" applyFont="1" applyAlignment="1">
      <alignment horizontal="center" vertical="center" wrapText="1"/>
    </xf>
    <xf numFmtId="0" fontId="9" fillId="0" borderId="0" xfId="29" applyFont="1" applyAlignment="1">
      <alignment horizontal="left" vertical="center" wrapText="1"/>
    </xf>
    <xf numFmtId="0" fontId="1" fillId="0" borderId="0" xfId="0" applyFont="1" applyAlignment="1">
      <alignment horizontal="left" vertical="top" wrapText="1"/>
    </xf>
    <xf numFmtId="0" fontId="24" fillId="0" borderId="0" xfId="0" applyFont="1" applyAlignment="1">
      <alignment horizontal="left" vertical="top" wrapText="1"/>
    </xf>
    <xf numFmtId="0" fontId="9" fillId="0" borderId="14" xfId="0" applyFont="1" applyBorder="1" applyAlignment="1">
      <alignment horizontal="center" vertical="center" wrapText="1"/>
    </xf>
    <xf numFmtId="0" fontId="9" fillId="0" borderId="0" xfId="0" applyFont="1" applyAlignment="1">
      <alignment horizontal="center" vertical="center" wrapText="1"/>
    </xf>
    <xf numFmtId="0" fontId="73" fillId="0" borderId="0" xfId="22" applyFont="1" applyAlignment="1">
      <alignment horizontal="center" vertical="center" wrapText="1"/>
    </xf>
    <xf numFmtId="0" fontId="9" fillId="0" borderId="0" xfId="0" applyFont="1" applyAlignment="1" applyProtection="1">
      <alignment horizontal="left" vertical="top" wrapText="1"/>
      <protection locked="0"/>
    </xf>
    <xf numFmtId="0" fontId="8" fillId="0" borderId="0" xfId="0" applyFont="1" applyAlignment="1">
      <alignment horizontal="left" vertical="top" wrapText="1"/>
    </xf>
    <xf numFmtId="0" fontId="8" fillId="0" borderId="6" xfId="0" applyFont="1" applyBorder="1" applyAlignment="1">
      <alignment horizontal="left" vertical="top" wrapText="1"/>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0" fontId="7" fillId="0" borderId="14" xfId="0" applyFont="1" applyBorder="1" applyAlignment="1">
      <alignment horizontal="center" vertical="center" wrapText="1"/>
    </xf>
    <xf numFmtId="0" fontId="7" fillId="0" borderId="0" xfId="0" applyFont="1" applyAlignment="1">
      <alignment horizontal="center" vertical="center" wrapText="1"/>
    </xf>
    <xf numFmtId="0" fontId="7" fillId="0" borderId="0" xfId="22" applyFont="1" applyAlignment="1">
      <alignment horizontal="center" vertical="center" wrapText="1"/>
    </xf>
    <xf numFmtId="0" fontId="95" fillId="0" borderId="0" xfId="0" applyFont="1" applyAlignment="1">
      <alignment horizontal="center" vertical="center"/>
    </xf>
    <xf numFmtId="0" fontId="95" fillId="0" borderId="0" xfId="0" applyFont="1" applyAlignment="1" applyProtection="1">
      <alignment horizontal="center" vertical="center"/>
      <protection hidden="1"/>
    </xf>
    <xf numFmtId="0" fontId="87" fillId="0" borderId="6" xfId="0" applyFont="1" applyBorder="1" applyAlignment="1">
      <alignment horizontal="center" vertical="center" wrapText="1"/>
    </xf>
    <xf numFmtId="0" fontId="87" fillId="0" borderId="16" xfId="0" applyFont="1" applyBorder="1" applyAlignment="1">
      <alignment horizontal="center" vertical="center" wrapText="1"/>
    </xf>
    <xf numFmtId="0" fontId="87" fillId="0" borderId="39" xfId="0" applyFont="1" applyBorder="1" applyAlignment="1">
      <alignment horizontal="center" vertical="center" wrapText="1"/>
    </xf>
    <xf numFmtId="0" fontId="8" fillId="0" borderId="0" xfId="0" applyFont="1" applyAlignment="1">
      <alignment horizontal="left" wrapText="1"/>
    </xf>
    <xf numFmtId="0" fontId="8" fillId="0" borderId="0" xfId="29" applyAlignment="1">
      <alignment horizontal="left" vertical="center" wrapText="1"/>
    </xf>
    <xf numFmtId="0" fontId="87" fillId="0" borderId="0" xfId="0" applyFont="1" applyAlignment="1">
      <alignment horizontal="justify" vertical="center" wrapText="1"/>
    </xf>
    <xf numFmtId="0" fontId="89" fillId="0" borderId="0" xfId="0" applyFont="1" applyAlignment="1">
      <alignment horizontal="justify" vertical="center" wrapText="1"/>
    </xf>
    <xf numFmtId="0" fontId="89" fillId="0" borderId="0" xfId="0" applyFont="1" applyAlignment="1">
      <alignment horizontal="left" vertical="center" wrapText="1"/>
    </xf>
    <xf numFmtId="0" fontId="89" fillId="0" borderId="0" xfId="0" applyFont="1" applyAlignment="1">
      <alignment horizontal="left" vertical="center"/>
    </xf>
    <xf numFmtId="0" fontId="92" fillId="0" borderId="6" xfId="0" applyFont="1" applyBorder="1" applyAlignment="1">
      <alignment horizontal="left" vertical="center" wrapText="1"/>
    </xf>
    <xf numFmtId="0" fontId="89" fillId="0" borderId="6" xfId="0" applyFont="1" applyBorder="1" applyAlignment="1">
      <alignment horizontal="left" vertical="center" wrapText="1"/>
    </xf>
    <xf numFmtId="0" fontId="9" fillId="0" borderId="0" xfId="0" applyFont="1" applyAlignment="1">
      <alignment horizontal="right" vertical="center"/>
    </xf>
    <xf numFmtId="0" fontId="87" fillId="0" borderId="6" xfId="0" applyFont="1" applyBorder="1" applyAlignment="1">
      <alignment horizontal="left" vertical="center" wrapText="1"/>
    </xf>
    <xf numFmtId="0" fontId="92" fillId="0" borderId="0" xfId="0" applyFont="1" applyAlignment="1">
      <alignment horizontal="center" vertical="center"/>
    </xf>
    <xf numFmtId="0" fontId="1" fillId="12" borderId="0" xfId="0" applyFont="1" applyFill="1" applyAlignment="1" applyProtection="1">
      <alignment horizontal="center" vertical="center" wrapText="1"/>
      <protection locked="0"/>
    </xf>
    <xf numFmtId="0" fontId="24" fillId="12" borderId="0" xfId="0" applyFont="1" applyFill="1" applyAlignment="1" applyProtection="1">
      <alignment horizontal="center" vertical="center" wrapText="1"/>
      <protection locked="0"/>
    </xf>
    <xf numFmtId="0" fontId="8" fillId="0" borderId="0" xfId="0" applyFont="1" applyAlignment="1">
      <alignment horizontal="left"/>
    </xf>
    <xf numFmtId="0" fontId="89" fillId="0" borderId="0" xfId="0" applyFont="1" applyAlignment="1">
      <alignment horizontal="center" vertical="center"/>
    </xf>
    <xf numFmtId="0" fontId="87" fillId="0" borderId="0" xfId="0" applyFont="1" applyAlignment="1">
      <alignment horizontal="left" vertical="center" wrapText="1"/>
    </xf>
    <xf numFmtId="0" fontId="96" fillId="0" borderId="0" xfId="22" applyFont="1" applyAlignment="1">
      <alignment horizontal="center" vertical="center" wrapText="1"/>
    </xf>
    <xf numFmtId="0" fontId="87" fillId="0" borderId="0" xfId="0" applyFont="1" applyAlignment="1">
      <alignment horizontal="left" vertical="center"/>
    </xf>
    <xf numFmtId="172" fontId="8" fillId="0" borderId="0" xfId="0" applyNumberFormat="1" applyFont="1" applyAlignment="1">
      <alignment horizontal="justify" vertical="top" wrapText="1"/>
    </xf>
    <xf numFmtId="0" fontId="8" fillId="0" borderId="6" xfId="0" applyFont="1" applyBorder="1" applyAlignment="1">
      <alignment horizontal="center" vertical="center" wrapText="1"/>
    </xf>
    <xf numFmtId="0" fontId="9" fillId="0" borderId="0" xfId="0" applyFont="1" applyAlignment="1">
      <alignment horizontal="left" vertical="center"/>
    </xf>
    <xf numFmtId="0" fontId="8" fillId="0" borderId="16" xfId="0" applyFont="1" applyBorder="1" applyAlignment="1">
      <alignment horizontal="left" vertical="center" wrapText="1"/>
    </xf>
    <xf numFmtId="0" fontId="8" fillId="0" borderId="0" xfId="0" applyFont="1" applyAlignment="1">
      <alignment horizontal="justify" vertical="center" wrapText="1"/>
    </xf>
    <xf numFmtId="0" fontId="8" fillId="2" borderId="5" xfId="0" applyFont="1" applyFill="1" applyBorder="1" applyAlignment="1" applyProtection="1">
      <alignment horizontal="left" vertical="center"/>
      <protection locked="0"/>
    </xf>
    <xf numFmtId="0" fontId="8" fillId="0" borderId="0" xfId="0" applyFont="1" applyAlignment="1">
      <alignment horizontal="left" vertical="center" indent="2"/>
    </xf>
    <xf numFmtId="0" fontId="8" fillId="0" borderId="27" xfId="0" applyFont="1" applyBorder="1" applyAlignment="1">
      <alignment horizontal="left" vertical="center" indent="2"/>
    </xf>
    <xf numFmtId="0" fontId="8" fillId="0" borderId="23" xfId="0" applyFont="1" applyBorder="1" applyAlignment="1">
      <alignment horizontal="left" vertical="center" indent="2"/>
    </xf>
    <xf numFmtId="0" fontId="8" fillId="0" borderId="5" xfId="0" applyFont="1" applyBorder="1" applyAlignment="1">
      <alignment horizontal="left" vertical="center" indent="2"/>
    </xf>
    <xf numFmtId="0" fontId="8" fillId="0" borderId="0" xfId="0" applyFont="1" applyAlignment="1">
      <alignment horizontal="justify" vertical="top"/>
    </xf>
    <xf numFmtId="0" fontId="9" fillId="0" borderId="0" xfId="0" applyFont="1" applyAlignment="1">
      <alignment horizontal="left" vertical="top" wrapText="1"/>
    </xf>
    <xf numFmtId="0" fontId="9" fillId="0" borderId="0" xfId="0" applyFont="1" applyAlignment="1">
      <alignment horizontal="left" wrapText="1"/>
    </xf>
    <xf numFmtId="0" fontId="9" fillId="0" borderId="0" xfId="0" applyFont="1" applyAlignment="1">
      <alignment horizontal="justify" vertical="top"/>
    </xf>
    <xf numFmtId="0" fontId="8" fillId="0" borderId="0" xfId="0" applyFont="1" applyAlignment="1">
      <alignment horizontal="justify" vertical="top" wrapText="1"/>
    </xf>
    <xf numFmtId="0" fontId="8" fillId="2" borderId="6" xfId="0" applyFont="1" applyFill="1" applyBorder="1" applyAlignment="1" applyProtection="1">
      <alignment horizontal="left" vertical="center"/>
      <protection locked="0"/>
    </xf>
    <xf numFmtId="0" fontId="6" fillId="0" borderId="0" xfId="0" applyFont="1" applyAlignment="1">
      <alignment horizontal="left" vertical="top" wrapText="1"/>
    </xf>
    <xf numFmtId="0" fontId="47" fillId="3" borderId="0" xfId="27" applyFont="1" applyFill="1" applyAlignment="1" applyProtection="1">
      <alignment horizontal="left" vertical="center"/>
      <protection hidden="1"/>
    </xf>
    <xf numFmtId="0" fontId="9" fillId="0" borderId="0" xfId="27" applyFont="1" applyAlignment="1" applyProtection="1">
      <alignment horizontal="justify" vertical="center" wrapText="1"/>
      <protection hidden="1"/>
    </xf>
    <xf numFmtId="0" fontId="47" fillId="3" borderId="0" xfId="27" applyFont="1" applyFill="1" applyAlignment="1" applyProtection="1">
      <alignment horizontal="left" vertical="center" wrapText="1"/>
      <protection hidden="1"/>
    </xf>
    <xf numFmtId="0" fontId="9" fillId="0" borderId="0" xfId="27" applyFont="1" applyAlignment="1" applyProtection="1">
      <alignment horizontal="left" vertical="center"/>
      <protection hidden="1"/>
    </xf>
    <xf numFmtId="0" fontId="8" fillId="0" borderId="34" xfId="27" applyFont="1" applyBorder="1" applyAlignment="1" applyProtection="1">
      <alignment horizontal="left" vertical="center" wrapText="1"/>
      <protection hidden="1"/>
    </xf>
    <xf numFmtId="0" fontId="8" fillId="0" borderId="3" xfId="27" applyFont="1" applyBorder="1" applyAlignment="1" applyProtection="1">
      <alignment horizontal="left" vertical="center" wrapText="1"/>
      <protection hidden="1"/>
    </xf>
    <xf numFmtId="0" fontId="8" fillId="0" borderId="13" xfId="27" applyFont="1" applyBorder="1" applyAlignment="1" applyProtection="1">
      <alignment horizontal="left" vertical="center" wrapText="1"/>
      <protection hidden="1"/>
    </xf>
    <xf numFmtId="0" fontId="8" fillId="0" borderId="6" xfId="27" applyFont="1" applyBorder="1" applyAlignment="1" applyProtection="1">
      <alignment horizontal="left" vertical="center" wrapText="1"/>
      <protection hidden="1"/>
    </xf>
    <xf numFmtId="0" fontId="8" fillId="2" borderId="4" xfId="27" applyFont="1" applyFill="1" applyBorder="1" applyAlignment="1" applyProtection="1">
      <alignment horizontal="center" vertical="center"/>
      <protection locked="0"/>
    </xf>
    <xf numFmtId="0" fontId="8" fillId="0" borderId="5" xfId="27" applyFont="1" applyBorder="1" applyAlignment="1" applyProtection="1">
      <alignment horizontal="left" vertical="top" wrapText="1" indent="3"/>
      <protection hidden="1"/>
    </xf>
    <xf numFmtId="0" fontId="8" fillId="0" borderId="5" xfId="27" applyFont="1" applyBorder="1" applyAlignment="1" applyProtection="1">
      <alignment horizontal="left" vertical="top" wrapText="1"/>
      <protection hidden="1"/>
    </xf>
    <xf numFmtId="2" fontId="8" fillId="0" borderId="5" xfId="27" applyNumberFormat="1" applyFont="1" applyBorder="1" applyAlignment="1" applyProtection="1">
      <alignment horizontal="left" vertical="center"/>
      <protection hidden="1"/>
    </xf>
    <xf numFmtId="4" fontId="8" fillId="2" borderId="28" xfId="27" applyNumberFormat="1" applyFont="1" applyFill="1" applyBorder="1" applyAlignment="1" applyProtection="1">
      <alignment horizontal="left" vertical="center"/>
      <protection locked="0"/>
    </xf>
    <xf numFmtId="2" fontId="8" fillId="0" borderId="23" xfId="27" applyNumberFormat="1" applyFont="1" applyBorder="1" applyAlignment="1" applyProtection="1">
      <alignment horizontal="left" vertical="center"/>
      <protection hidden="1"/>
    </xf>
    <xf numFmtId="0" fontId="52" fillId="0" borderId="16" xfId="27" applyFont="1" applyBorder="1" applyAlignment="1" applyProtection="1">
      <alignment horizontal="justify" vertical="center" wrapText="1"/>
      <protection hidden="1"/>
    </xf>
    <xf numFmtId="0" fontId="52" fillId="0" borderId="27" xfId="27" applyFont="1" applyBorder="1" applyAlignment="1" applyProtection="1">
      <alignment horizontal="justify" vertical="center" wrapText="1"/>
      <protection hidden="1"/>
    </xf>
    <xf numFmtId="0" fontId="52" fillId="0" borderId="0" xfId="27" applyFont="1" applyAlignment="1" applyProtection="1">
      <alignment horizontal="justify" vertical="center" wrapText="1"/>
      <protection hidden="1"/>
    </xf>
    <xf numFmtId="0" fontId="52" fillId="0" borderId="4" xfId="27" applyFont="1" applyBorder="1" applyAlignment="1" applyProtection="1">
      <alignment horizontal="justify" vertical="center" wrapText="1"/>
      <protection hidden="1"/>
    </xf>
    <xf numFmtId="4" fontId="8" fillId="2" borderId="5" xfId="27" applyNumberFormat="1" applyFont="1" applyFill="1" applyBorder="1" applyAlignment="1" applyProtection="1">
      <alignment horizontal="left" vertical="center"/>
      <protection locked="0"/>
    </xf>
    <xf numFmtId="0" fontId="8" fillId="8" borderId="0" xfId="27" applyFont="1" applyFill="1" applyAlignment="1" applyProtection="1">
      <alignment horizontal="center" vertical="center"/>
      <protection hidden="1"/>
    </xf>
    <xf numFmtId="0" fontId="8" fillId="9" borderId="0" xfId="27" applyFont="1" applyFill="1" applyAlignment="1" applyProtection="1">
      <alignment horizontal="center" vertical="center"/>
      <protection hidden="1"/>
    </xf>
    <xf numFmtId="0" fontId="8" fillId="0" borderId="34" xfId="27" applyFont="1" applyBorder="1" applyAlignment="1" applyProtection="1">
      <alignment horizontal="left" vertical="center"/>
      <protection hidden="1"/>
    </xf>
    <xf numFmtId="0" fontId="8" fillId="0" borderId="3" xfId="27" applyFont="1" applyBorder="1" applyAlignment="1" applyProtection="1">
      <alignment horizontal="left" vertical="center"/>
      <protection hidden="1"/>
    </xf>
    <xf numFmtId="0" fontId="8" fillId="0" borderId="13" xfId="27" applyFont="1" applyBorder="1" applyAlignment="1" applyProtection="1">
      <alignment horizontal="left" vertical="center"/>
      <protection hidden="1"/>
    </xf>
    <xf numFmtId="0" fontId="47" fillId="0" borderId="6" xfId="27" applyFont="1" applyBorder="1" applyAlignment="1" applyProtection="1">
      <alignment horizontal="left" vertical="center" wrapText="1"/>
      <protection hidden="1"/>
    </xf>
    <xf numFmtId="0" fontId="48" fillId="0" borderId="6" xfId="27" applyFont="1" applyBorder="1" applyAlignment="1" applyProtection="1">
      <alignment horizontal="left" vertical="center" wrapText="1"/>
      <protection hidden="1"/>
    </xf>
    <xf numFmtId="0" fontId="8" fillId="6" borderId="0" xfId="27" applyFont="1" applyFill="1" applyAlignment="1" applyProtection="1">
      <alignment horizontal="center" vertical="center"/>
      <protection hidden="1"/>
    </xf>
    <xf numFmtId="0" fontId="8" fillId="10" borderId="0" xfId="27" applyFont="1" applyFill="1" applyAlignment="1" applyProtection="1">
      <alignment horizontal="left" vertical="center" wrapText="1"/>
      <protection hidden="1"/>
    </xf>
    <xf numFmtId="0" fontId="8" fillId="2" borderId="27" xfId="27" applyFont="1" applyFill="1" applyBorder="1" applyAlignment="1" applyProtection="1">
      <alignment horizontal="center" vertical="center"/>
      <protection locked="0"/>
    </xf>
    <xf numFmtId="4" fontId="8" fillId="2" borderId="23" xfId="27" applyNumberFormat="1" applyFont="1" applyFill="1" applyBorder="1" applyAlignment="1" applyProtection="1">
      <alignment horizontal="justify" vertical="top" wrapText="1"/>
      <protection locked="0"/>
    </xf>
    <xf numFmtId="2" fontId="8" fillId="0" borderId="23" xfId="27" applyNumberFormat="1" applyFont="1" applyBorder="1" applyAlignment="1" applyProtection="1">
      <alignment horizontal="right" vertical="center"/>
      <protection hidden="1"/>
    </xf>
    <xf numFmtId="0" fontId="8" fillId="0" borderId="23" xfId="27" applyFont="1" applyBorder="1" applyAlignment="1" applyProtection="1">
      <alignment horizontal="left" vertical="top" wrapText="1" indent="3"/>
      <protection hidden="1"/>
    </xf>
    <xf numFmtId="0" fontId="8" fillId="0" borderId="28" xfId="27" applyFont="1" applyBorder="1" applyAlignment="1" applyProtection="1">
      <alignment horizontal="left" vertical="top" wrapText="1" indent="3"/>
      <protection hidden="1"/>
    </xf>
    <xf numFmtId="2" fontId="44" fillId="0" borderId="0" xfId="26" applyNumberFormat="1" applyFont="1" applyAlignment="1" applyProtection="1">
      <alignment horizontal="left" vertical="center"/>
      <protection hidden="1"/>
    </xf>
  </cellXfs>
  <cellStyles count="41">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 Style1" xfId="7" xr:uid="{00000000-0005-0000-0000-000006000000}"/>
    <cellStyle name="Comma  - Style2" xfId="8" xr:uid="{00000000-0005-0000-0000-000007000000}"/>
    <cellStyle name="Comma  - Style3" xfId="9" xr:uid="{00000000-0005-0000-0000-000008000000}"/>
    <cellStyle name="Comma  - Style4" xfId="10" xr:uid="{00000000-0005-0000-0000-000009000000}"/>
    <cellStyle name="Comma  - Style5" xfId="11" xr:uid="{00000000-0005-0000-0000-00000A000000}"/>
    <cellStyle name="Comma  - Style6" xfId="12" xr:uid="{00000000-0005-0000-0000-00000B000000}"/>
    <cellStyle name="Comma  - Style7" xfId="13" xr:uid="{00000000-0005-0000-0000-00000C000000}"/>
    <cellStyle name="Comma  - Style8" xfId="14" xr:uid="{00000000-0005-0000-0000-00000D000000}"/>
    <cellStyle name="Currency" xfId="15" builtinId="4"/>
    <cellStyle name="Currency 2" xfId="35" xr:uid="{00000000-0005-0000-0000-00000F000000}"/>
    <cellStyle name="Formula" xfId="16" xr:uid="{00000000-0005-0000-0000-000010000000}"/>
    <cellStyle name="Header1" xfId="17" xr:uid="{00000000-0005-0000-0000-000011000000}"/>
    <cellStyle name="Header2" xfId="18" xr:uid="{00000000-0005-0000-0000-000012000000}"/>
    <cellStyle name="Hyperlink" xfId="40" builtinId="8"/>
    <cellStyle name="Hypertextový odkaz" xfId="19" xr:uid="{00000000-0005-0000-0000-000013000000}"/>
    <cellStyle name="no dec" xfId="20" xr:uid="{00000000-0005-0000-0000-000014000000}"/>
    <cellStyle name="Normal" xfId="0" builtinId="0"/>
    <cellStyle name="Normal - Style1" xfId="21" xr:uid="{00000000-0005-0000-0000-000016000000}"/>
    <cellStyle name="Normal 2" xfId="22" xr:uid="{00000000-0005-0000-0000-000017000000}"/>
    <cellStyle name="Normal 3" xfId="34" xr:uid="{00000000-0005-0000-0000-000018000000}"/>
    <cellStyle name="Normal 4" xfId="36" xr:uid="{00000000-0005-0000-0000-000019000000}"/>
    <cellStyle name="Normal 5" xfId="37" xr:uid="{00000000-0005-0000-0000-00001A000000}"/>
    <cellStyle name="Normal 6" xfId="38" xr:uid="{00000000-0005-0000-0000-00001B000000}"/>
    <cellStyle name="Normal_Annexures TW 04" xfId="23" xr:uid="{00000000-0005-0000-0000-00001C000000}"/>
    <cellStyle name="Normal_Annexures TW 04 2" xfId="39" xr:uid="{C3F052EF-750E-41A6-99D3-381EDF823DA1}"/>
    <cellStyle name="Normal_Attach 3(JV)" xfId="24" xr:uid="{00000000-0005-0000-0000-00001D000000}"/>
    <cellStyle name="Normal_Attacments TW 04" xfId="25" xr:uid="{00000000-0005-0000-0000-00001E000000}"/>
    <cellStyle name="Normal_Entertainment Form" xfId="26" xr:uid="{00000000-0005-0000-0000-00001F000000}"/>
    <cellStyle name="Normal_Price_Schedules for Insulator Package" xfId="27" xr:uid="{00000000-0005-0000-0000-000020000000}"/>
    <cellStyle name="Normal_Price_Schedules for Insulator Package Rev-01" xfId="28" xr:uid="{00000000-0005-0000-0000-000021000000}"/>
    <cellStyle name="Normal_PRICE-SCHE Bihar-Rev-2-corrections" xfId="29" xr:uid="{00000000-0005-0000-0000-000022000000}"/>
    <cellStyle name="Normal_Sheet1" xfId="30" xr:uid="{00000000-0005-0000-0000-000023000000}"/>
    <cellStyle name="Popis" xfId="31" xr:uid="{00000000-0005-0000-0000-000024000000}"/>
    <cellStyle name="Sledovaný hypertextový odkaz" xfId="32" xr:uid="{00000000-0005-0000-0000-000025000000}"/>
    <cellStyle name="Standard_BS14" xfId="33" xr:uid="{00000000-0005-0000-0000-000026000000}"/>
  </cellStyles>
  <dxfs count="80">
    <dxf>
      <font>
        <condense val="0"/>
        <extend val="0"/>
        <color indexed="9"/>
      </font>
      <fill>
        <patternFill patternType="none">
          <bgColor indexed="65"/>
        </patternFill>
      </fill>
    </dxf>
    <dxf>
      <font>
        <condense val="0"/>
        <extend val="0"/>
        <color indexed="9"/>
      </font>
      <fill>
        <patternFill patternType="none">
          <bgColor indexed="65"/>
        </patternFill>
      </fill>
    </dxf>
    <dxf>
      <font>
        <condense val="0"/>
        <extend val="0"/>
        <u/>
        <color indexed="10"/>
      </font>
    </dxf>
    <dxf>
      <font>
        <strike/>
        <condense val="0"/>
        <extend val="0"/>
      </font>
    </dxf>
    <dxf>
      <font>
        <strike/>
        <condense val="0"/>
        <extend val="0"/>
      </font>
    </dxf>
    <dxf>
      <font>
        <condense val="0"/>
        <extend val="0"/>
        <color indexed="9"/>
      </font>
      <fill>
        <patternFill patternType="none">
          <bgColor indexed="65"/>
        </patternFill>
      </fill>
      <border>
        <left/>
        <right/>
        <top/>
        <bottom/>
      </border>
    </dxf>
    <dxf>
      <font>
        <condense val="0"/>
        <extend val="0"/>
        <color indexed="9"/>
      </font>
    </dxf>
    <dxf>
      <font>
        <condense val="0"/>
        <extend val="0"/>
        <color indexed="9"/>
      </font>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lor theme="0"/>
      </font>
      <border>
        <left/>
        <right/>
        <top/>
        <bottom/>
      </border>
    </dxf>
    <dxf>
      <font>
        <condense val="0"/>
        <extend val="0"/>
        <color indexed="9"/>
      </font>
      <fill>
        <patternFill patternType="none">
          <bgColor indexed="65"/>
        </patternFill>
      </fill>
      <border>
        <left/>
        <right/>
        <top/>
        <bottom/>
      </border>
    </dxf>
    <dxf>
      <font>
        <color theme="0"/>
      </font>
      <border>
        <left/>
        <right/>
        <top/>
        <bottom/>
      </border>
    </dxf>
    <dxf>
      <font>
        <strike val="0"/>
        <condense val="0"/>
        <extend val="0"/>
        <color indexed="9"/>
      </font>
      <fill>
        <patternFill patternType="none">
          <bgColor indexed="65"/>
        </patternFill>
      </fill>
      <border>
        <left/>
        <right/>
        <top/>
        <bottom/>
      </border>
    </dxf>
    <dxf>
      <font>
        <color theme="0"/>
      </font>
      <border>
        <left/>
        <right/>
        <top/>
        <bottom/>
      </border>
    </dxf>
    <dxf>
      <font>
        <condense val="0"/>
        <extend val="0"/>
        <color indexed="9"/>
      </font>
      <fill>
        <patternFill patternType="none">
          <bgColor indexed="65"/>
        </patternFill>
      </fill>
      <border>
        <left/>
        <right/>
        <top/>
        <bottom/>
      </border>
    </dxf>
    <dxf>
      <font>
        <color theme="0"/>
      </font>
      <border>
        <left/>
        <right/>
        <top/>
        <bottom/>
      </border>
    </dxf>
    <dxf>
      <font>
        <strike val="0"/>
        <condense val="0"/>
        <extend val="0"/>
        <color indexed="9"/>
      </font>
      <fill>
        <patternFill patternType="none">
          <bgColor indexed="65"/>
        </patternFill>
      </fill>
      <border>
        <left/>
        <right/>
        <top/>
        <bottom/>
      </border>
    </dxf>
    <dxf>
      <font>
        <condense val="0"/>
        <extend val="0"/>
        <color auto="1"/>
      </font>
      <fill>
        <patternFill patternType="solid">
          <bgColor indexed="42"/>
        </patternFill>
      </fill>
    </dxf>
    <dxf>
      <font>
        <condense val="0"/>
        <extend val="0"/>
        <color auto="1"/>
      </font>
      <fill>
        <patternFill patternType="none">
          <bgColor indexed="65"/>
        </patternFill>
      </fill>
    </dxf>
    <dxf>
      <font>
        <color indexed="9"/>
      </font>
      <fill>
        <patternFill patternType="none">
          <bgColor indexed="65"/>
        </patternFill>
      </fill>
    </dxf>
    <dxf>
      <font>
        <strike val="0"/>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dxf>
    <dxf>
      <font>
        <condense val="0"/>
        <extend val="0"/>
        <color indexed="9"/>
      </font>
    </dxf>
    <dxf>
      <font>
        <color indexed="9"/>
      </font>
      <fill>
        <patternFill patternType="none">
          <bgColor indexed="65"/>
        </patternFill>
      </fill>
    </dxf>
    <dxf>
      <font>
        <color indexed="9"/>
      </font>
      <fill>
        <patternFill patternType="none">
          <bgColor indexed="65"/>
        </patternFill>
      </fill>
    </dxf>
    <dxf>
      <font>
        <color indexed="9"/>
      </font>
      <fill>
        <patternFill patternType="none">
          <bgColor indexed="65"/>
        </patternFill>
      </fill>
    </dxf>
    <dxf>
      <font>
        <color indexed="9"/>
      </font>
      <fill>
        <patternFill patternType="none">
          <bgColor indexed="65"/>
        </patternFill>
      </fill>
    </dxf>
    <dxf>
      <font>
        <strike val="0"/>
        <condense val="0"/>
        <extend val="0"/>
        <color indexed="9"/>
      </font>
      <fill>
        <patternFill patternType="none">
          <bgColor indexed="65"/>
        </patternFill>
      </fill>
      <border>
        <left/>
        <right/>
        <top/>
        <bottom/>
      </border>
    </dxf>
    <dxf>
      <font>
        <strike val="0"/>
        <condense val="0"/>
        <extend val="0"/>
        <color indexed="9"/>
      </font>
      <fill>
        <patternFill patternType="none">
          <bgColor indexed="65"/>
        </patternFill>
      </fill>
      <border>
        <left/>
        <right/>
        <top/>
        <bottom/>
      </border>
    </dxf>
    <dxf>
      <font>
        <strike/>
      </font>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strike/>
        <condense val="0"/>
        <extend val="0"/>
        <color auto="1"/>
      </font>
      <fill>
        <patternFill patternType="none">
          <bgColor indexed="65"/>
        </patternFill>
      </fill>
    </dxf>
    <dxf>
      <font>
        <condense val="0"/>
        <extend val="0"/>
        <color auto="1"/>
      </font>
    </dxf>
    <dxf>
      <font>
        <condense val="0"/>
        <extend val="0"/>
        <color auto="1"/>
      </font>
    </dxf>
    <dxf>
      <font>
        <color indexed="9"/>
      </font>
      <fill>
        <patternFill patternType="none">
          <bgColor indexed="65"/>
        </patternFill>
      </fill>
    </dxf>
    <dxf>
      <font>
        <color indexed="9"/>
      </font>
      <fill>
        <patternFill patternType="none">
          <bgColor indexed="65"/>
        </patternFill>
      </fill>
    </dxf>
    <dxf>
      <font>
        <color indexed="13"/>
      </font>
    </dxf>
    <dxf>
      <font>
        <color indexed="9"/>
      </font>
    </dxf>
    <dxf>
      <font>
        <color indexed="9"/>
      </font>
      <fill>
        <patternFill patternType="none">
          <bgColor indexed="65"/>
        </patternFill>
      </fill>
    </dxf>
    <dxf>
      <font>
        <strike val="0"/>
        <condense val="0"/>
        <extend val="0"/>
        <color indexed="9"/>
      </font>
      <fill>
        <patternFill patternType="none">
          <bgColor indexed="65"/>
        </patternFill>
      </fill>
      <border>
        <left/>
        <right/>
        <top/>
        <bottom/>
      </border>
    </dxf>
    <dxf>
      <font>
        <strike val="0"/>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dxf>
    <dxf>
      <font>
        <condense val="0"/>
        <extend val="0"/>
        <color indexed="9"/>
      </font>
    </dxf>
    <dxf>
      <font>
        <color indexed="9"/>
      </font>
      <fill>
        <patternFill patternType="none">
          <bgColor indexed="65"/>
        </patternFill>
      </fill>
    </dxf>
    <dxf>
      <font>
        <color indexed="9"/>
      </font>
      <fill>
        <patternFill patternType="none">
          <bgColor indexed="65"/>
        </patternFill>
      </fill>
    </dxf>
    <dxf>
      <font>
        <color indexed="9"/>
      </font>
      <fill>
        <patternFill patternType="none">
          <bgColor indexed="65"/>
        </patternFill>
      </fill>
    </dxf>
    <dxf>
      <font>
        <color indexed="9"/>
      </font>
      <fill>
        <patternFill patternType="none">
          <bgColor indexed="65"/>
        </patternFill>
      </fill>
    </dxf>
    <dxf>
      <font>
        <strike val="0"/>
        <condense val="0"/>
        <extend val="0"/>
        <color indexed="9"/>
      </font>
      <fill>
        <patternFill patternType="none">
          <bgColor indexed="65"/>
        </patternFill>
      </fill>
      <border>
        <left/>
        <right/>
        <top/>
        <bottom/>
      </border>
    </dxf>
    <dxf>
      <font>
        <strike val="0"/>
        <condense val="0"/>
        <extend val="0"/>
        <color indexed="9"/>
      </font>
      <fill>
        <patternFill patternType="none">
          <bgColor indexed="65"/>
        </patternFill>
      </fill>
      <border>
        <left/>
        <right/>
        <top/>
        <bottom/>
      </border>
    </dxf>
    <dxf>
      <font>
        <strike/>
      </font>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strike val="0"/>
        <condense val="0"/>
        <extend val="0"/>
        <color indexed="9"/>
      </font>
      <fill>
        <patternFill patternType="none">
          <bgColor indexed="65"/>
        </patternFill>
      </fill>
      <border>
        <left/>
        <right/>
        <top/>
        <bottom/>
      </border>
    </dxf>
    <dxf>
      <font>
        <strike val="0"/>
        <condense val="0"/>
        <extend val="0"/>
        <color indexed="9"/>
      </font>
      <fill>
        <patternFill patternType="none">
          <bgColor indexed="65"/>
        </patternFill>
      </fill>
      <border>
        <left/>
        <right/>
        <top/>
        <bottom/>
      </border>
    </dxf>
    <dxf>
      <font>
        <strike/>
      </font>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lor indexed="9"/>
      </font>
      <fill>
        <patternFill patternType="none">
          <bgColor indexed="65"/>
        </patternFill>
      </fill>
    </dxf>
    <dxf>
      <font>
        <strike/>
        <condense val="0"/>
        <extend val="0"/>
        <color auto="1"/>
      </font>
      <fill>
        <patternFill patternType="none">
          <bgColor indexed="65"/>
        </patternFill>
      </fill>
    </dxf>
    <dxf>
      <font>
        <color indexed="9"/>
      </font>
      <fill>
        <patternFill patternType="none">
          <bgColor indexed="65"/>
        </patternFill>
      </fill>
    </dxf>
    <dxf>
      <font>
        <condense val="0"/>
        <extend val="0"/>
        <color auto="1"/>
      </font>
    </dxf>
    <dxf>
      <font>
        <condense val="0"/>
        <extend val="0"/>
        <color auto="1"/>
      </font>
    </dxf>
    <dxf>
      <font>
        <color indexed="9"/>
      </font>
      <fill>
        <patternFill patternType="none">
          <bgColor indexed="65"/>
        </patternFill>
      </fill>
    </dxf>
    <dxf>
      <font>
        <color indexed="13"/>
      </font>
    </dxf>
    <dxf>
      <font>
        <color indexed="9"/>
      </font>
    </dxf>
    <dxf>
      <font>
        <strike/>
        <condense val="0"/>
        <extend val="0"/>
      </font>
    </dxf>
    <dxf>
      <font>
        <condense val="0"/>
        <extend val="0"/>
        <color indexed="9"/>
      </font>
      <fill>
        <patternFill patternType="none">
          <bgColor indexed="65"/>
        </patternFill>
      </fill>
      <border>
        <left/>
        <right/>
        <top/>
        <bottom/>
      </border>
    </dxf>
    <dxf>
      <font>
        <condense val="0"/>
        <extend val="0"/>
        <color indexed="9"/>
      </font>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fmlaLink="$H$23" lockText="1" noThreeD="1"/>
</file>

<file path=xl/ctrlProps/ctrlProp62.xml><?xml version="1.0" encoding="utf-8"?>
<formControlPr xmlns="http://schemas.microsoft.com/office/spreadsheetml/2009/9/main" objectType="CheckBox" fmlaLink="$H$23" lockText="1" noThreeD="1"/>
</file>

<file path=xl/ctrlProps/ctrlProp63.xml><?xml version="1.0" encoding="utf-8"?>
<formControlPr xmlns="http://schemas.microsoft.com/office/spreadsheetml/2009/9/main" objectType="CheckBox" fmlaLink="$H$20" lockText="1" noThreeD="1"/>
</file>

<file path=xl/ctrlProps/ctrlProp64.xml><?xml version="1.0" encoding="utf-8"?>
<formControlPr xmlns="http://schemas.microsoft.com/office/spreadsheetml/2009/9/main" objectType="CheckBox" fmlaLink="$H$20"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cid:image002.png@01D9BFE2.9E497A70" TargetMode="External"/><Relationship Id="rId2" Type="http://schemas.openxmlformats.org/officeDocument/2006/relationships/image" Target="../media/image1.png"/><Relationship Id="rId1" Type="http://schemas.openxmlformats.org/officeDocument/2006/relationships/hyperlink" Target="#'Names of Bidder'!A1"/></Relationships>
</file>

<file path=xl/drawings/_rels/drawing10.xml.rels><?xml version="1.0" encoding="UTF-8" standalone="yes"?>
<Relationships xmlns="http://schemas.openxmlformats.org/package/2006/relationships"><Relationship Id="rId2" Type="http://schemas.openxmlformats.org/officeDocument/2006/relationships/hyperlink" Target="#'Attach 6 (C)'!A1"/><Relationship Id="rId1" Type="http://schemas.openxmlformats.org/officeDocument/2006/relationships/hyperlink" Target="#'Attach 6'!A1"/></Relationships>
</file>

<file path=xl/drawings/_rels/drawing11.xml.rels><?xml version="1.0" encoding="UTF-8" standalone="yes"?>
<Relationships xmlns="http://schemas.openxmlformats.org/package/2006/relationships"><Relationship Id="rId2" Type="http://schemas.openxmlformats.org/officeDocument/2006/relationships/hyperlink" Target="#'Attach 6 (T)'!A1"/><Relationship Id="rId1" Type="http://schemas.openxmlformats.org/officeDocument/2006/relationships/hyperlink" Target="#'Attach 8'!A1"/></Relationships>
</file>

<file path=xl/drawings/_rels/drawing12.xml.rels><?xml version="1.0" encoding="UTF-8" standalone="yes"?>
<Relationships xmlns="http://schemas.openxmlformats.org/package/2006/relationships"><Relationship Id="rId2" Type="http://schemas.openxmlformats.org/officeDocument/2006/relationships/hyperlink" Target="#'Attach 7'!A1"/><Relationship Id="rId1" Type="http://schemas.openxmlformats.org/officeDocument/2006/relationships/hyperlink" Target="#'Attach 8'!A1"/></Relationships>
</file>

<file path=xl/drawings/_rels/drawing13.xml.rels><?xml version="1.0" encoding="UTF-8" standalone="yes"?>
<Relationships xmlns="http://schemas.openxmlformats.org/package/2006/relationships"><Relationship Id="rId2" Type="http://schemas.openxmlformats.org/officeDocument/2006/relationships/hyperlink" Target="#'Attach 8'!A1"/><Relationship Id="rId1" Type="http://schemas.openxmlformats.org/officeDocument/2006/relationships/hyperlink" Target="#'Attach 9'!A1"/></Relationships>
</file>

<file path=xl/drawings/_rels/drawing14.xml.rels><?xml version="1.0" encoding="UTF-8" standalone="yes"?>
<Relationships xmlns="http://schemas.openxmlformats.org/package/2006/relationships"><Relationship Id="rId1" Type="http://schemas.openxmlformats.org/officeDocument/2006/relationships/hyperlink" Target="#'Attach 9'!A1"/></Relationships>
</file>

<file path=xl/drawings/_rels/drawing15.xml.rels><?xml version="1.0" encoding="UTF-8" standalone="yes"?>
<Relationships xmlns="http://schemas.openxmlformats.org/package/2006/relationships"><Relationship Id="rId1" Type="http://schemas.openxmlformats.org/officeDocument/2006/relationships/hyperlink" Target="#'Attach 10'!A1"/></Relationships>
</file>

<file path=xl/drawings/_rels/drawing16.xml.rels><?xml version="1.0" encoding="UTF-8" standalone="yes"?>
<Relationships xmlns="http://schemas.openxmlformats.org/package/2006/relationships"><Relationship Id="rId1" Type="http://schemas.openxmlformats.org/officeDocument/2006/relationships/hyperlink" Target="#'Attach 11'!A1"/></Relationships>
</file>

<file path=xl/drawings/_rels/drawing17.xml.rels><?xml version="1.0" encoding="UTF-8" standalone="yes"?>
<Relationships xmlns="http://schemas.openxmlformats.org/package/2006/relationships"><Relationship Id="rId1" Type="http://schemas.openxmlformats.org/officeDocument/2006/relationships/hyperlink" Target="#'Attach 12'!A1"/></Relationships>
</file>

<file path=xl/drawings/_rels/drawing18.xml.rels><?xml version="1.0" encoding="UTF-8" standalone="yes"?>
<Relationships xmlns="http://schemas.openxmlformats.org/package/2006/relationships"><Relationship Id="rId1" Type="http://schemas.openxmlformats.org/officeDocument/2006/relationships/hyperlink" Target="#'Attach 13'!A1"/></Relationships>
</file>

<file path=xl/drawings/_rels/drawing19.xml.rels><?xml version="1.0" encoding="UTF-8" standalone="yes"?>
<Relationships xmlns="http://schemas.openxmlformats.org/package/2006/relationships"><Relationship Id="rId2" Type="http://schemas.openxmlformats.org/officeDocument/2006/relationships/hyperlink" Target="#'Attach 14-IP'!A1"/><Relationship Id="rId1" Type="http://schemas.openxmlformats.org/officeDocument/2006/relationships/hyperlink" Target="#'Attach 15'!A1"/></Relationships>
</file>

<file path=xl/drawings/_rels/drawing2.xml.rels><?xml version="1.0" encoding="UTF-8" standalone="yes"?>
<Relationships xmlns="http://schemas.openxmlformats.org/package/2006/relationships"><Relationship Id="rId2" Type="http://schemas.openxmlformats.org/officeDocument/2006/relationships/hyperlink" Target="#'Attach 3(QR details)'!A1"/><Relationship Id="rId1" Type="http://schemas.openxmlformats.org/officeDocument/2006/relationships/hyperlink" Target="#'Attach 4'!A1"/></Relationships>
</file>

<file path=xl/drawings/_rels/drawing20.xml.rels><?xml version="1.0" encoding="UTF-8" standalone="yes"?>
<Relationships xmlns="http://schemas.openxmlformats.org/package/2006/relationships"><Relationship Id="rId1" Type="http://schemas.openxmlformats.org/officeDocument/2006/relationships/hyperlink" Target="#'Attach 14-IP'!A1"/></Relationships>
</file>

<file path=xl/drawings/_rels/drawing21.xml.rels><?xml version="1.0" encoding="UTF-8" standalone="yes"?>
<Relationships xmlns="http://schemas.openxmlformats.org/package/2006/relationships"><Relationship Id="rId1" Type="http://schemas.openxmlformats.org/officeDocument/2006/relationships/hyperlink" Target="#'Attach 15'!A1"/></Relationships>
</file>

<file path=xl/drawings/_rels/drawing22.xml.rels><?xml version="1.0" encoding="UTF-8" standalone="yes"?>
<Relationships xmlns="http://schemas.openxmlformats.org/package/2006/relationships"><Relationship Id="rId1" Type="http://schemas.openxmlformats.org/officeDocument/2006/relationships/hyperlink" Target="#'Attach 16'!A1"/></Relationships>
</file>

<file path=xl/drawings/_rels/drawing23.xml.rels><?xml version="1.0" encoding="UTF-8" standalone="yes"?>
<Relationships xmlns="http://schemas.openxmlformats.org/package/2006/relationships"><Relationship Id="rId1" Type="http://schemas.openxmlformats.org/officeDocument/2006/relationships/hyperlink" Target="#'Attach 17'!A1"/></Relationships>
</file>

<file path=xl/drawings/_rels/drawing24.xml.rels><?xml version="1.0" encoding="UTF-8" standalone="yes"?>
<Relationships xmlns="http://schemas.openxmlformats.org/package/2006/relationships"><Relationship Id="rId2" Type="http://schemas.openxmlformats.org/officeDocument/2006/relationships/hyperlink" Target="#'Attach 18'!A1"/><Relationship Id="rId1" Type="http://schemas.openxmlformats.org/officeDocument/2006/relationships/hyperlink" Target="#'Attach 15'!A1"/></Relationships>
</file>

<file path=xl/drawings/_rels/drawing25.xml.rels><?xml version="1.0" encoding="UTF-8" standalone="yes"?>
<Relationships xmlns="http://schemas.openxmlformats.org/package/2006/relationships"><Relationship Id="rId2" Type="http://schemas.openxmlformats.org/officeDocument/2006/relationships/hyperlink" Target="#'Attach 19'!A1"/><Relationship Id="rId1" Type="http://schemas.openxmlformats.org/officeDocument/2006/relationships/hyperlink" Target="#'Attach 15'!A1"/></Relationships>
</file>

<file path=xl/drawings/_rels/drawing26.xml.rels><?xml version="1.0" encoding="UTF-8" standalone="yes"?>
<Relationships xmlns="http://schemas.openxmlformats.org/package/2006/relationships"><Relationship Id="rId2" Type="http://schemas.openxmlformats.org/officeDocument/2006/relationships/hyperlink" Target="#'Attach 20'!Print_Area"/><Relationship Id="rId1" Type="http://schemas.openxmlformats.org/officeDocument/2006/relationships/hyperlink" Target="#'Bid Form 1st Envelope'!A1"/></Relationships>
</file>

<file path=xl/drawings/_rels/drawing27.xml.rels><?xml version="1.0" encoding="UTF-8" standalone="yes"?>
<Relationships xmlns="http://schemas.openxmlformats.org/package/2006/relationships"><Relationship Id="rId2" Type="http://schemas.openxmlformats.org/officeDocument/2006/relationships/hyperlink" Target="#'Attach 21'!A1"/><Relationship Id="rId1" Type="http://schemas.openxmlformats.org/officeDocument/2006/relationships/hyperlink" Target="#'Attach 15'!A1"/></Relationships>
</file>

<file path=xl/drawings/_rels/drawing28.xml.rels><?xml version="1.0" encoding="UTF-8" standalone="yes"?>
<Relationships xmlns="http://schemas.openxmlformats.org/package/2006/relationships"><Relationship Id="rId2" Type="http://schemas.openxmlformats.org/officeDocument/2006/relationships/hyperlink" Target="#'Attach 22'!Print_Area"/><Relationship Id="rId1" Type="http://schemas.openxmlformats.org/officeDocument/2006/relationships/hyperlink" Target="#'Attach 15'!A1"/></Relationships>
</file>

<file path=xl/drawings/_rels/drawing29.xml.rels><?xml version="1.0" encoding="UTF-8" standalone="yes"?>
<Relationships xmlns="http://schemas.openxmlformats.org/package/2006/relationships"><Relationship Id="rId2" Type="http://schemas.openxmlformats.org/officeDocument/2006/relationships/hyperlink" Target="#'Attach 23'!A1"/><Relationship Id="rId1" Type="http://schemas.openxmlformats.org/officeDocument/2006/relationships/hyperlink" Target="#'Attach 15'!A1"/></Relationships>
</file>

<file path=xl/drawings/_rels/drawing3.xml.rels><?xml version="1.0" encoding="UTF-8" standalone="yes"?>
<Relationships xmlns="http://schemas.openxmlformats.org/package/2006/relationships"><Relationship Id="rId1" Type="http://schemas.openxmlformats.org/officeDocument/2006/relationships/hyperlink" Target="#'Attach 3(QR)'!A1"/></Relationships>
</file>

<file path=xl/drawings/_rels/drawing30.xml.rels><?xml version="1.0" encoding="UTF-8" standalone="yes"?>
<Relationships xmlns="http://schemas.openxmlformats.org/package/2006/relationships"><Relationship Id="rId2" Type="http://schemas.openxmlformats.org/officeDocument/2006/relationships/hyperlink" Target="#'Attach 24'!Print_Area"/><Relationship Id="rId1" Type="http://schemas.openxmlformats.org/officeDocument/2006/relationships/hyperlink" Target="#'Bid Form 1st Envelope'!A1"/></Relationships>
</file>

<file path=xl/drawings/_rels/drawing31.xml.rels><?xml version="1.0" encoding="UTF-8" standalone="yes"?>
<Relationships xmlns="http://schemas.openxmlformats.org/package/2006/relationships"><Relationship Id="rId3" Type="http://schemas.openxmlformats.org/officeDocument/2006/relationships/hyperlink" Target="#'Attach 25'!A1"/><Relationship Id="rId2" Type="http://schemas.openxmlformats.org/officeDocument/2006/relationships/hyperlink" Target="#'Attach 15'!A1"/><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hyperlink" Target="#'Attach 26'!A1"/></Relationships>
</file>

<file path=xl/drawings/_rels/drawing33.xml.rels><?xml version="1.0" encoding="UTF-8" standalone="yes"?>
<Relationships xmlns="http://schemas.openxmlformats.org/package/2006/relationships"><Relationship Id="rId1" Type="http://schemas.openxmlformats.org/officeDocument/2006/relationships/hyperlink" Target="#'Bid Form 1st Envelope'!A1"/></Relationships>
</file>

<file path=xl/drawings/_rels/drawing34.xml.rels><?xml version="1.0" encoding="UTF-8" standalone="yes"?>
<Relationships xmlns="http://schemas.openxmlformats.org/package/2006/relationships"><Relationship Id="rId3" Type="http://schemas.openxmlformats.org/officeDocument/2006/relationships/hyperlink" Target="#Cover!A1"/><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hyperlink" Target="#'Attach 4'!A1"/></Relationships>
</file>

<file path=xl/drawings/_rels/drawing5.xml.rels><?xml version="1.0" encoding="UTF-8" standalone="yes"?>
<Relationships xmlns="http://schemas.openxmlformats.org/package/2006/relationships"><Relationship Id="rId2" Type="http://schemas.openxmlformats.org/officeDocument/2006/relationships/hyperlink" Target="#'Attach 4'!Print_Area"/><Relationship Id="rId1" Type="http://schemas.openxmlformats.org/officeDocument/2006/relationships/hyperlink" Target="#'Attach 6'!A1"/></Relationships>
</file>

<file path=xl/drawings/_rels/drawing6.xml.rels><?xml version="1.0" encoding="UTF-8" standalone="yes"?>
<Relationships xmlns="http://schemas.openxmlformats.org/package/2006/relationships"><Relationship Id="rId1" Type="http://schemas.openxmlformats.org/officeDocument/2006/relationships/hyperlink" Target="#'Attach 4 (A)'!A1"/></Relationships>
</file>

<file path=xl/drawings/_rels/drawing7.xml.rels><?xml version="1.0" encoding="UTF-8" standalone="yes"?>
<Relationships xmlns="http://schemas.openxmlformats.org/package/2006/relationships"><Relationship Id="rId2" Type="http://schemas.openxmlformats.org/officeDocument/2006/relationships/hyperlink" Target="#'Attach 5'!A1"/><Relationship Id="rId1" Type="http://schemas.openxmlformats.org/officeDocument/2006/relationships/hyperlink" Target="#'Attach 4 (B)'!A1"/></Relationships>
</file>

<file path=xl/drawings/_rels/drawing8.xml.rels><?xml version="1.0" encoding="UTF-8" standalone="yes"?>
<Relationships xmlns="http://schemas.openxmlformats.org/package/2006/relationships"><Relationship Id="rId1" Type="http://schemas.openxmlformats.org/officeDocument/2006/relationships/hyperlink" Target="#'Attach 5'!A1"/></Relationships>
</file>

<file path=xl/drawings/_rels/drawing9.xml.rels><?xml version="1.0" encoding="UTF-8" standalone="yes"?>
<Relationships xmlns="http://schemas.openxmlformats.org/package/2006/relationships"><Relationship Id="rId2" Type="http://schemas.openxmlformats.org/officeDocument/2006/relationships/hyperlink" Target="#'Attach 5 (A)'!A1"/><Relationship Id="rId1" Type="http://schemas.openxmlformats.org/officeDocument/2006/relationships/hyperlink" Target="#'Attach 6'!A1"/></Relationships>
</file>

<file path=xl/drawings/drawing1.xml><?xml version="1.0" encoding="utf-8"?>
<xdr:wsDr xmlns:xdr="http://schemas.openxmlformats.org/drawingml/2006/spreadsheetDrawing" xmlns:a="http://schemas.openxmlformats.org/drawingml/2006/main">
  <xdr:twoCellAnchor>
    <xdr:from>
      <xdr:col>1</xdr:col>
      <xdr:colOff>9525</xdr:colOff>
      <xdr:row>11</xdr:row>
      <xdr:rowOff>19050</xdr:rowOff>
    </xdr:from>
    <xdr:to>
      <xdr:col>5</xdr:col>
      <xdr:colOff>0</xdr:colOff>
      <xdr:row>12</xdr:row>
      <xdr:rowOff>19050</xdr:rowOff>
    </xdr:to>
    <xdr:sp macro="" textlink="">
      <xdr:nvSpPr>
        <xdr:cNvPr id="2050" name="Text Box 2">
          <a:hlinkClick xmlns:r="http://schemas.openxmlformats.org/officeDocument/2006/relationships" r:id="rId1" tooltip="Click Here to Proceed"/>
          <a:extLst>
            <a:ext uri="{FF2B5EF4-FFF2-40B4-BE49-F238E27FC236}">
              <a16:creationId xmlns:a16="http://schemas.microsoft.com/office/drawing/2014/main" id="{00000000-0008-0000-0100-000002080000}"/>
            </a:ext>
          </a:extLst>
        </xdr:cNvPr>
        <xdr:cNvSpPr txBox="1">
          <a:spLocks noChangeArrowheads="1"/>
        </xdr:cNvSpPr>
      </xdr:nvSpPr>
      <xdr:spPr bwMode="auto">
        <a:xfrm>
          <a:off x="666750" y="3609975"/>
          <a:ext cx="7581900" cy="295275"/>
        </a:xfrm>
        <a:prstGeom prst="rect">
          <a:avLst/>
        </a:prstGeom>
        <a:solidFill>
          <a:srgbClr val="FFCC99"/>
        </a:solidFill>
        <a:ln w="6350">
          <a:solidFill>
            <a:srgbClr val="000000"/>
          </a:solidFill>
          <a:miter lim="800000"/>
          <a:headEnd/>
          <a:tailEnd/>
        </a:ln>
      </xdr:spPr>
      <xdr:txBody>
        <a:bodyPr vertOverflow="clip" wrap="square" lIns="27432" tIns="32004" rIns="27432" bIns="32004" anchor="ctr" upright="1"/>
        <a:lstStyle/>
        <a:p>
          <a:pPr algn="ctr" rtl="1">
            <a:defRPr sz="1000"/>
          </a:pPr>
          <a:r>
            <a:rPr lang="en-US" sz="1200" b="1" i="0" strike="noStrike">
              <a:solidFill>
                <a:srgbClr val="000000"/>
              </a:solidFill>
              <a:latin typeface="Book Antiqua"/>
            </a:rPr>
            <a:t>Click to Proceed</a:t>
          </a:r>
        </a:p>
      </xdr:txBody>
    </xdr:sp>
    <xdr:clientData/>
  </xdr:twoCellAnchor>
  <xdr:twoCellAnchor>
    <xdr:from>
      <xdr:col>1</xdr:col>
      <xdr:colOff>171451</xdr:colOff>
      <xdr:row>13</xdr:row>
      <xdr:rowOff>161925</xdr:rowOff>
    </xdr:from>
    <xdr:to>
      <xdr:col>2</xdr:col>
      <xdr:colOff>1762126</xdr:colOff>
      <xdr:row>16</xdr:row>
      <xdr:rowOff>85725</xdr:rowOff>
    </xdr:to>
    <xdr:pic>
      <xdr:nvPicPr>
        <xdr:cNvPr id="2" name="Picture 1" descr="Powerte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828676" y="6372225"/>
          <a:ext cx="243840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85725</xdr:colOff>
      <xdr:row>0</xdr:row>
      <xdr:rowOff>47625</xdr:rowOff>
    </xdr:from>
    <xdr:to>
      <xdr:col>6</xdr:col>
      <xdr:colOff>581025</xdr:colOff>
      <xdr:row>2</xdr:row>
      <xdr:rowOff>581025</xdr:rowOff>
    </xdr:to>
    <xdr:grpSp>
      <xdr:nvGrpSpPr>
        <xdr:cNvPr id="109430" name="Group 1">
          <a:hlinkClick xmlns:r="http://schemas.openxmlformats.org/officeDocument/2006/relationships" r:id="rId1" tooltip="Click for Next Attachment"/>
          <a:extLst>
            <a:ext uri="{FF2B5EF4-FFF2-40B4-BE49-F238E27FC236}">
              <a16:creationId xmlns:a16="http://schemas.microsoft.com/office/drawing/2014/main" id="{00000000-0008-0000-0A00-000076AB0100}"/>
            </a:ext>
          </a:extLst>
        </xdr:cNvPr>
        <xdr:cNvGrpSpPr>
          <a:grpSpLocks/>
        </xdr:cNvGrpSpPr>
      </xdr:nvGrpSpPr>
      <xdr:grpSpPr bwMode="auto">
        <a:xfrm>
          <a:off x="7415639" y="47244"/>
          <a:ext cx="1061502" cy="826008"/>
          <a:chOff x="738" y="5"/>
          <a:chExt cx="116" cy="73"/>
        </a:xfrm>
      </xdr:grpSpPr>
      <xdr:sp macro="" textlink="">
        <xdr:nvSpPr>
          <xdr:cNvPr id="109432" name="AutoShape 2">
            <a:extLst>
              <a:ext uri="{FF2B5EF4-FFF2-40B4-BE49-F238E27FC236}">
                <a16:creationId xmlns:a16="http://schemas.microsoft.com/office/drawing/2014/main" id="{00000000-0008-0000-0A00-000078AB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a16="http://schemas.microsoft.com/office/drawing/2014/main" id="{00000000-0008-0000-0A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3</xdr:col>
      <xdr:colOff>76200</xdr:colOff>
      <xdr:row>24</xdr:row>
      <xdr:rowOff>0</xdr:rowOff>
    </xdr:from>
    <xdr:to>
      <xdr:col>4</xdr:col>
      <xdr:colOff>899223</xdr:colOff>
      <xdr:row>25</xdr:row>
      <xdr:rowOff>0</xdr:rowOff>
    </xdr:to>
    <xdr:sp macro="" textlink="">
      <xdr:nvSpPr>
        <xdr:cNvPr id="5" name="Text Box 20">
          <a:extLst>
            <a:ext uri="{FF2B5EF4-FFF2-40B4-BE49-F238E27FC236}">
              <a16:creationId xmlns:a16="http://schemas.microsoft.com/office/drawing/2014/main" id="{00000000-0008-0000-0A00-000005000000}"/>
            </a:ext>
          </a:extLst>
        </xdr:cNvPr>
        <xdr:cNvSpPr txBox="1">
          <a:spLocks noChangeArrowheads="1"/>
        </xdr:cNvSpPr>
      </xdr:nvSpPr>
      <xdr:spPr bwMode="auto">
        <a:xfrm>
          <a:off x="4638675" y="5753100"/>
          <a:ext cx="2085975" cy="228600"/>
        </a:xfrm>
        <a:prstGeom prst="rect">
          <a:avLst/>
        </a:prstGeom>
        <a:noFill/>
        <a:ln w="9525">
          <a:noFill/>
          <a:miter lim="800000"/>
          <a:headEnd/>
          <a:tailEnd/>
        </a:ln>
      </xdr:spPr>
      <xdr:txBody>
        <a:bodyPr vertOverflow="clip" wrap="square" lIns="0" tIns="32004" rIns="27432" bIns="32004" anchor="ctr" upright="1"/>
        <a:lstStyle/>
        <a:p>
          <a:pPr algn="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914400</xdr:colOff>
          <xdr:row>23</xdr:row>
          <xdr:rowOff>257175</xdr:rowOff>
        </xdr:from>
        <xdr:to>
          <xdr:col>4</xdr:col>
          <xdr:colOff>1219200</xdr:colOff>
          <xdr:row>31</xdr:row>
          <xdr:rowOff>95250</xdr:rowOff>
        </xdr:to>
        <xdr:sp macro="" textlink="">
          <xdr:nvSpPr>
            <xdr:cNvPr id="108545" name="Check Box 1" hidden="1">
              <a:extLst>
                <a:ext uri="{63B3BB69-23CF-44E3-9099-C40C66FF867C}">
                  <a14:compatExt spid="_x0000_s108545"/>
                </a:ext>
                <a:ext uri="{FF2B5EF4-FFF2-40B4-BE49-F238E27FC236}">
                  <a16:creationId xmlns:a16="http://schemas.microsoft.com/office/drawing/2014/main" id="{00000000-0008-0000-0A00-000001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5</xdr:col>
      <xdr:colOff>104775</xdr:colOff>
      <xdr:row>0</xdr:row>
      <xdr:rowOff>47625</xdr:rowOff>
    </xdr:from>
    <xdr:to>
      <xdr:col>6</xdr:col>
      <xdr:colOff>600075</xdr:colOff>
      <xdr:row>2</xdr:row>
      <xdr:rowOff>495300</xdr:rowOff>
    </xdr:to>
    <xdr:grpSp>
      <xdr:nvGrpSpPr>
        <xdr:cNvPr id="196884" name="Group 1">
          <a:hlinkClick xmlns:r="http://schemas.openxmlformats.org/officeDocument/2006/relationships" r:id="rId1" tooltip="Click for Next Attachment"/>
          <a:extLst>
            <a:ext uri="{FF2B5EF4-FFF2-40B4-BE49-F238E27FC236}">
              <a16:creationId xmlns:a16="http://schemas.microsoft.com/office/drawing/2014/main" id="{00000000-0008-0000-0B00-000014010300}"/>
            </a:ext>
          </a:extLst>
        </xdr:cNvPr>
        <xdr:cNvGrpSpPr>
          <a:grpSpLocks/>
        </xdr:cNvGrpSpPr>
      </xdr:nvGrpSpPr>
      <xdr:grpSpPr bwMode="auto">
        <a:xfrm>
          <a:off x="7498569" y="47244"/>
          <a:ext cx="1060629" cy="772292"/>
          <a:chOff x="738" y="5"/>
          <a:chExt cx="116" cy="73"/>
        </a:xfrm>
      </xdr:grpSpPr>
      <xdr:sp macro="" textlink="">
        <xdr:nvSpPr>
          <xdr:cNvPr id="196886" name="AutoShape 2">
            <a:extLst>
              <a:ext uri="{FF2B5EF4-FFF2-40B4-BE49-F238E27FC236}">
                <a16:creationId xmlns:a16="http://schemas.microsoft.com/office/drawing/2014/main" id="{00000000-0008-0000-0B00-0000160103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0243" name="Text Box 3">
            <a:hlinkClick xmlns:r="http://schemas.openxmlformats.org/officeDocument/2006/relationships" r:id="rId2" tooltip="Click for Next Attachment"/>
            <a:extLst>
              <a:ext uri="{FF2B5EF4-FFF2-40B4-BE49-F238E27FC236}">
                <a16:creationId xmlns:a16="http://schemas.microsoft.com/office/drawing/2014/main" id="{00000000-0008-0000-0B00-000003280000}"/>
              </a:ext>
            </a:extLst>
          </xdr:cNvPr>
          <xdr:cNvSpPr txBox="1">
            <a:spLocks noChangeArrowheads="1"/>
          </xdr:cNvSpPr>
        </xdr:nvSpPr>
        <xdr:spPr bwMode="auto">
          <a:xfrm>
            <a:off x="753" y="18"/>
            <a:ext cx="98" cy="47"/>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3</xdr:col>
      <xdr:colOff>1304926</xdr:colOff>
      <xdr:row>21</xdr:row>
      <xdr:rowOff>28575</xdr:rowOff>
    </xdr:from>
    <xdr:to>
      <xdr:col>4</xdr:col>
      <xdr:colOff>2251669</xdr:colOff>
      <xdr:row>22</xdr:row>
      <xdr:rowOff>0</xdr:rowOff>
    </xdr:to>
    <xdr:sp macro="" textlink="">
      <xdr:nvSpPr>
        <xdr:cNvPr id="10255" name="Text Box 15">
          <a:extLst>
            <a:ext uri="{FF2B5EF4-FFF2-40B4-BE49-F238E27FC236}">
              <a16:creationId xmlns:a16="http://schemas.microsoft.com/office/drawing/2014/main" id="{00000000-0008-0000-0B00-00000F280000}"/>
            </a:ext>
          </a:extLst>
        </xdr:cNvPr>
        <xdr:cNvSpPr txBox="1">
          <a:spLocks noChangeArrowheads="1"/>
        </xdr:cNvSpPr>
      </xdr:nvSpPr>
      <xdr:spPr bwMode="auto">
        <a:xfrm>
          <a:off x="4248151" y="5934075"/>
          <a:ext cx="2381250" cy="180975"/>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2209800</xdr:colOff>
          <xdr:row>21</xdr:row>
          <xdr:rowOff>0</xdr:rowOff>
        </xdr:from>
        <xdr:to>
          <xdr:col>4</xdr:col>
          <xdr:colOff>2514600</xdr:colOff>
          <xdr:row>22</xdr:row>
          <xdr:rowOff>9525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B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5</xdr:col>
      <xdr:colOff>104775</xdr:colOff>
      <xdr:row>0</xdr:row>
      <xdr:rowOff>47625</xdr:rowOff>
    </xdr:from>
    <xdr:to>
      <xdr:col>6</xdr:col>
      <xdr:colOff>600075</xdr:colOff>
      <xdr:row>2</xdr:row>
      <xdr:rowOff>495300</xdr:rowOff>
    </xdr:to>
    <xdr:grpSp>
      <xdr:nvGrpSpPr>
        <xdr:cNvPr id="197908" name="Group 1">
          <a:hlinkClick xmlns:r="http://schemas.openxmlformats.org/officeDocument/2006/relationships" r:id="rId1" tooltip="Click for Next Attachment"/>
          <a:extLst>
            <a:ext uri="{FF2B5EF4-FFF2-40B4-BE49-F238E27FC236}">
              <a16:creationId xmlns:a16="http://schemas.microsoft.com/office/drawing/2014/main" id="{00000000-0008-0000-0C00-000014050300}"/>
            </a:ext>
          </a:extLst>
        </xdr:cNvPr>
        <xdr:cNvGrpSpPr>
          <a:grpSpLocks/>
        </xdr:cNvGrpSpPr>
      </xdr:nvGrpSpPr>
      <xdr:grpSpPr bwMode="auto">
        <a:xfrm>
          <a:off x="7469470" y="47244"/>
          <a:ext cx="1060843" cy="771629"/>
          <a:chOff x="738" y="5"/>
          <a:chExt cx="116" cy="73"/>
        </a:xfrm>
      </xdr:grpSpPr>
      <xdr:sp macro="" textlink="">
        <xdr:nvSpPr>
          <xdr:cNvPr id="197910" name="AutoShape 2">
            <a:extLst>
              <a:ext uri="{FF2B5EF4-FFF2-40B4-BE49-F238E27FC236}">
                <a16:creationId xmlns:a16="http://schemas.microsoft.com/office/drawing/2014/main" id="{00000000-0008-0000-0C00-0000160503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2" tooltip="Click for Next Attachment"/>
            <a:extLst>
              <a:ext uri="{FF2B5EF4-FFF2-40B4-BE49-F238E27FC236}">
                <a16:creationId xmlns:a16="http://schemas.microsoft.com/office/drawing/2014/main" id="{00000000-0008-0000-0C00-000004000000}"/>
              </a:ext>
            </a:extLst>
          </xdr:cNvPr>
          <xdr:cNvSpPr txBox="1">
            <a:spLocks noChangeArrowheads="1"/>
          </xdr:cNvSpPr>
        </xdr:nvSpPr>
        <xdr:spPr bwMode="auto">
          <a:xfrm>
            <a:off x="753" y="18"/>
            <a:ext cx="98" cy="47"/>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3</xdr:col>
      <xdr:colOff>1304926</xdr:colOff>
      <xdr:row>21</xdr:row>
      <xdr:rowOff>28575</xdr:rowOff>
    </xdr:from>
    <xdr:to>
      <xdr:col>4</xdr:col>
      <xdr:colOff>2249766</xdr:colOff>
      <xdr:row>22</xdr:row>
      <xdr:rowOff>0</xdr:rowOff>
    </xdr:to>
    <xdr:sp macro="" textlink="">
      <xdr:nvSpPr>
        <xdr:cNvPr id="5" name="Text Box 15">
          <a:extLst>
            <a:ext uri="{FF2B5EF4-FFF2-40B4-BE49-F238E27FC236}">
              <a16:creationId xmlns:a16="http://schemas.microsoft.com/office/drawing/2014/main" id="{00000000-0008-0000-0C00-000005000000}"/>
            </a:ext>
          </a:extLst>
        </xdr:cNvPr>
        <xdr:cNvSpPr txBox="1">
          <a:spLocks noChangeArrowheads="1"/>
        </xdr:cNvSpPr>
      </xdr:nvSpPr>
      <xdr:spPr bwMode="auto">
        <a:xfrm>
          <a:off x="4248151" y="6000750"/>
          <a:ext cx="2381250" cy="180975"/>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2209800</xdr:colOff>
          <xdr:row>21</xdr:row>
          <xdr:rowOff>0</xdr:rowOff>
        </xdr:from>
        <xdr:to>
          <xdr:col>4</xdr:col>
          <xdr:colOff>2514600</xdr:colOff>
          <xdr:row>22</xdr:row>
          <xdr:rowOff>9525</xdr:rowOff>
        </xdr:to>
        <xdr:sp macro="" textlink="">
          <xdr:nvSpPr>
            <xdr:cNvPr id="57345" name="Check Box 1" hidden="1">
              <a:extLst>
                <a:ext uri="{63B3BB69-23CF-44E3-9099-C40C66FF867C}">
                  <a14:compatExt spid="_x0000_s57345"/>
                </a:ext>
                <a:ext uri="{FF2B5EF4-FFF2-40B4-BE49-F238E27FC236}">
                  <a16:creationId xmlns:a16="http://schemas.microsoft.com/office/drawing/2014/main" id="{00000000-0008-0000-0C00-00000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5</xdr:col>
      <xdr:colOff>123825</xdr:colOff>
      <xdr:row>0</xdr:row>
      <xdr:rowOff>28575</xdr:rowOff>
    </xdr:from>
    <xdr:to>
      <xdr:col>7</xdr:col>
      <xdr:colOff>9525</xdr:colOff>
      <xdr:row>2</xdr:row>
      <xdr:rowOff>304800</xdr:rowOff>
    </xdr:to>
    <xdr:grpSp>
      <xdr:nvGrpSpPr>
        <xdr:cNvPr id="198863" name="Group 1">
          <a:hlinkClick xmlns:r="http://schemas.openxmlformats.org/officeDocument/2006/relationships" r:id="rId1" tooltip="Click for Next Attachment"/>
          <a:extLst>
            <a:ext uri="{FF2B5EF4-FFF2-40B4-BE49-F238E27FC236}">
              <a16:creationId xmlns:a16="http://schemas.microsoft.com/office/drawing/2014/main" id="{00000000-0008-0000-0D00-0000CF080300}"/>
            </a:ext>
          </a:extLst>
        </xdr:cNvPr>
        <xdr:cNvGrpSpPr>
          <a:grpSpLocks/>
        </xdr:cNvGrpSpPr>
      </xdr:nvGrpSpPr>
      <xdr:grpSpPr bwMode="auto">
        <a:xfrm>
          <a:off x="7506808" y="27432"/>
          <a:ext cx="1060981" cy="679981"/>
          <a:chOff x="738" y="5"/>
          <a:chExt cx="116" cy="73"/>
        </a:xfrm>
      </xdr:grpSpPr>
      <xdr:sp macro="" textlink="">
        <xdr:nvSpPr>
          <xdr:cNvPr id="198864" name="AutoShape 2">
            <a:extLst>
              <a:ext uri="{FF2B5EF4-FFF2-40B4-BE49-F238E27FC236}">
                <a16:creationId xmlns:a16="http://schemas.microsoft.com/office/drawing/2014/main" id="{00000000-0008-0000-0D00-0000D00803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20483" name="Text Box 3">
            <a:hlinkClick xmlns:r="http://schemas.openxmlformats.org/officeDocument/2006/relationships" r:id="rId2"/>
            <a:extLst>
              <a:ext uri="{FF2B5EF4-FFF2-40B4-BE49-F238E27FC236}">
                <a16:creationId xmlns:a16="http://schemas.microsoft.com/office/drawing/2014/main" id="{00000000-0008-0000-0D00-0000035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152400</xdr:colOff>
      <xdr:row>0</xdr:row>
      <xdr:rowOff>47624</xdr:rowOff>
    </xdr:from>
    <xdr:to>
      <xdr:col>6</xdr:col>
      <xdr:colOff>57150</xdr:colOff>
      <xdr:row>2</xdr:row>
      <xdr:rowOff>571499</xdr:rowOff>
    </xdr:to>
    <xdr:grpSp>
      <xdr:nvGrpSpPr>
        <xdr:cNvPr id="199887" name="Group 1">
          <a:hlinkClick xmlns:r="http://schemas.openxmlformats.org/officeDocument/2006/relationships" r:id="rId1" tooltip="Click for Next Attachment"/>
          <a:extLst>
            <a:ext uri="{FF2B5EF4-FFF2-40B4-BE49-F238E27FC236}">
              <a16:creationId xmlns:a16="http://schemas.microsoft.com/office/drawing/2014/main" id="{00000000-0008-0000-0E00-0000CF0C0300}"/>
            </a:ext>
          </a:extLst>
        </xdr:cNvPr>
        <xdr:cNvGrpSpPr>
          <a:grpSpLocks/>
        </xdr:cNvGrpSpPr>
      </xdr:nvGrpSpPr>
      <xdr:grpSpPr bwMode="auto">
        <a:xfrm>
          <a:off x="8477504" y="47243"/>
          <a:ext cx="1326896" cy="904240"/>
          <a:chOff x="738" y="5"/>
          <a:chExt cx="116" cy="73"/>
        </a:xfrm>
      </xdr:grpSpPr>
      <xdr:sp macro="" textlink="">
        <xdr:nvSpPr>
          <xdr:cNvPr id="199888" name="AutoShape 2">
            <a:extLst>
              <a:ext uri="{FF2B5EF4-FFF2-40B4-BE49-F238E27FC236}">
                <a16:creationId xmlns:a16="http://schemas.microsoft.com/office/drawing/2014/main" id="{00000000-0008-0000-0E00-0000D00C03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E00-000004000000}"/>
              </a:ext>
            </a:extLst>
          </xdr:cNvPr>
          <xdr:cNvSpPr txBox="1">
            <a:spLocks noChangeArrowheads="1"/>
          </xdr:cNvSpPr>
        </xdr:nvSpPr>
        <xdr:spPr bwMode="auto">
          <a:xfrm>
            <a:off x="753" y="24"/>
            <a:ext cx="94" cy="38"/>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571500</xdr:rowOff>
    </xdr:to>
    <xdr:grpSp>
      <xdr:nvGrpSpPr>
        <xdr:cNvPr id="200911" name="Group 1">
          <a:hlinkClick xmlns:r="http://schemas.openxmlformats.org/officeDocument/2006/relationships" r:id="rId1" tooltip="Click for Next Attachment"/>
          <a:extLst>
            <a:ext uri="{FF2B5EF4-FFF2-40B4-BE49-F238E27FC236}">
              <a16:creationId xmlns:a16="http://schemas.microsoft.com/office/drawing/2014/main" id="{00000000-0008-0000-0F00-0000CF100300}"/>
            </a:ext>
          </a:extLst>
        </xdr:cNvPr>
        <xdr:cNvGrpSpPr>
          <a:grpSpLocks/>
        </xdr:cNvGrpSpPr>
      </xdr:nvGrpSpPr>
      <xdr:grpSpPr bwMode="auto">
        <a:xfrm>
          <a:off x="7634859" y="47244"/>
          <a:ext cx="1059942" cy="902589"/>
          <a:chOff x="738" y="5"/>
          <a:chExt cx="116" cy="73"/>
        </a:xfrm>
      </xdr:grpSpPr>
      <xdr:sp macro="" textlink="">
        <xdr:nvSpPr>
          <xdr:cNvPr id="200912" name="AutoShape 2">
            <a:extLst>
              <a:ext uri="{FF2B5EF4-FFF2-40B4-BE49-F238E27FC236}">
                <a16:creationId xmlns:a16="http://schemas.microsoft.com/office/drawing/2014/main" id="{00000000-0008-0000-0F00-0000D01003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2291" name="Text Box 3">
            <a:extLst>
              <a:ext uri="{FF2B5EF4-FFF2-40B4-BE49-F238E27FC236}">
                <a16:creationId xmlns:a16="http://schemas.microsoft.com/office/drawing/2014/main" id="{00000000-0008-0000-0F00-000003300000}"/>
              </a:ext>
            </a:extLst>
          </xdr:cNvPr>
          <xdr:cNvSpPr txBox="1">
            <a:spLocks noChangeArrowheads="1"/>
          </xdr:cNvSpPr>
        </xdr:nvSpPr>
        <xdr:spPr bwMode="auto">
          <a:xfrm>
            <a:off x="753" y="24"/>
            <a:ext cx="98" cy="38"/>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123825</xdr:colOff>
      <xdr:row>0</xdr:row>
      <xdr:rowOff>38100</xdr:rowOff>
    </xdr:from>
    <xdr:to>
      <xdr:col>7</xdr:col>
      <xdr:colOff>9525</xdr:colOff>
      <xdr:row>2</xdr:row>
      <xdr:rowOff>314325</xdr:rowOff>
    </xdr:to>
    <xdr:grpSp>
      <xdr:nvGrpSpPr>
        <xdr:cNvPr id="201935" name="Group 1">
          <a:hlinkClick xmlns:r="http://schemas.openxmlformats.org/officeDocument/2006/relationships" r:id="rId1" tooltip="Click for Next Attachment"/>
          <a:extLst>
            <a:ext uri="{FF2B5EF4-FFF2-40B4-BE49-F238E27FC236}">
              <a16:creationId xmlns:a16="http://schemas.microsoft.com/office/drawing/2014/main" id="{00000000-0008-0000-1000-0000CF140300}"/>
            </a:ext>
          </a:extLst>
        </xdr:cNvPr>
        <xdr:cNvGrpSpPr>
          <a:grpSpLocks/>
        </xdr:cNvGrpSpPr>
      </xdr:nvGrpSpPr>
      <xdr:grpSpPr bwMode="auto">
        <a:xfrm>
          <a:off x="7242227" y="36576"/>
          <a:ext cx="1059270" cy="680063"/>
          <a:chOff x="738" y="5"/>
          <a:chExt cx="116" cy="73"/>
        </a:xfrm>
      </xdr:grpSpPr>
      <xdr:sp macro="" textlink="">
        <xdr:nvSpPr>
          <xdr:cNvPr id="201936" name="AutoShape 2">
            <a:extLst>
              <a:ext uri="{FF2B5EF4-FFF2-40B4-BE49-F238E27FC236}">
                <a16:creationId xmlns:a16="http://schemas.microsoft.com/office/drawing/2014/main" id="{00000000-0008-0000-1000-0000D01403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3315" name="Text Box 3">
            <a:extLst>
              <a:ext uri="{FF2B5EF4-FFF2-40B4-BE49-F238E27FC236}">
                <a16:creationId xmlns:a16="http://schemas.microsoft.com/office/drawing/2014/main" id="{00000000-0008-0000-1000-00000334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152400</xdr:colOff>
      <xdr:row>0</xdr:row>
      <xdr:rowOff>57150</xdr:rowOff>
    </xdr:from>
    <xdr:to>
      <xdr:col>7</xdr:col>
      <xdr:colOff>38100</xdr:colOff>
      <xdr:row>2</xdr:row>
      <xdr:rowOff>333375</xdr:rowOff>
    </xdr:to>
    <xdr:grpSp>
      <xdr:nvGrpSpPr>
        <xdr:cNvPr id="202959" name="Group 1">
          <a:hlinkClick xmlns:r="http://schemas.openxmlformats.org/officeDocument/2006/relationships" r:id="rId1" tooltip="Click for Next Attachment"/>
          <a:extLst>
            <a:ext uri="{FF2B5EF4-FFF2-40B4-BE49-F238E27FC236}">
              <a16:creationId xmlns:a16="http://schemas.microsoft.com/office/drawing/2014/main" id="{00000000-0008-0000-1100-0000CF180300}"/>
            </a:ext>
          </a:extLst>
        </xdr:cNvPr>
        <xdr:cNvGrpSpPr>
          <a:grpSpLocks/>
        </xdr:cNvGrpSpPr>
      </xdr:nvGrpSpPr>
      <xdr:grpSpPr bwMode="auto">
        <a:xfrm>
          <a:off x="7755546" y="56388"/>
          <a:ext cx="1059270" cy="716190"/>
          <a:chOff x="738" y="5"/>
          <a:chExt cx="116" cy="73"/>
        </a:xfrm>
      </xdr:grpSpPr>
      <xdr:sp macro="" textlink="">
        <xdr:nvSpPr>
          <xdr:cNvPr id="202960" name="AutoShape 2">
            <a:extLst>
              <a:ext uri="{FF2B5EF4-FFF2-40B4-BE49-F238E27FC236}">
                <a16:creationId xmlns:a16="http://schemas.microsoft.com/office/drawing/2014/main" id="{00000000-0008-0000-1100-0000D01803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4339" name="Text Box 3">
            <a:extLst>
              <a:ext uri="{FF2B5EF4-FFF2-40B4-BE49-F238E27FC236}">
                <a16:creationId xmlns:a16="http://schemas.microsoft.com/office/drawing/2014/main" id="{00000000-0008-0000-1100-00000338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142875</xdr:colOff>
      <xdr:row>0</xdr:row>
      <xdr:rowOff>142875</xdr:rowOff>
    </xdr:from>
    <xdr:to>
      <xdr:col>9</xdr:col>
      <xdr:colOff>428625</xdr:colOff>
      <xdr:row>3</xdr:row>
      <xdr:rowOff>19050</xdr:rowOff>
    </xdr:to>
    <xdr:grpSp>
      <xdr:nvGrpSpPr>
        <xdr:cNvPr id="204121" name="Group 1">
          <a:hlinkClick xmlns:r="http://schemas.openxmlformats.org/officeDocument/2006/relationships" r:id="rId1" tooltip="Click for Next Attachment"/>
          <a:extLst>
            <a:ext uri="{FF2B5EF4-FFF2-40B4-BE49-F238E27FC236}">
              <a16:creationId xmlns:a16="http://schemas.microsoft.com/office/drawing/2014/main" id="{00000000-0008-0000-1200-0000591D0300}"/>
            </a:ext>
          </a:extLst>
        </xdr:cNvPr>
        <xdr:cNvGrpSpPr>
          <a:grpSpLocks/>
        </xdr:cNvGrpSpPr>
      </xdr:nvGrpSpPr>
      <xdr:grpSpPr bwMode="auto">
        <a:xfrm>
          <a:off x="8210185" y="140208"/>
          <a:ext cx="1278490" cy="1210014"/>
          <a:chOff x="738" y="5"/>
          <a:chExt cx="116" cy="73"/>
        </a:xfrm>
      </xdr:grpSpPr>
      <xdr:sp macro="" textlink="">
        <xdr:nvSpPr>
          <xdr:cNvPr id="204124" name="AutoShape 2">
            <a:extLst>
              <a:ext uri="{FF2B5EF4-FFF2-40B4-BE49-F238E27FC236}">
                <a16:creationId xmlns:a16="http://schemas.microsoft.com/office/drawing/2014/main" id="{00000000-0008-0000-1200-00005C1D03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5363" name="Text Box 3">
            <a:extLst>
              <a:ext uri="{FF2B5EF4-FFF2-40B4-BE49-F238E27FC236}">
                <a16:creationId xmlns:a16="http://schemas.microsoft.com/office/drawing/2014/main" id="{00000000-0008-0000-1200-0000033C0000}"/>
              </a:ext>
            </a:extLst>
          </xdr:cNvPr>
          <xdr:cNvSpPr txBox="1">
            <a:spLocks noChangeArrowheads="1"/>
          </xdr:cNvSpPr>
        </xdr:nvSpPr>
        <xdr:spPr bwMode="auto">
          <a:xfrm>
            <a:off x="753" y="23"/>
            <a:ext cx="99"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0</xdr:col>
      <xdr:colOff>1097281</xdr:colOff>
      <xdr:row>13</xdr:row>
      <xdr:rowOff>0</xdr:rowOff>
    </xdr:from>
    <xdr:to>
      <xdr:col>1</xdr:col>
      <xdr:colOff>1729748</xdr:colOff>
      <xdr:row>13</xdr:row>
      <xdr:rowOff>0</xdr:rowOff>
    </xdr:to>
    <xdr:sp macro="" textlink="">
      <xdr:nvSpPr>
        <xdr:cNvPr id="7" name="Rectangle 6">
          <a:extLst>
            <a:ext uri="{FF2B5EF4-FFF2-40B4-BE49-F238E27FC236}">
              <a16:creationId xmlns:a16="http://schemas.microsoft.com/office/drawing/2014/main" id="{00000000-0008-0000-1200-000007000000}"/>
            </a:ext>
          </a:extLst>
        </xdr:cNvPr>
        <xdr:cNvSpPr/>
      </xdr:nvSpPr>
      <xdr:spPr>
        <a:xfrm>
          <a:off x="1095376" y="7110150"/>
          <a:ext cx="1800224" cy="36459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solidFill>
                <a:schemeClr val="tx1"/>
              </a:solidFill>
              <a:latin typeface="Book Antiqua" pitchFamily="18" charset="0"/>
            </a:rPr>
            <a:t>Choose the OPTION from</a:t>
          </a:r>
          <a:r>
            <a:rPr lang="en-US" sz="1100" baseline="0">
              <a:solidFill>
                <a:schemeClr val="tx1"/>
              </a:solidFill>
              <a:latin typeface="Book Antiqua" pitchFamily="18" charset="0"/>
            </a:rPr>
            <a:t> Drop Down Menu</a:t>
          </a:r>
          <a:r>
            <a:rPr lang="en-US" sz="1100">
              <a:solidFill>
                <a:schemeClr val="tx1"/>
              </a:solidFill>
              <a:latin typeface="Book Antiqua" pitchFamily="18" charset="0"/>
            </a:rPr>
            <a:t> ^</a:t>
          </a:r>
        </a:p>
      </xdr:txBody>
    </xdr:sp>
    <xdr:clientData fPrintsWithSheet="0"/>
  </xdr:twoCellAnchor>
  <xdr:twoCellAnchor>
    <xdr:from>
      <xdr:col>0</xdr:col>
      <xdr:colOff>1097281</xdr:colOff>
      <xdr:row>13</xdr:row>
      <xdr:rowOff>0</xdr:rowOff>
    </xdr:from>
    <xdr:to>
      <xdr:col>1</xdr:col>
      <xdr:colOff>1729748</xdr:colOff>
      <xdr:row>13</xdr:row>
      <xdr:rowOff>0</xdr:rowOff>
    </xdr:to>
    <xdr:sp macro="" textlink="">
      <xdr:nvSpPr>
        <xdr:cNvPr id="6" name="Rectangle 5">
          <a:extLst>
            <a:ext uri="{FF2B5EF4-FFF2-40B4-BE49-F238E27FC236}">
              <a16:creationId xmlns:a16="http://schemas.microsoft.com/office/drawing/2014/main" id="{00000000-0008-0000-1200-000006000000}"/>
            </a:ext>
          </a:extLst>
        </xdr:cNvPr>
        <xdr:cNvSpPr/>
      </xdr:nvSpPr>
      <xdr:spPr>
        <a:xfrm>
          <a:off x="1095376" y="6957750"/>
          <a:ext cx="1800224" cy="36459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solidFill>
                <a:schemeClr val="tx1"/>
              </a:solidFill>
              <a:latin typeface="Book Antiqua" pitchFamily="18" charset="0"/>
            </a:rPr>
            <a:t>Choose the OPTION from</a:t>
          </a:r>
          <a:r>
            <a:rPr lang="en-US" sz="1100" baseline="0">
              <a:solidFill>
                <a:schemeClr val="tx1"/>
              </a:solidFill>
              <a:latin typeface="Book Antiqua" pitchFamily="18" charset="0"/>
            </a:rPr>
            <a:t> Drop Down Menu</a:t>
          </a:r>
          <a:r>
            <a:rPr lang="en-US" sz="1100">
              <a:solidFill>
                <a:schemeClr val="tx1"/>
              </a:solidFill>
              <a:latin typeface="Book Antiqua" pitchFamily="18" charset="0"/>
            </a:rPr>
            <a:t> ^</a:t>
          </a:r>
        </a:p>
      </xdr:txBody>
    </xdr:sp>
    <xdr:clientData fPrintsWithSheet="0"/>
  </xdr:twoCellAnchor>
</xdr:wsDr>
</file>

<file path=xl/drawings/drawing19.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333375</xdr:rowOff>
    </xdr:to>
    <xdr:grpSp>
      <xdr:nvGrpSpPr>
        <xdr:cNvPr id="205007" name="Group 1">
          <a:hlinkClick xmlns:r="http://schemas.openxmlformats.org/officeDocument/2006/relationships" r:id="rId1" tooltip="Click for Next Attachment"/>
          <a:extLst>
            <a:ext uri="{FF2B5EF4-FFF2-40B4-BE49-F238E27FC236}">
              <a16:creationId xmlns:a16="http://schemas.microsoft.com/office/drawing/2014/main" id="{00000000-0008-0000-1300-0000CF200300}"/>
            </a:ext>
          </a:extLst>
        </xdr:cNvPr>
        <xdr:cNvGrpSpPr>
          <a:grpSpLocks/>
        </xdr:cNvGrpSpPr>
      </xdr:nvGrpSpPr>
      <xdr:grpSpPr bwMode="auto">
        <a:xfrm>
          <a:off x="7599890" y="47244"/>
          <a:ext cx="1060424" cy="688795"/>
          <a:chOff x="738" y="5"/>
          <a:chExt cx="116" cy="73"/>
        </a:xfrm>
      </xdr:grpSpPr>
      <xdr:sp macro="" textlink="">
        <xdr:nvSpPr>
          <xdr:cNvPr id="205008" name="AutoShape 2">
            <a:extLst>
              <a:ext uri="{FF2B5EF4-FFF2-40B4-BE49-F238E27FC236}">
                <a16:creationId xmlns:a16="http://schemas.microsoft.com/office/drawing/2014/main" id="{00000000-0008-0000-1300-0000D02003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6387" name="Text Box 3">
            <a:hlinkClick xmlns:r="http://schemas.openxmlformats.org/officeDocument/2006/relationships" r:id="rId2" tooltip="Click for Next Attachment"/>
            <a:extLst>
              <a:ext uri="{FF2B5EF4-FFF2-40B4-BE49-F238E27FC236}">
                <a16:creationId xmlns:a16="http://schemas.microsoft.com/office/drawing/2014/main" id="{00000000-0008-0000-1300-0000034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0</xdr:row>
      <xdr:rowOff>0</xdr:rowOff>
    </xdr:from>
    <xdr:to>
      <xdr:col>6</xdr:col>
      <xdr:colOff>314325</xdr:colOff>
      <xdr:row>1</xdr:row>
      <xdr:rowOff>66675</xdr:rowOff>
    </xdr:to>
    <xdr:grpSp>
      <xdr:nvGrpSpPr>
        <xdr:cNvPr id="188626" name="Group 1">
          <a:hlinkClick xmlns:r="http://schemas.openxmlformats.org/officeDocument/2006/relationships" r:id="rId1" tooltip="Click for Next Attachment"/>
          <a:extLst>
            <a:ext uri="{FF2B5EF4-FFF2-40B4-BE49-F238E27FC236}">
              <a16:creationId xmlns:a16="http://schemas.microsoft.com/office/drawing/2014/main" id="{00000000-0008-0000-0200-0000D2E00200}"/>
            </a:ext>
          </a:extLst>
        </xdr:cNvPr>
        <xdr:cNvGrpSpPr>
          <a:grpSpLocks/>
        </xdr:cNvGrpSpPr>
      </xdr:nvGrpSpPr>
      <xdr:grpSpPr bwMode="auto">
        <a:xfrm>
          <a:off x="6620256" y="0"/>
          <a:ext cx="1060704" cy="1397508"/>
          <a:chOff x="738" y="5"/>
          <a:chExt cx="116" cy="73"/>
        </a:xfrm>
      </xdr:grpSpPr>
      <xdr:sp macro="" textlink="">
        <xdr:nvSpPr>
          <xdr:cNvPr id="188627" name="AutoShape 2">
            <a:extLst>
              <a:ext uri="{FF2B5EF4-FFF2-40B4-BE49-F238E27FC236}">
                <a16:creationId xmlns:a16="http://schemas.microsoft.com/office/drawing/2014/main" id="{00000000-0008-0000-0200-0000D3E002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7" name="Text Box 3">
            <a:hlinkClick xmlns:r="http://schemas.openxmlformats.org/officeDocument/2006/relationships" r:id="rId2"/>
            <a:extLst>
              <a:ext uri="{FF2B5EF4-FFF2-40B4-BE49-F238E27FC236}">
                <a16:creationId xmlns:a16="http://schemas.microsoft.com/office/drawing/2014/main" id="{00000000-0008-0000-0200-000007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333375</xdr:rowOff>
    </xdr:to>
    <xdr:grpSp>
      <xdr:nvGrpSpPr>
        <xdr:cNvPr id="206031" name="Group 1">
          <a:hlinkClick xmlns:r="http://schemas.openxmlformats.org/officeDocument/2006/relationships" r:id="rId1" tooltip="Click for Integrity Pact"/>
          <a:extLst>
            <a:ext uri="{FF2B5EF4-FFF2-40B4-BE49-F238E27FC236}">
              <a16:creationId xmlns:a16="http://schemas.microsoft.com/office/drawing/2014/main" id="{00000000-0008-0000-1400-0000CF240300}"/>
            </a:ext>
          </a:extLst>
        </xdr:cNvPr>
        <xdr:cNvGrpSpPr>
          <a:grpSpLocks/>
        </xdr:cNvGrpSpPr>
      </xdr:nvGrpSpPr>
      <xdr:grpSpPr bwMode="auto">
        <a:xfrm>
          <a:off x="7248525" y="47625"/>
          <a:ext cx="1104900" cy="704850"/>
          <a:chOff x="738" y="5"/>
          <a:chExt cx="116" cy="73"/>
        </a:xfrm>
      </xdr:grpSpPr>
      <xdr:sp macro="" textlink="">
        <xdr:nvSpPr>
          <xdr:cNvPr id="206032" name="AutoShape 2">
            <a:extLst>
              <a:ext uri="{FF2B5EF4-FFF2-40B4-BE49-F238E27FC236}">
                <a16:creationId xmlns:a16="http://schemas.microsoft.com/office/drawing/2014/main" id="{00000000-0008-0000-1400-0000D02403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a:extLst>
              <a:ext uri="{FF2B5EF4-FFF2-40B4-BE49-F238E27FC236}">
                <a16:creationId xmlns:a16="http://schemas.microsoft.com/office/drawing/2014/main" id="{00000000-0008-0000-14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295275</xdr:colOff>
      <xdr:row>21</xdr:row>
      <xdr:rowOff>0</xdr:rowOff>
    </xdr:from>
    <xdr:to>
      <xdr:col>6</xdr:col>
      <xdr:colOff>180975</xdr:colOff>
      <xdr:row>22</xdr:row>
      <xdr:rowOff>0</xdr:rowOff>
    </xdr:to>
    <xdr:grpSp>
      <xdr:nvGrpSpPr>
        <xdr:cNvPr id="207262" name="Group 1">
          <a:hlinkClick xmlns:r="http://schemas.openxmlformats.org/officeDocument/2006/relationships" r:id="rId1" tooltip="Click for Next Attachment"/>
          <a:extLst>
            <a:ext uri="{FF2B5EF4-FFF2-40B4-BE49-F238E27FC236}">
              <a16:creationId xmlns:a16="http://schemas.microsoft.com/office/drawing/2014/main" id="{00000000-0008-0000-1500-00009E290300}"/>
            </a:ext>
          </a:extLst>
        </xdr:cNvPr>
        <xdr:cNvGrpSpPr>
          <a:grpSpLocks/>
        </xdr:cNvGrpSpPr>
      </xdr:nvGrpSpPr>
      <xdr:grpSpPr bwMode="auto">
        <a:xfrm>
          <a:off x="8083573" y="10393218"/>
          <a:ext cx="1058672" cy="390237"/>
          <a:chOff x="738" y="5"/>
          <a:chExt cx="116" cy="73"/>
        </a:xfrm>
      </xdr:grpSpPr>
      <xdr:sp macro="" textlink="">
        <xdr:nvSpPr>
          <xdr:cNvPr id="207266" name="AutoShape 2">
            <a:extLst>
              <a:ext uri="{FF2B5EF4-FFF2-40B4-BE49-F238E27FC236}">
                <a16:creationId xmlns:a16="http://schemas.microsoft.com/office/drawing/2014/main" id="{00000000-0008-0000-1500-0000A22903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1500-000004000000}"/>
              </a:ext>
            </a:extLst>
          </xdr:cNvPr>
          <xdr:cNvSpPr txBox="1">
            <a:spLocks noChangeArrowheads="1"/>
          </xdr:cNvSpPr>
        </xdr:nvSpPr>
        <xdr:spPr bwMode="auto">
          <a:xfrm>
            <a:off x="753" y="22"/>
            <a:ext cx="98" cy="40"/>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5</xdr:col>
      <xdr:colOff>0</xdr:colOff>
      <xdr:row>1</xdr:row>
      <xdr:rowOff>0</xdr:rowOff>
    </xdr:from>
    <xdr:to>
      <xdr:col>6</xdr:col>
      <xdr:colOff>495300</xdr:colOff>
      <xdr:row>2</xdr:row>
      <xdr:rowOff>342900</xdr:rowOff>
    </xdr:to>
    <xdr:grpSp>
      <xdr:nvGrpSpPr>
        <xdr:cNvPr id="207263" name="Group 7">
          <a:hlinkClick xmlns:r="http://schemas.openxmlformats.org/officeDocument/2006/relationships" r:id="rId1" tooltip="Click for Next Attachment"/>
          <a:extLst>
            <a:ext uri="{FF2B5EF4-FFF2-40B4-BE49-F238E27FC236}">
              <a16:creationId xmlns:a16="http://schemas.microsoft.com/office/drawing/2014/main" id="{00000000-0008-0000-1500-00009F290300}"/>
            </a:ext>
          </a:extLst>
        </xdr:cNvPr>
        <xdr:cNvGrpSpPr>
          <a:grpSpLocks/>
        </xdr:cNvGrpSpPr>
      </xdr:nvGrpSpPr>
      <xdr:grpSpPr bwMode="auto">
        <a:xfrm>
          <a:off x="8384309" y="344055"/>
          <a:ext cx="1059688" cy="884843"/>
          <a:chOff x="738" y="5"/>
          <a:chExt cx="116" cy="73"/>
        </a:xfrm>
      </xdr:grpSpPr>
      <xdr:sp macro="" textlink="">
        <xdr:nvSpPr>
          <xdr:cNvPr id="207264" name="AutoShape 2">
            <a:extLst>
              <a:ext uri="{FF2B5EF4-FFF2-40B4-BE49-F238E27FC236}">
                <a16:creationId xmlns:a16="http://schemas.microsoft.com/office/drawing/2014/main" id="{00000000-0008-0000-1500-0000A02903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0" name="Text Box 3">
            <a:hlinkClick xmlns:r="http://schemas.openxmlformats.org/officeDocument/2006/relationships" r:id="rId1" tooltip="Click for Next Attachment"/>
            <a:extLst>
              <a:ext uri="{FF2B5EF4-FFF2-40B4-BE49-F238E27FC236}">
                <a16:creationId xmlns:a16="http://schemas.microsoft.com/office/drawing/2014/main" id="{00000000-0008-0000-1500-00000A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276225</xdr:colOff>
      <xdr:row>0</xdr:row>
      <xdr:rowOff>57150</xdr:rowOff>
    </xdr:from>
    <xdr:to>
      <xdr:col>8</xdr:col>
      <xdr:colOff>276225</xdr:colOff>
      <xdr:row>2</xdr:row>
      <xdr:rowOff>542925</xdr:rowOff>
    </xdr:to>
    <xdr:grpSp>
      <xdr:nvGrpSpPr>
        <xdr:cNvPr id="177592" name="Group 2">
          <a:hlinkClick xmlns:r="http://schemas.openxmlformats.org/officeDocument/2006/relationships" r:id="rId1" tooltip="Click for Next Attachment"/>
          <a:extLst>
            <a:ext uri="{FF2B5EF4-FFF2-40B4-BE49-F238E27FC236}">
              <a16:creationId xmlns:a16="http://schemas.microsoft.com/office/drawing/2014/main" id="{00000000-0008-0000-1600-0000B8B50200}"/>
            </a:ext>
          </a:extLst>
        </xdr:cNvPr>
        <xdr:cNvGrpSpPr>
          <a:grpSpLocks/>
        </xdr:cNvGrpSpPr>
      </xdr:nvGrpSpPr>
      <xdr:grpSpPr bwMode="auto">
        <a:xfrm>
          <a:off x="8130173" y="56388"/>
          <a:ext cx="2046790" cy="826992"/>
          <a:chOff x="738" y="5"/>
          <a:chExt cx="116" cy="73"/>
        </a:xfrm>
      </xdr:grpSpPr>
      <xdr:sp macro="" textlink="">
        <xdr:nvSpPr>
          <xdr:cNvPr id="177593" name="AutoShape 3">
            <a:extLst>
              <a:ext uri="{FF2B5EF4-FFF2-40B4-BE49-F238E27FC236}">
                <a16:creationId xmlns:a16="http://schemas.microsoft.com/office/drawing/2014/main" id="{00000000-0008-0000-1600-0000B9B502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9" name="Text Box 4">
            <a:hlinkClick xmlns:r="http://schemas.openxmlformats.org/officeDocument/2006/relationships" r:id="rId1"/>
            <a:extLst>
              <a:ext uri="{FF2B5EF4-FFF2-40B4-BE49-F238E27FC236}">
                <a16:creationId xmlns:a16="http://schemas.microsoft.com/office/drawing/2014/main" id="{00000000-0008-0000-1600-000009000000}"/>
              </a:ext>
            </a:extLst>
          </xdr:cNvPr>
          <xdr:cNvSpPr txBox="1">
            <a:spLocks noChangeArrowheads="1"/>
          </xdr:cNvSpPr>
        </xdr:nvSpPr>
        <xdr:spPr bwMode="auto">
          <a:xfrm>
            <a:off x="753" y="24"/>
            <a:ext cx="97" cy="38"/>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12</xdr:col>
      <xdr:colOff>161925</xdr:colOff>
      <xdr:row>0</xdr:row>
      <xdr:rowOff>38100</xdr:rowOff>
    </xdr:from>
    <xdr:to>
      <xdr:col>14</xdr:col>
      <xdr:colOff>47625</xdr:colOff>
      <xdr:row>2</xdr:row>
      <xdr:rowOff>314325</xdr:rowOff>
    </xdr:to>
    <xdr:grpSp>
      <xdr:nvGrpSpPr>
        <xdr:cNvPr id="208079" name="Group 1">
          <a:hlinkClick xmlns:r="http://schemas.openxmlformats.org/officeDocument/2006/relationships" r:id="rId1" tooltip="Click for Next Attachment"/>
          <a:extLst>
            <a:ext uri="{FF2B5EF4-FFF2-40B4-BE49-F238E27FC236}">
              <a16:creationId xmlns:a16="http://schemas.microsoft.com/office/drawing/2014/main" id="{00000000-0008-0000-1700-0000CF2C0300}"/>
            </a:ext>
          </a:extLst>
        </xdr:cNvPr>
        <xdr:cNvGrpSpPr>
          <a:grpSpLocks/>
        </xdr:cNvGrpSpPr>
      </xdr:nvGrpSpPr>
      <xdr:grpSpPr bwMode="auto">
        <a:xfrm>
          <a:off x="8267535" y="36576"/>
          <a:ext cx="1061732" cy="678896"/>
          <a:chOff x="738" y="5"/>
          <a:chExt cx="116" cy="73"/>
        </a:xfrm>
      </xdr:grpSpPr>
      <xdr:sp macro="" textlink="">
        <xdr:nvSpPr>
          <xdr:cNvPr id="208080" name="AutoShape 2">
            <a:extLst>
              <a:ext uri="{FF2B5EF4-FFF2-40B4-BE49-F238E27FC236}">
                <a16:creationId xmlns:a16="http://schemas.microsoft.com/office/drawing/2014/main" id="{00000000-0008-0000-1700-0000D02C03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7411" name="Text Box 3">
            <a:extLst>
              <a:ext uri="{FF2B5EF4-FFF2-40B4-BE49-F238E27FC236}">
                <a16:creationId xmlns:a16="http://schemas.microsoft.com/office/drawing/2014/main" id="{00000000-0008-0000-1700-00000344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5</xdr:col>
      <xdr:colOff>0</xdr:colOff>
      <xdr:row>1</xdr:row>
      <xdr:rowOff>0</xdr:rowOff>
    </xdr:from>
    <xdr:to>
      <xdr:col>6</xdr:col>
      <xdr:colOff>495300</xdr:colOff>
      <xdr:row>2</xdr:row>
      <xdr:rowOff>485775</xdr:rowOff>
    </xdr:to>
    <xdr:grpSp>
      <xdr:nvGrpSpPr>
        <xdr:cNvPr id="209103" name="Group 1">
          <a:hlinkClick xmlns:r="http://schemas.openxmlformats.org/officeDocument/2006/relationships" r:id="rId1" tooltip="Click for Next Attachment"/>
          <a:extLst>
            <a:ext uri="{FF2B5EF4-FFF2-40B4-BE49-F238E27FC236}">
              <a16:creationId xmlns:a16="http://schemas.microsoft.com/office/drawing/2014/main" id="{00000000-0008-0000-1800-0000CF300300}"/>
            </a:ext>
          </a:extLst>
        </xdr:cNvPr>
        <xdr:cNvGrpSpPr>
          <a:grpSpLocks/>
        </xdr:cNvGrpSpPr>
      </xdr:nvGrpSpPr>
      <xdr:grpSpPr bwMode="auto">
        <a:xfrm>
          <a:off x="8503478" y="203200"/>
          <a:ext cx="1060793" cy="678688"/>
          <a:chOff x="738" y="5"/>
          <a:chExt cx="116" cy="73"/>
        </a:xfrm>
      </xdr:grpSpPr>
      <xdr:sp macro="" textlink="">
        <xdr:nvSpPr>
          <xdr:cNvPr id="209104" name="AutoShape 2">
            <a:extLst>
              <a:ext uri="{FF2B5EF4-FFF2-40B4-BE49-F238E27FC236}">
                <a16:creationId xmlns:a16="http://schemas.microsoft.com/office/drawing/2014/main" id="{00000000-0008-0000-1800-0000D03003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7" name="Text Box 3">
            <a:hlinkClick xmlns:r="http://schemas.openxmlformats.org/officeDocument/2006/relationships" r:id="rId2" tooltip="Click for Next Attachment"/>
            <a:extLst>
              <a:ext uri="{FF2B5EF4-FFF2-40B4-BE49-F238E27FC236}">
                <a16:creationId xmlns:a16="http://schemas.microsoft.com/office/drawing/2014/main" id="{00000000-0008-0000-1800-000007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0</xdr:colOff>
      <xdr:row>0</xdr:row>
      <xdr:rowOff>0</xdr:rowOff>
    </xdr:from>
    <xdr:to>
      <xdr:col>6</xdr:col>
      <xdr:colOff>495300</xdr:colOff>
      <xdr:row>1</xdr:row>
      <xdr:rowOff>342900</xdr:rowOff>
    </xdr:to>
    <xdr:grpSp>
      <xdr:nvGrpSpPr>
        <xdr:cNvPr id="182687" name="Group 1">
          <a:hlinkClick xmlns:r="http://schemas.openxmlformats.org/officeDocument/2006/relationships" r:id="rId1" tooltip="Click for Next Attachment"/>
          <a:extLst>
            <a:ext uri="{FF2B5EF4-FFF2-40B4-BE49-F238E27FC236}">
              <a16:creationId xmlns:a16="http://schemas.microsoft.com/office/drawing/2014/main" id="{00000000-0008-0000-1900-00009FC90200}"/>
            </a:ext>
          </a:extLst>
        </xdr:cNvPr>
        <xdr:cNvGrpSpPr>
          <a:grpSpLocks/>
        </xdr:cNvGrpSpPr>
      </xdr:nvGrpSpPr>
      <xdr:grpSpPr bwMode="auto">
        <a:xfrm>
          <a:off x="8686800" y="0"/>
          <a:ext cx="1061139" cy="679269"/>
          <a:chOff x="738" y="5"/>
          <a:chExt cx="116" cy="73"/>
        </a:xfrm>
      </xdr:grpSpPr>
      <xdr:sp macro="" textlink="">
        <xdr:nvSpPr>
          <xdr:cNvPr id="182688" name="AutoShape 2">
            <a:extLst>
              <a:ext uri="{FF2B5EF4-FFF2-40B4-BE49-F238E27FC236}">
                <a16:creationId xmlns:a16="http://schemas.microsoft.com/office/drawing/2014/main" id="{00000000-0008-0000-1900-0000A0C902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2" tooltip="Click for Next Attachment"/>
            <a:extLst>
              <a:ext uri="{FF2B5EF4-FFF2-40B4-BE49-F238E27FC236}">
                <a16:creationId xmlns:a16="http://schemas.microsoft.com/office/drawing/2014/main" id="{00000000-0008-0000-19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180975</xdr:colOff>
      <xdr:row>0</xdr:row>
      <xdr:rowOff>57150</xdr:rowOff>
    </xdr:from>
    <xdr:to>
      <xdr:col>7</xdr:col>
      <xdr:colOff>66675</xdr:colOff>
      <xdr:row>2</xdr:row>
      <xdr:rowOff>333375</xdr:rowOff>
    </xdr:to>
    <xdr:grpSp>
      <xdr:nvGrpSpPr>
        <xdr:cNvPr id="184720" name="Group 1">
          <a:hlinkClick xmlns:r="http://schemas.openxmlformats.org/officeDocument/2006/relationships" r:id="rId1" tooltip="Click for Next Attachment"/>
          <a:extLst>
            <a:ext uri="{FF2B5EF4-FFF2-40B4-BE49-F238E27FC236}">
              <a16:creationId xmlns:a16="http://schemas.microsoft.com/office/drawing/2014/main" id="{00000000-0008-0000-1A00-000090D10200}"/>
            </a:ext>
          </a:extLst>
        </xdr:cNvPr>
        <xdr:cNvGrpSpPr>
          <a:grpSpLocks/>
        </xdr:cNvGrpSpPr>
      </xdr:nvGrpSpPr>
      <xdr:grpSpPr bwMode="auto">
        <a:xfrm>
          <a:off x="8504250" y="56388"/>
          <a:ext cx="1060044" cy="677521"/>
          <a:chOff x="738" y="5"/>
          <a:chExt cx="116" cy="73"/>
        </a:xfrm>
      </xdr:grpSpPr>
      <xdr:sp macro="" textlink="">
        <xdr:nvSpPr>
          <xdr:cNvPr id="184721" name="AutoShape 2">
            <a:extLst>
              <a:ext uri="{FF2B5EF4-FFF2-40B4-BE49-F238E27FC236}">
                <a16:creationId xmlns:a16="http://schemas.microsoft.com/office/drawing/2014/main" id="{00000000-0008-0000-1A00-000091D102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a16="http://schemas.microsoft.com/office/drawing/2014/main" id="{00000000-0008-0000-1A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7</xdr:col>
      <xdr:colOff>476250</xdr:colOff>
      <xdr:row>1</xdr:row>
      <xdr:rowOff>47625</xdr:rowOff>
    </xdr:from>
    <xdr:to>
      <xdr:col>9</xdr:col>
      <xdr:colOff>361950</xdr:colOff>
      <xdr:row>3</xdr:row>
      <xdr:rowOff>38100</xdr:rowOff>
    </xdr:to>
    <xdr:grpSp>
      <xdr:nvGrpSpPr>
        <xdr:cNvPr id="185693" name="Group 7">
          <a:hlinkClick xmlns:r="http://schemas.openxmlformats.org/officeDocument/2006/relationships" r:id="rId1" tooltip="Click for Next Attachment"/>
          <a:extLst>
            <a:ext uri="{FF2B5EF4-FFF2-40B4-BE49-F238E27FC236}">
              <a16:creationId xmlns:a16="http://schemas.microsoft.com/office/drawing/2014/main" id="{00000000-0008-0000-1B00-00005DD50200}"/>
            </a:ext>
          </a:extLst>
        </xdr:cNvPr>
        <xdr:cNvGrpSpPr>
          <a:grpSpLocks/>
        </xdr:cNvGrpSpPr>
      </xdr:nvGrpSpPr>
      <xdr:grpSpPr bwMode="auto">
        <a:xfrm>
          <a:off x="8981268" y="390790"/>
          <a:ext cx="1062977" cy="1691562"/>
          <a:chOff x="738" y="5"/>
          <a:chExt cx="116" cy="73"/>
        </a:xfrm>
      </xdr:grpSpPr>
      <xdr:sp macro="" textlink="">
        <xdr:nvSpPr>
          <xdr:cNvPr id="185694" name="AutoShape 2">
            <a:extLst>
              <a:ext uri="{FF2B5EF4-FFF2-40B4-BE49-F238E27FC236}">
                <a16:creationId xmlns:a16="http://schemas.microsoft.com/office/drawing/2014/main" id="{00000000-0008-0000-1B00-00005ED502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2" tooltip="Click for Next Attachment"/>
            <a:extLst>
              <a:ext uri="{FF2B5EF4-FFF2-40B4-BE49-F238E27FC236}">
                <a16:creationId xmlns:a16="http://schemas.microsoft.com/office/drawing/2014/main" id="{00000000-0008-0000-1B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5</xdr:col>
      <xdr:colOff>180975</xdr:colOff>
      <xdr:row>1</xdr:row>
      <xdr:rowOff>0</xdr:rowOff>
    </xdr:from>
    <xdr:to>
      <xdr:col>7</xdr:col>
      <xdr:colOff>361950</xdr:colOff>
      <xdr:row>3</xdr:row>
      <xdr:rowOff>419100</xdr:rowOff>
    </xdr:to>
    <xdr:grpSp>
      <xdr:nvGrpSpPr>
        <xdr:cNvPr id="5" name="Group 7">
          <a:hlinkClick xmlns:r="http://schemas.openxmlformats.org/officeDocument/2006/relationships" r:id="rId1" tooltip="Click for Next Attachment"/>
          <a:extLst>
            <a:ext uri="{FF2B5EF4-FFF2-40B4-BE49-F238E27FC236}">
              <a16:creationId xmlns:a16="http://schemas.microsoft.com/office/drawing/2014/main" id="{00000000-0008-0000-1C00-000005000000}"/>
            </a:ext>
          </a:extLst>
        </xdr:cNvPr>
        <xdr:cNvGrpSpPr>
          <a:grpSpLocks/>
        </xdr:cNvGrpSpPr>
      </xdr:nvGrpSpPr>
      <xdr:grpSpPr bwMode="auto">
        <a:xfrm>
          <a:off x="8502297" y="203860"/>
          <a:ext cx="1345435" cy="1571758"/>
          <a:chOff x="738" y="5"/>
          <a:chExt cx="116" cy="73"/>
        </a:xfrm>
      </xdr:grpSpPr>
      <xdr:sp macro="" textlink="">
        <xdr:nvSpPr>
          <xdr:cNvPr id="6" name="AutoShape 2">
            <a:extLst>
              <a:ext uri="{FF2B5EF4-FFF2-40B4-BE49-F238E27FC236}">
                <a16:creationId xmlns:a16="http://schemas.microsoft.com/office/drawing/2014/main" id="{00000000-0008-0000-1C00-0000060000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7" name="Text Box 3">
            <a:hlinkClick xmlns:r="http://schemas.openxmlformats.org/officeDocument/2006/relationships" r:id="rId2" tooltip="Click for Next Attachment"/>
            <a:extLst>
              <a:ext uri="{FF2B5EF4-FFF2-40B4-BE49-F238E27FC236}">
                <a16:creationId xmlns:a16="http://schemas.microsoft.com/office/drawing/2014/main" id="{00000000-0008-0000-1C00-000007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7</xdr:col>
      <xdr:colOff>0</xdr:colOff>
      <xdr:row>0</xdr:row>
      <xdr:rowOff>0</xdr:rowOff>
    </xdr:from>
    <xdr:to>
      <xdr:col>9</xdr:col>
      <xdr:colOff>180975</xdr:colOff>
      <xdr:row>2</xdr:row>
      <xdr:rowOff>190500</xdr:rowOff>
    </xdr:to>
    <xdr:grpSp>
      <xdr:nvGrpSpPr>
        <xdr:cNvPr id="8" name="Group 7">
          <a:hlinkClick xmlns:r="http://schemas.openxmlformats.org/officeDocument/2006/relationships" r:id="rId1" tooltip="Click for Next Attachment"/>
          <a:extLst>
            <a:ext uri="{FF2B5EF4-FFF2-40B4-BE49-F238E27FC236}">
              <a16:creationId xmlns:a16="http://schemas.microsoft.com/office/drawing/2014/main" id="{00000000-0008-0000-1D00-000008000000}"/>
            </a:ext>
          </a:extLst>
        </xdr:cNvPr>
        <xdr:cNvGrpSpPr>
          <a:grpSpLocks/>
        </xdr:cNvGrpSpPr>
      </xdr:nvGrpSpPr>
      <xdr:grpSpPr bwMode="auto">
        <a:xfrm>
          <a:off x="8419070" y="0"/>
          <a:ext cx="1343509" cy="733744"/>
          <a:chOff x="738" y="5"/>
          <a:chExt cx="116" cy="73"/>
        </a:xfrm>
      </xdr:grpSpPr>
      <xdr:sp macro="" textlink="">
        <xdr:nvSpPr>
          <xdr:cNvPr id="9" name="AutoShape 2">
            <a:extLst>
              <a:ext uri="{FF2B5EF4-FFF2-40B4-BE49-F238E27FC236}">
                <a16:creationId xmlns:a16="http://schemas.microsoft.com/office/drawing/2014/main" id="{00000000-0008-0000-1D00-0000090000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0" name="Text Box 3">
            <a:hlinkClick xmlns:r="http://schemas.openxmlformats.org/officeDocument/2006/relationships" r:id="rId2" tooltip="Click for Next Attachment"/>
            <a:extLst>
              <a:ext uri="{FF2B5EF4-FFF2-40B4-BE49-F238E27FC236}">
                <a16:creationId xmlns:a16="http://schemas.microsoft.com/office/drawing/2014/main" id="{00000000-0008-0000-1D00-00000A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180975</xdr:colOff>
      <xdr:row>0</xdr:row>
      <xdr:rowOff>47625</xdr:rowOff>
    </xdr:from>
    <xdr:to>
      <xdr:col>6</xdr:col>
      <xdr:colOff>428625</xdr:colOff>
      <xdr:row>2</xdr:row>
      <xdr:rowOff>333375</xdr:rowOff>
    </xdr:to>
    <xdr:grpSp>
      <xdr:nvGrpSpPr>
        <xdr:cNvPr id="189647" name="Group 3">
          <a:hlinkClick xmlns:r="http://schemas.openxmlformats.org/officeDocument/2006/relationships" r:id="rId1" tooltip="Click for Next Attachment"/>
          <a:extLst>
            <a:ext uri="{FF2B5EF4-FFF2-40B4-BE49-F238E27FC236}">
              <a16:creationId xmlns:a16="http://schemas.microsoft.com/office/drawing/2014/main" id="{00000000-0008-0000-0300-0000CFE40200}"/>
            </a:ext>
          </a:extLst>
        </xdr:cNvPr>
        <xdr:cNvGrpSpPr>
          <a:grpSpLocks/>
        </xdr:cNvGrpSpPr>
      </xdr:nvGrpSpPr>
      <xdr:grpSpPr bwMode="auto">
        <a:xfrm>
          <a:off x="7439025" y="47625"/>
          <a:ext cx="1104900" cy="704850"/>
          <a:chOff x="738" y="5"/>
          <a:chExt cx="116" cy="73"/>
        </a:xfrm>
      </xdr:grpSpPr>
      <xdr:sp macro="" textlink="">
        <xdr:nvSpPr>
          <xdr:cNvPr id="189648" name="AutoShape 1">
            <a:extLst>
              <a:ext uri="{FF2B5EF4-FFF2-40B4-BE49-F238E27FC236}">
                <a16:creationId xmlns:a16="http://schemas.microsoft.com/office/drawing/2014/main" id="{00000000-0008-0000-0300-0000D0E402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098" name="Text Box 2">
            <a:extLst>
              <a:ext uri="{FF2B5EF4-FFF2-40B4-BE49-F238E27FC236}">
                <a16:creationId xmlns:a16="http://schemas.microsoft.com/office/drawing/2014/main" id="{00000000-0008-0000-0300-0000021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180975</xdr:colOff>
      <xdr:row>0</xdr:row>
      <xdr:rowOff>57150</xdr:rowOff>
    </xdr:from>
    <xdr:to>
      <xdr:col>7</xdr:col>
      <xdr:colOff>66675</xdr:colOff>
      <xdr:row>3</xdr:row>
      <xdr:rowOff>0</xdr:rowOff>
    </xdr:to>
    <xdr:grpSp>
      <xdr:nvGrpSpPr>
        <xdr:cNvPr id="2" name="Group 1">
          <a:hlinkClick xmlns:r="http://schemas.openxmlformats.org/officeDocument/2006/relationships" r:id="rId1" tooltip="Click for Next Attachment"/>
          <a:extLst>
            <a:ext uri="{FF2B5EF4-FFF2-40B4-BE49-F238E27FC236}">
              <a16:creationId xmlns:a16="http://schemas.microsoft.com/office/drawing/2014/main" id="{00000000-0008-0000-1E00-000002000000}"/>
            </a:ext>
          </a:extLst>
        </xdr:cNvPr>
        <xdr:cNvGrpSpPr>
          <a:grpSpLocks/>
        </xdr:cNvGrpSpPr>
      </xdr:nvGrpSpPr>
      <xdr:grpSpPr bwMode="auto">
        <a:xfrm>
          <a:off x="8502297" y="56388"/>
          <a:ext cx="1061971" cy="1281565"/>
          <a:chOff x="738" y="5"/>
          <a:chExt cx="116" cy="73"/>
        </a:xfrm>
      </xdr:grpSpPr>
      <xdr:sp macro="" textlink="">
        <xdr:nvSpPr>
          <xdr:cNvPr id="3" name="AutoShape 2">
            <a:extLst>
              <a:ext uri="{FF2B5EF4-FFF2-40B4-BE49-F238E27FC236}">
                <a16:creationId xmlns:a16="http://schemas.microsoft.com/office/drawing/2014/main" id="{00000000-0008-0000-1E00-0000030000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a16="http://schemas.microsoft.com/office/drawing/2014/main" id="{00000000-0008-0000-1E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5</xdr:col>
      <xdr:colOff>123825</xdr:colOff>
      <xdr:row>52</xdr:row>
      <xdr:rowOff>114300</xdr:rowOff>
    </xdr:from>
    <xdr:to>
      <xdr:col>5</xdr:col>
      <xdr:colOff>523875</xdr:colOff>
      <xdr:row>52</xdr:row>
      <xdr:rowOff>276225</xdr:rowOff>
    </xdr:to>
    <xdr:pic>
      <xdr:nvPicPr>
        <xdr:cNvPr id="38" name="Picture 10">
          <a:extLst>
            <a:ext uri="{FF2B5EF4-FFF2-40B4-BE49-F238E27FC236}">
              <a16:creationId xmlns:a16="http://schemas.microsoft.com/office/drawing/2014/main" id="{00000000-0008-0000-1F00-00002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0" y="14620875"/>
          <a:ext cx="4000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171450</xdr:colOff>
      <xdr:row>19</xdr:row>
      <xdr:rowOff>57150</xdr:rowOff>
    </xdr:from>
    <xdr:to>
      <xdr:col>5</xdr:col>
      <xdr:colOff>466725</xdr:colOff>
      <xdr:row>19</xdr:row>
      <xdr:rowOff>180975</xdr:rowOff>
    </xdr:to>
    <xdr:pic>
      <xdr:nvPicPr>
        <xdr:cNvPr id="39" name="Picture 38" descr="*">
          <a:extLst>
            <a:ext uri="{FF2B5EF4-FFF2-40B4-BE49-F238E27FC236}">
              <a16:creationId xmlns:a16="http://schemas.microsoft.com/office/drawing/2014/main" id="{00000000-0008-0000-1F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96125" y="4724400"/>
          <a:ext cx="29527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180975</xdr:colOff>
      <xdr:row>20</xdr:row>
      <xdr:rowOff>57150</xdr:rowOff>
    </xdr:from>
    <xdr:to>
      <xdr:col>5</xdr:col>
      <xdr:colOff>476250</xdr:colOff>
      <xdr:row>20</xdr:row>
      <xdr:rowOff>180975</xdr:rowOff>
    </xdr:to>
    <xdr:pic>
      <xdr:nvPicPr>
        <xdr:cNvPr id="40" name="Picture 39" descr="*">
          <a:extLst>
            <a:ext uri="{FF2B5EF4-FFF2-40B4-BE49-F238E27FC236}">
              <a16:creationId xmlns:a16="http://schemas.microsoft.com/office/drawing/2014/main" id="{00000000-0008-0000-1F00-00002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4933950"/>
          <a:ext cx="29527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161925</xdr:colOff>
      <xdr:row>21</xdr:row>
      <xdr:rowOff>57150</xdr:rowOff>
    </xdr:from>
    <xdr:to>
      <xdr:col>5</xdr:col>
      <xdr:colOff>457200</xdr:colOff>
      <xdr:row>22</xdr:row>
      <xdr:rowOff>9525</xdr:rowOff>
    </xdr:to>
    <xdr:pic>
      <xdr:nvPicPr>
        <xdr:cNvPr id="51" name="Picture 50" descr="*">
          <a:extLst>
            <a:ext uri="{FF2B5EF4-FFF2-40B4-BE49-F238E27FC236}">
              <a16:creationId xmlns:a16="http://schemas.microsoft.com/office/drawing/2014/main" id="{00000000-0008-0000-1F00-00003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6600" y="5153025"/>
          <a:ext cx="29527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171450</xdr:colOff>
      <xdr:row>22</xdr:row>
      <xdr:rowOff>47625</xdr:rowOff>
    </xdr:from>
    <xdr:to>
      <xdr:col>5</xdr:col>
      <xdr:colOff>466725</xdr:colOff>
      <xdr:row>22</xdr:row>
      <xdr:rowOff>171450</xdr:rowOff>
    </xdr:to>
    <xdr:pic>
      <xdr:nvPicPr>
        <xdr:cNvPr id="52" name="Picture 51" descr="*">
          <a:extLst>
            <a:ext uri="{FF2B5EF4-FFF2-40B4-BE49-F238E27FC236}">
              <a16:creationId xmlns:a16="http://schemas.microsoft.com/office/drawing/2014/main" id="{00000000-0008-0000-1F00-00003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96125" y="5353050"/>
          <a:ext cx="29527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190500</xdr:colOff>
      <xdr:row>23</xdr:row>
      <xdr:rowOff>28575</xdr:rowOff>
    </xdr:from>
    <xdr:to>
      <xdr:col>5</xdr:col>
      <xdr:colOff>485775</xdr:colOff>
      <xdr:row>23</xdr:row>
      <xdr:rowOff>152400</xdr:rowOff>
    </xdr:to>
    <xdr:pic>
      <xdr:nvPicPr>
        <xdr:cNvPr id="53" name="Picture 52" descr="*">
          <a:extLst>
            <a:ext uri="{FF2B5EF4-FFF2-40B4-BE49-F238E27FC236}">
              <a16:creationId xmlns:a16="http://schemas.microsoft.com/office/drawing/2014/main" id="{00000000-0008-0000-1F00-00003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5175" y="5553075"/>
          <a:ext cx="29527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200025</xdr:colOff>
      <xdr:row>24</xdr:row>
      <xdr:rowOff>19050</xdr:rowOff>
    </xdr:from>
    <xdr:to>
      <xdr:col>5</xdr:col>
      <xdr:colOff>495300</xdr:colOff>
      <xdr:row>24</xdr:row>
      <xdr:rowOff>142875</xdr:rowOff>
    </xdr:to>
    <xdr:pic>
      <xdr:nvPicPr>
        <xdr:cNvPr id="54" name="Picture 53" descr="*">
          <a:extLst>
            <a:ext uri="{FF2B5EF4-FFF2-40B4-BE49-F238E27FC236}">
              <a16:creationId xmlns:a16="http://schemas.microsoft.com/office/drawing/2014/main" id="{00000000-0008-0000-1F00-00003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24700" y="5753100"/>
          <a:ext cx="29527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190500</xdr:colOff>
      <xdr:row>25</xdr:row>
      <xdr:rowOff>47625</xdr:rowOff>
    </xdr:from>
    <xdr:to>
      <xdr:col>5</xdr:col>
      <xdr:colOff>485775</xdr:colOff>
      <xdr:row>26</xdr:row>
      <xdr:rowOff>0</xdr:rowOff>
    </xdr:to>
    <xdr:pic>
      <xdr:nvPicPr>
        <xdr:cNvPr id="55" name="Picture 54" descr="*">
          <a:extLst>
            <a:ext uri="{FF2B5EF4-FFF2-40B4-BE49-F238E27FC236}">
              <a16:creationId xmlns:a16="http://schemas.microsoft.com/office/drawing/2014/main" id="{00000000-0008-0000-1F00-00003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5175" y="6000750"/>
          <a:ext cx="29527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190500</xdr:colOff>
      <xdr:row>26</xdr:row>
      <xdr:rowOff>38100</xdr:rowOff>
    </xdr:from>
    <xdr:to>
      <xdr:col>5</xdr:col>
      <xdr:colOff>485775</xdr:colOff>
      <xdr:row>26</xdr:row>
      <xdr:rowOff>161925</xdr:rowOff>
    </xdr:to>
    <xdr:pic>
      <xdr:nvPicPr>
        <xdr:cNvPr id="56" name="Picture 55" descr="*">
          <a:extLst>
            <a:ext uri="{FF2B5EF4-FFF2-40B4-BE49-F238E27FC236}">
              <a16:creationId xmlns:a16="http://schemas.microsoft.com/office/drawing/2014/main" id="{00000000-0008-0000-1F00-00003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5175" y="6200775"/>
          <a:ext cx="29527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190500</xdr:colOff>
      <xdr:row>27</xdr:row>
      <xdr:rowOff>38100</xdr:rowOff>
    </xdr:from>
    <xdr:to>
      <xdr:col>5</xdr:col>
      <xdr:colOff>485775</xdr:colOff>
      <xdr:row>27</xdr:row>
      <xdr:rowOff>161925</xdr:rowOff>
    </xdr:to>
    <xdr:pic>
      <xdr:nvPicPr>
        <xdr:cNvPr id="57" name="Picture 56" descr="*">
          <a:extLst>
            <a:ext uri="{FF2B5EF4-FFF2-40B4-BE49-F238E27FC236}">
              <a16:creationId xmlns:a16="http://schemas.microsoft.com/office/drawing/2014/main" id="{00000000-0008-0000-1F00-00003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5175" y="6229350"/>
          <a:ext cx="29527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200025</xdr:colOff>
      <xdr:row>28</xdr:row>
      <xdr:rowOff>47625</xdr:rowOff>
    </xdr:from>
    <xdr:to>
      <xdr:col>5</xdr:col>
      <xdr:colOff>495300</xdr:colOff>
      <xdr:row>28</xdr:row>
      <xdr:rowOff>171450</xdr:rowOff>
    </xdr:to>
    <xdr:pic>
      <xdr:nvPicPr>
        <xdr:cNvPr id="58" name="Picture 57" descr="*">
          <a:extLst>
            <a:ext uri="{FF2B5EF4-FFF2-40B4-BE49-F238E27FC236}">
              <a16:creationId xmlns:a16="http://schemas.microsoft.com/office/drawing/2014/main" id="{00000000-0008-0000-1F00-00003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24700" y="6848475"/>
          <a:ext cx="29527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190500</xdr:colOff>
      <xdr:row>29</xdr:row>
      <xdr:rowOff>114300</xdr:rowOff>
    </xdr:from>
    <xdr:to>
      <xdr:col>5</xdr:col>
      <xdr:colOff>485775</xdr:colOff>
      <xdr:row>29</xdr:row>
      <xdr:rowOff>238125</xdr:rowOff>
    </xdr:to>
    <xdr:pic>
      <xdr:nvPicPr>
        <xdr:cNvPr id="59" name="Picture 58" descr="*">
          <a:extLst>
            <a:ext uri="{FF2B5EF4-FFF2-40B4-BE49-F238E27FC236}">
              <a16:creationId xmlns:a16="http://schemas.microsoft.com/office/drawing/2014/main" id="{00000000-0008-0000-1F00-00003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5175" y="6648450"/>
          <a:ext cx="29527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200025</xdr:colOff>
      <xdr:row>30</xdr:row>
      <xdr:rowOff>104775</xdr:rowOff>
    </xdr:from>
    <xdr:to>
      <xdr:col>5</xdr:col>
      <xdr:colOff>495300</xdr:colOff>
      <xdr:row>30</xdr:row>
      <xdr:rowOff>228600</xdr:rowOff>
    </xdr:to>
    <xdr:pic>
      <xdr:nvPicPr>
        <xdr:cNvPr id="60" name="Picture 59" descr="*">
          <a:extLst>
            <a:ext uri="{FF2B5EF4-FFF2-40B4-BE49-F238E27FC236}">
              <a16:creationId xmlns:a16="http://schemas.microsoft.com/office/drawing/2014/main" id="{00000000-0008-0000-1F00-00003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24700" y="6905625"/>
          <a:ext cx="29527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133350</xdr:colOff>
      <xdr:row>51</xdr:row>
      <xdr:rowOff>104775</xdr:rowOff>
    </xdr:from>
    <xdr:to>
      <xdr:col>5</xdr:col>
      <xdr:colOff>533400</xdr:colOff>
      <xdr:row>51</xdr:row>
      <xdr:rowOff>247650</xdr:rowOff>
    </xdr:to>
    <xdr:pic>
      <xdr:nvPicPr>
        <xdr:cNvPr id="61" name="Picture 10">
          <a:extLst>
            <a:ext uri="{FF2B5EF4-FFF2-40B4-BE49-F238E27FC236}">
              <a16:creationId xmlns:a16="http://schemas.microsoft.com/office/drawing/2014/main" id="{00000000-0008-0000-1F00-00003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58025" y="13658850"/>
          <a:ext cx="40005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2</xdr:row>
      <xdr:rowOff>0</xdr:rowOff>
    </xdr:from>
    <xdr:to>
      <xdr:col>9</xdr:col>
      <xdr:colOff>495300</xdr:colOff>
      <xdr:row>4</xdr:row>
      <xdr:rowOff>361950</xdr:rowOff>
    </xdr:to>
    <xdr:grpSp>
      <xdr:nvGrpSpPr>
        <xdr:cNvPr id="19" name="Group 7">
          <a:hlinkClick xmlns:r="http://schemas.openxmlformats.org/officeDocument/2006/relationships" r:id="rId2" tooltip="Click for Next Attachment"/>
          <a:extLst>
            <a:ext uri="{FF2B5EF4-FFF2-40B4-BE49-F238E27FC236}">
              <a16:creationId xmlns:a16="http://schemas.microsoft.com/office/drawing/2014/main" id="{00000000-0008-0000-1F00-000013000000}"/>
            </a:ext>
          </a:extLst>
        </xdr:cNvPr>
        <xdr:cNvGrpSpPr>
          <a:grpSpLocks/>
        </xdr:cNvGrpSpPr>
      </xdr:nvGrpSpPr>
      <xdr:grpSpPr bwMode="auto">
        <a:xfrm>
          <a:off x="9268883" y="406400"/>
          <a:ext cx="1059688" cy="1564301"/>
          <a:chOff x="738" y="5"/>
          <a:chExt cx="116" cy="73"/>
        </a:xfrm>
      </xdr:grpSpPr>
      <xdr:sp macro="" textlink="">
        <xdr:nvSpPr>
          <xdr:cNvPr id="20" name="AutoShape 2">
            <a:extLst>
              <a:ext uri="{FF2B5EF4-FFF2-40B4-BE49-F238E27FC236}">
                <a16:creationId xmlns:a16="http://schemas.microsoft.com/office/drawing/2014/main" id="{00000000-0008-0000-1F00-0000140000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21" name="Text Box 3">
            <a:hlinkClick xmlns:r="http://schemas.openxmlformats.org/officeDocument/2006/relationships" r:id="rId3" tooltip="Click for Next Attachment"/>
            <a:extLst>
              <a:ext uri="{FF2B5EF4-FFF2-40B4-BE49-F238E27FC236}">
                <a16:creationId xmlns:a16="http://schemas.microsoft.com/office/drawing/2014/main" id="{00000000-0008-0000-1F00-000015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Attchment</a:t>
            </a:r>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8</xdr:col>
      <xdr:colOff>0</xdr:colOff>
      <xdr:row>2</xdr:row>
      <xdr:rowOff>0</xdr:rowOff>
    </xdr:from>
    <xdr:to>
      <xdr:col>9</xdr:col>
      <xdr:colOff>495300</xdr:colOff>
      <xdr:row>8</xdr:row>
      <xdr:rowOff>161925</xdr:rowOff>
    </xdr:to>
    <xdr:sp macro="" textlink="">
      <xdr:nvSpPr>
        <xdr:cNvPr id="61" name="AutoShape 2">
          <a:hlinkClick xmlns:r="http://schemas.openxmlformats.org/officeDocument/2006/relationships" r:id="rId1"/>
          <a:extLst>
            <a:ext uri="{FF2B5EF4-FFF2-40B4-BE49-F238E27FC236}">
              <a16:creationId xmlns:a16="http://schemas.microsoft.com/office/drawing/2014/main" id="{00000000-0008-0000-2000-00003D000000}"/>
            </a:ext>
          </a:extLst>
        </xdr:cNvPr>
        <xdr:cNvSpPr>
          <a:spLocks noChangeArrowheads="1"/>
        </xdr:cNvSpPr>
      </xdr:nvSpPr>
      <xdr:spPr bwMode="auto">
        <a:xfrm>
          <a:off x="9658350" y="419100"/>
          <a:ext cx="1104900" cy="1600200"/>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txBody>
        <a:bodyPr/>
        <a:lstStyle/>
        <a:p>
          <a:r>
            <a:rPr lang="en-GB"/>
            <a:t>Attach-26</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8</xdr:col>
      <xdr:colOff>0</xdr:colOff>
      <xdr:row>2</xdr:row>
      <xdr:rowOff>0</xdr:rowOff>
    </xdr:from>
    <xdr:to>
      <xdr:col>9</xdr:col>
      <xdr:colOff>495300</xdr:colOff>
      <xdr:row>8</xdr:row>
      <xdr:rowOff>161925</xdr:rowOff>
    </xdr:to>
    <xdr:sp macro="" textlink="">
      <xdr:nvSpPr>
        <xdr:cNvPr id="2" name="AutoShape 2">
          <a:hlinkClick xmlns:r="http://schemas.openxmlformats.org/officeDocument/2006/relationships" r:id="rId1"/>
          <a:extLst>
            <a:ext uri="{FF2B5EF4-FFF2-40B4-BE49-F238E27FC236}">
              <a16:creationId xmlns:a16="http://schemas.microsoft.com/office/drawing/2014/main" id="{00000000-0008-0000-2100-000002000000}"/>
            </a:ext>
          </a:extLst>
        </xdr:cNvPr>
        <xdr:cNvSpPr>
          <a:spLocks noChangeArrowheads="1"/>
        </xdr:cNvSpPr>
      </xdr:nvSpPr>
      <xdr:spPr bwMode="auto">
        <a:xfrm>
          <a:off x="9658350" y="419100"/>
          <a:ext cx="1104900" cy="1600200"/>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txBody>
        <a:bodyPr/>
        <a:lstStyle/>
        <a:p>
          <a:r>
            <a:rPr lang="en-GB"/>
            <a:t>Click</a:t>
          </a:r>
          <a:r>
            <a:rPr lang="en-GB" baseline="0"/>
            <a:t> for Bid Form</a:t>
          </a:r>
          <a:endParaRPr lang="en-GB"/>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142875</xdr:colOff>
      <xdr:row>4</xdr:row>
      <xdr:rowOff>0</xdr:rowOff>
    </xdr:to>
    <xdr:pic>
      <xdr:nvPicPr>
        <xdr:cNvPr id="211358" name="EtsImage" descr="ImageShow">
          <a:extLst>
            <a:ext uri="{FF2B5EF4-FFF2-40B4-BE49-F238E27FC236}">
              <a16:creationId xmlns:a16="http://schemas.microsoft.com/office/drawing/2014/main" id="{00000000-0008-0000-2300-00009E3903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097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390525</xdr:colOff>
      <xdr:row>0</xdr:row>
      <xdr:rowOff>9525</xdr:rowOff>
    </xdr:from>
    <xdr:to>
      <xdr:col>14</xdr:col>
      <xdr:colOff>0</xdr:colOff>
      <xdr:row>4</xdr:row>
      <xdr:rowOff>0</xdr:rowOff>
    </xdr:to>
    <xdr:pic>
      <xdr:nvPicPr>
        <xdr:cNvPr id="211359" name="EtsLicenseeLogo" descr="ImageShow">
          <a:extLst>
            <a:ext uri="{FF2B5EF4-FFF2-40B4-BE49-F238E27FC236}">
              <a16:creationId xmlns:a16="http://schemas.microsoft.com/office/drawing/2014/main" id="{00000000-0008-0000-2300-00009F3903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0" y="9525"/>
          <a:ext cx="828675" cy="828675"/>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76200</xdr:colOff>
      <xdr:row>0</xdr:row>
      <xdr:rowOff>57150</xdr:rowOff>
    </xdr:from>
    <xdr:to>
      <xdr:col>14</xdr:col>
      <xdr:colOff>1181100</xdr:colOff>
      <xdr:row>3</xdr:row>
      <xdr:rowOff>123825</xdr:rowOff>
    </xdr:to>
    <xdr:grpSp>
      <xdr:nvGrpSpPr>
        <xdr:cNvPr id="211360" name="Group 3">
          <a:hlinkClick xmlns:r="http://schemas.openxmlformats.org/officeDocument/2006/relationships" r:id="rId3" tooltip="Back to Cover Page"/>
          <a:extLst>
            <a:ext uri="{FF2B5EF4-FFF2-40B4-BE49-F238E27FC236}">
              <a16:creationId xmlns:a16="http://schemas.microsoft.com/office/drawing/2014/main" id="{00000000-0008-0000-2300-0000A0390300}"/>
            </a:ext>
          </a:extLst>
        </xdr:cNvPr>
        <xdr:cNvGrpSpPr>
          <a:grpSpLocks/>
        </xdr:cNvGrpSpPr>
      </xdr:nvGrpSpPr>
      <xdr:grpSpPr bwMode="auto">
        <a:xfrm>
          <a:off x="8048625" y="57150"/>
          <a:ext cx="1104900" cy="695325"/>
          <a:chOff x="762" y="5"/>
          <a:chExt cx="116" cy="73"/>
        </a:xfrm>
      </xdr:grpSpPr>
      <xdr:sp macro="" textlink="">
        <xdr:nvSpPr>
          <xdr:cNvPr id="211362" name="AutoShape 4">
            <a:extLst>
              <a:ext uri="{FF2B5EF4-FFF2-40B4-BE49-F238E27FC236}">
                <a16:creationId xmlns:a16="http://schemas.microsoft.com/office/drawing/2014/main" id="{00000000-0008-0000-2300-0000A2390300}"/>
              </a:ext>
            </a:extLst>
          </xdr:cNvPr>
          <xdr:cNvSpPr>
            <a:spLocks noChangeArrowheads="1"/>
          </xdr:cNvSpPr>
        </xdr:nvSpPr>
        <xdr:spPr bwMode="auto">
          <a:xfrm flipH="1">
            <a:off x="762"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1509" name="Text Box 5">
            <a:extLst>
              <a:ext uri="{FF2B5EF4-FFF2-40B4-BE49-F238E27FC236}">
                <a16:creationId xmlns:a16="http://schemas.microsoft.com/office/drawing/2014/main" id="{00000000-0008-0000-2300-000005540000}"/>
              </a:ext>
            </a:extLst>
          </xdr:cNvPr>
          <xdr:cNvSpPr txBox="1">
            <a:spLocks noChangeArrowheads="1"/>
          </xdr:cNvSpPr>
        </xdr:nvSpPr>
        <xdr:spPr bwMode="auto">
          <a:xfrm>
            <a:off x="776" y="21"/>
            <a:ext cx="82" cy="43"/>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Back to Cover Page</a:t>
            </a:r>
          </a:p>
        </xdr:txBody>
      </xdr:sp>
    </xdr:grpSp>
    <xdr:clientData/>
  </xdr:twoCellAnchor>
  <xdr:twoCellAnchor>
    <xdr:from>
      <xdr:col>12</xdr:col>
      <xdr:colOff>379095</xdr:colOff>
      <xdr:row>4</xdr:row>
      <xdr:rowOff>0</xdr:rowOff>
    </xdr:from>
    <xdr:to>
      <xdr:col>14</xdr:col>
      <xdr:colOff>22</xdr:colOff>
      <xdr:row>5</xdr:row>
      <xdr:rowOff>0</xdr:rowOff>
    </xdr:to>
    <xdr:sp macro="" textlink="">
      <xdr:nvSpPr>
        <xdr:cNvPr id="21510" name="Text Box 6">
          <a:hlinkClick xmlns:r="http://schemas.openxmlformats.org/officeDocument/2006/relationships" r:id="rId3" tooltip="Close"/>
          <a:extLst>
            <a:ext uri="{FF2B5EF4-FFF2-40B4-BE49-F238E27FC236}">
              <a16:creationId xmlns:a16="http://schemas.microsoft.com/office/drawing/2014/main" id="{00000000-0008-0000-2300-000006540000}"/>
            </a:ext>
          </a:extLst>
        </xdr:cNvPr>
        <xdr:cNvSpPr txBox="1">
          <a:spLocks noChangeArrowheads="1"/>
        </xdr:cNvSpPr>
      </xdr:nvSpPr>
      <xdr:spPr bwMode="auto">
        <a:xfrm>
          <a:off x="7134225" y="838200"/>
          <a:ext cx="838200" cy="200025"/>
        </a:xfrm>
        <a:prstGeom prst="rect">
          <a:avLst/>
        </a:prstGeom>
        <a:solidFill>
          <a:srgbClr val="C0C0C0"/>
        </a:solidFill>
        <a:ln w="9525">
          <a:solidFill>
            <a:srgbClr val="000000"/>
          </a:solidFill>
          <a:miter lim="800000"/>
          <a:headEnd/>
          <a:tailEnd/>
        </a:ln>
      </xdr:spPr>
      <xdr:txBody>
        <a:bodyPr vertOverflow="clip" wrap="square" lIns="27432" tIns="27432" rIns="27432" bIns="0" anchor="t" upright="1"/>
        <a:lstStyle/>
        <a:p>
          <a:pPr algn="ctr" rtl="1">
            <a:defRPr sz="1000"/>
          </a:pPr>
          <a:r>
            <a:rPr lang="en-US" sz="1100" b="1" i="0" strike="noStrike">
              <a:solidFill>
                <a:srgbClr val="000000"/>
              </a:solidFill>
              <a:latin typeface="Book Antiqua"/>
            </a:rPr>
            <a:t>Close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295275</xdr:colOff>
      <xdr:row>0</xdr:row>
      <xdr:rowOff>9525</xdr:rowOff>
    </xdr:from>
    <xdr:to>
      <xdr:col>7</xdr:col>
      <xdr:colOff>219075</xdr:colOff>
      <xdr:row>2</xdr:row>
      <xdr:rowOff>200025</xdr:rowOff>
    </xdr:to>
    <xdr:grpSp>
      <xdr:nvGrpSpPr>
        <xdr:cNvPr id="212048" name="Group 1">
          <a:hlinkClick xmlns:r="http://schemas.openxmlformats.org/officeDocument/2006/relationships" r:id="rId1" tooltip="Click for Next Attachment"/>
          <a:extLst>
            <a:ext uri="{FF2B5EF4-FFF2-40B4-BE49-F238E27FC236}">
              <a16:creationId xmlns:a16="http://schemas.microsoft.com/office/drawing/2014/main" id="{00000000-0008-0000-0400-0000503C0300}"/>
            </a:ext>
          </a:extLst>
        </xdr:cNvPr>
        <xdr:cNvGrpSpPr>
          <a:grpSpLocks/>
        </xdr:cNvGrpSpPr>
      </xdr:nvGrpSpPr>
      <xdr:grpSpPr bwMode="auto">
        <a:xfrm>
          <a:off x="6562725" y="9525"/>
          <a:ext cx="2057400" cy="752475"/>
          <a:chOff x="738" y="5"/>
          <a:chExt cx="116" cy="73"/>
        </a:xfrm>
      </xdr:grpSpPr>
      <xdr:sp macro="" textlink="">
        <xdr:nvSpPr>
          <xdr:cNvPr id="212062" name="AutoShape 2">
            <a:extLst>
              <a:ext uri="{FF2B5EF4-FFF2-40B4-BE49-F238E27FC236}">
                <a16:creationId xmlns:a16="http://schemas.microsoft.com/office/drawing/2014/main" id="{00000000-0008-0000-0400-00005E3C03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5123" name="Text Box 3">
            <a:hlinkClick xmlns:r="http://schemas.openxmlformats.org/officeDocument/2006/relationships" r:id="rId1"/>
            <a:extLst>
              <a:ext uri="{FF2B5EF4-FFF2-40B4-BE49-F238E27FC236}">
                <a16:creationId xmlns:a16="http://schemas.microsoft.com/office/drawing/2014/main" id="{00000000-0008-0000-0400-000003140000}"/>
              </a:ext>
            </a:extLst>
          </xdr:cNvPr>
          <xdr:cNvSpPr txBox="1">
            <a:spLocks noChangeArrowheads="1"/>
          </xdr:cNvSpPr>
        </xdr:nvSpPr>
        <xdr:spPr bwMode="auto">
          <a:xfrm>
            <a:off x="753" y="23"/>
            <a:ext cx="98" cy="43"/>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mc:AlternateContent xmlns:mc="http://schemas.openxmlformats.org/markup-compatibility/2006">
    <mc:Choice xmlns:a14="http://schemas.microsoft.com/office/drawing/2010/main" Requires="a14">
      <xdr:twoCellAnchor>
        <xdr:from>
          <xdr:col>5</xdr:col>
          <xdr:colOff>47625</xdr:colOff>
          <xdr:row>693</xdr:row>
          <xdr:rowOff>38100</xdr:rowOff>
        </xdr:from>
        <xdr:to>
          <xdr:col>7</xdr:col>
          <xdr:colOff>0</xdr:colOff>
          <xdr:row>695</xdr:row>
          <xdr:rowOff>66675</xdr:rowOff>
        </xdr:to>
        <xdr:grpSp>
          <xdr:nvGrpSpPr>
            <xdr:cNvPr id="212049" name="Group 202">
              <a:extLst>
                <a:ext uri="{FF2B5EF4-FFF2-40B4-BE49-F238E27FC236}">
                  <a16:creationId xmlns:a16="http://schemas.microsoft.com/office/drawing/2014/main" id="{00000000-0008-0000-0400-0000513C0300}"/>
                </a:ext>
              </a:extLst>
            </xdr:cNvPr>
            <xdr:cNvGrpSpPr>
              <a:grpSpLocks/>
            </xdr:cNvGrpSpPr>
          </xdr:nvGrpSpPr>
          <xdr:grpSpPr bwMode="auto">
            <a:xfrm>
              <a:off x="5229225" y="51034950"/>
              <a:ext cx="3171825" cy="0"/>
              <a:chOff x="428" y="0"/>
              <a:chExt cx="8400684" cy="51034950"/>
            </a:xfrm>
          </xdr:grpSpPr>
          <xdr:sp macro="" textlink="">
            <xdr:nvSpPr>
              <xdr:cNvPr id="88235" name="Check Box 1195" hidden="1">
                <a:extLst>
                  <a:ext uri="{63B3BB69-23CF-44E3-9099-C40C66FF867C}">
                    <a14:compatExt spid="_x0000_s88235"/>
                  </a:ext>
                  <a:ext uri="{FF2B5EF4-FFF2-40B4-BE49-F238E27FC236}">
                    <a16:creationId xmlns:a16="http://schemas.microsoft.com/office/drawing/2014/main" id="{00000000-0008-0000-0400-0000AB580100}"/>
                  </a:ext>
                </a:extLst>
              </xdr:cNvPr>
              <xdr:cNvSpPr/>
            </xdr:nvSpPr>
            <xdr:spPr bwMode="auto">
              <a:xfrm>
                <a:off x="8400914" y="51034950"/>
                <a:ext cx="196"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Prime Contractor</a:t>
                </a:r>
              </a:p>
            </xdr:txBody>
          </xdr:sp>
          <xdr:sp macro="" textlink="">
            <xdr:nvSpPr>
              <xdr:cNvPr id="88236" name="Check Box 1196" hidden="1">
                <a:extLst>
                  <a:ext uri="{63B3BB69-23CF-44E3-9099-C40C66FF867C}">
                    <a14:compatExt spid="_x0000_s88236"/>
                  </a:ext>
                  <a:ext uri="{FF2B5EF4-FFF2-40B4-BE49-F238E27FC236}">
                    <a16:creationId xmlns:a16="http://schemas.microsoft.com/office/drawing/2014/main" id="{00000000-0008-0000-0400-0000AC580100}"/>
                  </a:ext>
                </a:extLst>
              </xdr:cNvPr>
              <xdr:cNvSpPr/>
            </xdr:nvSpPr>
            <xdr:spPr bwMode="auto">
              <a:xfrm>
                <a:off x="8400913" y="51034950"/>
                <a:ext cx="199"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Sub-Contractor</a:t>
                </a:r>
              </a:p>
            </xdr:txBody>
          </xdr:sp>
          <xdr:sp macro="" textlink="">
            <xdr:nvSpPr>
              <xdr:cNvPr id="88237" name="Check Box 1197" hidden="1">
                <a:extLst>
                  <a:ext uri="{63B3BB69-23CF-44E3-9099-C40C66FF867C}">
                    <a14:compatExt spid="_x0000_s88237"/>
                  </a:ext>
                  <a:ext uri="{FF2B5EF4-FFF2-40B4-BE49-F238E27FC236}">
                    <a16:creationId xmlns:a16="http://schemas.microsoft.com/office/drawing/2014/main" id="{00000000-0008-0000-0400-0000AD580100}"/>
                  </a:ext>
                </a:extLst>
              </xdr:cNvPr>
              <xdr:cNvSpPr/>
            </xdr:nvSpPr>
            <xdr:spPr bwMode="auto">
              <a:xfrm>
                <a:off x="428" y="0"/>
                <a:ext cx="202"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Partner of JV</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751</xdr:row>
          <xdr:rowOff>38100</xdr:rowOff>
        </xdr:from>
        <xdr:to>
          <xdr:col>7</xdr:col>
          <xdr:colOff>0</xdr:colOff>
          <xdr:row>752</xdr:row>
          <xdr:rowOff>0</xdr:rowOff>
        </xdr:to>
        <xdr:grpSp>
          <xdr:nvGrpSpPr>
            <xdr:cNvPr id="212050" name="Group 989">
              <a:extLst>
                <a:ext uri="{FF2B5EF4-FFF2-40B4-BE49-F238E27FC236}">
                  <a16:creationId xmlns:a16="http://schemas.microsoft.com/office/drawing/2014/main" id="{00000000-0008-0000-0400-0000523C0300}"/>
                </a:ext>
              </a:extLst>
            </xdr:cNvPr>
            <xdr:cNvGrpSpPr>
              <a:grpSpLocks/>
            </xdr:cNvGrpSpPr>
          </xdr:nvGrpSpPr>
          <xdr:grpSpPr bwMode="auto">
            <a:xfrm>
              <a:off x="5286375" y="51034950"/>
              <a:ext cx="3114675" cy="0"/>
              <a:chOff x="556" y="0"/>
              <a:chExt cx="6761774" cy="0"/>
            </a:xfrm>
          </xdr:grpSpPr>
          <xdr:sp macro="" textlink="">
            <xdr:nvSpPr>
              <xdr:cNvPr id="88241" name="Check Box 1201" hidden="1">
                <a:extLst>
                  <a:ext uri="{63B3BB69-23CF-44E3-9099-C40C66FF867C}">
                    <a14:compatExt spid="_x0000_s88241"/>
                  </a:ext>
                  <a:ext uri="{FF2B5EF4-FFF2-40B4-BE49-F238E27FC236}">
                    <a16:creationId xmlns:a16="http://schemas.microsoft.com/office/drawing/2014/main" id="{00000000-0008-0000-0400-0000B1580100}"/>
                  </a:ext>
                </a:extLst>
              </xdr:cNvPr>
              <xdr:cNvSpPr/>
            </xdr:nvSpPr>
            <xdr:spPr bwMode="auto">
              <a:xfrm>
                <a:off x="6762089" y="0"/>
                <a:ext cx="241"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Yes</a:t>
                </a:r>
              </a:p>
            </xdr:txBody>
          </xdr:sp>
          <xdr:sp macro="" textlink="">
            <xdr:nvSpPr>
              <xdr:cNvPr id="88242" name="Check Box 1202" hidden="1">
                <a:extLst>
                  <a:ext uri="{63B3BB69-23CF-44E3-9099-C40C66FF867C}">
                    <a14:compatExt spid="_x0000_s88242"/>
                  </a:ext>
                  <a:ext uri="{FF2B5EF4-FFF2-40B4-BE49-F238E27FC236}">
                    <a16:creationId xmlns:a16="http://schemas.microsoft.com/office/drawing/2014/main" id="{00000000-0008-0000-0400-0000B2580100}"/>
                  </a:ext>
                </a:extLst>
              </xdr:cNvPr>
              <xdr:cNvSpPr/>
            </xdr:nvSpPr>
            <xdr:spPr bwMode="auto">
              <a:xfrm>
                <a:off x="556" y="0"/>
                <a:ext cx="254"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752</xdr:row>
          <xdr:rowOff>38100</xdr:rowOff>
        </xdr:from>
        <xdr:to>
          <xdr:col>7</xdr:col>
          <xdr:colOff>0</xdr:colOff>
          <xdr:row>753</xdr:row>
          <xdr:rowOff>0</xdr:rowOff>
        </xdr:to>
        <xdr:grpSp>
          <xdr:nvGrpSpPr>
            <xdr:cNvPr id="212051" name="Group 995">
              <a:extLst>
                <a:ext uri="{FF2B5EF4-FFF2-40B4-BE49-F238E27FC236}">
                  <a16:creationId xmlns:a16="http://schemas.microsoft.com/office/drawing/2014/main" id="{00000000-0008-0000-0400-0000533C0300}"/>
                </a:ext>
              </a:extLst>
            </xdr:cNvPr>
            <xdr:cNvGrpSpPr>
              <a:grpSpLocks/>
            </xdr:cNvGrpSpPr>
          </xdr:nvGrpSpPr>
          <xdr:grpSpPr bwMode="auto">
            <a:xfrm>
              <a:off x="5286375" y="51034950"/>
              <a:ext cx="3114675" cy="0"/>
              <a:chOff x="556" y="0"/>
              <a:chExt cx="6761774" cy="0"/>
            </a:xfrm>
          </xdr:grpSpPr>
          <xdr:sp macro="" textlink="">
            <xdr:nvSpPr>
              <xdr:cNvPr id="88245" name="Check Box 1205" hidden="1">
                <a:extLst>
                  <a:ext uri="{63B3BB69-23CF-44E3-9099-C40C66FF867C}">
                    <a14:compatExt spid="_x0000_s88245"/>
                  </a:ext>
                  <a:ext uri="{FF2B5EF4-FFF2-40B4-BE49-F238E27FC236}">
                    <a16:creationId xmlns:a16="http://schemas.microsoft.com/office/drawing/2014/main" id="{00000000-0008-0000-0400-0000B5580100}"/>
                  </a:ext>
                </a:extLst>
              </xdr:cNvPr>
              <xdr:cNvSpPr/>
            </xdr:nvSpPr>
            <xdr:spPr bwMode="auto">
              <a:xfrm>
                <a:off x="6762089" y="0"/>
                <a:ext cx="241"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Yes</a:t>
                </a:r>
              </a:p>
            </xdr:txBody>
          </xdr:sp>
          <xdr:sp macro="" textlink="">
            <xdr:nvSpPr>
              <xdr:cNvPr id="88246" name="Check Box 1206" hidden="1">
                <a:extLst>
                  <a:ext uri="{63B3BB69-23CF-44E3-9099-C40C66FF867C}">
                    <a14:compatExt spid="_x0000_s88246"/>
                  </a:ext>
                  <a:ext uri="{FF2B5EF4-FFF2-40B4-BE49-F238E27FC236}">
                    <a16:creationId xmlns:a16="http://schemas.microsoft.com/office/drawing/2014/main" id="{00000000-0008-0000-0400-0000B6580100}"/>
                  </a:ext>
                </a:extLst>
              </xdr:cNvPr>
              <xdr:cNvSpPr/>
            </xdr:nvSpPr>
            <xdr:spPr bwMode="auto">
              <a:xfrm>
                <a:off x="556" y="0"/>
                <a:ext cx="254"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735</xdr:row>
          <xdr:rowOff>38100</xdr:rowOff>
        </xdr:from>
        <xdr:to>
          <xdr:col>7</xdr:col>
          <xdr:colOff>0</xdr:colOff>
          <xdr:row>737</xdr:row>
          <xdr:rowOff>66675</xdr:rowOff>
        </xdr:to>
        <xdr:grpSp>
          <xdr:nvGrpSpPr>
            <xdr:cNvPr id="212052" name="Group 202">
              <a:extLst>
                <a:ext uri="{FF2B5EF4-FFF2-40B4-BE49-F238E27FC236}">
                  <a16:creationId xmlns:a16="http://schemas.microsoft.com/office/drawing/2014/main" id="{00000000-0008-0000-0400-0000543C0300}"/>
                </a:ext>
              </a:extLst>
            </xdr:cNvPr>
            <xdr:cNvGrpSpPr>
              <a:grpSpLocks/>
            </xdr:cNvGrpSpPr>
          </xdr:nvGrpSpPr>
          <xdr:grpSpPr bwMode="auto">
            <a:xfrm>
              <a:off x="5229225" y="51034950"/>
              <a:ext cx="3171825" cy="0"/>
              <a:chOff x="428" y="0"/>
              <a:chExt cx="8400684" cy="51034950"/>
            </a:xfrm>
          </xdr:grpSpPr>
          <xdr:sp macro="" textlink="">
            <xdr:nvSpPr>
              <xdr:cNvPr id="88249" name="Check Box 1209" hidden="1">
                <a:extLst>
                  <a:ext uri="{63B3BB69-23CF-44E3-9099-C40C66FF867C}">
                    <a14:compatExt spid="_x0000_s88249"/>
                  </a:ext>
                  <a:ext uri="{FF2B5EF4-FFF2-40B4-BE49-F238E27FC236}">
                    <a16:creationId xmlns:a16="http://schemas.microsoft.com/office/drawing/2014/main" id="{00000000-0008-0000-0400-0000B9580100}"/>
                  </a:ext>
                </a:extLst>
              </xdr:cNvPr>
              <xdr:cNvSpPr/>
            </xdr:nvSpPr>
            <xdr:spPr bwMode="auto">
              <a:xfrm>
                <a:off x="8400914" y="51034950"/>
                <a:ext cx="196"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Prime Contractor</a:t>
                </a:r>
              </a:p>
            </xdr:txBody>
          </xdr:sp>
          <xdr:sp macro="" textlink="">
            <xdr:nvSpPr>
              <xdr:cNvPr id="88250" name="Check Box 1210" hidden="1">
                <a:extLst>
                  <a:ext uri="{63B3BB69-23CF-44E3-9099-C40C66FF867C}">
                    <a14:compatExt spid="_x0000_s88250"/>
                  </a:ext>
                  <a:ext uri="{FF2B5EF4-FFF2-40B4-BE49-F238E27FC236}">
                    <a16:creationId xmlns:a16="http://schemas.microsoft.com/office/drawing/2014/main" id="{00000000-0008-0000-0400-0000BA580100}"/>
                  </a:ext>
                </a:extLst>
              </xdr:cNvPr>
              <xdr:cNvSpPr/>
            </xdr:nvSpPr>
            <xdr:spPr bwMode="auto">
              <a:xfrm>
                <a:off x="8400913" y="51034950"/>
                <a:ext cx="199"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Sub-Contractor</a:t>
                </a:r>
              </a:p>
            </xdr:txBody>
          </xdr:sp>
          <xdr:sp macro="" textlink="">
            <xdr:nvSpPr>
              <xdr:cNvPr id="88251" name="Check Box 1211" hidden="1">
                <a:extLst>
                  <a:ext uri="{63B3BB69-23CF-44E3-9099-C40C66FF867C}">
                    <a14:compatExt spid="_x0000_s88251"/>
                  </a:ext>
                  <a:ext uri="{FF2B5EF4-FFF2-40B4-BE49-F238E27FC236}">
                    <a16:creationId xmlns:a16="http://schemas.microsoft.com/office/drawing/2014/main" id="{00000000-0008-0000-0400-0000BB580100}"/>
                  </a:ext>
                </a:extLst>
              </xdr:cNvPr>
              <xdr:cNvSpPr/>
            </xdr:nvSpPr>
            <xdr:spPr bwMode="auto">
              <a:xfrm>
                <a:off x="428" y="0"/>
                <a:ext cx="202"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Partner of JV</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562</xdr:row>
          <xdr:rowOff>0</xdr:rowOff>
        </xdr:from>
        <xdr:to>
          <xdr:col>6</xdr:col>
          <xdr:colOff>923925</xdr:colOff>
          <xdr:row>562</xdr:row>
          <xdr:rowOff>0</xdr:rowOff>
        </xdr:to>
        <xdr:sp macro="" textlink="">
          <xdr:nvSpPr>
            <xdr:cNvPr id="88255" name="Check Box 1215" hidden="1">
              <a:extLst>
                <a:ext uri="{63B3BB69-23CF-44E3-9099-C40C66FF867C}">
                  <a14:compatExt spid="_x0000_s88255"/>
                </a:ext>
                <a:ext uri="{FF2B5EF4-FFF2-40B4-BE49-F238E27FC236}">
                  <a16:creationId xmlns:a16="http://schemas.microsoft.com/office/drawing/2014/main" id="{00000000-0008-0000-0400-0000BF580100}"/>
                </a:ext>
              </a:extLst>
            </xdr:cNvPr>
            <xdr:cNvSpPr/>
          </xdr:nvSpPr>
          <xdr:spPr bwMode="auto">
            <a:xfrm>
              <a:off x="0" y="0"/>
              <a:ext cx="0"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Supplied</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120</xdr:row>
          <xdr:rowOff>38100</xdr:rowOff>
        </xdr:from>
        <xdr:to>
          <xdr:col>7</xdr:col>
          <xdr:colOff>0</xdr:colOff>
          <xdr:row>122</xdr:row>
          <xdr:rowOff>66675</xdr:rowOff>
        </xdr:to>
        <xdr:grpSp>
          <xdr:nvGrpSpPr>
            <xdr:cNvPr id="212053" name="Group 202">
              <a:extLst>
                <a:ext uri="{FF2B5EF4-FFF2-40B4-BE49-F238E27FC236}">
                  <a16:creationId xmlns:a16="http://schemas.microsoft.com/office/drawing/2014/main" id="{00000000-0008-0000-0400-0000553C0300}"/>
                </a:ext>
              </a:extLst>
            </xdr:cNvPr>
            <xdr:cNvGrpSpPr>
              <a:grpSpLocks/>
            </xdr:cNvGrpSpPr>
          </xdr:nvGrpSpPr>
          <xdr:grpSpPr bwMode="auto">
            <a:xfrm>
              <a:off x="5229225" y="28822650"/>
              <a:ext cx="3171825" cy="742950"/>
              <a:chOff x="427" y="3836"/>
              <a:chExt cx="203" cy="77"/>
            </a:xfrm>
          </xdr:grpSpPr>
          <xdr:sp macro="" textlink="">
            <xdr:nvSpPr>
              <xdr:cNvPr id="157904" name="Check Box 2256" hidden="1">
                <a:extLst>
                  <a:ext uri="{63B3BB69-23CF-44E3-9099-C40C66FF867C}">
                    <a14:compatExt spid="_x0000_s157904"/>
                  </a:ext>
                  <a:ext uri="{FF2B5EF4-FFF2-40B4-BE49-F238E27FC236}">
                    <a16:creationId xmlns:a16="http://schemas.microsoft.com/office/drawing/2014/main" id="{00000000-0008-0000-0400-0000D0680200}"/>
                  </a:ext>
                </a:extLst>
              </xdr:cNvPr>
              <xdr:cNvSpPr/>
            </xdr:nvSpPr>
            <xdr:spPr bwMode="auto">
              <a:xfrm>
                <a:off x="427" y="3836"/>
                <a:ext cx="195" cy="26"/>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Prime Contractor</a:t>
                </a:r>
              </a:p>
            </xdr:txBody>
          </xdr:sp>
          <xdr:sp macro="" textlink="">
            <xdr:nvSpPr>
              <xdr:cNvPr id="157905" name="Check Box 2257" hidden="1">
                <a:extLst>
                  <a:ext uri="{63B3BB69-23CF-44E3-9099-C40C66FF867C}">
                    <a14:compatExt spid="_x0000_s157905"/>
                  </a:ext>
                  <a:ext uri="{FF2B5EF4-FFF2-40B4-BE49-F238E27FC236}">
                    <a16:creationId xmlns:a16="http://schemas.microsoft.com/office/drawing/2014/main" id="{00000000-0008-0000-0400-0000D1680200}"/>
                  </a:ext>
                </a:extLst>
              </xdr:cNvPr>
              <xdr:cNvSpPr/>
            </xdr:nvSpPr>
            <xdr:spPr bwMode="auto">
              <a:xfrm>
                <a:off x="428" y="3858"/>
                <a:ext cx="199" cy="22"/>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Sub-Contractor</a:t>
                </a:r>
              </a:p>
            </xdr:txBody>
          </xdr:sp>
          <xdr:sp macro="" textlink="">
            <xdr:nvSpPr>
              <xdr:cNvPr id="157906" name="Check Box 2258" hidden="1">
                <a:extLst>
                  <a:ext uri="{63B3BB69-23CF-44E3-9099-C40C66FF867C}">
                    <a14:compatExt spid="_x0000_s157906"/>
                  </a:ext>
                  <a:ext uri="{FF2B5EF4-FFF2-40B4-BE49-F238E27FC236}">
                    <a16:creationId xmlns:a16="http://schemas.microsoft.com/office/drawing/2014/main" id="{00000000-0008-0000-0400-0000D2680200}"/>
                  </a:ext>
                </a:extLst>
              </xdr:cNvPr>
              <xdr:cNvSpPr/>
            </xdr:nvSpPr>
            <xdr:spPr bwMode="auto">
              <a:xfrm>
                <a:off x="428" y="3880"/>
                <a:ext cx="202" cy="33"/>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Partner of JV</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367</xdr:row>
          <xdr:rowOff>38100</xdr:rowOff>
        </xdr:from>
        <xdr:to>
          <xdr:col>7</xdr:col>
          <xdr:colOff>0</xdr:colOff>
          <xdr:row>369</xdr:row>
          <xdr:rowOff>66675</xdr:rowOff>
        </xdr:to>
        <xdr:grpSp>
          <xdr:nvGrpSpPr>
            <xdr:cNvPr id="212054" name="Group 202">
              <a:extLst>
                <a:ext uri="{FF2B5EF4-FFF2-40B4-BE49-F238E27FC236}">
                  <a16:creationId xmlns:a16="http://schemas.microsoft.com/office/drawing/2014/main" id="{00000000-0008-0000-0400-0000563C0300}"/>
                </a:ext>
              </a:extLst>
            </xdr:cNvPr>
            <xdr:cNvGrpSpPr>
              <a:grpSpLocks/>
            </xdr:cNvGrpSpPr>
          </xdr:nvGrpSpPr>
          <xdr:grpSpPr bwMode="auto">
            <a:xfrm>
              <a:off x="5229225" y="43376850"/>
              <a:ext cx="3171825" cy="0"/>
              <a:chOff x="428" y="0"/>
              <a:chExt cx="8400684" cy="43376850"/>
            </a:xfrm>
          </xdr:grpSpPr>
          <xdr:sp macro="" textlink="">
            <xdr:nvSpPr>
              <xdr:cNvPr id="157907" name="Check Box 2259" hidden="1">
                <a:extLst>
                  <a:ext uri="{63B3BB69-23CF-44E3-9099-C40C66FF867C}">
                    <a14:compatExt spid="_x0000_s157907"/>
                  </a:ext>
                  <a:ext uri="{FF2B5EF4-FFF2-40B4-BE49-F238E27FC236}">
                    <a16:creationId xmlns:a16="http://schemas.microsoft.com/office/drawing/2014/main" id="{00000000-0008-0000-0400-0000D3680200}"/>
                  </a:ext>
                </a:extLst>
              </xdr:cNvPr>
              <xdr:cNvSpPr/>
            </xdr:nvSpPr>
            <xdr:spPr bwMode="auto">
              <a:xfrm>
                <a:off x="8400914" y="43376850"/>
                <a:ext cx="196"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Prime Contractor</a:t>
                </a:r>
              </a:p>
            </xdr:txBody>
          </xdr:sp>
          <xdr:sp macro="" textlink="">
            <xdr:nvSpPr>
              <xdr:cNvPr id="157908" name="Check Box 2260" hidden="1">
                <a:extLst>
                  <a:ext uri="{63B3BB69-23CF-44E3-9099-C40C66FF867C}">
                    <a14:compatExt spid="_x0000_s157908"/>
                  </a:ext>
                  <a:ext uri="{FF2B5EF4-FFF2-40B4-BE49-F238E27FC236}">
                    <a16:creationId xmlns:a16="http://schemas.microsoft.com/office/drawing/2014/main" id="{00000000-0008-0000-0400-0000D4680200}"/>
                  </a:ext>
                </a:extLst>
              </xdr:cNvPr>
              <xdr:cNvSpPr/>
            </xdr:nvSpPr>
            <xdr:spPr bwMode="auto">
              <a:xfrm>
                <a:off x="8400913" y="43376850"/>
                <a:ext cx="199"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Sub-Contractor</a:t>
                </a:r>
              </a:p>
            </xdr:txBody>
          </xdr:sp>
          <xdr:sp macro="" textlink="">
            <xdr:nvSpPr>
              <xdr:cNvPr id="157909" name="Check Box 2261" hidden="1">
                <a:extLst>
                  <a:ext uri="{63B3BB69-23CF-44E3-9099-C40C66FF867C}">
                    <a14:compatExt spid="_x0000_s157909"/>
                  </a:ext>
                  <a:ext uri="{FF2B5EF4-FFF2-40B4-BE49-F238E27FC236}">
                    <a16:creationId xmlns:a16="http://schemas.microsoft.com/office/drawing/2014/main" id="{00000000-0008-0000-0400-0000D5680200}"/>
                  </a:ext>
                </a:extLst>
              </xdr:cNvPr>
              <xdr:cNvSpPr/>
            </xdr:nvSpPr>
            <xdr:spPr bwMode="auto">
              <a:xfrm>
                <a:off x="428" y="0"/>
                <a:ext cx="202"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Partner of JV</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367</xdr:row>
          <xdr:rowOff>28575</xdr:rowOff>
        </xdr:from>
        <xdr:to>
          <xdr:col>9</xdr:col>
          <xdr:colOff>0</xdr:colOff>
          <xdr:row>369</xdr:row>
          <xdr:rowOff>57150</xdr:rowOff>
        </xdr:to>
        <xdr:grpSp>
          <xdr:nvGrpSpPr>
            <xdr:cNvPr id="212055" name="Group 202">
              <a:extLst>
                <a:ext uri="{FF2B5EF4-FFF2-40B4-BE49-F238E27FC236}">
                  <a16:creationId xmlns:a16="http://schemas.microsoft.com/office/drawing/2014/main" id="{00000000-0008-0000-0400-0000573C0300}"/>
                </a:ext>
              </a:extLst>
            </xdr:cNvPr>
            <xdr:cNvGrpSpPr>
              <a:grpSpLocks/>
            </xdr:cNvGrpSpPr>
          </xdr:nvGrpSpPr>
          <xdr:grpSpPr bwMode="auto">
            <a:xfrm>
              <a:off x="8505825" y="43376850"/>
              <a:ext cx="1114425" cy="0"/>
              <a:chOff x="436" y="0"/>
              <a:chExt cx="9619902" cy="43376850"/>
            </a:xfrm>
          </xdr:grpSpPr>
          <xdr:sp macro="" textlink="">
            <xdr:nvSpPr>
              <xdr:cNvPr id="157910" name="Check Box 2262" hidden="1">
                <a:extLst>
                  <a:ext uri="{63B3BB69-23CF-44E3-9099-C40C66FF867C}">
                    <a14:compatExt spid="_x0000_s157910"/>
                  </a:ext>
                  <a:ext uri="{FF2B5EF4-FFF2-40B4-BE49-F238E27FC236}">
                    <a16:creationId xmlns:a16="http://schemas.microsoft.com/office/drawing/2014/main" id="{00000000-0008-0000-0400-0000D6680200}"/>
                  </a:ext>
                </a:extLst>
              </xdr:cNvPr>
              <xdr:cNvSpPr/>
            </xdr:nvSpPr>
            <xdr:spPr bwMode="auto">
              <a:xfrm>
                <a:off x="9620139" y="43376850"/>
                <a:ext cx="199"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Prime Contractor</a:t>
                </a:r>
              </a:p>
            </xdr:txBody>
          </xdr:sp>
          <xdr:sp macro="" textlink="">
            <xdr:nvSpPr>
              <xdr:cNvPr id="157911" name="Check Box 2263" hidden="1">
                <a:extLst>
                  <a:ext uri="{63B3BB69-23CF-44E3-9099-C40C66FF867C}">
                    <a14:compatExt spid="_x0000_s157911"/>
                  </a:ext>
                  <a:ext uri="{FF2B5EF4-FFF2-40B4-BE49-F238E27FC236}">
                    <a16:creationId xmlns:a16="http://schemas.microsoft.com/office/drawing/2014/main" id="{00000000-0008-0000-0400-0000D7680200}"/>
                  </a:ext>
                </a:extLst>
              </xdr:cNvPr>
              <xdr:cNvSpPr/>
            </xdr:nvSpPr>
            <xdr:spPr bwMode="auto">
              <a:xfrm>
                <a:off x="9620139" y="43376850"/>
                <a:ext cx="199"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Sub-Contractor</a:t>
                </a:r>
              </a:p>
            </xdr:txBody>
          </xdr:sp>
          <xdr:sp macro="" textlink="">
            <xdr:nvSpPr>
              <xdr:cNvPr id="157912" name="Check Box 2264" hidden="1">
                <a:extLst>
                  <a:ext uri="{63B3BB69-23CF-44E3-9099-C40C66FF867C}">
                    <a14:compatExt spid="_x0000_s157912"/>
                  </a:ext>
                  <a:ext uri="{FF2B5EF4-FFF2-40B4-BE49-F238E27FC236}">
                    <a16:creationId xmlns:a16="http://schemas.microsoft.com/office/drawing/2014/main" id="{00000000-0008-0000-0400-0000D8680200}"/>
                  </a:ext>
                </a:extLst>
              </xdr:cNvPr>
              <xdr:cNvSpPr/>
            </xdr:nvSpPr>
            <xdr:spPr bwMode="auto">
              <a:xfrm>
                <a:off x="436" y="0"/>
                <a:ext cx="208"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Partner of JV</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425</xdr:row>
          <xdr:rowOff>38100</xdr:rowOff>
        </xdr:from>
        <xdr:to>
          <xdr:col>7</xdr:col>
          <xdr:colOff>0</xdr:colOff>
          <xdr:row>426</xdr:row>
          <xdr:rowOff>0</xdr:rowOff>
        </xdr:to>
        <xdr:grpSp>
          <xdr:nvGrpSpPr>
            <xdr:cNvPr id="212056" name="Group 989">
              <a:extLst>
                <a:ext uri="{FF2B5EF4-FFF2-40B4-BE49-F238E27FC236}">
                  <a16:creationId xmlns:a16="http://schemas.microsoft.com/office/drawing/2014/main" id="{00000000-0008-0000-0400-0000583C0300}"/>
                </a:ext>
              </a:extLst>
            </xdr:cNvPr>
            <xdr:cNvGrpSpPr>
              <a:grpSpLocks/>
            </xdr:cNvGrpSpPr>
          </xdr:nvGrpSpPr>
          <xdr:grpSpPr bwMode="auto">
            <a:xfrm>
              <a:off x="5286375" y="43376850"/>
              <a:ext cx="3114675" cy="0"/>
              <a:chOff x="556" y="0"/>
              <a:chExt cx="6761774" cy="0"/>
            </a:xfrm>
          </xdr:grpSpPr>
          <xdr:sp macro="" textlink="">
            <xdr:nvSpPr>
              <xdr:cNvPr id="157913" name="Check Box 2265" hidden="1">
                <a:extLst>
                  <a:ext uri="{63B3BB69-23CF-44E3-9099-C40C66FF867C}">
                    <a14:compatExt spid="_x0000_s157913"/>
                  </a:ext>
                  <a:ext uri="{FF2B5EF4-FFF2-40B4-BE49-F238E27FC236}">
                    <a16:creationId xmlns:a16="http://schemas.microsoft.com/office/drawing/2014/main" id="{00000000-0008-0000-0400-0000D9680200}"/>
                  </a:ext>
                </a:extLst>
              </xdr:cNvPr>
              <xdr:cNvSpPr/>
            </xdr:nvSpPr>
            <xdr:spPr bwMode="auto">
              <a:xfrm>
                <a:off x="6762089" y="0"/>
                <a:ext cx="241"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Yes</a:t>
                </a:r>
              </a:p>
            </xdr:txBody>
          </xdr:sp>
          <xdr:sp macro="" textlink="">
            <xdr:nvSpPr>
              <xdr:cNvPr id="157914" name="Check Box 2266" hidden="1">
                <a:extLst>
                  <a:ext uri="{63B3BB69-23CF-44E3-9099-C40C66FF867C}">
                    <a14:compatExt spid="_x0000_s157914"/>
                  </a:ext>
                  <a:ext uri="{FF2B5EF4-FFF2-40B4-BE49-F238E27FC236}">
                    <a16:creationId xmlns:a16="http://schemas.microsoft.com/office/drawing/2014/main" id="{00000000-0008-0000-0400-0000DA680200}"/>
                  </a:ext>
                </a:extLst>
              </xdr:cNvPr>
              <xdr:cNvSpPr/>
            </xdr:nvSpPr>
            <xdr:spPr bwMode="auto">
              <a:xfrm>
                <a:off x="556" y="0"/>
                <a:ext cx="254"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425</xdr:row>
          <xdr:rowOff>38100</xdr:rowOff>
        </xdr:from>
        <xdr:to>
          <xdr:col>9</xdr:col>
          <xdr:colOff>0</xdr:colOff>
          <xdr:row>426</xdr:row>
          <xdr:rowOff>0</xdr:rowOff>
        </xdr:to>
        <xdr:grpSp>
          <xdr:nvGrpSpPr>
            <xdr:cNvPr id="212057" name="Group 992">
              <a:extLst>
                <a:ext uri="{FF2B5EF4-FFF2-40B4-BE49-F238E27FC236}">
                  <a16:creationId xmlns:a16="http://schemas.microsoft.com/office/drawing/2014/main" id="{00000000-0008-0000-0400-0000593C0300}"/>
                </a:ext>
              </a:extLst>
            </xdr:cNvPr>
            <xdr:cNvGrpSpPr>
              <a:grpSpLocks/>
            </xdr:cNvGrpSpPr>
          </xdr:nvGrpSpPr>
          <xdr:grpSpPr bwMode="auto">
            <a:xfrm>
              <a:off x="8505825" y="43376850"/>
              <a:ext cx="1114425" cy="0"/>
              <a:chOff x="603" y="0"/>
              <a:chExt cx="9131094" cy="0"/>
            </a:xfrm>
          </xdr:grpSpPr>
          <xdr:sp macro="" textlink="">
            <xdr:nvSpPr>
              <xdr:cNvPr id="157915" name="Check Box 2267" hidden="1">
                <a:extLst>
                  <a:ext uri="{63B3BB69-23CF-44E3-9099-C40C66FF867C}">
                    <a14:compatExt spid="_x0000_s157915"/>
                  </a:ext>
                  <a:ext uri="{FF2B5EF4-FFF2-40B4-BE49-F238E27FC236}">
                    <a16:creationId xmlns:a16="http://schemas.microsoft.com/office/drawing/2014/main" id="{00000000-0008-0000-0400-0000DB680200}"/>
                  </a:ext>
                </a:extLst>
              </xdr:cNvPr>
              <xdr:cNvSpPr/>
            </xdr:nvSpPr>
            <xdr:spPr bwMode="auto">
              <a:xfrm>
                <a:off x="9131451" y="0"/>
                <a:ext cx="246"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Yes</a:t>
                </a:r>
              </a:p>
            </xdr:txBody>
          </xdr:sp>
          <xdr:sp macro="" textlink="">
            <xdr:nvSpPr>
              <xdr:cNvPr id="157916" name="Check Box 2268" hidden="1">
                <a:extLst>
                  <a:ext uri="{63B3BB69-23CF-44E3-9099-C40C66FF867C}">
                    <a14:compatExt spid="_x0000_s157916"/>
                  </a:ext>
                  <a:ext uri="{FF2B5EF4-FFF2-40B4-BE49-F238E27FC236}">
                    <a16:creationId xmlns:a16="http://schemas.microsoft.com/office/drawing/2014/main" id="{00000000-0008-0000-0400-0000DC680200}"/>
                  </a:ext>
                </a:extLst>
              </xdr:cNvPr>
              <xdr:cNvSpPr/>
            </xdr:nvSpPr>
            <xdr:spPr bwMode="auto">
              <a:xfrm>
                <a:off x="603" y="0"/>
                <a:ext cx="254"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426</xdr:row>
          <xdr:rowOff>38100</xdr:rowOff>
        </xdr:from>
        <xdr:to>
          <xdr:col>7</xdr:col>
          <xdr:colOff>0</xdr:colOff>
          <xdr:row>427</xdr:row>
          <xdr:rowOff>0</xdr:rowOff>
        </xdr:to>
        <xdr:grpSp>
          <xdr:nvGrpSpPr>
            <xdr:cNvPr id="212058" name="Group 995">
              <a:extLst>
                <a:ext uri="{FF2B5EF4-FFF2-40B4-BE49-F238E27FC236}">
                  <a16:creationId xmlns:a16="http://schemas.microsoft.com/office/drawing/2014/main" id="{00000000-0008-0000-0400-00005A3C0300}"/>
                </a:ext>
              </a:extLst>
            </xdr:cNvPr>
            <xdr:cNvGrpSpPr>
              <a:grpSpLocks/>
            </xdr:cNvGrpSpPr>
          </xdr:nvGrpSpPr>
          <xdr:grpSpPr bwMode="auto">
            <a:xfrm>
              <a:off x="5286375" y="43376850"/>
              <a:ext cx="3114675" cy="0"/>
              <a:chOff x="556" y="0"/>
              <a:chExt cx="6761774" cy="0"/>
            </a:xfrm>
          </xdr:grpSpPr>
          <xdr:sp macro="" textlink="">
            <xdr:nvSpPr>
              <xdr:cNvPr id="157917" name="Check Box 2269" hidden="1">
                <a:extLst>
                  <a:ext uri="{63B3BB69-23CF-44E3-9099-C40C66FF867C}">
                    <a14:compatExt spid="_x0000_s157917"/>
                  </a:ext>
                  <a:ext uri="{FF2B5EF4-FFF2-40B4-BE49-F238E27FC236}">
                    <a16:creationId xmlns:a16="http://schemas.microsoft.com/office/drawing/2014/main" id="{00000000-0008-0000-0400-0000DD680200}"/>
                  </a:ext>
                </a:extLst>
              </xdr:cNvPr>
              <xdr:cNvSpPr/>
            </xdr:nvSpPr>
            <xdr:spPr bwMode="auto">
              <a:xfrm>
                <a:off x="6762089" y="0"/>
                <a:ext cx="241"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Yes</a:t>
                </a:r>
              </a:p>
            </xdr:txBody>
          </xdr:sp>
          <xdr:sp macro="" textlink="">
            <xdr:nvSpPr>
              <xdr:cNvPr id="157918" name="Check Box 2270" hidden="1">
                <a:extLst>
                  <a:ext uri="{63B3BB69-23CF-44E3-9099-C40C66FF867C}">
                    <a14:compatExt spid="_x0000_s157918"/>
                  </a:ext>
                  <a:ext uri="{FF2B5EF4-FFF2-40B4-BE49-F238E27FC236}">
                    <a16:creationId xmlns:a16="http://schemas.microsoft.com/office/drawing/2014/main" id="{00000000-0008-0000-0400-0000DE680200}"/>
                  </a:ext>
                </a:extLst>
              </xdr:cNvPr>
              <xdr:cNvSpPr/>
            </xdr:nvSpPr>
            <xdr:spPr bwMode="auto">
              <a:xfrm>
                <a:off x="556" y="0"/>
                <a:ext cx="254"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426</xdr:row>
          <xdr:rowOff>38100</xdr:rowOff>
        </xdr:from>
        <xdr:to>
          <xdr:col>9</xdr:col>
          <xdr:colOff>0</xdr:colOff>
          <xdr:row>427</xdr:row>
          <xdr:rowOff>0</xdr:rowOff>
        </xdr:to>
        <xdr:grpSp>
          <xdr:nvGrpSpPr>
            <xdr:cNvPr id="212059" name="Group 998">
              <a:extLst>
                <a:ext uri="{FF2B5EF4-FFF2-40B4-BE49-F238E27FC236}">
                  <a16:creationId xmlns:a16="http://schemas.microsoft.com/office/drawing/2014/main" id="{00000000-0008-0000-0400-00005B3C0300}"/>
                </a:ext>
              </a:extLst>
            </xdr:cNvPr>
            <xdr:cNvGrpSpPr>
              <a:grpSpLocks/>
            </xdr:cNvGrpSpPr>
          </xdr:nvGrpSpPr>
          <xdr:grpSpPr bwMode="auto">
            <a:xfrm>
              <a:off x="8505825" y="43376850"/>
              <a:ext cx="1114425" cy="0"/>
              <a:chOff x="603" y="0"/>
              <a:chExt cx="9131094" cy="0"/>
            </a:xfrm>
          </xdr:grpSpPr>
          <xdr:sp macro="" textlink="">
            <xdr:nvSpPr>
              <xdr:cNvPr id="157919" name="Check Box 2271" hidden="1">
                <a:extLst>
                  <a:ext uri="{63B3BB69-23CF-44E3-9099-C40C66FF867C}">
                    <a14:compatExt spid="_x0000_s157919"/>
                  </a:ext>
                  <a:ext uri="{FF2B5EF4-FFF2-40B4-BE49-F238E27FC236}">
                    <a16:creationId xmlns:a16="http://schemas.microsoft.com/office/drawing/2014/main" id="{00000000-0008-0000-0400-0000DF680200}"/>
                  </a:ext>
                </a:extLst>
              </xdr:cNvPr>
              <xdr:cNvSpPr/>
            </xdr:nvSpPr>
            <xdr:spPr bwMode="auto">
              <a:xfrm>
                <a:off x="9131451" y="0"/>
                <a:ext cx="246"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Yes</a:t>
                </a:r>
              </a:p>
            </xdr:txBody>
          </xdr:sp>
          <xdr:sp macro="" textlink="">
            <xdr:nvSpPr>
              <xdr:cNvPr id="157920" name="Check Box 2272" hidden="1">
                <a:extLst>
                  <a:ext uri="{63B3BB69-23CF-44E3-9099-C40C66FF867C}">
                    <a14:compatExt spid="_x0000_s157920"/>
                  </a:ext>
                  <a:ext uri="{FF2B5EF4-FFF2-40B4-BE49-F238E27FC236}">
                    <a16:creationId xmlns:a16="http://schemas.microsoft.com/office/drawing/2014/main" id="{00000000-0008-0000-0400-0000E0680200}"/>
                  </a:ext>
                </a:extLst>
              </xdr:cNvPr>
              <xdr:cNvSpPr/>
            </xdr:nvSpPr>
            <xdr:spPr bwMode="auto">
              <a:xfrm>
                <a:off x="603" y="0"/>
                <a:ext cx="254"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409</xdr:row>
          <xdr:rowOff>38100</xdr:rowOff>
        </xdr:from>
        <xdr:to>
          <xdr:col>7</xdr:col>
          <xdr:colOff>0</xdr:colOff>
          <xdr:row>411</xdr:row>
          <xdr:rowOff>66675</xdr:rowOff>
        </xdr:to>
        <xdr:grpSp>
          <xdr:nvGrpSpPr>
            <xdr:cNvPr id="212060" name="Group 202">
              <a:extLst>
                <a:ext uri="{FF2B5EF4-FFF2-40B4-BE49-F238E27FC236}">
                  <a16:creationId xmlns:a16="http://schemas.microsoft.com/office/drawing/2014/main" id="{00000000-0008-0000-0400-00005C3C0300}"/>
                </a:ext>
              </a:extLst>
            </xdr:cNvPr>
            <xdr:cNvGrpSpPr>
              <a:grpSpLocks/>
            </xdr:cNvGrpSpPr>
          </xdr:nvGrpSpPr>
          <xdr:grpSpPr bwMode="auto">
            <a:xfrm>
              <a:off x="5229225" y="43376850"/>
              <a:ext cx="3171825" cy="0"/>
              <a:chOff x="428" y="0"/>
              <a:chExt cx="8400684" cy="43376850"/>
            </a:xfrm>
          </xdr:grpSpPr>
          <xdr:sp macro="" textlink="">
            <xdr:nvSpPr>
              <xdr:cNvPr id="157921" name="Check Box 2273" hidden="1">
                <a:extLst>
                  <a:ext uri="{63B3BB69-23CF-44E3-9099-C40C66FF867C}">
                    <a14:compatExt spid="_x0000_s157921"/>
                  </a:ext>
                  <a:ext uri="{FF2B5EF4-FFF2-40B4-BE49-F238E27FC236}">
                    <a16:creationId xmlns:a16="http://schemas.microsoft.com/office/drawing/2014/main" id="{00000000-0008-0000-0400-0000E1680200}"/>
                  </a:ext>
                </a:extLst>
              </xdr:cNvPr>
              <xdr:cNvSpPr/>
            </xdr:nvSpPr>
            <xdr:spPr bwMode="auto">
              <a:xfrm>
                <a:off x="8400914" y="43376850"/>
                <a:ext cx="196"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Prime Contractor</a:t>
                </a:r>
              </a:p>
            </xdr:txBody>
          </xdr:sp>
          <xdr:sp macro="" textlink="">
            <xdr:nvSpPr>
              <xdr:cNvPr id="157922" name="Check Box 2274" hidden="1">
                <a:extLst>
                  <a:ext uri="{63B3BB69-23CF-44E3-9099-C40C66FF867C}">
                    <a14:compatExt spid="_x0000_s157922"/>
                  </a:ext>
                  <a:ext uri="{FF2B5EF4-FFF2-40B4-BE49-F238E27FC236}">
                    <a16:creationId xmlns:a16="http://schemas.microsoft.com/office/drawing/2014/main" id="{00000000-0008-0000-0400-0000E2680200}"/>
                  </a:ext>
                </a:extLst>
              </xdr:cNvPr>
              <xdr:cNvSpPr/>
            </xdr:nvSpPr>
            <xdr:spPr bwMode="auto">
              <a:xfrm>
                <a:off x="8400913" y="43376850"/>
                <a:ext cx="199"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Sub-Contractor</a:t>
                </a:r>
              </a:p>
            </xdr:txBody>
          </xdr:sp>
          <xdr:sp macro="" textlink="">
            <xdr:nvSpPr>
              <xdr:cNvPr id="157923" name="Check Box 2275" hidden="1">
                <a:extLst>
                  <a:ext uri="{63B3BB69-23CF-44E3-9099-C40C66FF867C}">
                    <a14:compatExt spid="_x0000_s157923"/>
                  </a:ext>
                  <a:ext uri="{FF2B5EF4-FFF2-40B4-BE49-F238E27FC236}">
                    <a16:creationId xmlns:a16="http://schemas.microsoft.com/office/drawing/2014/main" id="{00000000-0008-0000-0400-0000E3680200}"/>
                  </a:ext>
                </a:extLst>
              </xdr:cNvPr>
              <xdr:cNvSpPr/>
            </xdr:nvSpPr>
            <xdr:spPr bwMode="auto">
              <a:xfrm>
                <a:off x="428" y="0"/>
                <a:ext cx="202"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Partner of JV</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409</xdr:row>
          <xdr:rowOff>28575</xdr:rowOff>
        </xdr:from>
        <xdr:to>
          <xdr:col>9</xdr:col>
          <xdr:colOff>0</xdr:colOff>
          <xdr:row>411</xdr:row>
          <xdr:rowOff>57150</xdr:rowOff>
        </xdr:to>
        <xdr:grpSp>
          <xdr:nvGrpSpPr>
            <xdr:cNvPr id="212061" name="Group 202">
              <a:extLst>
                <a:ext uri="{FF2B5EF4-FFF2-40B4-BE49-F238E27FC236}">
                  <a16:creationId xmlns:a16="http://schemas.microsoft.com/office/drawing/2014/main" id="{00000000-0008-0000-0400-00005D3C0300}"/>
                </a:ext>
              </a:extLst>
            </xdr:cNvPr>
            <xdr:cNvGrpSpPr>
              <a:grpSpLocks/>
            </xdr:cNvGrpSpPr>
          </xdr:nvGrpSpPr>
          <xdr:grpSpPr bwMode="auto">
            <a:xfrm>
              <a:off x="8505825" y="43376850"/>
              <a:ext cx="1114425" cy="0"/>
              <a:chOff x="436" y="0"/>
              <a:chExt cx="9619902" cy="43376850"/>
            </a:xfrm>
          </xdr:grpSpPr>
          <xdr:sp macro="" textlink="">
            <xdr:nvSpPr>
              <xdr:cNvPr id="157924" name="Check Box 2276" hidden="1">
                <a:extLst>
                  <a:ext uri="{63B3BB69-23CF-44E3-9099-C40C66FF867C}">
                    <a14:compatExt spid="_x0000_s157924"/>
                  </a:ext>
                  <a:ext uri="{FF2B5EF4-FFF2-40B4-BE49-F238E27FC236}">
                    <a16:creationId xmlns:a16="http://schemas.microsoft.com/office/drawing/2014/main" id="{00000000-0008-0000-0400-0000E4680200}"/>
                  </a:ext>
                </a:extLst>
              </xdr:cNvPr>
              <xdr:cNvSpPr/>
            </xdr:nvSpPr>
            <xdr:spPr bwMode="auto">
              <a:xfrm>
                <a:off x="9620139" y="43376850"/>
                <a:ext cx="199"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Prime Contractor</a:t>
                </a:r>
              </a:p>
            </xdr:txBody>
          </xdr:sp>
          <xdr:sp macro="" textlink="">
            <xdr:nvSpPr>
              <xdr:cNvPr id="157925" name="Check Box 2277" hidden="1">
                <a:extLst>
                  <a:ext uri="{63B3BB69-23CF-44E3-9099-C40C66FF867C}">
                    <a14:compatExt spid="_x0000_s157925"/>
                  </a:ext>
                  <a:ext uri="{FF2B5EF4-FFF2-40B4-BE49-F238E27FC236}">
                    <a16:creationId xmlns:a16="http://schemas.microsoft.com/office/drawing/2014/main" id="{00000000-0008-0000-0400-0000E5680200}"/>
                  </a:ext>
                </a:extLst>
              </xdr:cNvPr>
              <xdr:cNvSpPr/>
            </xdr:nvSpPr>
            <xdr:spPr bwMode="auto">
              <a:xfrm>
                <a:off x="9620139" y="43376850"/>
                <a:ext cx="199"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Sub-Contractor</a:t>
                </a:r>
              </a:p>
            </xdr:txBody>
          </xdr:sp>
          <xdr:sp macro="" textlink="">
            <xdr:nvSpPr>
              <xdr:cNvPr id="157926" name="Check Box 2278" hidden="1">
                <a:extLst>
                  <a:ext uri="{63B3BB69-23CF-44E3-9099-C40C66FF867C}">
                    <a14:compatExt spid="_x0000_s157926"/>
                  </a:ext>
                  <a:ext uri="{FF2B5EF4-FFF2-40B4-BE49-F238E27FC236}">
                    <a16:creationId xmlns:a16="http://schemas.microsoft.com/office/drawing/2014/main" id="{00000000-0008-0000-0400-0000E6680200}"/>
                  </a:ext>
                </a:extLst>
              </xdr:cNvPr>
              <xdr:cNvSpPr/>
            </xdr:nvSpPr>
            <xdr:spPr bwMode="auto">
              <a:xfrm>
                <a:off x="436" y="0"/>
                <a:ext cx="208"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Partner of JV</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236</xdr:row>
          <xdr:rowOff>0</xdr:rowOff>
        </xdr:from>
        <xdr:to>
          <xdr:col>6</xdr:col>
          <xdr:colOff>923925</xdr:colOff>
          <xdr:row>236</xdr:row>
          <xdr:rowOff>0</xdr:rowOff>
        </xdr:to>
        <xdr:sp macro="" textlink="">
          <xdr:nvSpPr>
            <xdr:cNvPr id="157927" name="Check Box 2279" hidden="1">
              <a:extLst>
                <a:ext uri="{63B3BB69-23CF-44E3-9099-C40C66FF867C}">
                  <a14:compatExt spid="_x0000_s157927"/>
                </a:ext>
                <a:ext uri="{FF2B5EF4-FFF2-40B4-BE49-F238E27FC236}">
                  <a16:creationId xmlns:a16="http://schemas.microsoft.com/office/drawing/2014/main" id="{00000000-0008-0000-0400-0000E7680200}"/>
                </a:ext>
              </a:extLst>
            </xdr:cNvPr>
            <xdr:cNvSpPr/>
          </xdr:nvSpPr>
          <xdr:spPr bwMode="auto">
            <a:xfrm>
              <a:off x="0" y="0"/>
              <a:ext cx="0"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Supplied</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85725</xdr:colOff>
          <xdr:row>236</xdr:row>
          <xdr:rowOff>0</xdr:rowOff>
        </xdr:from>
        <xdr:to>
          <xdr:col>8</xdr:col>
          <xdr:colOff>1019175</xdr:colOff>
          <xdr:row>236</xdr:row>
          <xdr:rowOff>0</xdr:rowOff>
        </xdr:to>
        <xdr:sp macro="" textlink="">
          <xdr:nvSpPr>
            <xdr:cNvPr id="157928" name="Check Box 2280" hidden="1">
              <a:extLst>
                <a:ext uri="{63B3BB69-23CF-44E3-9099-C40C66FF867C}">
                  <a14:compatExt spid="_x0000_s157928"/>
                </a:ext>
                <a:ext uri="{FF2B5EF4-FFF2-40B4-BE49-F238E27FC236}">
                  <a16:creationId xmlns:a16="http://schemas.microsoft.com/office/drawing/2014/main" id="{00000000-0008-0000-0400-0000E8680200}"/>
                </a:ext>
              </a:extLst>
            </xdr:cNvPr>
            <xdr:cNvSpPr/>
          </xdr:nvSpPr>
          <xdr:spPr bwMode="auto">
            <a:xfrm>
              <a:off x="0" y="0"/>
              <a:ext cx="0"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Supplied</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9525</xdr:colOff>
          <xdr:row>129</xdr:row>
          <xdr:rowOff>447675</xdr:rowOff>
        </xdr:from>
        <xdr:to>
          <xdr:col>6</xdr:col>
          <xdr:colOff>1257300</xdr:colOff>
          <xdr:row>131</xdr:row>
          <xdr:rowOff>342900</xdr:rowOff>
        </xdr:to>
        <xdr:grpSp>
          <xdr:nvGrpSpPr>
            <xdr:cNvPr id="192317" name="Group 202">
              <a:extLst>
                <a:ext uri="{FF2B5EF4-FFF2-40B4-BE49-F238E27FC236}">
                  <a16:creationId xmlns:a16="http://schemas.microsoft.com/office/drawing/2014/main" id="{00000000-0008-0000-0500-00003DEF0200}"/>
                </a:ext>
              </a:extLst>
            </xdr:cNvPr>
            <xdr:cNvGrpSpPr>
              <a:grpSpLocks/>
            </xdr:cNvGrpSpPr>
          </xdr:nvGrpSpPr>
          <xdr:grpSpPr bwMode="auto">
            <a:xfrm>
              <a:off x="4508076" y="28489426"/>
              <a:ext cx="1197864" cy="668243"/>
              <a:chOff x="427" y="3836"/>
              <a:chExt cx="200" cy="48"/>
            </a:xfrm>
          </xdr:grpSpPr>
          <xdr:sp macro="" textlink="">
            <xdr:nvSpPr>
              <xdr:cNvPr id="84993" name="Check Box 1" hidden="1">
                <a:extLst>
                  <a:ext uri="{63B3BB69-23CF-44E3-9099-C40C66FF867C}">
                    <a14:compatExt spid="_x0000_s84993"/>
                  </a:ext>
                  <a:ext uri="{FF2B5EF4-FFF2-40B4-BE49-F238E27FC236}">
                    <a16:creationId xmlns:a16="http://schemas.microsoft.com/office/drawing/2014/main" id="{00000000-0008-0000-0500-0000014C0100}"/>
                  </a:ext>
                </a:extLst>
              </xdr:cNvPr>
              <xdr:cNvSpPr/>
            </xdr:nvSpPr>
            <xdr:spPr bwMode="auto">
              <a:xfrm>
                <a:off x="427" y="3836"/>
                <a:ext cx="195" cy="26"/>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Prime Contractor</a:t>
                </a:r>
              </a:p>
            </xdr:txBody>
          </xdr:sp>
          <xdr:sp macro="" textlink="">
            <xdr:nvSpPr>
              <xdr:cNvPr id="84994" name="Check Box 2" hidden="1">
                <a:extLst>
                  <a:ext uri="{63B3BB69-23CF-44E3-9099-C40C66FF867C}">
                    <a14:compatExt spid="_x0000_s84994"/>
                  </a:ext>
                  <a:ext uri="{FF2B5EF4-FFF2-40B4-BE49-F238E27FC236}">
                    <a16:creationId xmlns:a16="http://schemas.microsoft.com/office/drawing/2014/main" id="{00000000-0008-0000-0500-0000024C0100}"/>
                  </a:ext>
                </a:extLst>
              </xdr:cNvPr>
              <xdr:cNvSpPr/>
            </xdr:nvSpPr>
            <xdr:spPr bwMode="auto">
              <a:xfrm>
                <a:off x="428" y="3862"/>
                <a:ext cx="199" cy="22"/>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Sub-Contractor</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377</xdr:row>
          <xdr:rowOff>38100</xdr:rowOff>
        </xdr:from>
        <xdr:to>
          <xdr:col>7</xdr:col>
          <xdr:colOff>0</xdr:colOff>
          <xdr:row>379</xdr:row>
          <xdr:rowOff>66675</xdr:rowOff>
        </xdr:to>
        <xdr:grpSp>
          <xdr:nvGrpSpPr>
            <xdr:cNvPr id="192318" name="Group 202">
              <a:extLst>
                <a:ext uri="{FF2B5EF4-FFF2-40B4-BE49-F238E27FC236}">
                  <a16:creationId xmlns:a16="http://schemas.microsoft.com/office/drawing/2014/main" id="{00000000-0008-0000-0500-00003EEF0200}"/>
                </a:ext>
              </a:extLst>
            </xdr:cNvPr>
            <xdr:cNvGrpSpPr>
              <a:grpSpLocks/>
            </xdr:cNvGrpSpPr>
          </xdr:nvGrpSpPr>
          <xdr:grpSpPr bwMode="auto">
            <a:xfrm>
              <a:off x="4391025" y="37766625"/>
              <a:ext cx="2514600" cy="0"/>
              <a:chOff x="424" y="0"/>
              <a:chExt cx="6905264" cy="37766625"/>
            </a:xfrm>
          </xdr:grpSpPr>
          <xdr:sp macro="" textlink="">
            <xdr:nvSpPr>
              <xdr:cNvPr id="85005" name="Check Box 13" hidden="1">
                <a:extLst>
                  <a:ext uri="{63B3BB69-23CF-44E3-9099-C40C66FF867C}">
                    <a14:compatExt spid="_x0000_s85005"/>
                  </a:ext>
                  <a:ext uri="{FF2B5EF4-FFF2-40B4-BE49-F238E27FC236}">
                    <a16:creationId xmlns:a16="http://schemas.microsoft.com/office/drawing/2014/main" id="{00000000-0008-0000-0500-00000D4C0100}"/>
                  </a:ext>
                </a:extLst>
              </xdr:cNvPr>
              <xdr:cNvSpPr/>
            </xdr:nvSpPr>
            <xdr:spPr bwMode="auto">
              <a:xfrm>
                <a:off x="6905491" y="37766625"/>
                <a:ext cx="195"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Prime Contractor</a:t>
                </a:r>
              </a:p>
            </xdr:txBody>
          </xdr:sp>
          <xdr:sp macro="" textlink="">
            <xdr:nvSpPr>
              <xdr:cNvPr id="85006" name="Check Box 14" hidden="1">
                <a:extLst>
                  <a:ext uri="{63B3BB69-23CF-44E3-9099-C40C66FF867C}">
                    <a14:compatExt spid="_x0000_s85006"/>
                  </a:ext>
                  <a:ext uri="{FF2B5EF4-FFF2-40B4-BE49-F238E27FC236}">
                    <a16:creationId xmlns:a16="http://schemas.microsoft.com/office/drawing/2014/main" id="{00000000-0008-0000-0500-00000E4C0100}"/>
                  </a:ext>
                </a:extLst>
              </xdr:cNvPr>
              <xdr:cNvSpPr/>
            </xdr:nvSpPr>
            <xdr:spPr bwMode="auto">
              <a:xfrm>
                <a:off x="6905490" y="37766625"/>
                <a:ext cx="198"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Sub-Contractor</a:t>
                </a:r>
              </a:p>
            </xdr:txBody>
          </xdr:sp>
          <xdr:sp macro="" textlink="">
            <xdr:nvSpPr>
              <xdr:cNvPr id="85007" name="Check Box 15" hidden="1">
                <a:extLst>
                  <a:ext uri="{63B3BB69-23CF-44E3-9099-C40C66FF867C}">
                    <a14:compatExt spid="_x0000_s85007"/>
                  </a:ext>
                  <a:ext uri="{FF2B5EF4-FFF2-40B4-BE49-F238E27FC236}">
                    <a16:creationId xmlns:a16="http://schemas.microsoft.com/office/drawing/2014/main" id="{00000000-0008-0000-0500-00000F4C0100}"/>
                  </a:ext>
                </a:extLst>
              </xdr:cNvPr>
              <xdr:cNvSpPr/>
            </xdr:nvSpPr>
            <xdr:spPr bwMode="auto">
              <a:xfrm>
                <a:off x="424" y="0"/>
                <a:ext cx="206"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Partner of JV</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377</xdr:row>
          <xdr:rowOff>28575</xdr:rowOff>
        </xdr:from>
        <xdr:to>
          <xdr:col>9</xdr:col>
          <xdr:colOff>0</xdr:colOff>
          <xdr:row>379</xdr:row>
          <xdr:rowOff>57150</xdr:rowOff>
        </xdr:to>
        <xdr:grpSp>
          <xdr:nvGrpSpPr>
            <xdr:cNvPr id="192319" name="Group 202">
              <a:extLst>
                <a:ext uri="{FF2B5EF4-FFF2-40B4-BE49-F238E27FC236}">
                  <a16:creationId xmlns:a16="http://schemas.microsoft.com/office/drawing/2014/main" id="{00000000-0008-0000-0500-00003FEF0200}"/>
                </a:ext>
              </a:extLst>
            </xdr:cNvPr>
            <xdr:cNvGrpSpPr>
              <a:grpSpLocks/>
            </xdr:cNvGrpSpPr>
          </xdr:nvGrpSpPr>
          <xdr:grpSpPr bwMode="auto">
            <a:xfrm>
              <a:off x="7010400" y="37766625"/>
              <a:ext cx="1924050" cy="0"/>
              <a:chOff x="417" y="0"/>
              <a:chExt cx="8934112" cy="37766625"/>
            </a:xfrm>
          </xdr:grpSpPr>
          <xdr:sp macro="" textlink="">
            <xdr:nvSpPr>
              <xdr:cNvPr id="85008" name="Check Box 16" hidden="1">
                <a:extLst>
                  <a:ext uri="{63B3BB69-23CF-44E3-9099-C40C66FF867C}">
                    <a14:compatExt spid="_x0000_s85008"/>
                  </a:ext>
                  <a:ext uri="{FF2B5EF4-FFF2-40B4-BE49-F238E27FC236}">
                    <a16:creationId xmlns:a16="http://schemas.microsoft.com/office/drawing/2014/main" id="{00000000-0008-0000-0500-0000104C0100}"/>
                  </a:ext>
                </a:extLst>
              </xdr:cNvPr>
              <xdr:cNvSpPr/>
            </xdr:nvSpPr>
            <xdr:spPr bwMode="auto">
              <a:xfrm>
                <a:off x="8934330" y="37766625"/>
                <a:ext cx="195"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Prime Contractor</a:t>
                </a:r>
              </a:p>
            </xdr:txBody>
          </xdr:sp>
          <xdr:sp macro="" textlink="">
            <xdr:nvSpPr>
              <xdr:cNvPr id="85009" name="Check Box 17" hidden="1">
                <a:extLst>
                  <a:ext uri="{63B3BB69-23CF-44E3-9099-C40C66FF867C}">
                    <a14:compatExt spid="_x0000_s85009"/>
                  </a:ext>
                  <a:ext uri="{FF2B5EF4-FFF2-40B4-BE49-F238E27FC236}">
                    <a16:creationId xmlns:a16="http://schemas.microsoft.com/office/drawing/2014/main" id="{00000000-0008-0000-0500-0000114C0100}"/>
                  </a:ext>
                </a:extLst>
              </xdr:cNvPr>
              <xdr:cNvSpPr/>
            </xdr:nvSpPr>
            <xdr:spPr bwMode="auto">
              <a:xfrm>
                <a:off x="8934329" y="37766625"/>
                <a:ext cx="200"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Sub-Contractor</a:t>
                </a:r>
              </a:p>
            </xdr:txBody>
          </xdr:sp>
          <xdr:sp macro="" textlink="">
            <xdr:nvSpPr>
              <xdr:cNvPr id="85010" name="Check Box 18" hidden="1">
                <a:extLst>
                  <a:ext uri="{63B3BB69-23CF-44E3-9099-C40C66FF867C}">
                    <a14:compatExt spid="_x0000_s85010"/>
                  </a:ext>
                  <a:ext uri="{FF2B5EF4-FFF2-40B4-BE49-F238E27FC236}">
                    <a16:creationId xmlns:a16="http://schemas.microsoft.com/office/drawing/2014/main" id="{00000000-0008-0000-0500-0000124C0100}"/>
                  </a:ext>
                </a:extLst>
              </xdr:cNvPr>
              <xdr:cNvSpPr/>
            </xdr:nvSpPr>
            <xdr:spPr bwMode="auto">
              <a:xfrm>
                <a:off x="417" y="0"/>
                <a:ext cx="205"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Partner of JV</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114300</xdr:colOff>
          <xdr:row>435</xdr:row>
          <xdr:rowOff>38100</xdr:rowOff>
        </xdr:from>
        <xdr:to>
          <xdr:col>7</xdr:col>
          <xdr:colOff>0</xdr:colOff>
          <xdr:row>436</xdr:row>
          <xdr:rowOff>0</xdr:rowOff>
        </xdr:to>
        <xdr:grpSp>
          <xdr:nvGrpSpPr>
            <xdr:cNvPr id="192320" name="Group 989">
              <a:extLst>
                <a:ext uri="{FF2B5EF4-FFF2-40B4-BE49-F238E27FC236}">
                  <a16:creationId xmlns:a16="http://schemas.microsoft.com/office/drawing/2014/main" id="{00000000-0008-0000-0500-000040EF0200}"/>
                </a:ext>
              </a:extLst>
            </xdr:cNvPr>
            <xdr:cNvGrpSpPr>
              <a:grpSpLocks/>
            </xdr:cNvGrpSpPr>
          </xdr:nvGrpSpPr>
          <xdr:grpSpPr bwMode="auto">
            <a:xfrm>
              <a:off x="4448175" y="37766625"/>
              <a:ext cx="2457450" cy="0"/>
              <a:chOff x="630" y="0"/>
              <a:chExt cx="5475370" cy="0"/>
            </a:xfrm>
          </xdr:grpSpPr>
          <xdr:sp macro="" textlink="">
            <xdr:nvSpPr>
              <xdr:cNvPr id="85013" name="Check Box 21" hidden="1">
                <a:extLst>
                  <a:ext uri="{63B3BB69-23CF-44E3-9099-C40C66FF867C}">
                    <a14:compatExt spid="_x0000_s85013"/>
                  </a:ext>
                  <a:ext uri="{FF2B5EF4-FFF2-40B4-BE49-F238E27FC236}">
                    <a16:creationId xmlns:a16="http://schemas.microsoft.com/office/drawing/2014/main" id="{00000000-0008-0000-0500-0000154C0100}"/>
                  </a:ext>
                </a:extLst>
              </xdr:cNvPr>
              <xdr:cNvSpPr/>
            </xdr:nvSpPr>
            <xdr:spPr bwMode="auto">
              <a:xfrm>
                <a:off x="5475757" y="0"/>
                <a:ext cx="243"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Yes</a:t>
                </a:r>
              </a:p>
            </xdr:txBody>
          </xdr:sp>
          <xdr:sp macro="" textlink="">
            <xdr:nvSpPr>
              <xdr:cNvPr id="85014" name="Check Box 22" hidden="1">
                <a:extLst>
                  <a:ext uri="{63B3BB69-23CF-44E3-9099-C40C66FF867C}">
                    <a14:compatExt spid="_x0000_s85014"/>
                  </a:ext>
                  <a:ext uri="{FF2B5EF4-FFF2-40B4-BE49-F238E27FC236}">
                    <a16:creationId xmlns:a16="http://schemas.microsoft.com/office/drawing/2014/main" id="{00000000-0008-0000-0500-0000164C0100}"/>
                  </a:ext>
                </a:extLst>
              </xdr:cNvPr>
              <xdr:cNvSpPr/>
            </xdr:nvSpPr>
            <xdr:spPr bwMode="auto">
              <a:xfrm>
                <a:off x="630" y="0"/>
                <a:ext cx="254"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435</xdr:row>
          <xdr:rowOff>38100</xdr:rowOff>
        </xdr:from>
        <xdr:to>
          <xdr:col>9</xdr:col>
          <xdr:colOff>0</xdr:colOff>
          <xdr:row>436</xdr:row>
          <xdr:rowOff>0</xdr:rowOff>
        </xdr:to>
        <xdr:grpSp>
          <xdr:nvGrpSpPr>
            <xdr:cNvPr id="192321" name="Group 992">
              <a:extLst>
                <a:ext uri="{FF2B5EF4-FFF2-40B4-BE49-F238E27FC236}">
                  <a16:creationId xmlns:a16="http://schemas.microsoft.com/office/drawing/2014/main" id="{00000000-0008-0000-0500-000041EF0200}"/>
                </a:ext>
              </a:extLst>
            </xdr:cNvPr>
            <xdr:cNvGrpSpPr>
              <a:grpSpLocks/>
            </xdr:cNvGrpSpPr>
          </xdr:nvGrpSpPr>
          <xdr:grpSpPr bwMode="auto">
            <a:xfrm>
              <a:off x="7010400" y="37766625"/>
              <a:ext cx="1924050" cy="0"/>
              <a:chOff x="568" y="0"/>
              <a:chExt cx="7757282" cy="0"/>
            </a:xfrm>
          </xdr:grpSpPr>
          <xdr:sp macro="" textlink="">
            <xdr:nvSpPr>
              <xdr:cNvPr id="85015" name="Check Box 23" hidden="1">
                <a:extLst>
                  <a:ext uri="{63B3BB69-23CF-44E3-9099-C40C66FF867C}">
                    <a14:compatExt spid="_x0000_s85015"/>
                  </a:ext>
                  <a:ext uri="{FF2B5EF4-FFF2-40B4-BE49-F238E27FC236}">
                    <a16:creationId xmlns:a16="http://schemas.microsoft.com/office/drawing/2014/main" id="{00000000-0008-0000-0500-0000174C0100}"/>
                  </a:ext>
                </a:extLst>
              </xdr:cNvPr>
              <xdr:cNvSpPr/>
            </xdr:nvSpPr>
            <xdr:spPr bwMode="auto">
              <a:xfrm>
                <a:off x="7757608" y="0"/>
                <a:ext cx="242"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Yes</a:t>
                </a:r>
              </a:p>
            </xdr:txBody>
          </xdr:sp>
          <xdr:sp macro="" textlink="">
            <xdr:nvSpPr>
              <xdr:cNvPr id="85016" name="Check Box 24" hidden="1">
                <a:extLst>
                  <a:ext uri="{63B3BB69-23CF-44E3-9099-C40C66FF867C}">
                    <a14:compatExt spid="_x0000_s85016"/>
                  </a:ext>
                  <a:ext uri="{FF2B5EF4-FFF2-40B4-BE49-F238E27FC236}">
                    <a16:creationId xmlns:a16="http://schemas.microsoft.com/office/drawing/2014/main" id="{00000000-0008-0000-0500-0000184C0100}"/>
                  </a:ext>
                </a:extLst>
              </xdr:cNvPr>
              <xdr:cNvSpPr/>
            </xdr:nvSpPr>
            <xdr:spPr bwMode="auto">
              <a:xfrm>
                <a:off x="568" y="0"/>
                <a:ext cx="254"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114300</xdr:colOff>
          <xdr:row>436</xdr:row>
          <xdr:rowOff>38100</xdr:rowOff>
        </xdr:from>
        <xdr:to>
          <xdr:col>7</xdr:col>
          <xdr:colOff>0</xdr:colOff>
          <xdr:row>437</xdr:row>
          <xdr:rowOff>0</xdr:rowOff>
        </xdr:to>
        <xdr:grpSp>
          <xdr:nvGrpSpPr>
            <xdr:cNvPr id="192322" name="Group 995">
              <a:extLst>
                <a:ext uri="{FF2B5EF4-FFF2-40B4-BE49-F238E27FC236}">
                  <a16:creationId xmlns:a16="http://schemas.microsoft.com/office/drawing/2014/main" id="{00000000-0008-0000-0500-000042EF0200}"/>
                </a:ext>
              </a:extLst>
            </xdr:cNvPr>
            <xdr:cNvGrpSpPr>
              <a:grpSpLocks/>
            </xdr:cNvGrpSpPr>
          </xdr:nvGrpSpPr>
          <xdr:grpSpPr bwMode="auto">
            <a:xfrm>
              <a:off x="4448175" y="37766625"/>
              <a:ext cx="2457450" cy="0"/>
              <a:chOff x="630" y="0"/>
              <a:chExt cx="5475370" cy="0"/>
            </a:xfrm>
          </xdr:grpSpPr>
          <xdr:sp macro="" textlink="">
            <xdr:nvSpPr>
              <xdr:cNvPr id="85017" name="Check Box 25" hidden="1">
                <a:extLst>
                  <a:ext uri="{63B3BB69-23CF-44E3-9099-C40C66FF867C}">
                    <a14:compatExt spid="_x0000_s85017"/>
                  </a:ext>
                  <a:ext uri="{FF2B5EF4-FFF2-40B4-BE49-F238E27FC236}">
                    <a16:creationId xmlns:a16="http://schemas.microsoft.com/office/drawing/2014/main" id="{00000000-0008-0000-0500-0000194C0100}"/>
                  </a:ext>
                </a:extLst>
              </xdr:cNvPr>
              <xdr:cNvSpPr/>
            </xdr:nvSpPr>
            <xdr:spPr bwMode="auto">
              <a:xfrm>
                <a:off x="5475757" y="0"/>
                <a:ext cx="243"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Yes</a:t>
                </a:r>
              </a:p>
            </xdr:txBody>
          </xdr:sp>
          <xdr:sp macro="" textlink="">
            <xdr:nvSpPr>
              <xdr:cNvPr id="85018" name="Check Box 26" hidden="1">
                <a:extLst>
                  <a:ext uri="{63B3BB69-23CF-44E3-9099-C40C66FF867C}">
                    <a14:compatExt spid="_x0000_s85018"/>
                  </a:ext>
                  <a:ext uri="{FF2B5EF4-FFF2-40B4-BE49-F238E27FC236}">
                    <a16:creationId xmlns:a16="http://schemas.microsoft.com/office/drawing/2014/main" id="{00000000-0008-0000-0500-00001A4C0100}"/>
                  </a:ext>
                </a:extLst>
              </xdr:cNvPr>
              <xdr:cNvSpPr/>
            </xdr:nvSpPr>
            <xdr:spPr bwMode="auto">
              <a:xfrm>
                <a:off x="630" y="0"/>
                <a:ext cx="254"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436</xdr:row>
          <xdr:rowOff>38100</xdr:rowOff>
        </xdr:from>
        <xdr:to>
          <xdr:col>9</xdr:col>
          <xdr:colOff>0</xdr:colOff>
          <xdr:row>437</xdr:row>
          <xdr:rowOff>0</xdr:rowOff>
        </xdr:to>
        <xdr:grpSp>
          <xdr:nvGrpSpPr>
            <xdr:cNvPr id="192323" name="Group 998">
              <a:extLst>
                <a:ext uri="{FF2B5EF4-FFF2-40B4-BE49-F238E27FC236}">
                  <a16:creationId xmlns:a16="http://schemas.microsoft.com/office/drawing/2014/main" id="{00000000-0008-0000-0500-000043EF0200}"/>
                </a:ext>
              </a:extLst>
            </xdr:cNvPr>
            <xdr:cNvGrpSpPr>
              <a:grpSpLocks/>
            </xdr:cNvGrpSpPr>
          </xdr:nvGrpSpPr>
          <xdr:grpSpPr bwMode="auto">
            <a:xfrm>
              <a:off x="7010400" y="37766625"/>
              <a:ext cx="1924050" cy="0"/>
              <a:chOff x="568" y="0"/>
              <a:chExt cx="7757282" cy="0"/>
            </a:xfrm>
          </xdr:grpSpPr>
          <xdr:sp macro="" textlink="">
            <xdr:nvSpPr>
              <xdr:cNvPr id="85019" name="Check Box 27" hidden="1">
                <a:extLst>
                  <a:ext uri="{63B3BB69-23CF-44E3-9099-C40C66FF867C}">
                    <a14:compatExt spid="_x0000_s85019"/>
                  </a:ext>
                  <a:ext uri="{FF2B5EF4-FFF2-40B4-BE49-F238E27FC236}">
                    <a16:creationId xmlns:a16="http://schemas.microsoft.com/office/drawing/2014/main" id="{00000000-0008-0000-0500-00001B4C0100}"/>
                  </a:ext>
                </a:extLst>
              </xdr:cNvPr>
              <xdr:cNvSpPr/>
            </xdr:nvSpPr>
            <xdr:spPr bwMode="auto">
              <a:xfrm>
                <a:off x="7757608" y="0"/>
                <a:ext cx="242"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Yes</a:t>
                </a:r>
              </a:p>
            </xdr:txBody>
          </xdr:sp>
          <xdr:sp macro="" textlink="">
            <xdr:nvSpPr>
              <xdr:cNvPr id="85020" name="Check Box 28" hidden="1">
                <a:extLst>
                  <a:ext uri="{63B3BB69-23CF-44E3-9099-C40C66FF867C}">
                    <a14:compatExt spid="_x0000_s85020"/>
                  </a:ext>
                  <a:ext uri="{FF2B5EF4-FFF2-40B4-BE49-F238E27FC236}">
                    <a16:creationId xmlns:a16="http://schemas.microsoft.com/office/drawing/2014/main" id="{00000000-0008-0000-0500-00001C4C0100}"/>
                  </a:ext>
                </a:extLst>
              </xdr:cNvPr>
              <xdr:cNvSpPr/>
            </xdr:nvSpPr>
            <xdr:spPr bwMode="auto">
              <a:xfrm>
                <a:off x="568" y="0"/>
                <a:ext cx="254"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419</xdr:row>
          <xdr:rowOff>38100</xdr:rowOff>
        </xdr:from>
        <xdr:to>
          <xdr:col>7</xdr:col>
          <xdr:colOff>0</xdr:colOff>
          <xdr:row>421</xdr:row>
          <xdr:rowOff>66675</xdr:rowOff>
        </xdr:to>
        <xdr:grpSp>
          <xdr:nvGrpSpPr>
            <xdr:cNvPr id="192324" name="Group 202">
              <a:extLst>
                <a:ext uri="{FF2B5EF4-FFF2-40B4-BE49-F238E27FC236}">
                  <a16:creationId xmlns:a16="http://schemas.microsoft.com/office/drawing/2014/main" id="{00000000-0008-0000-0500-000044EF0200}"/>
                </a:ext>
              </a:extLst>
            </xdr:cNvPr>
            <xdr:cNvGrpSpPr>
              <a:grpSpLocks/>
            </xdr:cNvGrpSpPr>
          </xdr:nvGrpSpPr>
          <xdr:grpSpPr bwMode="auto">
            <a:xfrm>
              <a:off x="4391025" y="37766625"/>
              <a:ext cx="2514600" cy="0"/>
              <a:chOff x="424" y="0"/>
              <a:chExt cx="6905264" cy="37766625"/>
            </a:xfrm>
          </xdr:grpSpPr>
          <xdr:sp macro="" textlink="">
            <xdr:nvSpPr>
              <xdr:cNvPr id="85023" name="Check Box 31" hidden="1">
                <a:extLst>
                  <a:ext uri="{63B3BB69-23CF-44E3-9099-C40C66FF867C}">
                    <a14:compatExt spid="_x0000_s85023"/>
                  </a:ext>
                  <a:ext uri="{FF2B5EF4-FFF2-40B4-BE49-F238E27FC236}">
                    <a16:creationId xmlns:a16="http://schemas.microsoft.com/office/drawing/2014/main" id="{00000000-0008-0000-0500-00001F4C0100}"/>
                  </a:ext>
                </a:extLst>
              </xdr:cNvPr>
              <xdr:cNvSpPr/>
            </xdr:nvSpPr>
            <xdr:spPr bwMode="auto">
              <a:xfrm>
                <a:off x="6905491" y="37766625"/>
                <a:ext cx="195"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Prime Contractor</a:t>
                </a:r>
              </a:p>
            </xdr:txBody>
          </xdr:sp>
          <xdr:sp macro="" textlink="">
            <xdr:nvSpPr>
              <xdr:cNvPr id="85024" name="Check Box 32" hidden="1">
                <a:extLst>
                  <a:ext uri="{63B3BB69-23CF-44E3-9099-C40C66FF867C}">
                    <a14:compatExt spid="_x0000_s85024"/>
                  </a:ext>
                  <a:ext uri="{FF2B5EF4-FFF2-40B4-BE49-F238E27FC236}">
                    <a16:creationId xmlns:a16="http://schemas.microsoft.com/office/drawing/2014/main" id="{00000000-0008-0000-0500-0000204C0100}"/>
                  </a:ext>
                </a:extLst>
              </xdr:cNvPr>
              <xdr:cNvSpPr/>
            </xdr:nvSpPr>
            <xdr:spPr bwMode="auto">
              <a:xfrm>
                <a:off x="6905490" y="37766625"/>
                <a:ext cx="198"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Sub-Contractor</a:t>
                </a:r>
              </a:p>
            </xdr:txBody>
          </xdr:sp>
          <xdr:sp macro="" textlink="">
            <xdr:nvSpPr>
              <xdr:cNvPr id="85025" name="Check Box 33" hidden="1">
                <a:extLst>
                  <a:ext uri="{63B3BB69-23CF-44E3-9099-C40C66FF867C}">
                    <a14:compatExt spid="_x0000_s85025"/>
                  </a:ext>
                  <a:ext uri="{FF2B5EF4-FFF2-40B4-BE49-F238E27FC236}">
                    <a16:creationId xmlns:a16="http://schemas.microsoft.com/office/drawing/2014/main" id="{00000000-0008-0000-0500-0000214C0100}"/>
                  </a:ext>
                </a:extLst>
              </xdr:cNvPr>
              <xdr:cNvSpPr/>
            </xdr:nvSpPr>
            <xdr:spPr bwMode="auto">
              <a:xfrm>
                <a:off x="424" y="0"/>
                <a:ext cx="206"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Partner of JV</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419</xdr:row>
          <xdr:rowOff>28575</xdr:rowOff>
        </xdr:from>
        <xdr:to>
          <xdr:col>9</xdr:col>
          <xdr:colOff>0</xdr:colOff>
          <xdr:row>421</xdr:row>
          <xdr:rowOff>57150</xdr:rowOff>
        </xdr:to>
        <xdr:grpSp>
          <xdr:nvGrpSpPr>
            <xdr:cNvPr id="192325" name="Group 202">
              <a:extLst>
                <a:ext uri="{FF2B5EF4-FFF2-40B4-BE49-F238E27FC236}">
                  <a16:creationId xmlns:a16="http://schemas.microsoft.com/office/drawing/2014/main" id="{00000000-0008-0000-0500-000045EF0200}"/>
                </a:ext>
              </a:extLst>
            </xdr:cNvPr>
            <xdr:cNvGrpSpPr>
              <a:grpSpLocks/>
            </xdr:cNvGrpSpPr>
          </xdr:nvGrpSpPr>
          <xdr:grpSpPr bwMode="auto">
            <a:xfrm>
              <a:off x="7010400" y="37766625"/>
              <a:ext cx="1924050" cy="0"/>
              <a:chOff x="417" y="0"/>
              <a:chExt cx="8934112" cy="37766625"/>
            </a:xfrm>
          </xdr:grpSpPr>
          <xdr:sp macro="" textlink="">
            <xdr:nvSpPr>
              <xdr:cNvPr id="85026" name="Check Box 34" hidden="1">
                <a:extLst>
                  <a:ext uri="{63B3BB69-23CF-44E3-9099-C40C66FF867C}">
                    <a14:compatExt spid="_x0000_s85026"/>
                  </a:ext>
                  <a:ext uri="{FF2B5EF4-FFF2-40B4-BE49-F238E27FC236}">
                    <a16:creationId xmlns:a16="http://schemas.microsoft.com/office/drawing/2014/main" id="{00000000-0008-0000-0500-0000224C0100}"/>
                  </a:ext>
                </a:extLst>
              </xdr:cNvPr>
              <xdr:cNvSpPr/>
            </xdr:nvSpPr>
            <xdr:spPr bwMode="auto">
              <a:xfrm>
                <a:off x="8934330" y="37766625"/>
                <a:ext cx="195"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Prime Contractor</a:t>
                </a:r>
              </a:p>
            </xdr:txBody>
          </xdr:sp>
          <xdr:sp macro="" textlink="">
            <xdr:nvSpPr>
              <xdr:cNvPr id="85027" name="Check Box 35" hidden="1">
                <a:extLst>
                  <a:ext uri="{63B3BB69-23CF-44E3-9099-C40C66FF867C}">
                    <a14:compatExt spid="_x0000_s85027"/>
                  </a:ext>
                  <a:ext uri="{FF2B5EF4-FFF2-40B4-BE49-F238E27FC236}">
                    <a16:creationId xmlns:a16="http://schemas.microsoft.com/office/drawing/2014/main" id="{00000000-0008-0000-0500-0000234C0100}"/>
                  </a:ext>
                </a:extLst>
              </xdr:cNvPr>
              <xdr:cNvSpPr/>
            </xdr:nvSpPr>
            <xdr:spPr bwMode="auto">
              <a:xfrm>
                <a:off x="8934329" y="37766625"/>
                <a:ext cx="200"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Sub-Contractor</a:t>
                </a:r>
              </a:p>
            </xdr:txBody>
          </xdr:sp>
          <xdr:sp macro="" textlink="">
            <xdr:nvSpPr>
              <xdr:cNvPr id="85028" name="Check Box 36" hidden="1">
                <a:extLst>
                  <a:ext uri="{63B3BB69-23CF-44E3-9099-C40C66FF867C}">
                    <a14:compatExt spid="_x0000_s85028"/>
                  </a:ext>
                  <a:ext uri="{FF2B5EF4-FFF2-40B4-BE49-F238E27FC236}">
                    <a16:creationId xmlns:a16="http://schemas.microsoft.com/office/drawing/2014/main" id="{00000000-0008-0000-0500-0000244C0100}"/>
                  </a:ext>
                </a:extLst>
              </xdr:cNvPr>
              <xdr:cNvSpPr/>
            </xdr:nvSpPr>
            <xdr:spPr bwMode="auto">
              <a:xfrm>
                <a:off x="417" y="0"/>
                <a:ext cx="205"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Partner of JV</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246</xdr:row>
          <xdr:rowOff>0</xdr:rowOff>
        </xdr:from>
        <xdr:to>
          <xdr:col>6</xdr:col>
          <xdr:colOff>923925</xdr:colOff>
          <xdr:row>246</xdr:row>
          <xdr:rowOff>0</xdr:rowOff>
        </xdr:to>
        <xdr:sp macro="" textlink="">
          <xdr:nvSpPr>
            <xdr:cNvPr id="85029" name="Check Box 37" hidden="1">
              <a:extLst>
                <a:ext uri="{63B3BB69-23CF-44E3-9099-C40C66FF867C}">
                  <a14:compatExt spid="_x0000_s85029"/>
                </a:ext>
                <a:ext uri="{FF2B5EF4-FFF2-40B4-BE49-F238E27FC236}">
                  <a16:creationId xmlns:a16="http://schemas.microsoft.com/office/drawing/2014/main" id="{00000000-0008-0000-0500-0000254C0100}"/>
                </a:ext>
              </a:extLst>
            </xdr:cNvPr>
            <xdr:cNvSpPr/>
          </xdr:nvSpPr>
          <xdr:spPr bwMode="auto">
            <a:xfrm>
              <a:off x="0" y="0"/>
              <a:ext cx="0"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Supplied</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85725</xdr:colOff>
          <xdr:row>246</xdr:row>
          <xdr:rowOff>0</xdr:rowOff>
        </xdr:from>
        <xdr:to>
          <xdr:col>8</xdr:col>
          <xdr:colOff>1019175</xdr:colOff>
          <xdr:row>246</xdr:row>
          <xdr:rowOff>0</xdr:rowOff>
        </xdr:to>
        <xdr:sp macro="" textlink="">
          <xdr:nvSpPr>
            <xdr:cNvPr id="85030" name="Check Box 38" hidden="1">
              <a:extLst>
                <a:ext uri="{63B3BB69-23CF-44E3-9099-C40C66FF867C}">
                  <a14:compatExt spid="_x0000_s85030"/>
                </a:ext>
                <a:ext uri="{FF2B5EF4-FFF2-40B4-BE49-F238E27FC236}">
                  <a16:creationId xmlns:a16="http://schemas.microsoft.com/office/drawing/2014/main" id="{00000000-0008-0000-0500-0000264C0100}"/>
                </a:ext>
              </a:extLst>
            </xdr:cNvPr>
            <xdr:cNvSpPr/>
          </xdr:nvSpPr>
          <xdr:spPr bwMode="auto">
            <a:xfrm>
              <a:off x="0" y="0"/>
              <a:ext cx="0"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Supplied</a:t>
              </a:r>
            </a:p>
          </xdr:txBody>
        </xdr:sp>
        <xdr:clientData/>
      </xdr:twoCellAnchor>
    </mc:Choice>
    <mc:Fallback/>
  </mc:AlternateContent>
  <xdr:twoCellAnchor>
    <xdr:from>
      <xdr:col>9</xdr:col>
      <xdr:colOff>266700</xdr:colOff>
      <xdr:row>0</xdr:row>
      <xdr:rowOff>123825</xdr:rowOff>
    </xdr:from>
    <xdr:to>
      <xdr:col>11</xdr:col>
      <xdr:colOff>19050</xdr:colOff>
      <xdr:row>2</xdr:row>
      <xdr:rowOff>447675</xdr:rowOff>
    </xdr:to>
    <xdr:grpSp>
      <xdr:nvGrpSpPr>
        <xdr:cNvPr id="192326" name="Group 1">
          <a:hlinkClick xmlns:r="http://schemas.openxmlformats.org/officeDocument/2006/relationships" r:id="rId1" tooltip="Click for Next Attachment"/>
          <a:extLst>
            <a:ext uri="{FF2B5EF4-FFF2-40B4-BE49-F238E27FC236}">
              <a16:creationId xmlns:a16="http://schemas.microsoft.com/office/drawing/2014/main" id="{00000000-0008-0000-0500-000046EF0200}"/>
            </a:ext>
          </a:extLst>
        </xdr:cNvPr>
        <xdr:cNvGrpSpPr>
          <a:grpSpLocks/>
        </xdr:cNvGrpSpPr>
      </xdr:nvGrpSpPr>
      <xdr:grpSpPr bwMode="auto">
        <a:xfrm>
          <a:off x="8834273" y="120396"/>
          <a:ext cx="1261204" cy="818033"/>
          <a:chOff x="738" y="5"/>
          <a:chExt cx="116" cy="73"/>
        </a:xfrm>
      </xdr:grpSpPr>
      <xdr:sp macro="" textlink="">
        <xdr:nvSpPr>
          <xdr:cNvPr id="192327" name="AutoShape 2">
            <a:extLst>
              <a:ext uri="{FF2B5EF4-FFF2-40B4-BE49-F238E27FC236}">
                <a16:creationId xmlns:a16="http://schemas.microsoft.com/office/drawing/2014/main" id="{00000000-0008-0000-0500-000047EF02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1" name="Text Box 3">
            <a:hlinkClick xmlns:r="http://schemas.openxmlformats.org/officeDocument/2006/relationships" r:id="rId2"/>
            <a:extLst>
              <a:ext uri="{FF2B5EF4-FFF2-40B4-BE49-F238E27FC236}">
                <a16:creationId xmlns:a16="http://schemas.microsoft.com/office/drawing/2014/main" id="{00000000-0008-0000-0500-000029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438150</xdr:colOff>
      <xdr:row>0</xdr:row>
      <xdr:rowOff>38100</xdr:rowOff>
    </xdr:from>
    <xdr:to>
      <xdr:col>5</xdr:col>
      <xdr:colOff>1543050</xdr:colOff>
      <xdr:row>2</xdr:row>
      <xdr:rowOff>314325</xdr:rowOff>
    </xdr:to>
    <xdr:grpSp>
      <xdr:nvGrpSpPr>
        <xdr:cNvPr id="192719" name="Group 1">
          <a:hlinkClick xmlns:r="http://schemas.openxmlformats.org/officeDocument/2006/relationships" r:id="rId1" tooltip="Click for Next Attachment"/>
          <a:extLst>
            <a:ext uri="{FF2B5EF4-FFF2-40B4-BE49-F238E27FC236}">
              <a16:creationId xmlns:a16="http://schemas.microsoft.com/office/drawing/2014/main" id="{00000000-0008-0000-0600-0000CFF00200}"/>
            </a:ext>
          </a:extLst>
        </xdr:cNvPr>
        <xdr:cNvGrpSpPr>
          <a:grpSpLocks/>
        </xdr:cNvGrpSpPr>
      </xdr:nvGrpSpPr>
      <xdr:grpSpPr bwMode="auto">
        <a:xfrm>
          <a:off x="7909179" y="36576"/>
          <a:ext cx="1060704" cy="678942"/>
          <a:chOff x="738" y="5"/>
          <a:chExt cx="116" cy="73"/>
        </a:xfrm>
      </xdr:grpSpPr>
      <xdr:sp macro="" textlink="">
        <xdr:nvSpPr>
          <xdr:cNvPr id="192720" name="AutoShape 2">
            <a:extLst>
              <a:ext uri="{FF2B5EF4-FFF2-40B4-BE49-F238E27FC236}">
                <a16:creationId xmlns:a16="http://schemas.microsoft.com/office/drawing/2014/main" id="{00000000-0008-0000-0600-0000D0F002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6147" name="Text Box 3">
            <a:hlinkClick xmlns:r="http://schemas.openxmlformats.org/officeDocument/2006/relationships" r:id="rId1" tooltip="Click for Next Attachment"/>
            <a:extLst>
              <a:ext uri="{FF2B5EF4-FFF2-40B4-BE49-F238E27FC236}">
                <a16:creationId xmlns:a16="http://schemas.microsoft.com/office/drawing/2014/main" id="{00000000-0008-0000-0600-00000318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123825</xdr:colOff>
      <xdr:row>0</xdr:row>
      <xdr:rowOff>57150</xdr:rowOff>
    </xdr:from>
    <xdr:to>
      <xdr:col>7</xdr:col>
      <xdr:colOff>9525</xdr:colOff>
      <xdr:row>2</xdr:row>
      <xdr:rowOff>523875</xdr:rowOff>
    </xdr:to>
    <xdr:grpSp>
      <xdr:nvGrpSpPr>
        <xdr:cNvPr id="193743" name="Group 1">
          <a:hlinkClick xmlns:r="http://schemas.openxmlformats.org/officeDocument/2006/relationships" r:id="rId1" tooltip="Click for Next Attachment"/>
          <a:extLst>
            <a:ext uri="{FF2B5EF4-FFF2-40B4-BE49-F238E27FC236}">
              <a16:creationId xmlns:a16="http://schemas.microsoft.com/office/drawing/2014/main" id="{00000000-0008-0000-0700-0000CFF40200}"/>
            </a:ext>
          </a:extLst>
        </xdr:cNvPr>
        <xdr:cNvGrpSpPr>
          <a:grpSpLocks/>
        </xdr:cNvGrpSpPr>
      </xdr:nvGrpSpPr>
      <xdr:grpSpPr bwMode="auto">
        <a:xfrm>
          <a:off x="7020899" y="56388"/>
          <a:ext cx="1062058" cy="797729"/>
          <a:chOff x="738" y="5"/>
          <a:chExt cx="116" cy="73"/>
        </a:xfrm>
      </xdr:grpSpPr>
      <xdr:sp macro="" textlink="">
        <xdr:nvSpPr>
          <xdr:cNvPr id="193744" name="AutoShape 2">
            <a:extLst>
              <a:ext uri="{FF2B5EF4-FFF2-40B4-BE49-F238E27FC236}">
                <a16:creationId xmlns:a16="http://schemas.microsoft.com/office/drawing/2014/main" id="{00000000-0008-0000-0700-0000D0F402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7171" name="Text Box 3">
            <a:hlinkClick xmlns:r="http://schemas.openxmlformats.org/officeDocument/2006/relationships" r:id="rId2"/>
            <a:extLst>
              <a:ext uri="{FF2B5EF4-FFF2-40B4-BE49-F238E27FC236}">
                <a16:creationId xmlns:a16="http://schemas.microsoft.com/office/drawing/2014/main" id="{00000000-0008-0000-0700-0000031C0000}"/>
              </a:ext>
            </a:extLst>
          </xdr:cNvPr>
          <xdr:cNvSpPr txBox="1">
            <a:spLocks noChangeArrowheads="1"/>
          </xdr:cNvSpPr>
        </xdr:nvSpPr>
        <xdr:spPr bwMode="auto">
          <a:xfrm>
            <a:off x="753" y="23"/>
            <a:ext cx="98" cy="47"/>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95250</xdr:colOff>
      <xdr:row>0</xdr:row>
      <xdr:rowOff>47625</xdr:rowOff>
    </xdr:from>
    <xdr:to>
      <xdr:col>6</xdr:col>
      <xdr:colOff>590550</xdr:colOff>
      <xdr:row>2</xdr:row>
      <xdr:rowOff>333375</xdr:rowOff>
    </xdr:to>
    <xdr:grpSp>
      <xdr:nvGrpSpPr>
        <xdr:cNvPr id="194767" name="Group 1">
          <a:hlinkClick xmlns:r="http://schemas.openxmlformats.org/officeDocument/2006/relationships" r:id="rId1" tooltip="Click for Next Attachment"/>
          <a:extLst>
            <a:ext uri="{FF2B5EF4-FFF2-40B4-BE49-F238E27FC236}">
              <a16:creationId xmlns:a16="http://schemas.microsoft.com/office/drawing/2014/main" id="{00000000-0008-0000-0800-0000CFF80200}"/>
            </a:ext>
          </a:extLst>
        </xdr:cNvPr>
        <xdr:cNvGrpSpPr>
          <a:grpSpLocks/>
        </xdr:cNvGrpSpPr>
      </xdr:nvGrpSpPr>
      <xdr:grpSpPr bwMode="auto">
        <a:xfrm>
          <a:off x="7172325" y="47625"/>
          <a:ext cx="1104900" cy="704850"/>
          <a:chOff x="738" y="5"/>
          <a:chExt cx="116" cy="73"/>
        </a:xfrm>
      </xdr:grpSpPr>
      <xdr:sp macro="" textlink="">
        <xdr:nvSpPr>
          <xdr:cNvPr id="194768" name="AutoShape 2">
            <a:extLst>
              <a:ext uri="{FF2B5EF4-FFF2-40B4-BE49-F238E27FC236}">
                <a16:creationId xmlns:a16="http://schemas.microsoft.com/office/drawing/2014/main" id="{00000000-0008-0000-0800-0000D0F802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8195" name="Text Box 3">
            <a:extLst>
              <a:ext uri="{FF2B5EF4-FFF2-40B4-BE49-F238E27FC236}">
                <a16:creationId xmlns:a16="http://schemas.microsoft.com/office/drawing/2014/main" id="{00000000-0008-0000-0800-0000032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85725</xdr:colOff>
      <xdr:row>0</xdr:row>
      <xdr:rowOff>47625</xdr:rowOff>
    </xdr:from>
    <xdr:to>
      <xdr:col>6</xdr:col>
      <xdr:colOff>581025</xdr:colOff>
      <xdr:row>2</xdr:row>
      <xdr:rowOff>581025</xdr:rowOff>
    </xdr:to>
    <xdr:grpSp>
      <xdr:nvGrpSpPr>
        <xdr:cNvPr id="195860" name="Group 1">
          <a:hlinkClick xmlns:r="http://schemas.openxmlformats.org/officeDocument/2006/relationships" r:id="rId1" tooltip="Click for Next Attachment"/>
          <a:extLst>
            <a:ext uri="{FF2B5EF4-FFF2-40B4-BE49-F238E27FC236}">
              <a16:creationId xmlns:a16="http://schemas.microsoft.com/office/drawing/2014/main" id="{00000000-0008-0000-0900-000014FD0200}"/>
            </a:ext>
          </a:extLst>
        </xdr:cNvPr>
        <xdr:cNvGrpSpPr>
          <a:grpSpLocks/>
        </xdr:cNvGrpSpPr>
      </xdr:nvGrpSpPr>
      <xdr:grpSpPr bwMode="auto">
        <a:xfrm>
          <a:off x="7298105" y="47244"/>
          <a:ext cx="1060240" cy="824351"/>
          <a:chOff x="738" y="5"/>
          <a:chExt cx="116" cy="73"/>
        </a:xfrm>
      </xdr:grpSpPr>
      <xdr:sp macro="" textlink="">
        <xdr:nvSpPr>
          <xdr:cNvPr id="195862" name="AutoShape 2">
            <a:extLst>
              <a:ext uri="{FF2B5EF4-FFF2-40B4-BE49-F238E27FC236}">
                <a16:creationId xmlns:a16="http://schemas.microsoft.com/office/drawing/2014/main" id="{00000000-0008-0000-0900-000016FD02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9219" name="Text Box 3">
            <a:hlinkClick xmlns:r="http://schemas.openxmlformats.org/officeDocument/2006/relationships" r:id="rId2"/>
            <a:extLst>
              <a:ext uri="{FF2B5EF4-FFF2-40B4-BE49-F238E27FC236}">
                <a16:creationId xmlns:a16="http://schemas.microsoft.com/office/drawing/2014/main" id="{00000000-0008-0000-0900-00000324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3</xdr:col>
      <xdr:colOff>76200</xdr:colOff>
      <xdr:row>24</xdr:row>
      <xdr:rowOff>0</xdr:rowOff>
    </xdr:from>
    <xdr:to>
      <xdr:col>4</xdr:col>
      <xdr:colOff>899218</xdr:colOff>
      <xdr:row>25</xdr:row>
      <xdr:rowOff>0</xdr:rowOff>
    </xdr:to>
    <xdr:sp macro="" textlink="">
      <xdr:nvSpPr>
        <xdr:cNvPr id="9236" name="Text Box 20">
          <a:extLst>
            <a:ext uri="{FF2B5EF4-FFF2-40B4-BE49-F238E27FC236}">
              <a16:creationId xmlns:a16="http://schemas.microsoft.com/office/drawing/2014/main" id="{00000000-0008-0000-0900-000014240000}"/>
            </a:ext>
          </a:extLst>
        </xdr:cNvPr>
        <xdr:cNvSpPr txBox="1">
          <a:spLocks noChangeArrowheads="1"/>
        </xdr:cNvSpPr>
      </xdr:nvSpPr>
      <xdr:spPr bwMode="auto">
        <a:xfrm>
          <a:off x="4295775" y="5810250"/>
          <a:ext cx="2085975" cy="304800"/>
        </a:xfrm>
        <a:prstGeom prst="rect">
          <a:avLst/>
        </a:prstGeom>
        <a:noFill/>
        <a:ln w="9525">
          <a:noFill/>
          <a:miter lim="800000"/>
          <a:headEnd/>
          <a:tailEnd/>
        </a:ln>
      </xdr:spPr>
      <xdr:txBody>
        <a:bodyPr vertOverflow="clip" wrap="square" lIns="0" tIns="32004" rIns="27432" bIns="32004" anchor="ctr" upright="1"/>
        <a:lstStyle/>
        <a:p>
          <a:pPr algn="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914400</xdr:colOff>
          <xdr:row>23</xdr:row>
          <xdr:rowOff>257175</xdr:rowOff>
        </xdr:from>
        <xdr:to>
          <xdr:col>4</xdr:col>
          <xdr:colOff>1219200</xdr:colOff>
          <xdr:row>31</xdr:row>
          <xdr:rowOff>95250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9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RCHANA\Desktop\mjunction\32_First%20Envelope_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20back\C&amp;M%2008.02.2016\LOA\Work%20Orders\END%20MILE%20ER_NER\EMC%20OFC%20Pkg-F2%202016\Bid%20docs%20EMC%20Pkg-F2\Vol.%20III\09%20Attachments%20and%20Bid%20Forms%20Vol.I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refreshError="1"/>
      <sheetData sheetId="1" refreshError="1">
        <row r="6">
          <cell r="G6">
            <v>1</v>
          </cell>
        </row>
        <row r="8">
          <cell r="G8">
            <v>1</v>
          </cell>
        </row>
        <row r="10">
          <cell r="D10">
            <v>121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Names of Bidder"/>
      <sheetName val="Attach 3(JV)"/>
      <sheetName val="Attach 3(QR)"/>
      <sheetName val="Attach 3(QR details)"/>
      <sheetName val="Attach 4"/>
      <sheetName val="Attach 4 (A)"/>
      <sheetName val="Attach 4 (B)"/>
      <sheetName val="Attach 5"/>
      <sheetName val="Attach 6 (C)"/>
      <sheetName val="Attach 6 (T)"/>
      <sheetName val="Attach 7"/>
      <sheetName val="Attach 8"/>
      <sheetName val="Attach 9"/>
      <sheetName val="Attach 10"/>
      <sheetName val="Attach 11"/>
      <sheetName val="Attach 12"/>
      <sheetName val="Attach 13"/>
      <sheetName val="Attach 14"/>
      <sheetName val="Attach 14-IP"/>
      <sheetName val="Attach 15"/>
      <sheetName val="Attach 16"/>
      <sheetName val="Attach 17"/>
      <sheetName val="Bid Form 1st Envelope"/>
      <sheetName val="e-Form"/>
      <sheetName val="N to W"/>
      <sheetName val="Sheet1"/>
    </sheetNames>
    <sheetDataSet>
      <sheetData sheetId="0" refreshError="1"/>
      <sheetData sheetId="1" refreshError="1"/>
      <sheetData sheetId="2" refreshError="1"/>
      <sheetData sheetId="3" refreshError="1">
        <row r="7">
          <cell r="A7" t="str">
            <v>Bidder’s Name and Address (Bidder ) :</v>
          </cell>
          <cell r="E7" t="str">
            <v>To:</v>
          </cell>
        </row>
        <row r="8">
          <cell r="A8" t="str">
            <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94.bin"/><Relationship Id="rId13" Type="http://schemas.openxmlformats.org/officeDocument/2006/relationships/vmlDrawing" Target="../drawings/vmlDrawing3.vml"/><Relationship Id="rId3" Type="http://schemas.openxmlformats.org/officeDocument/2006/relationships/printerSettings" Target="../printerSettings/printerSettings89.bin"/><Relationship Id="rId7" Type="http://schemas.openxmlformats.org/officeDocument/2006/relationships/printerSettings" Target="../printerSettings/printerSettings93.bin"/><Relationship Id="rId12" Type="http://schemas.openxmlformats.org/officeDocument/2006/relationships/drawing" Target="../drawings/drawing9.xml"/><Relationship Id="rId2" Type="http://schemas.openxmlformats.org/officeDocument/2006/relationships/printerSettings" Target="../printerSettings/printerSettings88.bin"/><Relationship Id="rId1" Type="http://schemas.openxmlformats.org/officeDocument/2006/relationships/printerSettings" Target="../printerSettings/printerSettings87.bin"/><Relationship Id="rId6" Type="http://schemas.openxmlformats.org/officeDocument/2006/relationships/printerSettings" Target="../printerSettings/printerSettings92.bin"/><Relationship Id="rId11" Type="http://schemas.openxmlformats.org/officeDocument/2006/relationships/printerSettings" Target="../printerSettings/printerSettings97.bin"/><Relationship Id="rId5" Type="http://schemas.openxmlformats.org/officeDocument/2006/relationships/printerSettings" Target="../printerSettings/printerSettings91.bin"/><Relationship Id="rId10" Type="http://schemas.openxmlformats.org/officeDocument/2006/relationships/printerSettings" Target="../printerSettings/printerSettings96.bin"/><Relationship Id="rId4" Type="http://schemas.openxmlformats.org/officeDocument/2006/relationships/printerSettings" Target="../printerSettings/printerSettings90.bin"/><Relationship Id="rId9" Type="http://schemas.openxmlformats.org/officeDocument/2006/relationships/printerSettings" Target="../printerSettings/printerSettings95.bin"/><Relationship Id="rId14" Type="http://schemas.openxmlformats.org/officeDocument/2006/relationships/ctrlProp" Target="../ctrlProps/ctrlProp6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98.bin"/><Relationship Id="rId4" Type="http://schemas.openxmlformats.org/officeDocument/2006/relationships/ctrlProp" Target="../ctrlProps/ctrlProp62.xml"/></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06.bin"/><Relationship Id="rId13" Type="http://schemas.openxmlformats.org/officeDocument/2006/relationships/vmlDrawing" Target="../drawings/vmlDrawing5.vml"/><Relationship Id="rId3" Type="http://schemas.openxmlformats.org/officeDocument/2006/relationships/printerSettings" Target="../printerSettings/printerSettings101.bin"/><Relationship Id="rId7" Type="http://schemas.openxmlformats.org/officeDocument/2006/relationships/printerSettings" Target="../printerSettings/printerSettings105.bin"/><Relationship Id="rId12" Type="http://schemas.openxmlformats.org/officeDocument/2006/relationships/drawing" Target="../drawings/drawing11.xml"/><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 Id="rId6" Type="http://schemas.openxmlformats.org/officeDocument/2006/relationships/printerSettings" Target="../printerSettings/printerSettings104.bin"/><Relationship Id="rId11" Type="http://schemas.openxmlformats.org/officeDocument/2006/relationships/printerSettings" Target="../printerSettings/printerSettings109.bin"/><Relationship Id="rId5" Type="http://schemas.openxmlformats.org/officeDocument/2006/relationships/printerSettings" Target="../printerSettings/printerSettings103.bin"/><Relationship Id="rId10" Type="http://schemas.openxmlformats.org/officeDocument/2006/relationships/printerSettings" Target="../printerSettings/printerSettings108.bin"/><Relationship Id="rId4" Type="http://schemas.openxmlformats.org/officeDocument/2006/relationships/printerSettings" Target="../printerSettings/printerSettings102.bin"/><Relationship Id="rId9" Type="http://schemas.openxmlformats.org/officeDocument/2006/relationships/printerSettings" Target="../printerSettings/printerSettings107.bin"/><Relationship Id="rId14" Type="http://schemas.openxmlformats.org/officeDocument/2006/relationships/ctrlProp" Target="../ctrlProps/ctrlProp63.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2.xml"/><Relationship Id="rId1" Type="http://schemas.openxmlformats.org/officeDocument/2006/relationships/printerSettings" Target="../printerSettings/printerSettings110.bin"/><Relationship Id="rId4" Type="http://schemas.openxmlformats.org/officeDocument/2006/relationships/ctrlProp" Target="../ctrlProps/ctrlProp64.xml"/></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18.bin"/><Relationship Id="rId3" Type="http://schemas.openxmlformats.org/officeDocument/2006/relationships/printerSettings" Target="../printerSettings/printerSettings113.bin"/><Relationship Id="rId7" Type="http://schemas.openxmlformats.org/officeDocument/2006/relationships/printerSettings" Target="../printerSettings/printerSettings117.bin"/><Relationship Id="rId2" Type="http://schemas.openxmlformats.org/officeDocument/2006/relationships/printerSettings" Target="../printerSettings/printerSettings112.bin"/><Relationship Id="rId1" Type="http://schemas.openxmlformats.org/officeDocument/2006/relationships/printerSettings" Target="../printerSettings/printerSettings111.bin"/><Relationship Id="rId6" Type="http://schemas.openxmlformats.org/officeDocument/2006/relationships/printerSettings" Target="../printerSettings/printerSettings116.bin"/><Relationship Id="rId11" Type="http://schemas.openxmlformats.org/officeDocument/2006/relationships/drawing" Target="../drawings/drawing13.xml"/><Relationship Id="rId5" Type="http://schemas.openxmlformats.org/officeDocument/2006/relationships/printerSettings" Target="../printerSettings/printerSettings115.bin"/><Relationship Id="rId10" Type="http://schemas.openxmlformats.org/officeDocument/2006/relationships/printerSettings" Target="../printerSettings/printerSettings120.bin"/><Relationship Id="rId4" Type="http://schemas.openxmlformats.org/officeDocument/2006/relationships/printerSettings" Target="../printerSettings/printerSettings114.bin"/><Relationship Id="rId9" Type="http://schemas.openxmlformats.org/officeDocument/2006/relationships/printerSettings" Target="../printerSettings/printerSettings119.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28.bin"/><Relationship Id="rId3" Type="http://schemas.openxmlformats.org/officeDocument/2006/relationships/printerSettings" Target="../printerSettings/printerSettings123.bin"/><Relationship Id="rId7" Type="http://schemas.openxmlformats.org/officeDocument/2006/relationships/printerSettings" Target="../printerSettings/printerSettings127.bin"/><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5" Type="http://schemas.openxmlformats.org/officeDocument/2006/relationships/printerSettings" Target="../printerSettings/printerSettings125.bin"/><Relationship Id="rId4" Type="http://schemas.openxmlformats.org/officeDocument/2006/relationships/printerSettings" Target="../printerSettings/printerSettings124.bin"/><Relationship Id="rId9"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36.bin"/><Relationship Id="rId3" Type="http://schemas.openxmlformats.org/officeDocument/2006/relationships/printerSettings" Target="../printerSettings/printerSettings131.bin"/><Relationship Id="rId7" Type="http://schemas.openxmlformats.org/officeDocument/2006/relationships/printerSettings" Target="../printerSettings/printerSettings135.bin"/><Relationship Id="rId12" Type="http://schemas.openxmlformats.org/officeDocument/2006/relationships/drawing" Target="../drawings/drawing15.xml"/><Relationship Id="rId2" Type="http://schemas.openxmlformats.org/officeDocument/2006/relationships/printerSettings" Target="../printerSettings/printerSettings130.bin"/><Relationship Id="rId1" Type="http://schemas.openxmlformats.org/officeDocument/2006/relationships/printerSettings" Target="../printerSettings/printerSettings129.bin"/><Relationship Id="rId6" Type="http://schemas.openxmlformats.org/officeDocument/2006/relationships/printerSettings" Target="../printerSettings/printerSettings134.bin"/><Relationship Id="rId11" Type="http://schemas.openxmlformats.org/officeDocument/2006/relationships/printerSettings" Target="../printerSettings/printerSettings139.bin"/><Relationship Id="rId5" Type="http://schemas.openxmlformats.org/officeDocument/2006/relationships/printerSettings" Target="../printerSettings/printerSettings133.bin"/><Relationship Id="rId10" Type="http://schemas.openxmlformats.org/officeDocument/2006/relationships/printerSettings" Target="../printerSettings/printerSettings138.bin"/><Relationship Id="rId4" Type="http://schemas.openxmlformats.org/officeDocument/2006/relationships/printerSettings" Target="../printerSettings/printerSettings132.bin"/><Relationship Id="rId9" Type="http://schemas.openxmlformats.org/officeDocument/2006/relationships/printerSettings" Target="../printerSettings/printerSettings137.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47.bin"/><Relationship Id="rId3" Type="http://schemas.openxmlformats.org/officeDocument/2006/relationships/printerSettings" Target="../printerSettings/printerSettings142.bin"/><Relationship Id="rId7" Type="http://schemas.openxmlformats.org/officeDocument/2006/relationships/printerSettings" Target="../printerSettings/printerSettings146.bin"/><Relationship Id="rId12" Type="http://schemas.openxmlformats.org/officeDocument/2006/relationships/drawing" Target="../drawings/drawing16.xml"/><Relationship Id="rId2" Type="http://schemas.openxmlformats.org/officeDocument/2006/relationships/printerSettings" Target="../printerSettings/printerSettings141.bin"/><Relationship Id="rId1" Type="http://schemas.openxmlformats.org/officeDocument/2006/relationships/printerSettings" Target="../printerSettings/printerSettings140.bin"/><Relationship Id="rId6" Type="http://schemas.openxmlformats.org/officeDocument/2006/relationships/printerSettings" Target="../printerSettings/printerSettings145.bin"/><Relationship Id="rId11" Type="http://schemas.openxmlformats.org/officeDocument/2006/relationships/printerSettings" Target="../printerSettings/printerSettings150.bin"/><Relationship Id="rId5" Type="http://schemas.openxmlformats.org/officeDocument/2006/relationships/printerSettings" Target="../printerSettings/printerSettings144.bin"/><Relationship Id="rId10" Type="http://schemas.openxmlformats.org/officeDocument/2006/relationships/printerSettings" Target="../printerSettings/printerSettings149.bin"/><Relationship Id="rId4" Type="http://schemas.openxmlformats.org/officeDocument/2006/relationships/printerSettings" Target="../printerSettings/printerSettings143.bin"/><Relationship Id="rId9" Type="http://schemas.openxmlformats.org/officeDocument/2006/relationships/printerSettings" Target="../printerSettings/printerSettings148.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158.bin"/><Relationship Id="rId3" Type="http://schemas.openxmlformats.org/officeDocument/2006/relationships/printerSettings" Target="../printerSettings/printerSettings153.bin"/><Relationship Id="rId7" Type="http://schemas.openxmlformats.org/officeDocument/2006/relationships/printerSettings" Target="../printerSettings/printerSettings157.bin"/><Relationship Id="rId12" Type="http://schemas.openxmlformats.org/officeDocument/2006/relationships/drawing" Target="../drawings/drawing17.xml"/><Relationship Id="rId2" Type="http://schemas.openxmlformats.org/officeDocument/2006/relationships/printerSettings" Target="../printerSettings/printerSettings152.bin"/><Relationship Id="rId1" Type="http://schemas.openxmlformats.org/officeDocument/2006/relationships/printerSettings" Target="../printerSettings/printerSettings151.bin"/><Relationship Id="rId6" Type="http://schemas.openxmlformats.org/officeDocument/2006/relationships/printerSettings" Target="../printerSettings/printerSettings156.bin"/><Relationship Id="rId11" Type="http://schemas.openxmlformats.org/officeDocument/2006/relationships/printerSettings" Target="../printerSettings/printerSettings161.bin"/><Relationship Id="rId5" Type="http://schemas.openxmlformats.org/officeDocument/2006/relationships/printerSettings" Target="../printerSettings/printerSettings155.bin"/><Relationship Id="rId10" Type="http://schemas.openxmlformats.org/officeDocument/2006/relationships/printerSettings" Target="../printerSettings/printerSettings160.bin"/><Relationship Id="rId4" Type="http://schemas.openxmlformats.org/officeDocument/2006/relationships/printerSettings" Target="../printerSettings/printerSettings154.bin"/><Relationship Id="rId9" Type="http://schemas.openxmlformats.org/officeDocument/2006/relationships/printerSettings" Target="../printerSettings/printerSettings159.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169.bin"/><Relationship Id="rId3" Type="http://schemas.openxmlformats.org/officeDocument/2006/relationships/printerSettings" Target="../printerSettings/printerSettings164.bin"/><Relationship Id="rId7" Type="http://schemas.openxmlformats.org/officeDocument/2006/relationships/printerSettings" Target="../printerSettings/printerSettings168.bin"/><Relationship Id="rId12" Type="http://schemas.openxmlformats.org/officeDocument/2006/relationships/drawing" Target="../drawings/drawing18.xml"/><Relationship Id="rId2" Type="http://schemas.openxmlformats.org/officeDocument/2006/relationships/printerSettings" Target="../printerSettings/printerSettings163.bin"/><Relationship Id="rId1" Type="http://schemas.openxmlformats.org/officeDocument/2006/relationships/printerSettings" Target="../printerSettings/printerSettings162.bin"/><Relationship Id="rId6" Type="http://schemas.openxmlformats.org/officeDocument/2006/relationships/printerSettings" Target="../printerSettings/printerSettings167.bin"/><Relationship Id="rId11" Type="http://schemas.openxmlformats.org/officeDocument/2006/relationships/printerSettings" Target="../printerSettings/printerSettings172.bin"/><Relationship Id="rId5" Type="http://schemas.openxmlformats.org/officeDocument/2006/relationships/printerSettings" Target="../printerSettings/printerSettings166.bin"/><Relationship Id="rId10" Type="http://schemas.openxmlformats.org/officeDocument/2006/relationships/printerSettings" Target="../printerSettings/printerSettings171.bin"/><Relationship Id="rId4" Type="http://schemas.openxmlformats.org/officeDocument/2006/relationships/printerSettings" Target="../printerSettings/printerSettings165.bin"/><Relationship Id="rId9" Type="http://schemas.openxmlformats.org/officeDocument/2006/relationships/printerSettings" Target="../printerSettings/printerSettings17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9.bin"/><Relationship Id="rId13" Type="http://schemas.openxmlformats.org/officeDocument/2006/relationships/drawing" Target="../drawings/drawing1.xml"/><Relationship Id="rId3" Type="http://schemas.openxmlformats.org/officeDocument/2006/relationships/printerSettings" Target="../printerSettings/printerSettings14.bin"/><Relationship Id="rId7" Type="http://schemas.openxmlformats.org/officeDocument/2006/relationships/printerSettings" Target="../printerSettings/printerSettings18.bin"/><Relationship Id="rId12" Type="http://schemas.openxmlformats.org/officeDocument/2006/relationships/printerSettings" Target="../printerSettings/printerSettings22.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11" Type="http://schemas.openxmlformats.org/officeDocument/2006/relationships/hyperlink" Target="../../../../../../my%20flashes/THE%20POWER%20OF%20TEAM%20WORK%20movie.swf" TargetMode="External"/><Relationship Id="rId5" Type="http://schemas.openxmlformats.org/officeDocument/2006/relationships/printerSettings" Target="../printerSettings/printerSettings16.bin"/><Relationship Id="rId10" Type="http://schemas.openxmlformats.org/officeDocument/2006/relationships/printerSettings" Target="../printerSettings/printerSettings21.bin"/><Relationship Id="rId4" Type="http://schemas.openxmlformats.org/officeDocument/2006/relationships/printerSettings" Target="../printerSettings/printerSettings15.bin"/><Relationship Id="rId9" Type="http://schemas.openxmlformats.org/officeDocument/2006/relationships/printerSettings" Target="../printerSettings/printerSettings20.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180.bin"/><Relationship Id="rId3" Type="http://schemas.openxmlformats.org/officeDocument/2006/relationships/printerSettings" Target="../printerSettings/printerSettings175.bin"/><Relationship Id="rId7" Type="http://schemas.openxmlformats.org/officeDocument/2006/relationships/printerSettings" Target="../printerSettings/printerSettings179.bin"/><Relationship Id="rId12" Type="http://schemas.openxmlformats.org/officeDocument/2006/relationships/drawing" Target="../drawings/drawing19.xml"/><Relationship Id="rId2" Type="http://schemas.openxmlformats.org/officeDocument/2006/relationships/printerSettings" Target="../printerSettings/printerSettings174.bin"/><Relationship Id="rId1" Type="http://schemas.openxmlformats.org/officeDocument/2006/relationships/printerSettings" Target="../printerSettings/printerSettings173.bin"/><Relationship Id="rId6" Type="http://schemas.openxmlformats.org/officeDocument/2006/relationships/printerSettings" Target="../printerSettings/printerSettings178.bin"/><Relationship Id="rId11" Type="http://schemas.openxmlformats.org/officeDocument/2006/relationships/printerSettings" Target="../printerSettings/printerSettings183.bin"/><Relationship Id="rId5" Type="http://schemas.openxmlformats.org/officeDocument/2006/relationships/printerSettings" Target="../printerSettings/printerSettings177.bin"/><Relationship Id="rId10" Type="http://schemas.openxmlformats.org/officeDocument/2006/relationships/printerSettings" Target="../printerSettings/printerSettings182.bin"/><Relationship Id="rId4" Type="http://schemas.openxmlformats.org/officeDocument/2006/relationships/printerSettings" Target="../printerSettings/printerSettings176.bin"/><Relationship Id="rId9" Type="http://schemas.openxmlformats.org/officeDocument/2006/relationships/printerSettings" Target="../printerSettings/printerSettings181.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191.bin"/><Relationship Id="rId3" Type="http://schemas.openxmlformats.org/officeDocument/2006/relationships/printerSettings" Target="../printerSettings/printerSettings186.bin"/><Relationship Id="rId7" Type="http://schemas.openxmlformats.org/officeDocument/2006/relationships/printerSettings" Target="../printerSettings/printerSettings190.bin"/><Relationship Id="rId2" Type="http://schemas.openxmlformats.org/officeDocument/2006/relationships/printerSettings" Target="../printerSettings/printerSettings185.bin"/><Relationship Id="rId1" Type="http://schemas.openxmlformats.org/officeDocument/2006/relationships/printerSettings" Target="../printerSettings/printerSettings184.bin"/><Relationship Id="rId6" Type="http://schemas.openxmlformats.org/officeDocument/2006/relationships/printerSettings" Target="../printerSettings/printerSettings189.bin"/><Relationship Id="rId5" Type="http://schemas.openxmlformats.org/officeDocument/2006/relationships/printerSettings" Target="../printerSettings/printerSettings188.bin"/><Relationship Id="rId4" Type="http://schemas.openxmlformats.org/officeDocument/2006/relationships/printerSettings" Target="../printerSettings/printerSettings187.bin"/><Relationship Id="rId9"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199.bin"/><Relationship Id="rId3" Type="http://schemas.openxmlformats.org/officeDocument/2006/relationships/printerSettings" Target="../printerSettings/printerSettings194.bin"/><Relationship Id="rId7" Type="http://schemas.openxmlformats.org/officeDocument/2006/relationships/printerSettings" Target="../printerSettings/printerSettings198.bin"/><Relationship Id="rId2" Type="http://schemas.openxmlformats.org/officeDocument/2006/relationships/printerSettings" Target="../printerSettings/printerSettings193.bin"/><Relationship Id="rId1" Type="http://schemas.openxmlformats.org/officeDocument/2006/relationships/printerSettings" Target="../printerSettings/printerSettings192.bin"/><Relationship Id="rId6" Type="http://schemas.openxmlformats.org/officeDocument/2006/relationships/printerSettings" Target="../printerSettings/printerSettings197.bin"/><Relationship Id="rId5" Type="http://schemas.openxmlformats.org/officeDocument/2006/relationships/printerSettings" Target="../printerSettings/printerSettings196.bin"/><Relationship Id="rId4" Type="http://schemas.openxmlformats.org/officeDocument/2006/relationships/printerSettings" Target="../printerSettings/printerSettings195.bin"/><Relationship Id="rId9"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207.bin"/><Relationship Id="rId3" Type="http://schemas.openxmlformats.org/officeDocument/2006/relationships/printerSettings" Target="../printerSettings/printerSettings202.bin"/><Relationship Id="rId7" Type="http://schemas.openxmlformats.org/officeDocument/2006/relationships/printerSettings" Target="../printerSettings/printerSettings206.bin"/><Relationship Id="rId12" Type="http://schemas.openxmlformats.org/officeDocument/2006/relationships/drawing" Target="../drawings/drawing22.xml"/><Relationship Id="rId2" Type="http://schemas.openxmlformats.org/officeDocument/2006/relationships/printerSettings" Target="../printerSettings/printerSettings201.bin"/><Relationship Id="rId1" Type="http://schemas.openxmlformats.org/officeDocument/2006/relationships/printerSettings" Target="../printerSettings/printerSettings200.bin"/><Relationship Id="rId6" Type="http://schemas.openxmlformats.org/officeDocument/2006/relationships/printerSettings" Target="../printerSettings/printerSettings205.bin"/><Relationship Id="rId11" Type="http://schemas.openxmlformats.org/officeDocument/2006/relationships/printerSettings" Target="../printerSettings/printerSettings210.bin"/><Relationship Id="rId5" Type="http://schemas.openxmlformats.org/officeDocument/2006/relationships/printerSettings" Target="../printerSettings/printerSettings204.bin"/><Relationship Id="rId10" Type="http://schemas.openxmlformats.org/officeDocument/2006/relationships/printerSettings" Target="../printerSettings/printerSettings209.bin"/><Relationship Id="rId4" Type="http://schemas.openxmlformats.org/officeDocument/2006/relationships/printerSettings" Target="../printerSettings/printerSettings203.bin"/><Relationship Id="rId9" Type="http://schemas.openxmlformats.org/officeDocument/2006/relationships/printerSettings" Target="../printerSettings/printerSettings208.bin"/></Relationships>
</file>

<file path=xl/worksheets/_rels/sheet24.xml.rels><?xml version="1.0" encoding="UTF-8" standalone="yes"?>
<Relationships xmlns="http://schemas.openxmlformats.org/package/2006/relationships"><Relationship Id="rId8" Type="http://schemas.openxmlformats.org/officeDocument/2006/relationships/printerSettings" Target="../printerSettings/printerSettings218.bin"/><Relationship Id="rId3" Type="http://schemas.openxmlformats.org/officeDocument/2006/relationships/printerSettings" Target="../printerSettings/printerSettings213.bin"/><Relationship Id="rId7" Type="http://schemas.openxmlformats.org/officeDocument/2006/relationships/printerSettings" Target="../printerSettings/printerSettings217.bin"/><Relationship Id="rId12" Type="http://schemas.openxmlformats.org/officeDocument/2006/relationships/drawing" Target="../drawings/drawing23.xml"/><Relationship Id="rId2" Type="http://schemas.openxmlformats.org/officeDocument/2006/relationships/printerSettings" Target="../printerSettings/printerSettings212.bin"/><Relationship Id="rId1" Type="http://schemas.openxmlformats.org/officeDocument/2006/relationships/printerSettings" Target="../printerSettings/printerSettings211.bin"/><Relationship Id="rId6" Type="http://schemas.openxmlformats.org/officeDocument/2006/relationships/printerSettings" Target="../printerSettings/printerSettings216.bin"/><Relationship Id="rId11" Type="http://schemas.openxmlformats.org/officeDocument/2006/relationships/printerSettings" Target="../printerSettings/printerSettings221.bin"/><Relationship Id="rId5" Type="http://schemas.openxmlformats.org/officeDocument/2006/relationships/printerSettings" Target="../printerSettings/printerSettings215.bin"/><Relationship Id="rId10" Type="http://schemas.openxmlformats.org/officeDocument/2006/relationships/printerSettings" Target="../printerSettings/printerSettings220.bin"/><Relationship Id="rId4" Type="http://schemas.openxmlformats.org/officeDocument/2006/relationships/printerSettings" Target="../printerSettings/printerSettings214.bin"/><Relationship Id="rId9" Type="http://schemas.openxmlformats.org/officeDocument/2006/relationships/printerSettings" Target="../printerSettings/printerSettings219.bin"/></Relationships>
</file>

<file path=xl/worksheets/_rels/sheet25.xml.rels><?xml version="1.0" encoding="UTF-8" standalone="yes"?>
<Relationships xmlns="http://schemas.openxmlformats.org/package/2006/relationships"><Relationship Id="rId8" Type="http://schemas.openxmlformats.org/officeDocument/2006/relationships/printerSettings" Target="../printerSettings/printerSettings229.bin"/><Relationship Id="rId3" Type="http://schemas.openxmlformats.org/officeDocument/2006/relationships/printerSettings" Target="../printerSettings/printerSettings224.bin"/><Relationship Id="rId7" Type="http://schemas.openxmlformats.org/officeDocument/2006/relationships/printerSettings" Target="../printerSettings/printerSettings228.bin"/><Relationship Id="rId12" Type="http://schemas.openxmlformats.org/officeDocument/2006/relationships/drawing" Target="../drawings/drawing24.xml"/><Relationship Id="rId2" Type="http://schemas.openxmlformats.org/officeDocument/2006/relationships/printerSettings" Target="../printerSettings/printerSettings223.bin"/><Relationship Id="rId1" Type="http://schemas.openxmlformats.org/officeDocument/2006/relationships/printerSettings" Target="../printerSettings/printerSettings222.bin"/><Relationship Id="rId6" Type="http://schemas.openxmlformats.org/officeDocument/2006/relationships/printerSettings" Target="../printerSettings/printerSettings227.bin"/><Relationship Id="rId11" Type="http://schemas.openxmlformats.org/officeDocument/2006/relationships/printerSettings" Target="../printerSettings/printerSettings232.bin"/><Relationship Id="rId5" Type="http://schemas.openxmlformats.org/officeDocument/2006/relationships/printerSettings" Target="../printerSettings/printerSettings226.bin"/><Relationship Id="rId10" Type="http://schemas.openxmlformats.org/officeDocument/2006/relationships/printerSettings" Target="../printerSettings/printerSettings231.bin"/><Relationship Id="rId4" Type="http://schemas.openxmlformats.org/officeDocument/2006/relationships/printerSettings" Target="../printerSettings/printerSettings225.bin"/><Relationship Id="rId9" Type="http://schemas.openxmlformats.org/officeDocument/2006/relationships/printerSettings" Target="../printerSettings/printerSettings230.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3.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34.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35.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3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 Id="rId9"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37.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38.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39.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40.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41.bin"/></Relationships>
</file>

<file path=xl/worksheets/_rels/sheet35.xml.rels><?xml version="1.0" encoding="UTF-8" standalone="yes"?>
<Relationships xmlns="http://schemas.openxmlformats.org/package/2006/relationships"><Relationship Id="rId8" Type="http://schemas.openxmlformats.org/officeDocument/2006/relationships/printerSettings" Target="../printerSettings/printerSettings249.bin"/><Relationship Id="rId3" Type="http://schemas.openxmlformats.org/officeDocument/2006/relationships/printerSettings" Target="../printerSettings/printerSettings244.bin"/><Relationship Id="rId7" Type="http://schemas.openxmlformats.org/officeDocument/2006/relationships/printerSettings" Target="../printerSettings/printerSettings248.bin"/><Relationship Id="rId2" Type="http://schemas.openxmlformats.org/officeDocument/2006/relationships/printerSettings" Target="../printerSettings/printerSettings243.bin"/><Relationship Id="rId1" Type="http://schemas.openxmlformats.org/officeDocument/2006/relationships/printerSettings" Target="../printerSettings/printerSettings242.bin"/><Relationship Id="rId6" Type="http://schemas.openxmlformats.org/officeDocument/2006/relationships/printerSettings" Target="../printerSettings/printerSettings247.bin"/><Relationship Id="rId11" Type="http://schemas.openxmlformats.org/officeDocument/2006/relationships/printerSettings" Target="../printerSettings/printerSettings252.bin"/><Relationship Id="rId5" Type="http://schemas.openxmlformats.org/officeDocument/2006/relationships/printerSettings" Target="../printerSettings/printerSettings246.bin"/><Relationship Id="rId10" Type="http://schemas.openxmlformats.org/officeDocument/2006/relationships/printerSettings" Target="../printerSettings/printerSettings251.bin"/><Relationship Id="rId4" Type="http://schemas.openxmlformats.org/officeDocument/2006/relationships/printerSettings" Target="../printerSettings/printerSettings245.bin"/><Relationship Id="rId9" Type="http://schemas.openxmlformats.org/officeDocument/2006/relationships/printerSettings" Target="../printerSettings/printerSettings250.bin"/></Relationships>
</file>

<file path=xl/worksheets/_rels/sheet36.xml.rels><?xml version="1.0" encoding="UTF-8" standalone="yes"?>
<Relationships xmlns="http://schemas.openxmlformats.org/package/2006/relationships"><Relationship Id="rId8" Type="http://schemas.openxmlformats.org/officeDocument/2006/relationships/printerSettings" Target="../printerSettings/printerSettings260.bin"/><Relationship Id="rId3" Type="http://schemas.openxmlformats.org/officeDocument/2006/relationships/printerSettings" Target="../printerSettings/printerSettings255.bin"/><Relationship Id="rId7" Type="http://schemas.openxmlformats.org/officeDocument/2006/relationships/printerSettings" Target="../printerSettings/printerSettings259.bin"/><Relationship Id="rId2" Type="http://schemas.openxmlformats.org/officeDocument/2006/relationships/printerSettings" Target="../printerSettings/printerSettings254.bin"/><Relationship Id="rId1" Type="http://schemas.openxmlformats.org/officeDocument/2006/relationships/printerSettings" Target="../printerSettings/printerSettings253.bin"/><Relationship Id="rId6" Type="http://schemas.openxmlformats.org/officeDocument/2006/relationships/printerSettings" Target="../printerSettings/printerSettings258.bin"/><Relationship Id="rId11" Type="http://schemas.openxmlformats.org/officeDocument/2006/relationships/drawing" Target="../drawings/drawing34.xml"/><Relationship Id="rId5" Type="http://schemas.openxmlformats.org/officeDocument/2006/relationships/printerSettings" Target="../printerSettings/printerSettings257.bin"/><Relationship Id="rId10" Type="http://schemas.openxmlformats.org/officeDocument/2006/relationships/printerSettings" Target="../printerSettings/printerSettings262.bin"/><Relationship Id="rId4" Type="http://schemas.openxmlformats.org/officeDocument/2006/relationships/printerSettings" Target="../printerSettings/printerSettings256.bin"/><Relationship Id="rId9" Type="http://schemas.openxmlformats.org/officeDocument/2006/relationships/printerSettings" Target="../printerSettings/printerSettings261.bin"/></Relationships>
</file>

<file path=xl/worksheets/_rels/sheet37.xml.rels><?xml version="1.0" encoding="UTF-8" standalone="yes"?>
<Relationships xmlns="http://schemas.openxmlformats.org/package/2006/relationships"><Relationship Id="rId8" Type="http://schemas.openxmlformats.org/officeDocument/2006/relationships/printerSettings" Target="../printerSettings/printerSettings270.bin"/><Relationship Id="rId3" Type="http://schemas.openxmlformats.org/officeDocument/2006/relationships/printerSettings" Target="../printerSettings/printerSettings265.bin"/><Relationship Id="rId7" Type="http://schemas.openxmlformats.org/officeDocument/2006/relationships/printerSettings" Target="../printerSettings/printerSettings269.bin"/><Relationship Id="rId2" Type="http://schemas.openxmlformats.org/officeDocument/2006/relationships/printerSettings" Target="../printerSettings/printerSettings264.bin"/><Relationship Id="rId1" Type="http://schemas.openxmlformats.org/officeDocument/2006/relationships/printerSettings" Target="../printerSettings/printerSettings263.bin"/><Relationship Id="rId6" Type="http://schemas.openxmlformats.org/officeDocument/2006/relationships/printerSettings" Target="../printerSettings/printerSettings268.bin"/><Relationship Id="rId5" Type="http://schemas.openxmlformats.org/officeDocument/2006/relationships/printerSettings" Target="../printerSettings/printerSettings267.bin"/><Relationship Id="rId10" Type="http://schemas.openxmlformats.org/officeDocument/2006/relationships/printerSettings" Target="../printerSettings/printerSettings272.bin"/><Relationship Id="rId4" Type="http://schemas.openxmlformats.org/officeDocument/2006/relationships/printerSettings" Target="../printerSettings/printerSettings266.bin"/><Relationship Id="rId9" Type="http://schemas.openxmlformats.org/officeDocument/2006/relationships/printerSettings" Target="../printerSettings/printerSettings271.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8.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drawing" Target="../drawings/drawing3.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13" Type="http://schemas.openxmlformats.org/officeDocument/2006/relationships/vmlDrawing" Target="../drawings/vmlDrawing1.vml"/><Relationship Id="rId18" Type="http://schemas.openxmlformats.org/officeDocument/2006/relationships/ctrlProp" Target="../ctrlProps/ctrlProp5.xml"/><Relationship Id="rId26" Type="http://schemas.openxmlformats.org/officeDocument/2006/relationships/ctrlProp" Target="../ctrlProps/ctrlProp13.xml"/><Relationship Id="rId39" Type="http://schemas.openxmlformats.org/officeDocument/2006/relationships/ctrlProp" Target="../ctrlProps/ctrlProp26.xml"/><Relationship Id="rId21" Type="http://schemas.openxmlformats.org/officeDocument/2006/relationships/ctrlProp" Target="../ctrlProps/ctrlProp8.xml"/><Relationship Id="rId34" Type="http://schemas.openxmlformats.org/officeDocument/2006/relationships/ctrlProp" Target="../ctrlProps/ctrlProp21.xml"/><Relationship Id="rId42" Type="http://schemas.openxmlformats.org/officeDocument/2006/relationships/ctrlProp" Target="../ctrlProps/ctrlProp29.xml"/><Relationship Id="rId47" Type="http://schemas.openxmlformats.org/officeDocument/2006/relationships/ctrlProp" Target="../ctrlProps/ctrlProp34.xml"/><Relationship Id="rId7" Type="http://schemas.openxmlformats.org/officeDocument/2006/relationships/printerSettings" Target="../printerSettings/printerSettings48.bin"/><Relationship Id="rId2" Type="http://schemas.openxmlformats.org/officeDocument/2006/relationships/printerSettings" Target="../printerSettings/printerSettings43.bin"/><Relationship Id="rId16" Type="http://schemas.openxmlformats.org/officeDocument/2006/relationships/ctrlProp" Target="../ctrlProps/ctrlProp3.xml"/><Relationship Id="rId29" Type="http://schemas.openxmlformats.org/officeDocument/2006/relationships/ctrlProp" Target="../ctrlProps/ctrlProp16.xml"/><Relationship Id="rId11" Type="http://schemas.openxmlformats.org/officeDocument/2006/relationships/printerSettings" Target="../printerSettings/printerSettings52.bin"/><Relationship Id="rId24" Type="http://schemas.openxmlformats.org/officeDocument/2006/relationships/ctrlProp" Target="../ctrlProps/ctrlProp11.xml"/><Relationship Id="rId32" Type="http://schemas.openxmlformats.org/officeDocument/2006/relationships/ctrlProp" Target="../ctrlProps/ctrlProp19.xml"/><Relationship Id="rId37" Type="http://schemas.openxmlformats.org/officeDocument/2006/relationships/ctrlProp" Target="../ctrlProps/ctrlProp24.xml"/><Relationship Id="rId40" Type="http://schemas.openxmlformats.org/officeDocument/2006/relationships/ctrlProp" Target="../ctrlProps/ctrlProp27.xml"/><Relationship Id="rId45" Type="http://schemas.openxmlformats.org/officeDocument/2006/relationships/ctrlProp" Target="../ctrlProps/ctrlProp32.xml"/><Relationship Id="rId5" Type="http://schemas.openxmlformats.org/officeDocument/2006/relationships/printerSettings" Target="../printerSettings/printerSettings46.bin"/><Relationship Id="rId15" Type="http://schemas.openxmlformats.org/officeDocument/2006/relationships/ctrlProp" Target="../ctrlProps/ctrlProp2.xml"/><Relationship Id="rId23" Type="http://schemas.openxmlformats.org/officeDocument/2006/relationships/ctrlProp" Target="../ctrlProps/ctrlProp10.xml"/><Relationship Id="rId28" Type="http://schemas.openxmlformats.org/officeDocument/2006/relationships/ctrlProp" Target="../ctrlProps/ctrlProp15.xml"/><Relationship Id="rId36" Type="http://schemas.openxmlformats.org/officeDocument/2006/relationships/ctrlProp" Target="../ctrlProps/ctrlProp23.xml"/><Relationship Id="rId49" Type="http://schemas.openxmlformats.org/officeDocument/2006/relationships/ctrlProp" Target="../ctrlProps/ctrlProp36.xml"/><Relationship Id="rId10" Type="http://schemas.openxmlformats.org/officeDocument/2006/relationships/printerSettings" Target="../printerSettings/printerSettings51.bin"/><Relationship Id="rId19" Type="http://schemas.openxmlformats.org/officeDocument/2006/relationships/ctrlProp" Target="../ctrlProps/ctrlProp6.xml"/><Relationship Id="rId31" Type="http://schemas.openxmlformats.org/officeDocument/2006/relationships/ctrlProp" Target="../ctrlProps/ctrlProp18.xml"/><Relationship Id="rId44" Type="http://schemas.openxmlformats.org/officeDocument/2006/relationships/ctrlProp" Target="../ctrlProps/ctrlProp31.xml"/><Relationship Id="rId4" Type="http://schemas.openxmlformats.org/officeDocument/2006/relationships/printerSettings" Target="../printerSettings/printerSettings45.bin"/><Relationship Id="rId9" Type="http://schemas.openxmlformats.org/officeDocument/2006/relationships/printerSettings" Target="../printerSettings/printerSettings50.bin"/><Relationship Id="rId14" Type="http://schemas.openxmlformats.org/officeDocument/2006/relationships/ctrlProp" Target="../ctrlProps/ctrlProp1.xml"/><Relationship Id="rId22" Type="http://schemas.openxmlformats.org/officeDocument/2006/relationships/ctrlProp" Target="../ctrlProps/ctrlProp9.xml"/><Relationship Id="rId27" Type="http://schemas.openxmlformats.org/officeDocument/2006/relationships/ctrlProp" Target="../ctrlProps/ctrlProp14.xml"/><Relationship Id="rId30" Type="http://schemas.openxmlformats.org/officeDocument/2006/relationships/ctrlProp" Target="../ctrlProps/ctrlProp17.xml"/><Relationship Id="rId35" Type="http://schemas.openxmlformats.org/officeDocument/2006/relationships/ctrlProp" Target="../ctrlProps/ctrlProp22.xml"/><Relationship Id="rId43" Type="http://schemas.openxmlformats.org/officeDocument/2006/relationships/ctrlProp" Target="../ctrlProps/ctrlProp30.xml"/><Relationship Id="rId48" Type="http://schemas.openxmlformats.org/officeDocument/2006/relationships/ctrlProp" Target="../ctrlProps/ctrlProp35.xml"/><Relationship Id="rId8" Type="http://schemas.openxmlformats.org/officeDocument/2006/relationships/printerSettings" Target="../printerSettings/printerSettings49.bin"/><Relationship Id="rId3" Type="http://schemas.openxmlformats.org/officeDocument/2006/relationships/printerSettings" Target="../printerSettings/printerSettings44.bin"/><Relationship Id="rId12" Type="http://schemas.openxmlformats.org/officeDocument/2006/relationships/drawing" Target="../drawings/drawing4.xml"/><Relationship Id="rId17" Type="http://schemas.openxmlformats.org/officeDocument/2006/relationships/ctrlProp" Target="../ctrlProps/ctrlProp4.xml"/><Relationship Id="rId25" Type="http://schemas.openxmlformats.org/officeDocument/2006/relationships/ctrlProp" Target="../ctrlProps/ctrlProp12.xml"/><Relationship Id="rId33" Type="http://schemas.openxmlformats.org/officeDocument/2006/relationships/ctrlProp" Target="../ctrlProps/ctrlProp20.xml"/><Relationship Id="rId38" Type="http://schemas.openxmlformats.org/officeDocument/2006/relationships/ctrlProp" Target="../ctrlProps/ctrlProp25.xml"/><Relationship Id="rId46" Type="http://schemas.openxmlformats.org/officeDocument/2006/relationships/ctrlProp" Target="../ctrlProps/ctrlProp33.xml"/><Relationship Id="rId20" Type="http://schemas.openxmlformats.org/officeDocument/2006/relationships/ctrlProp" Target="../ctrlProps/ctrlProp7.xml"/><Relationship Id="rId41" Type="http://schemas.openxmlformats.org/officeDocument/2006/relationships/ctrlProp" Target="../ctrlProps/ctrlProp28.xml"/><Relationship Id="rId1" Type="http://schemas.openxmlformats.org/officeDocument/2006/relationships/printerSettings" Target="../printerSettings/printerSettings42.bin"/><Relationship Id="rId6" Type="http://schemas.openxmlformats.org/officeDocument/2006/relationships/printerSettings" Target="../printerSettings/printerSettings47.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26" Type="http://schemas.openxmlformats.org/officeDocument/2006/relationships/ctrlProp" Target="../ctrlProps/ctrlProp59.xml"/><Relationship Id="rId3" Type="http://schemas.openxmlformats.org/officeDocument/2006/relationships/vmlDrawing" Target="../drawings/vmlDrawing2.vml"/><Relationship Id="rId21" Type="http://schemas.openxmlformats.org/officeDocument/2006/relationships/ctrlProp" Target="../ctrlProps/ctrlProp54.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2" Type="http://schemas.openxmlformats.org/officeDocument/2006/relationships/drawing" Target="../drawings/drawing5.xml"/><Relationship Id="rId16" Type="http://schemas.openxmlformats.org/officeDocument/2006/relationships/ctrlProp" Target="../ctrlProps/ctrlProp49.xml"/><Relationship Id="rId20" Type="http://schemas.openxmlformats.org/officeDocument/2006/relationships/ctrlProp" Target="../ctrlProps/ctrlProp53.xml"/><Relationship Id="rId1" Type="http://schemas.openxmlformats.org/officeDocument/2006/relationships/printerSettings" Target="../printerSettings/printerSettings53.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10" Type="http://schemas.openxmlformats.org/officeDocument/2006/relationships/ctrlProp" Target="../ctrlProps/ctrlProp43.xml"/><Relationship Id="rId19" Type="http://schemas.openxmlformats.org/officeDocument/2006/relationships/ctrlProp" Target="../ctrlProps/ctrlProp5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 Id="rId27" Type="http://schemas.openxmlformats.org/officeDocument/2006/relationships/ctrlProp" Target="../ctrlProps/ctrlProp60.xm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61.bin"/><Relationship Id="rId3" Type="http://schemas.openxmlformats.org/officeDocument/2006/relationships/printerSettings" Target="../printerSettings/printerSettings56.bin"/><Relationship Id="rId7" Type="http://schemas.openxmlformats.org/officeDocument/2006/relationships/printerSettings" Target="../printerSettings/printerSettings60.bin"/><Relationship Id="rId12" Type="http://schemas.openxmlformats.org/officeDocument/2006/relationships/drawing" Target="../drawings/drawing6.xml"/><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6" Type="http://schemas.openxmlformats.org/officeDocument/2006/relationships/printerSettings" Target="../printerSettings/printerSettings59.bin"/><Relationship Id="rId11" Type="http://schemas.openxmlformats.org/officeDocument/2006/relationships/printerSettings" Target="../printerSettings/printerSettings64.bin"/><Relationship Id="rId5" Type="http://schemas.openxmlformats.org/officeDocument/2006/relationships/printerSettings" Target="../printerSettings/printerSettings58.bin"/><Relationship Id="rId10" Type="http://schemas.openxmlformats.org/officeDocument/2006/relationships/printerSettings" Target="../printerSettings/printerSettings63.bin"/><Relationship Id="rId4" Type="http://schemas.openxmlformats.org/officeDocument/2006/relationships/printerSettings" Target="../printerSettings/printerSettings57.bin"/><Relationship Id="rId9" Type="http://schemas.openxmlformats.org/officeDocument/2006/relationships/printerSettings" Target="../printerSettings/printerSettings62.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72.bin"/><Relationship Id="rId3" Type="http://schemas.openxmlformats.org/officeDocument/2006/relationships/printerSettings" Target="../printerSettings/printerSettings67.bin"/><Relationship Id="rId7" Type="http://schemas.openxmlformats.org/officeDocument/2006/relationships/printerSettings" Target="../printerSettings/printerSettings71.bin"/><Relationship Id="rId12" Type="http://schemas.openxmlformats.org/officeDocument/2006/relationships/drawing" Target="../drawings/drawing7.xml"/><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 Id="rId6" Type="http://schemas.openxmlformats.org/officeDocument/2006/relationships/printerSettings" Target="../printerSettings/printerSettings70.bin"/><Relationship Id="rId11" Type="http://schemas.openxmlformats.org/officeDocument/2006/relationships/printerSettings" Target="../printerSettings/printerSettings75.bin"/><Relationship Id="rId5" Type="http://schemas.openxmlformats.org/officeDocument/2006/relationships/printerSettings" Target="../printerSettings/printerSettings69.bin"/><Relationship Id="rId10" Type="http://schemas.openxmlformats.org/officeDocument/2006/relationships/printerSettings" Target="../printerSettings/printerSettings74.bin"/><Relationship Id="rId4" Type="http://schemas.openxmlformats.org/officeDocument/2006/relationships/printerSettings" Target="../printerSettings/printerSettings68.bin"/><Relationship Id="rId9" Type="http://schemas.openxmlformats.org/officeDocument/2006/relationships/printerSettings" Target="../printerSettings/printerSettings73.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83.bin"/><Relationship Id="rId3" Type="http://schemas.openxmlformats.org/officeDocument/2006/relationships/printerSettings" Target="../printerSettings/printerSettings78.bin"/><Relationship Id="rId7" Type="http://schemas.openxmlformats.org/officeDocument/2006/relationships/printerSettings" Target="../printerSettings/printerSettings82.bin"/><Relationship Id="rId12" Type="http://schemas.openxmlformats.org/officeDocument/2006/relationships/drawing" Target="../drawings/drawing8.xml"/><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6" Type="http://schemas.openxmlformats.org/officeDocument/2006/relationships/printerSettings" Target="../printerSettings/printerSettings81.bin"/><Relationship Id="rId11" Type="http://schemas.openxmlformats.org/officeDocument/2006/relationships/printerSettings" Target="../printerSettings/printerSettings86.bin"/><Relationship Id="rId5" Type="http://schemas.openxmlformats.org/officeDocument/2006/relationships/printerSettings" Target="../printerSettings/printerSettings80.bin"/><Relationship Id="rId10" Type="http://schemas.openxmlformats.org/officeDocument/2006/relationships/printerSettings" Target="../printerSettings/printerSettings85.bin"/><Relationship Id="rId4" Type="http://schemas.openxmlformats.org/officeDocument/2006/relationships/printerSettings" Target="../printerSettings/printerSettings79.bin"/><Relationship Id="rId9" Type="http://schemas.openxmlformats.org/officeDocument/2006/relationships/printerSettings" Target="../printerSettings/printerSettings8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K16"/>
  <sheetViews>
    <sheetView showRuler="0" workbookViewId="0">
      <selection activeCell="B11" sqref="B11"/>
    </sheetView>
  </sheetViews>
  <sheetFormatPr defaultRowHeight="15.75"/>
  <cols>
    <col min="1" max="1" width="27.5703125" style="59" customWidth="1"/>
    <col min="2" max="2" width="14.85546875" style="59" customWidth="1"/>
    <col min="3" max="3" width="13.140625" style="59" customWidth="1"/>
    <col min="4" max="6" width="9.140625" style="59"/>
    <col min="7" max="7" width="10.85546875" style="59" customWidth="1"/>
    <col min="8" max="8" width="9.140625" style="59" hidden="1" customWidth="1"/>
    <col min="9" max="16384" width="9.140625" style="28"/>
  </cols>
  <sheetData>
    <row r="1" spans="1:11" ht="70.5" customHeight="1">
      <c r="A1" s="117" t="s">
        <v>343</v>
      </c>
      <c r="B1" s="668" t="s">
        <v>792</v>
      </c>
      <c r="C1" s="669"/>
      <c r="D1" s="669"/>
      <c r="E1" s="669"/>
      <c r="F1" s="669"/>
      <c r="G1" s="669"/>
      <c r="H1" s="669"/>
    </row>
    <row r="2" spans="1:11" ht="30.75" customHeight="1">
      <c r="A2" s="117" t="s">
        <v>181</v>
      </c>
      <c r="B2" s="672"/>
      <c r="C2" s="672"/>
      <c r="D2" s="672"/>
      <c r="E2" s="672"/>
      <c r="F2" s="672"/>
      <c r="G2" s="672"/>
      <c r="H2" s="672"/>
    </row>
    <row r="3" spans="1:11" ht="30.75" customHeight="1">
      <c r="A3" s="117" t="s">
        <v>342</v>
      </c>
      <c r="B3" s="670" t="s">
        <v>791</v>
      </c>
      <c r="C3" s="671"/>
      <c r="D3" s="671"/>
      <c r="E3" s="671"/>
      <c r="F3" s="671"/>
      <c r="G3" s="671"/>
      <c r="H3" s="671"/>
    </row>
    <row r="4" spans="1:11" ht="16.5">
      <c r="A4" s="117" t="s">
        <v>453</v>
      </c>
      <c r="B4" s="673" t="s">
        <v>793</v>
      </c>
      <c r="C4" s="674"/>
      <c r="D4" s="674"/>
      <c r="E4" s="674"/>
      <c r="F4" s="674"/>
      <c r="G4" s="674"/>
      <c r="H4" s="674"/>
    </row>
    <row r="6" spans="1:11" ht="16.5">
      <c r="A6" s="205"/>
    </row>
    <row r="9" spans="1:11">
      <c r="G9" s="37"/>
    </row>
    <row r="16" spans="1:11">
      <c r="K16" s="416"/>
    </row>
  </sheetData>
  <sheetProtection selectLockedCells="1" selectUnlockedCells="1"/>
  <customSheetViews>
    <customSheetView guid="{F68380CD-DF58-4BFA-A4C7-4B5C98AD7B16}" state="hidden" showRuler="0">
      <selection activeCell="B13" sqref="B13"/>
      <pageMargins left="0.75" right="0.75" top="1" bottom="1" header="0.5" footer="0.5"/>
      <pageSetup orientation="portrait" r:id="rId1"/>
      <headerFooter alignWithMargins="0"/>
    </customSheetView>
    <customSheetView guid="{2FDEDC7A-220A-4BDB-8FCD-0C556B60E1DF}" showRuler="0">
      <selection activeCell="B13" sqref="B13"/>
      <pageMargins left="0.75" right="0.75" top="1" bottom="1" header="0.5" footer="0.5"/>
      <pageSetup orientation="portrait" r:id="rId2"/>
      <headerFooter alignWithMargins="0"/>
    </customSheetView>
    <customSheetView guid="{8E7B022F-1113-4BA2-B2BA-8EDBE02A2557}" state="hidden" showRuler="0">
      <pageMargins left="0.75" right="0.75" top="1" bottom="1" header="0.5" footer="0.5"/>
      <pageSetup orientation="portrait" r:id="rId3"/>
      <headerFooter alignWithMargins="0"/>
    </customSheetView>
    <customSheetView guid="{A3F641DF-CF1D-48E3-AFDC-E52726A449CB}" state="hidden" showRuler="0">
      <pageMargins left="0.75" right="0.75" top="1" bottom="1" header="0.5" footer="0.5"/>
      <pageSetup orientation="portrait" r:id="rId4"/>
      <headerFooter alignWithMargins="0"/>
    </customSheetView>
    <customSheetView guid="{ECEBABD0-566A-41C4-AA9A-38EA30EFEDA8}" state="hidden" showRuler="0">
      <pageMargins left="0.75" right="0.75" top="1" bottom="1" header="0.5" footer="0.5"/>
      <pageSetup orientation="portrait" r:id="rId5"/>
      <headerFooter alignWithMargins="0"/>
    </customSheetView>
    <customSheetView guid="{CD4CA1A8-824A-452F-BDBA-32A47C1B3013}" state="hidden" showRuler="0">
      <selection activeCell="J2" sqref="J2"/>
      <pageMargins left="0.75" right="0.75" top="1" bottom="1" header="0.5" footer="0.5"/>
      <pageSetup orientation="portrait" r:id="rId6"/>
      <headerFooter alignWithMargins="0"/>
    </customSheetView>
    <customSheetView guid="{237D8718-39ED-4FFE-B3B2-D1192F8D2E87}" showRuler="0">
      <selection activeCell="B13" sqref="B13"/>
      <pageMargins left="0.75" right="0.75" top="1" bottom="1" header="0.5" footer="0.5"/>
      <pageSetup orientation="portrait" r:id="rId7"/>
      <headerFooter alignWithMargins="0"/>
    </customSheetView>
    <customSheetView guid="{6A6F11F6-4979-4331-B451-38654332CB39}" state="hidden" showRuler="0">
      <selection activeCell="B1" sqref="B1:H1"/>
      <pageMargins left="0.5" right="0.5" top="1" bottom="1" header="0.5" footer="0.5"/>
      <pageSetup orientation="portrait" r:id="rId8"/>
      <headerFooter alignWithMargins="0"/>
    </customSheetView>
    <customSheetView guid="{C75B92C6-DDA6-4B48-9868-112DE431C284}" showPageBreaks="1" state="hidden" showRuler="0">
      <selection activeCell="F4" sqref="F4"/>
      <pageMargins left="0.5" right="0.5" top="1" bottom="1" header="0.5" footer="0.5"/>
      <pageSetup orientation="portrait" r:id="rId9"/>
      <headerFooter alignWithMargins="0"/>
    </customSheetView>
    <customSheetView guid="{827228A5-964E-465A-A946-EF2238A19E11}" state="hidden" showRuler="0">
      <selection activeCell="B2" sqref="B2"/>
      <pageMargins left="0.5" right="0.5" top="1" bottom="1" header="0.5" footer="0.5"/>
      <pageSetup orientation="portrait" r:id="rId10"/>
      <headerFooter alignWithMargins="0"/>
    </customSheetView>
  </customSheetViews>
  <mergeCells count="4">
    <mergeCell ref="B1:H1"/>
    <mergeCell ref="B3:H3"/>
    <mergeCell ref="B2:H2"/>
    <mergeCell ref="B4:H4"/>
  </mergeCells>
  <phoneticPr fontId="6" type="noConversion"/>
  <pageMargins left="0.5" right="0.5" top="1" bottom="1" header="0.5" footer="0.5"/>
  <pageSetup orientation="portrait" r:id="rId1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indexed="11"/>
  </sheetPr>
  <dimension ref="A1:I75"/>
  <sheetViews>
    <sheetView showGridLines="0" view="pageBreakPreview" zoomScaleNormal="100" zoomScaleSheetLayoutView="100" workbookViewId="0">
      <selection activeCell="B17" sqref="B17"/>
    </sheetView>
  </sheetViews>
  <sheetFormatPr defaultRowHeight="16.5"/>
  <cols>
    <col min="1" max="1" width="12.140625" style="32" customWidth="1"/>
    <col min="2" max="2" width="30.7109375" style="32" customWidth="1"/>
    <col min="3" max="3" width="25.5703125" style="32" customWidth="1"/>
    <col min="4" max="4" width="18.85546875" style="32" customWidth="1"/>
    <col min="5" max="5" width="25.42578125" style="32" customWidth="1"/>
    <col min="6" max="7" width="9.140625" style="27"/>
    <col min="8" max="8" width="9.140625" style="27" hidden="1" customWidth="1"/>
    <col min="9" max="16384" width="9.140625" style="28"/>
  </cols>
  <sheetData>
    <row r="1" spans="1:9">
      <c r="A1" s="24" t="str">
        <f>Cover!B3</f>
        <v>Specification No.WR1/NT/W-UFOC/DOM/ZA3/23/09365</v>
      </c>
      <c r="B1" s="25"/>
      <c r="C1" s="25"/>
      <c r="D1" s="25"/>
      <c r="E1" s="26" t="str">
        <f>"Attachment-5 "</f>
        <v xml:space="preserve">Attachment-5 </v>
      </c>
    </row>
    <row r="2" spans="1:9" ht="8.1" customHeight="1"/>
    <row r="3" spans="1:9" ht="86.25" customHeight="1">
      <c r="A3" s="699" t="str">
        <f>Cover!B2</f>
        <v>Annual Maintenance Contract of Underground /Overhead OFC links of Ahmedabad Intracity, Ahmedabad - Gandhinagar- Dehgam Route &amp; Ahmedabad - Vadodara Expressway from repeater MS42.4 to MS0.0 and LMC for providing the last mile Connectivities to various cities of Gujarat i.e. Ahmedabad, Gandhinagar, Nadiad, Rajkot, Mahesana, Banaskantha, Jamnagar, Patan, Kutch, Bhavnagar, Amreli, Dev Dwarka &amp; Sabarkantha and all cities not covered under PKG-B1 for the period of the Three Years under PKG-B2 under WRTCC</v>
      </c>
      <c r="B3" s="699"/>
      <c r="C3" s="699"/>
      <c r="D3" s="699"/>
      <c r="E3" s="699"/>
      <c r="F3" s="29"/>
      <c r="G3" s="30"/>
      <c r="H3" s="29"/>
    </row>
    <row r="4" spans="1:9" ht="8.1" customHeight="1">
      <c r="A4" s="31"/>
      <c r="H4" s="33"/>
      <c r="I4" s="12"/>
    </row>
    <row r="5" spans="1:9" ht="20.100000000000001" customHeight="1">
      <c r="A5" s="700" t="s">
        <v>398</v>
      </c>
      <c r="B5" s="700"/>
      <c r="C5" s="700"/>
      <c r="D5" s="700"/>
      <c r="E5" s="700"/>
      <c r="F5" s="34"/>
      <c r="H5" s="33"/>
      <c r="I5" s="12"/>
    </row>
    <row r="6" spans="1:9" ht="8.1" customHeight="1">
      <c r="A6" s="35"/>
      <c r="H6" s="33"/>
      <c r="I6" s="12"/>
    </row>
    <row r="7" spans="1:9" ht="20.100000000000001" customHeight="1">
      <c r="A7" s="36" t="str">
        <f>'Attach 3(JV)'!A7</f>
        <v>Bidder’s Name and Address (Bidder ) :</v>
      </c>
      <c r="B7" s="35"/>
      <c r="C7" s="35"/>
      <c r="D7" s="16" t="str">
        <f>'Attach 3(JV)'!E7</f>
        <v>To:</v>
      </c>
      <c r="H7" s="33"/>
      <c r="I7" s="12"/>
    </row>
    <row r="8" spans="1:9" ht="36" customHeight="1">
      <c r="A8" s="698" t="str">
        <f>'Attach 3(JV)'!A8</f>
        <v/>
      </c>
      <c r="B8" s="698"/>
      <c r="C8" s="698"/>
      <c r="D8" s="927" t="s">
        <v>1063</v>
      </c>
      <c r="E8" s="927"/>
      <c r="F8" s="667"/>
      <c r="H8" s="33"/>
      <c r="I8" s="12"/>
    </row>
    <row r="9" spans="1:9">
      <c r="A9" s="14" t="s">
        <v>380</v>
      </c>
      <c r="B9" s="888">
        <f>'Names of Bidder'!D8</f>
        <v>0</v>
      </c>
      <c r="C9" s="888"/>
      <c r="D9" s="927"/>
      <c r="E9" s="927"/>
      <c r="F9" s="667"/>
      <c r="H9" s="33"/>
      <c r="I9" s="12"/>
    </row>
    <row r="10" spans="1:9">
      <c r="A10" s="14" t="s">
        <v>382</v>
      </c>
      <c r="B10" s="888">
        <f>'Names of Bidder'!D9</f>
        <v>0</v>
      </c>
      <c r="C10" s="888"/>
      <c r="D10" s="927"/>
      <c r="E10" s="927"/>
      <c r="F10" s="667"/>
      <c r="H10" s="33"/>
      <c r="I10" s="12"/>
    </row>
    <row r="11" spans="1:9">
      <c r="B11" s="888">
        <f>'Names of Bidder'!D10</f>
        <v>0</v>
      </c>
      <c r="C11" s="888"/>
      <c r="D11" s="927"/>
      <c r="E11" s="927"/>
      <c r="F11" s="667"/>
    </row>
    <row r="12" spans="1:9">
      <c r="A12" s="35"/>
      <c r="B12" s="888">
        <f>'Names of Bidder'!D11</f>
        <v>0</v>
      </c>
      <c r="C12" s="888"/>
      <c r="D12" s="927"/>
      <c r="E12" s="927"/>
      <c r="F12" s="667"/>
    </row>
    <row r="13" spans="1:9" ht="20.100000000000001" customHeight="1">
      <c r="A13" s="32" t="s">
        <v>374</v>
      </c>
    </row>
    <row r="14" spans="1:9" ht="45.75" customHeight="1">
      <c r="A14" s="701" t="s">
        <v>412</v>
      </c>
      <c r="B14" s="701"/>
      <c r="C14" s="701"/>
      <c r="D14" s="701"/>
      <c r="E14" s="701"/>
      <c r="F14" s="37"/>
      <c r="G14" s="37"/>
      <c r="H14" s="37"/>
    </row>
    <row r="15" spans="1:9" ht="32.1" customHeight="1">
      <c r="A15" s="951" t="s">
        <v>378</v>
      </c>
      <c r="B15" s="951" t="s">
        <v>396</v>
      </c>
      <c r="C15" s="951" t="s">
        <v>399</v>
      </c>
      <c r="D15" s="955" t="s">
        <v>400</v>
      </c>
      <c r="E15" s="956"/>
      <c r="F15" s="37"/>
      <c r="G15" s="37"/>
      <c r="H15" s="37"/>
    </row>
    <row r="16" spans="1:9" ht="19.5" customHeight="1">
      <c r="A16" s="952"/>
      <c r="B16" s="952"/>
      <c r="C16" s="952"/>
      <c r="D16" s="48" t="s">
        <v>401</v>
      </c>
      <c r="E16" s="48" t="s">
        <v>402</v>
      </c>
      <c r="F16" s="37"/>
      <c r="G16" s="37"/>
      <c r="H16" s="37"/>
    </row>
    <row r="17" spans="1:8" ht="21.75" customHeight="1">
      <c r="A17" s="111">
        <v>1</v>
      </c>
      <c r="B17" s="112"/>
      <c r="C17" s="112"/>
      <c r="D17" s="112"/>
      <c r="E17" s="112"/>
      <c r="F17" s="37"/>
      <c r="G17" s="37"/>
      <c r="H17" s="37"/>
    </row>
    <row r="18" spans="1:8" ht="21.95" customHeight="1">
      <c r="A18" s="113">
        <v>2</v>
      </c>
      <c r="B18" s="107"/>
      <c r="C18" s="107"/>
      <c r="D18" s="107"/>
      <c r="E18" s="107"/>
      <c r="F18" s="37"/>
      <c r="G18" s="37"/>
      <c r="H18" s="37"/>
    </row>
    <row r="19" spans="1:8" ht="21.95" customHeight="1">
      <c r="A19" s="111">
        <v>3</v>
      </c>
      <c r="B19" s="107"/>
      <c r="C19" s="107"/>
      <c r="D19" s="107"/>
      <c r="E19" s="107"/>
      <c r="F19" s="37"/>
      <c r="G19" s="37"/>
      <c r="H19" s="37"/>
    </row>
    <row r="20" spans="1:8" ht="21.95" customHeight="1">
      <c r="A20" s="113">
        <v>4</v>
      </c>
      <c r="B20" s="107"/>
      <c r="C20" s="107"/>
      <c r="D20" s="107"/>
      <c r="E20" s="107"/>
      <c r="F20" s="37"/>
      <c r="G20" s="37"/>
      <c r="H20" s="37"/>
    </row>
    <row r="21" spans="1:8" ht="21.95" customHeight="1">
      <c r="A21" s="111">
        <v>5</v>
      </c>
      <c r="B21" s="107"/>
      <c r="C21" s="107"/>
      <c r="D21" s="107"/>
      <c r="E21" s="107"/>
      <c r="F21" s="37"/>
      <c r="G21" s="37"/>
      <c r="H21" s="37"/>
    </row>
    <row r="22" spans="1:8" ht="21.95" customHeight="1">
      <c r="A22" s="113">
        <v>6</v>
      </c>
      <c r="B22" s="107"/>
      <c r="C22" s="107"/>
      <c r="D22" s="107"/>
      <c r="E22" s="107"/>
      <c r="F22" s="37"/>
      <c r="G22" s="37"/>
      <c r="H22" s="37"/>
    </row>
    <row r="23" spans="1:8" ht="21.95" customHeight="1">
      <c r="A23" s="111">
        <v>7</v>
      </c>
      <c r="B23" s="107"/>
      <c r="C23" s="107"/>
      <c r="D23" s="107"/>
      <c r="E23" s="107"/>
      <c r="F23" s="236"/>
      <c r="G23" s="236"/>
      <c r="H23" s="238" t="b">
        <v>0</v>
      </c>
    </row>
    <row r="24" spans="1:8" ht="21.95" customHeight="1">
      <c r="A24" s="113">
        <v>8</v>
      </c>
      <c r="B24" s="108"/>
      <c r="C24" s="108"/>
      <c r="D24" s="108"/>
      <c r="E24" s="108"/>
      <c r="F24" s="236"/>
      <c r="G24" s="236"/>
      <c r="H24" s="237"/>
    </row>
    <row r="25" spans="1:8" ht="18" customHeight="1">
      <c r="A25" s="234"/>
      <c r="B25" s="235"/>
      <c r="C25" s="235"/>
      <c r="D25" s="235"/>
      <c r="E25" s="235"/>
      <c r="F25" s="217"/>
      <c r="G25" s="217"/>
      <c r="H25" s="218"/>
    </row>
    <row r="26" spans="1:8" ht="54.75" hidden="1" customHeight="1">
      <c r="A26" s="957" t="s">
        <v>102</v>
      </c>
      <c r="B26" s="957"/>
      <c r="C26" s="957"/>
      <c r="D26" s="957"/>
      <c r="E26" s="957"/>
      <c r="F26" s="217"/>
      <c r="G26" s="217"/>
      <c r="H26" s="218"/>
    </row>
    <row r="27" spans="1:8" ht="32.1" hidden="1" customHeight="1">
      <c r="A27" s="951" t="s">
        <v>378</v>
      </c>
      <c r="B27" s="951" t="s">
        <v>396</v>
      </c>
      <c r="C27" s="951" t="s">
        <v>120</v>
      </c>
      <c r="D27" s="955" t="s">
        <v>121</v>
      </c>
      <c r="E27" s="956"/>
      <c r="F27" s="37"/>
      <c r="G27" s="37"/>
      <c r="H27" s="37"/>
    </row>
    <row r="28" spans="1:8" ht="22.5" hidden="1" customHeight="1">
      <c r="A28" s="952"/>
      <c r="B28" s="952"/>
      <c r="C28" s="952"/>
      <c r="D28" s="48" t="s">
        <v>122</v>
      </c>
      <c r="E28" s="48" t="s">
        <v>123</v>
      </c>
      <c r="F28" s="37"/>
      <c r="G28" s="37"/>
      <c r="H28" s="37"/>
    </row>
    <row r="29" spans="1:8" ht="21.95" hidden="1" customHeight="1">
      <c r="A29" s="215">
        <v>1</v>
      </c>
      <c r="B29" s="150"/>
      <c r="C29" s="150"/>
      <c r="D29" s="150"/>
      <c r="E29" s="150"/>
      <c r="F29" s="37"/>
      <c r="G29" s="37"/>
      <c r="H29" s="37"/>
    </row>
    <row r="30" spans="1:8" ht="21.95" hidden="1" customHeight="1">
      <c r="A30" s="215">
        <v>2</v>
      </c>
      <c r="B30" s="150"/>
      <c r="C30" s="150"/>
      <c r="D30" s="150"/>
      <c r="E30" s="150"/>
    </row>
    <row r="31" spans="1:8" ht="21.95" hidden="1" customHeight="1">
      <c r="A31" s="216">
        <v>3</v>
      </c>
      <c r="B31" s="108"/>
      <c r="C31" s="108"/>
      <c r="D31" s="108"/>
      <c r="E31" s="108"/>
    </row>
    <row r="32" spans="1:8" ht="15.95" customHeight="1">
      <c r="A32" s="151"/>
      <c r="B32" s="151"/>
      <c r="C32" s="151"/>
      <c r="D32" s="151"/>
      <c r="E32" s="151"/>
      <c r="F32" s="37"/>
      <c r="G32" s="37"/>
      <c r="H32" s="37"/>
    </row>
    <row r="33" spans="1:8" ht="15.95" customHeight="1">
      <c r="C33" s="40"/>
      <c r="F33" s="37"/>
      <c r="G33" s="37"/>
      <c r="H33" s="37"/>
    </row>
    <row r="34" spans="1:8" ht="15.95" customHeight="1">
      <c r="A34" s="39" t="s">
        <v>48</v>
      </c>
      <c r="B34" s="60">
        <f>'Names of Bidder'!D25</f>
        <v>0</v>
      </c>
      <c r="C34" s="40" t="s">
        <v>46</v>
      </c>
      <c r="D34" s="42">
        <f>'Names of Bidder'!D22</f>
        <v>0</v>
      </c>
    </row>
    <row r="35" spans="1:8" ht="15.95" customHeight="1">
      <c r="A35" s="39" t="s">
        <v>49</v>
      </c>
      <c r="B35" s="42">
        <f>'Names of Bidder'!D26</f>
        <v>0</v>
      </c>
      <c r="C35" s="40" t="s">
        <v>47</v>
      </c>
      <c r="D35" s="42">
        <f>'Names of Bidder'!D23</f>
        <v>0</v>
      </c>
    </row>
    <row r="36" spans="1:8" ht="15.75" customHeight="1">
      <c r="A36" s="28"/>
      <c r="B36" s="28"/>
      <c r="C36" s="40"/>
      <c r="D36" s="28"/>
      <c r="E36" s="28"/>
    </row>
    <row r="37" spans="1:8" ht="19.5" customHeight="1">
      <c r="A37" s="24" t="str">
        <f>A1</f>
        <v>Specification No.WR1/NT/W-UFOC/DOM/ZA3/23/09365</v>
      </c>
      <c r="B37" s="25"/>
      <c r="C37" s="25"/>
      <c r="D37" s="25"/>
      <c r="E37" s="44" t="str">
        <f>E1</f>
        <v xml:space="preserve">Attachment-5 </v>
      </c>
    </row>
    <row r="38" spans="1:8" ht="18" customHeight="1">
      <c r="A38" s="41"/>
    </row>
    <row r="39" spans="1:8" ht="30" customHeight="1">
      <c r="A39" s="961" t="s">
        <v>398</v>
      </c>
      <c r="B39" s="961"/>
      <c r="C39" s="961"/>
      <c r="D39" s="961"/>
      <c r="E39" s="961"/>
    </row>
    <row r="40" spans="1:8" ht="18" customHeight="1"/>
    <row r="41" spans="1:8" ht="36" customHeight="1">
      <c r="A41" s="847" t="s">
        <v>378</v>
      </c>
      <c r="B41" s="959" t="s">
        <v>396</v>
      </c>
      <c r="C41" s="951" t="s">
        <v>399</v>
      </c>
      <c r="D41" s="953" t="s">
        <v>400</v>
      </c>
      <c r="E41" s="954"/>
    </row>
    <row r="42" spans="1:8" ht="18" customHeight="1">
      <c r="A42" s="958"/>
      <c r="B42" s="960"/>
      <c r="C42" s="952"/>
      <c r="D42" s="48" t="s">
        <v>401</v>
      </c>
      <c r="E42" s="48" t="s">
        <v>402</v>
      </c>
    </row>
    <row r="43" spans="1:8" ht="18" customHeight="1">
      <c r="A43" s="149"/>
      <c r="B43" s="152"/>
      <c r="C43" s="149"/>
      <c r="D43" s="149"/>
      <c r="E43" s="149"/>
    </row>
    <row r="44" spans="1:8" ht="18" customHeight="1">
      <c r="A44" s="147"/>
      <c r="B44" s="153"/>
      <c r="C44" s="147"/>
      <c r="D44" s="147"/>
      <c r="E44" s="147"/>
    </row>
    <row r="45" spans="1:8" ht="18" customHeight="1">
      <c r="A45" s="147"/>
      <c r="B45" s="153"/>
      <c r="C45" s="147"/>
      <c r="D45" s="147"/>
      <c r="E45" s="147"/>
    </row>
    <row r="46" spans="1:8" ht="18" customHeight="1">
      <c r="A46" s="147"/>
      <c r="B46" s="153"/>
      <c r="C46" s="147"/>
      <c r="D46" s="147"/>
      <c r="E46" s="147"/>
    </row>
    <row r="47" spans="1:8" ht="18" customHeight="1">
      <c r="A47" s="147"/>
      <c r="B47" s="153"/>
      <c r="C47" s="147"/>
      <c r="D47" s="147"/>
      <c r="E47" s="147"/>
    </row>
    <row r="48" spans="1:8" ht="18" customHeight="1">
      <c r="A48" s="147"/>
      <c r="B48" s="153"/>
      <c r="C48" s="147"/>
      <c r="D48" s="147"/>
      <c r="E48" s="147"/>
    </row>
    <row r="49" spans="1:5" ht="18" customHeight="1">
      <c r="A49" s="147"/>
      <c r="B49" s="153"/>
      <c r="C49" s="147"/>
      <c r="D49" s="147"/>
      <c r="E49" s="147"/>
    </row>
    <row r="50" spans="1:5" ht="18" customHeight="1">
      <c r="A50" s="147"/>
      <c r="B50" s="153"/>
      <c r="C50" s="147"/>
      <c r="D50" s="147"/>
      <c r="E50" s="147"/>
    </row>
    <row r="51" spans="1:5" ht="18" customHeight="1">
      <c r="A51" s="147"/>
      <c r="B51" s="153"/>
      <c r="C51" s="147"/>
      <c r="D51" s="147"/>
      <c r="E51" s="147"/>
    </row>
    <row r="52" spans="1:5" ht="18" customHeight="1">
      <c r="A52" s="147"/>
      <c r="B52" s="153"/>
      <c r="C52" s="147"/>
      <c r="D52" s="147"/>
      <c r="E52" s="147"/>
    </row>
    <row r="53" spans="1:5" ht="18" customHeight="1">
      <c r="A53" s="147"/>
      <c r="B53" s="153"/>
      <c r="C53" s="147"/>
      <c r="D53" s="147"/>
      <c r="E53" s="147"/>
    </row>
    <row r="54" spans="1:5" ht="18" customHeight="1">
      <c r="A54" s="147"/>
      <c r="B54" s="153"/>
      <c r="C54" s="147"/>
      <c r="D54" s="147"/>
      <c r="E54" s="147"/>
    </row>
    <row r="55" spans="1:5" ht="18" customHeight="1">
      <c r="A55" s="147"/>
      <c r="B55" s="153"/>
      <c r="C55" s="147"/>
      <c r="D55" s="147"/>
      <c r="E55" s="147"/>
    </row>
    <row r="56" spans="1:5" ht="18" customHeight="1">
      <c r="A56" s="147"/>
      <c r="B56" s="153"/>
      <c r="C56" s="147"/>
      <c r="D56" s="147"/>
      <c r="E56" s="147"/>
    </row>
    <row r="57" spans="1:5" ht="18" customHeight="1">
      <c r="A57" s="147"/>
      <c r="B57" s="153"/>
      <c r="C57" s="147"/>
      <c r="D57" s="147"/>
      <c r="E57" s="147"/>
    </row>
    <row r="58" spans="1:5" ht="18" customHeight="1">
      <c r="A58" s="147"/>
      <c r="B58" s="153"/>
      <c r="C58" s="147"/>
      <c r="D58" s="147"/>
      <c r="E58" s="147"/>
    </row>
    <row r="59" spans="1:5" ht="18" customHeight="1">
      <c r="A59" s="147"/>
      <c r="B59" s="153"/>
      <c r="C59" s="147"/>
      <c r="D59" s="147"/>
      <c r="E59" s="147"/>
    </row>
    <row r="60" spans="1:5" ht="18" customHeight="1">
      <c r="A60" s="147"/>
      <c r="B60" s="153"/>
      <c r="C60" s="147"/>
      <c r="D60" s="147"/>
      <c r="E60" s="147"/>
    </row>
    <row r="61" spans="1:5" ht="18" customHeight="1">
      <c r="A61" s="147"/>
      <c r="B61" s="153"/>
      <c r="C61" s="147"/>
      <c r="D61" s="147"/>
      <c r="E61" s="147"/>
    </row>
    <row r="62" spans="1:5" ht="18" customHeight="1">
      <c r="A62" s="147"/>
      <c r="B62" s="153"/>
      <c r="C62" s="147"/>
      <c r="D62" s="147"/>
      <c r="E62" s="147"/>
    </row>
    <row r="63" spans="1:5" ht="18" customHeight="1">
      <c r="A63" s="147"/>
      <c r="B63" s="153"/>
      <c r="C63" s="147"/>
      <c r="D63" s="147"/>
      <c r="E63" s="147"/>
    </row>
    <row r="64" spans="1:5" ht="18" customHeight="1">
      <c r="A64" s="147"/>
      <c r="B64" s="153"/>
      <c r="C64" s="147"/>
      <c r="D64" s="147"/>
      <c r="E64" s="147"/>
    </row>
    <row r="65" spans="1:5" ht="18" customHeight="1">
      <c r="A65" s="147"/>
      <c r="B65" s="153"/>
      <c r="C65" s="147"/>
      <c r="D65" s="147"/>
      <c r="E65" s="147"/>
    </row>
    <row r="66" spans="1:5" ht="18" customHeight="1">
      <c r="A66" s="147"/>
      <c r="B66" s="153"/>
      <c r="C66" s="147"/>
      <c r="D66" s="147"/>
      <c r="E66" s="147"/>
    </row>
    <row r="67" spans="1:5" ht="18" customHeight="1">
      <c r="A67" s="147"/>
      <c r="B67" s="153"/>
      <c r="C67" s="147"/>
      <c r="D67" s="147"/>
      <c r="E67" s="147"/>
    </row>
    <row r="68" spans="1:5" ht="18" customHeight="1">
      <c r="A68" s="147"/>
      <c r="B68" s="153"/>
      <c r="C68" s="147"/>
      <c r="D68" s="147"/>
      <c r="E68" s="147"/>
    </row>
    <row r="69" spans="1:5" ht="18" customHeight="1">
      <c r="A69" s="148"/>
      <c r="B69" s="154"/>
      <c r="C69" s="148"/>
      <c r="D69" s="148"/>
      <c r="E69" s="148"/>
    </row>
    <row r="70" spans="1:5" ht="18" customHeight="1"/>
    <row r="71" spans="1:5" ht="24" customHeight="1">
      <c r="C71" s="40"/>
    </row>
    <row r="72" spans="1:5" ht="24" customHeight="1">
      <c r="A72" s="39" t="s">
        <v>48</v>
      </c>
      <c r="B72" s="60">
        <f>B34</f>
        <v>0</v>
      </c>
      <c r="C72" s="40" t="s">
        <v>46</v>
      </c>
      <c r="D72" s="42">
        <f>D34</f>
        <v>0</v>
      </c>
    </row>
    <row r="73" spans="1:5" ht="24" customHeight="1">
      <c r="A73" s="39" t="s">
        <v>49</v>
      </c>
      <c r="B73" s="60">
        <f>B35</f>
        <v>0</v>
      </c>
      <c r="C73" s="40" t="s">
        <v>47</v>
      </c>
      <c r="D73" s="42">
        <f>D35</f>
        <v>0</v>
      </c>
    </row>
    <row r="74" spans="1:5" ht="24" customHeight="1">
      <c r="A74" s="39"/>
      <c r="B74" s="60"/>
      <c r="C74" s="40"/>
      <c r="D74" s="42"/>
    </row>
    <row r="75" spans="1:5" ht="33" customHeight="1">
      <c r="D75" s="40"/>
    </row>
  </sheetData>
  <sheetProtection algorithmName="SHA-512" hashValue="Kv8NM/LlSOjOB9q9aa05QmpvFhXkA08wrAcFPYt1ZbBJTMxx2M9AP7RzgMy25O7EZXeWUFdsLLAAENKZHrOwSA==" saltValue="OVzKyhZ7Izm6ASH8nFJt0A==" spinCount="100000" sheet="1" formatColumns="0" formatRows="0" selectLockedCells="1"/>
  <customSheetViews>
    <customSheetView guid="{F68380CD-DF58-4BFA-A4C7-4B5C98AD7B16}" showGridLines="0" hiddenRows="1" hiddenColumns="1">
      <selection activeCell="D17" sqref="D17"/>
      <rowBreaks count="1" manualBreakCount="1">
        <brk id="33" max="4" man="1"/>
      </rowBreaks>
      <pageMargins left="0.75" right="0.46" top="0.4" bottom="0.47" header="0.26" footer="0.28999999999999998"/>
      <pageSetup scale="96" orientation="portrait" r:id="rId1"/>
      <headerFooter alignWithMargins="0">
        <oddFooter xml:space="preserve">&amp;R&amp;"Book Antiqua,Bold"&amp;8 Page &amp;P </oddFooter>
      </headerFooter>
    </customSheetView>
    <customSheetView guid="{2FDEDC7A-220A-4BDB-8FCD-0C556B60E1DF}" showGridLines="0" hiddenRows="1" hiddenColumns="1">
      <selection activeCell="D17" sqref="D17"/>
      <rowBreaks count="1" manualBreakCount="1">
        <brk id="33" max="4" man="1"/>
      </rowBreaks>
      <pageMargins left="0.75" right="0.46" top="0.4" bottom="0.47" header="0.26" footer="0.28999999999999998"/>
      <pageSetup scale="96" orientation="portrait" r:id="rId2"/>
      <headerFooter alignWithMargins="0">
        <oddFooter xml:space="preserve">&amp;R&amp;"Book Antiqua,Bold"&amp;8 Page &amp;P </oddFooter>
      </headerFooter>
    </customSheetView>
    <customSheetView guid="{8E7B022F-1113-4BA2-B2BA-8EDBE02A2557}" showPageBreaks="1" showGridLines="0" printArea="1" showRuler="0">
      <selection activeCell="B17" sqref="B17"/>
      <rowBreaks count="2" manualBreakCount="2">
        <brk id="32" max="4" man="1"/>
        <brk id="69" max="4" man="1"/>
      </rowBreaks>
      <pageMargins left="0.75" right="0.46"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Ruler="0">
      <selection activeCell="B18" sqref="B18"/>
      <pageMargins left="0.75" right="0.51" top="0.49" bottom="0.55000000000000004" header="0.34" footer="0.28999999999999998"/>
      <pageSetup orientation="portrait" r:id="rId4"/>
      <headerFooter alignWithMargins="0">
        <oddFooter>&amp;L&amp;8Tower Package-P238-TW04, TL associated with Phase-I Generation Project in Orissa (Part-C)&amp;R&amp;"Book Antiqua,Bold"&amp;8Attachment-5 TW04  / Page &amp;P of &amp;N</oddFooter>
      </headerFooter>
    </customSheetView>
    <customSheetView guid="{ECEBABD0-566A-41C4-AA9A-38EA30EFEDA8}" showPageBreaks="1" showGridLines="0" printArea="1" showRuler="0" topLeftCell="A13">
      <selection activeCell="H26" sqref="H26:H27"/>
      <pageMargins left="0.75" right="0.63" top="0.55000000000000004" bottom="0.64" header="0.34" footer="0.38"/>
      <pageSetup scale="95"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hiddenRows="1" hiddenColumns="1">
      <selection activeCell="B17" sqref="B17"/>
      <rowBreaks count="1" manualBreakCount="1">
        <brk id="33" max="4" man="1"/>
      </rowBreaks>
      <pageMargins left="0.75" right="0.46" top="0.4" bottom="0.47" header="0.26" footer="0.28999999999999998"/>
      <pageSetup scale="96" orientation="portrait" r:id="rId6"/>
      <headerFooter alignWithMargins="0">
        <oddFooter xml:space="preserve">&amp;R&amp;"Book Antiqua,Bold"&amp;8 Page &amp;P </oddFooter>
      </headerFooter>
    </customSheetView>
    <customSheetView guid="{237D8718-39ED-4FFE-B3B2-D1192F8D2E87}" showGridLines="0" hiddenRows="1" hiddenColumns="1">
      <selection activeCell="D17" sqref="D17"/>
      <rowBreaks count="1" manualBreakCount="1">
        <brk id="33" max="4" man="1"/>
      </rowBreaks>
      <pageMargins left="0.75" right="0.46" top="0.4" bottom="0.47" header="0.26" footer="0.28999999999999998"/>
      <pageSetup scale="96" orientation="portrait" r:id="rId7"/>
      <headerFooter alignWithMargins="0">
        <oddFooter xml:space="preserve">&amp;R&amp;"Book Antiqua,Bold"&amp;8 Page &amp;P </oddFooter>
      </headerFooter>
    </customSheetView>
    <customSheetView guid="{6A6F11F6-4979-4331-B451-38654332CB39}" showPageBreaks="1" showGridLines="0" printArea="1" hiddenRows="1" hiddenColumns="1" view="pageBreakPreview" topLeftCell="A16">
      <selection activeCell="G20" sqref="G20"/>
      <rowBreaks count="1" manualBreakCount="1">
        <brk id="33" max="4" man="1"/>
      </rowBreaks>
      <pageMargins left="0.75" right="0.46" top="0.4" bottom="0.47" header="0.26" footer="0.28999999999999998"/>
      <pageSetup scale="96" orientation="portrait" r:id="rId8"/>
      <headerFooter alignWithMargins="0">
        <oddFooter xml:space="preserve">&amp;R&amp;"Book Antiqua,Bold"&amp;8 Page &amp;P </oddFooter>
      </headerFooter>
    </customSheetView>
    <customSheetView guid="{C75B92C6-DDA6-4B48-9868-112DE431C284}" showPageBreaks="1" showGridLines="0" printArea="1" hiddenRows="1" hiddenColumns="1" topLeftCell="A7">
      <selection activeCell="C18" sqref="C18"/>
      <rowBreaks count="1" manualBreakCount="1">
        <brk id="33" max="4" man="1"/>
      </rowBreaks>
      <pageMargins left="0.75" right="0.46" top="0.4" bottom="0.47" header="0.26" footer="0.28999999999999998"/>
      <pageSetup scale="96" orientation="portrait" r:id="rId9"/>
      <headerFooter alignWithMargins="0">
        <oddFooter xml:space="preserve">&amp;R&amp;"Book Antiqua,Bold"&amp;8 Page &amp;P </oddFooter>
      </headerFooter>
    </customSheetView>
    <customSheetView guid="{827228A5-964E-465A-A946-EF2238A19E11}" showGridLines="0" hiddenRows="1" hiddenColumns="1" showRuler="0" topLeftCell="A13">
      <selection activeCell="C20" sqref="C20"/>
      <rowBreaks count="1" manualBreakCount="1">
        <brk id="33" max="4" man="1"/>
      </rowBreaks>
      <pageMargins left="0.75" right="0.46" top="0.4" bottom="0.47" header="0.26" footer="0.28999999999999998"/>
      <pageSetup scale="96" orientation="portrait" r:id="rId10"/>
      <headerFooter alignWithMargins="0">
        <oddFooter xml:space="preserve">&amp;R&amp;"Book Antiqua,Bold"&amp;8 Page &amp;P </oddFooter>
      </headerFooter>
    </customSheetView>
  </customSheetViews>
  <mergeCells count="23">
    <mergeCell ref="A27:A28"/>
    <mergeCell ref="D41:E41"/>
    <mergeCell ref="C41:C42"/>
    <mergeCell ref="D27:E27"/>
    <mergeCell ref="C15:C16"/>
    <mergeCell ref="D15:E15"/>
    <mergeCell ref="A15:A16"/>
    <mergeCell ref="A26:E26"/>
    <mergeCell ref="A41:A42"/>
    <mergeCell ref="B15:B16"/>
    <mergeCell ref="C27:C28"/>
    <mergeCell ref="B41:B42"/>
    <mergeCell ref="B27:B28"/>
    <mergeCell ref="A39:E39"/>
    <mergeCell ref="A14:E14"/>
    <mergeCell ref="B11:C11"/>
    <mergeCell ref="B12:C12"/>
    <mergeCell ref="A3:E3"/>
    <mergeCell ref="A5:E5"/>
    <mergeCell ref="B9:C9"/>
    <mergeCell ref="B10:C10"/>
    <mergeCell ref="A8:C8"/>
    <mergeCell ref="D8:E12"/>
  </mergeCells>
  <phoneticPr fontId="6" type="noConversion"/>
  <conditionalFormatting sqref="A37:B41 D37:E41 C37:C40 A43:E74">
    <cfRule type="expression" dxfId="21" priority="6" stopIfTrue="1">
      <formula>$H$23=FALSE</formula>
    </cfRule>
  </conditionalFormatting>
  <conditionalFormatting sqref="A41:E42">
    <cfRule type="expression" dxfId="20" priority="4" stopIfTrue="1">
      <formula>"$H$20=FALSE"</formula>
    </cfRule>
  </conditionalFormatting>
  <conditionalFormatting sqref="A75:E75">
    <cfRule type="expression" dxfId="19" priority="5" stopIfTrue="1">
      <formula>$H$23="No"</formula>
    </cfRule>
  </conditionalFormatting>
  <conditionalFormatting sqref="A41:XFD42">
    <cfRule type="expression" dxfId="18" priority="3" stopIfTrue="1">
      <formula>$H$23=FALSE</formula>
    </cfRule>
  </conditionalFormatting>
  <pageMargins left="0.75" right="0.46" top="0.4" bottom="0.47" header="0.26" footer="0.28999999999999998"/>
  <pageSetup scale="92" orientation="portrait" r:id="rId11"/>
  <headerFooter alignWithMargins="0">
    <oddFooter xml:space="preserve">&amp;R&amp;"Book Antiqua,Bold"&amp;8 Page &amp;P </oddFooter>
  </headerFooter>
  <rowBreaks count="1" manualBreakCount="1">
    <brk id="36" max="4" man="1"/>
  </rowBreaks>
  <drawing r:id="rId12"/>
  <legacyDrawing r:id="rId13"/>
  <mc:AlternateContent xmlns:mc="http://schemas.openxmlformats.org/markup-compatibility/2006">
    <mc:Choice Requires="x14">
      <controls>
        <mc:AlternateContent xmlns:mc="http://schemas.openxmlformats.org/markup-compatibility/2006">
          <mc:Choice Requires="x14">
            <control shapeId="9235" r:id="rId14" name="Check Box 19">
              <controlPr defaultSize="0" print="0" autoFill="0" autoLine="0" autoPict="0">
                <anchor moveWithCells="1">
                  <from>
                    <xdr:col>4</xdr:col>
                    <xdr:colOff>914400</xdr:colOff>
                    <xdr:row>23</xdr:row>
                    <xdr:rowOff>257175</xdr:rowOff>
                  </from>
                  <to>
                    <xdr:col>4</xdr:col>
                    <xdr:colOff>1219200</xdr:colOff>
                    <xdr:row>31</xdr:row>
                    <xdr:rowOff>95250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7">
    <tabColor indexed="11"/>
  </sheetPr>
  <dimension ref="A1:I76"/>
  <sheetViews>
    <sheetView showGridLines="0" view="pageBreakPreview" zoomScaleNormal="100" zoomScaleSheetLayoutView="100" workbookViewId="0">
      <selection activeCell="B17" sqref="B17"/>
    </sheetView>
  </sheetViews>
  <sheetFormatPr defaultRowHeight="16.5"/>
  <cols>
    <col min="1" max="1" width="12.140625" style="32" customWidth="1"/>
    <col min="2" max="2" width="30.7109375" style="32" customWidth="1"/>
    <col min="3" max="3" width="25.5703125" style="32" customWidth="1"/>
    <col min="4" max="4" width="15.7109375" style="32" customWidth="1"/>
    <col min="5" max="5" width="30.42578125" style="32" customWidth="1"/>
    <col min="6" max="7" width="9.140625" style="27"/>
    <col min="8" max="8" width="9.140625" style="27" hidden="1" customWidth="1"/>
    <col min="9" max="16384" width="9.140625" style="28"/>
  </cols>
  <sheetData>
    <row r="1" spans="1:9">
      <c r="A1" s="24" t="str">
        <f>Cover!B3</f>
        <v>Specification No.WR1/NT/W-UFOC/DOM/ZA3/23/09365</v>
      </c>
      <c r="B1" s="25"/>
      <c r="C1" s="25"/>
      <c r="D1" s="25"/>
      <c r="E1" s="26" t="str">
        <f>"Attachment-5A "</f>
        <v xml:space="preserve">Attachment-5A </v>
      </c>
    </row>
    <row r="2" spans="1:9" ht="8.1" customHeight="1"/>
    <row r="3" spans="1:9" ht="74.25" customHeight="1">
      <c r="A3" s="699" t="str">
        <f>Cover!B2</f>
        <v>Annual Maintenance Contract of Underground /Overhead OFC links of Ahmedabad Intracity, Ahmedabad - Gandhinagar- Dehgam Route &amp; Ahmedabad - Vadodara Expressway from repeater MS42.4 to MS0.0 and LMC for providing the last mile Connectivities to various cities of Gujarat i.e. Ahmedabad, Gandhinagar, Nadiad, Rajkot, Mahesana, Banaskantha, Jamnagar, Patan, Kutch, Bhavnagar, Amreli, Dev Dwarka &amp; Sabarkantha and all cities not covered under PKG-B1 for the period of the Three Years under PKG-B2 under WRTCC</v>
      </c>
      <c r="B3" s="699"/>
      <c r="C3" s="699"/>
      <c r="D3" s="699"/>
      <c r="E3" s="699"/>
      <c r="F3" s="29"/>
      <c r="G3" s="30"/>
      <c r="H3" s="29"/>
    </row>
    <row r="4" spans="1:9" ht="8.1" customHeight="1">
      <c r="A4" s="31"/>
      <c r="H4" s="33"/>
      <c r="I4" s="12"/>
    </row>
    <row r="5" spans="1:9" ht="20.100000000000001" customHeight="1">
      <c r="A5" s="700" t="s">
        <v>654</v>
      </c>
      <c r="B5" s="700"/>
      <c r="C5" s="700"/>
      <c r="D5" s="700"/>
      <c r="E5" s="700"/>
      <c r="F5" s="34"/>
      <c r="H5" s="33"/>
      <c r="I5" s="12"/>
    </row>
    <row r="6" spans="1:9" ht="8.1" customHeight="1">
      <c r="A6" s="35"/>
      <c r="H6" s="33"/>
      <c r="I6" s="12"/>
    </row>
    <row r="7" spans="1:9" ht="20.100000000000001" customHeight="1">
      <c r="A7" s="36" t="str">
        <f>'Attach 3(JV)'!A7</f>
        <v>Bidder’s Name and Address (Bidder ) :</v>
      </c>
      <c r="B7" s="35"/>
      <c r="C7" s="35"/>
      <c r="D7" s="16" t="str">
        <f>'Attach 3(JV)'!E7</f>
        <v>To:</v>
      </c>
      <c r="H7" s="33"/>
      <c r="I7" s="12"/>
    </row>
    <row r="8" spans="1:9" ht="36" customHeight="1">
      <c r="A8" s="698" t="str">
        <f>'Attach 3(JV)'!A8</f>
        <v/>
      </c>
      <c r="B8" s="698"/>
      <c r="C8" s="698"/>
      <c r="D8" s="927" t="s">
        <v>1063</v>
      </c>
      <c r="E8" s="927"/>
      <c r="F8" s="667"/>
      <c r="H8" s="33"/>
      <c r="I8" s="12"/>
    </row>
    <row r="9" spans="1:9">
      <c r="A9" s="14" t="s">
        <v>380</v>
      </c>
      <c r="B9" s="888" t="str">
        <f>'Attach 3(JV)'!B9</f>
        <v/>
      </c>
      <c r="C9" s="888"/>
      <c r="D9" s="927"/>
      <c r="E9" s="927"/>
      <c r="F9" s="667"/>
      <c r="H9" s="33"/>
      <c r="I9" s="12"/>
    </row>
    <row r="10" spans="1:9">
      <c r="A10" s="14" t="s">
        <v>382</v>
      </c>
      <c r="B10" s="888" t="str">
        <f>'Attach 3(JV)'!B10</f>
        <v/>
      </c>
      <c r="C10" s="888"/>
      <c r="D10" s="927"/>
      <c r="E10" s="927"/>
      <c r="F10" s="667"/>
      <c r="H10" s="33"/>
      <c r="I10" s="12"/>
    </row>
    <row r="11" spans="1:9">
      <c r="B11" s="888" t="str">
        <f>'Attach 3(JV)'!B11</f>
        <v/>
      </c>
      <c r="C11" s="888"/>
      <c r="D11" s="927"/>
      <c r="E11" s="927"/>
      <c r="F11" s="667"/>
    </row>
    <row r="12" spans="1:9">
      <c r="A12" s="35"/>
      <c r="B12" s="888" t="str">
        <f>'Attach 3(JV)'!B12</f>
        <v/>
      </c>
      <c r="C12" s="888"/>
      <c r="D12" s="927"/>
      <c r="E12" s="927"/>
      <c r="F12" s="667"/>
    </row>
    <row r="13" spans="1:9" ht="20.100000000000001" customHeight="1">
      <c r="A13" s="32" t="s">
        <v>374</v>
      </c>
    </row>
    <row r="14" spans="1:9" ht="45.75" customHeight="1">
      <c r="A14" s="701" t="s">
        <v>799</v>
      </c>
      <c r="B14" s="701"/>
      <c r="C14" s="701"/>
      <c r="D14" s="701"/>
      <c r="E14" s="701"/>
      <c r="F14" s="37"/>
      <c r="G14" s="37"/>
      <c r="H14" s="37"/>
    </row>
    <row r="15" spans="1:9" ht="32.1" customHeight="1">
      <c r="A15" s="951" t="s">
        <v>378</v>
      </c>
      <c r="B15" s="951" t="s">
        <v>396</v>
      </c>
      <c r="C15" s="951" t="s">
        <v>399</v>
      </c>
      <c r="D15" s="955" t="s">
        <v>628</v>
      </c>
      <c r="E15" s="956"/>
      <c r="F15" s="37"/>
      <c r="G15" s="37"/>
      <c r="H15" s="37"/>
    </row>
    <row r="16" spans="1:9" ht="43.5" customHeight="1">
      <c r="A16" s="952"/>
      <c r="B16" s="952"/>
      <c r="C16" s="952"/>
      <c r="D16" s="48" t="s">
        <v>401</v>
      </c>
      <c r="E16" s="48" t="s">
        <v>629</v>
      </c>
      <c r="F16" s="37"/>
      <c r="G16" s="37"/>
      <c r="H16" s="37"/>
    </row>
    <row r="17" spans="1:8" ht="45" customHeight="1">
      <c r="A17" s="111">
        <v>1</v>
      </c>
      <c r="B17" s="112"/>
      <c r="C17" s="112"/>
      <c r="D17" s="112"/>
      <c r="E17" s="112"/>
      <c r="F17" s="37"/>
      <c r="G17" s="37"/>
      <c r="H17" s="37"/>
    </row>
    <row r="18" spans="1:8" ht="45" customHeight="1">
      <c r="A18" s="484">
        <v>2</v>
      </c>
      <c r="B18" s="485"/>
      <c r="C18" s="485"/>
      <c r="D18" s="485"/>
      <c r="E18" s="485"/>
      <c r="F18" s="37"/>
      <c r="G18" s="37"/>
      <c r="H18" s="37"/>
    </row>
    <row r="19" spans="1:8" ht="45" customHeight="1">
      <c r="A19" s="111">
        <v>3</v>
      </c>
      <c r="B19" s="485"/>
      <c r="C19" s="485"/>
      <c r="D19" s="485"/>
      <c r="E19" s="485"/>
      <c r="F19" s="37"/>
      <c r="G19" s="37"/>
      <c r="H19" s="37"/>
    </row>
    <row r="20" spans="1:8" ht="45" customHeight="1">
      <c r="A20" s="484">
        <v>4</v>
      </c>
      <c r="B20" s="485"/>
      <c r="C20" s="485"/>
      <c r="D20" s="485"/>
      <c r="E20" s="485"/>
      <c r="F20" s="37"/>
      <c r="G20" s="37"/>
      <c r="H20" s="37"/>
    </row>
    <row r="21" spans="1:8" ht="39" customHeight="1">
      <c r="A21" s="111">
        <v>5</v>
      </c>
      <c r="B21" s="107"/>
      <c r="C21" s="107"/>
      <c r="D21" s="107"/>
      <c r="E21" s="107"/>
      <c r="F21" s="37"/>
      <c r="G21" s="37"/>
      <c r="H21" s="37"/>
    </row>
    <row r="22" spans="1:8" ht="21.95" customHeight="1">
      <c r="A22" s="484">
        <v>6</v>
      </c>
      <c r="B22" s="107"/>
      <c r="C22" s="107"/>
      <c r="D22" s="107"/>
      <c r="E22" s="107"/>
      <c r="F22" s="37"/>
      <c r="G22" s="37"/>
      <c r="H22" s="37"/>
    </row>
    <row r="23" spans="1:8" ht="21.95" customHeight="1">
      <c r="A23" s="111">
        <v>7</v>
      </c>
      <c r="B23" s="107"/>
      <c r="C23" s="107"/>
      <c r="D23" s="107"/>
      <c r="E23" s="107"/>
      <c r="F23" s="236"/>
      <c r="G23" s="236"/>
      <c r="H23" s="238" t="b">
        <v>0</v>
      </c>
    </row>
    <row r="24" spans="1:8" ht="21.95" customHeight="1">
      <c r="A24" s="484">
        <v>8</v>
      </c>
      <c r="B24" s="108"/>
      <c r="C24" s="108"/>
      <c r="D24" s="108"/>
      <c r="E24" s="108"/>
      <c r="F24" s="236"/>
      <c r="G24" s="236"/>
      <c r="H24" s="237"/>
    </row>
    <row r="25" spans="1:8" ht="18" customHeight="1">
      <c r="A25" s="234"/>
      <c r="B25" s="235"/>
      <c r="C25" s="235"/>
      <c r="D25" s="235"/>
      <c r="E25" s="235"/>
      <c r="F25" s="217"/>
      <c r="G25" s="217"/>
      <c r="H25" s="218"/>
    </row>
    <row r="26" spans="1:8" ht="54.75" hidden="1" customHeight="1">
      <c r="A26" s="957" t="s">
        <v>102</v>
      </c>
      <c r="B26" s="957"/>
      <c r="C26" s="957"/>
      <c r="D26" s="957"/>
      <c r="E26" s="957"/>
      <c r="F26" s="217"/>
      <c r="G26" s="217"/>
      <c r="H26" s="218"/>
    </row>
    <row r="27" spans="1:8" ht="32.1" hidden="1" customHeight="1">
      <c r="A27" s="951" t="s">
        <v>378</v>
      </c>
      <c r="B27" s="951" t="s">
        <v>396</v>
      </c>
      <c r="C27" s="951" t="s">
        <v>120</v>
      </c>
      <c r="D27" s="955" t="s">
        <v>121</v>
      </c>
      <c r="E27" s="956"/>
      <c r="F27" s="37"/>
      <c r="G27" s="37"/>
      <c r="H27" s="37"/>
    </row>
    <row r="28" spans="1:8" ht="22.5" hidden="1" customHeight="1">
      <c r="A28" s="952"/>
      <c r="B28" s="952"/>
      <c r="C28" s="952"/>
      <c r="D28" s="48" t="s">
        <v>122</v>
      </c>
      <c r="E28" s="48" t="s">
        <v>123</v>
      </c>
      <c r="F28" s="37"/>
      <c r="G28" s="37"/>
      <c r="H28" s="37"/>
    </row>
    <row r="29" spans="1:8" ht="21.95" hidden="1" customHeight="1">
      <c r="A29" s="215">
        <v>1</v>
      </c>
      <c r="B29" s="150"/>
      <c r="C29" s="150"/>
      <c r="D29" s="150"/>
      <c r="E29" s="150"/>
      <c r="F29" s="37"/>
      <c r="G29" s="37"/>
      <c r="H29" s="37"/>
    </row>
    <row r="30" spans="1:8" ht="21.95" hidden="1" customHeight="1">
      <c r="A30" s="215">
        <v>2</v>
      </c>
      <c r="B30" s="150"/>
      <c r="C30" s="150"/>
      <c r="D30" s="150"/>
      <c r="E30" s="150"/>
    </row>
    <row r="31" spans="1:8" ht="21.95" hidden="1" customHeight="1">
      <c r="A31" s="216">
        <v>3</v>
      </c>
      <c r="B31" s="108"/>
      <c r="C31" s="108"/>
      <c r="D31" s="108"/>
      <c r="E31" s="108"/>
    </row>
    <row r="32" spans="1:8" ht="15.95" customHeight="1">
      <c r="A32" s="151"/>
      <c r="B32" s="151"/>
      <c r="C32" s="151"/>
      <c r="D32" s="151"/>
      <c r="E32" s="151"/>
      <c r="F32" s="37"/>
      <c r="G32" s="37"/>
      <c r="H32" s="37"/>
    </row>
    <row r="33" spans="1:9" ht="85.5" customHeight="1">
      <c r="A33" s="701" t="s">
        <v>655</v>
      </c>
      <c r="B33" s="701"/>
      <c r="C33" s="701"/>
      <c r="D33" s="701"/>
      <c r="E33" s="701"/>
      <c r="F33" s="37"/>
      <c r="G33" s="37"/>
      <c r="H33" s="37"/>
    </row>
    <row r="34" spans="1:9" ht="27" customHeight="1">
      <c r="A34" s="57"/>
      <c r="B34" s="57"/>
      <c r="C34" s="57"/>
      <c r="D34" s="57"/>
      <c r="E34" s="57"/>
      <c r="F34" s="37"/>
      <c r="G34" s="37"/>
      <c r="H34" s="37"/>
    </row>
    <row r="35" spans="1:9" ht="15.95" customHeight="1">
      <c r="A35" s="39" t="s">
        <v>48</v>
      </c>
      <c r="B35" s="60" t="str">
        <f>'Attach 3(JV)'!B24</f>
        <v/>
      </c>
      <c r="C35" s="40" t="s">
        <v>46</v>
      </c>
      <c r="D35" s="42" t="str">
        <f>'Attach 3(JV)'!E24</f>
        <v/>
      </c>
    </row>
    <row r="36" spans="1:9" ht="15.95" customHeight="1">
      <c r="A36" s="39" t="s">
        <v>49</v>
      </c>
      <c r="B36" s="42" t="str">
        <f>'Attach 3(JV)'!B25</f>
        <v/>
      </c>
      <c r="C36" s="40" t="s">
        <v>47</v>
      </c>
      <c r="D36" s="42" t="str">
        <f>'Attach 3(JV)'!E25</f>
        <v/>
      </c>
    </row>
    <row r="37" spans="1:9" s="27" customFormat="1" ht="15.75" customHeight="1">
      <c r="A37" s="28"/>
      <c r="B37" s="28"/>
      <c r="C37" s="40"/>
      <c r="D37" s="28"/>
      <c r="E37" s="28"/>
      <c r="I37" s="28"/>
    </row>
    <row r="38" spans="1:9" s="27" customFormat="1" ht="19.5" customHeight="1">
      <c r="A38" s="24" t="str">
        <f>A1</f>
        <v>Specification No.WR1/NT/W-UFOC/DOM/ZA3/23/09365</v>
      </c>
      <c r="B38" s="25"/>
      <c r="C38" s="25"/>
      <c r="D38" s="25"/>
      <c r="E38" s="44" t="str">
        <f>E1</f>
        <v xml:space="preserve">Attachment-5A </v>
      </c>
      <c r="I38" s="28"/>
    </row>
    <row r="39" spans="1:9" s="27" customFormat="1" ht="18" customHeight="1">
      <c r="A39" s="41"/>
      <c r="B39" s="32"/>
      <c r="C39" s="32"/>
      <c r="D39" s="32"/>
      <c r="E39" s="32"/>
      <c r="I39" s="28"/>
    </row>
    <row r="40" spans="1:9" s="27" customFormat="1" ht="30" customHeight="1">
      <c r="A40" s="961" t="s">
        <v>398</v>
      </c>
      <c r="B40" s="961"/>
      <c r="C40" s="961"/>
      <c r="D40" s="961"/>
      <c r="E40" s="961"/>
      <c r="I40" s="28"/>
    </row>
    <row r="41" spans="1:9" s="27" customFormat="1" ht="18" customHeight="1">
      <c r="A41" s="32"/>
      <c r="B41" s="32"/>
      <c r="C41" s="32"/>
      <c r="D41" s="32"/>
      <c r="E41" s="32"/>
      <c r="I41" s="28"/>
    </row>
    <row r="42" spans="1:9" s="27" customFormat="1" ht="36" customHeight="1">
      <c r="A42" s="847" t="s">
        <v>378</v>
      </c>
      <c r="B42" s="959" t="s">
        <v>396</v>
      </c>
      <c r="C42" s="951" t="s">
        <v>399</v>
      </c>
      <c r="D42" s="953" t="s">
        <v>400</v>
      </c>
      <c r="E42" s="954"/>
      <c r="I42" s="28"/>
    </row>
    <row r="43" spans="1:9" s="27" customFormat="1" ht="18" customHeight="1">
      <c r="A43" s="958"/>
      <c r="B43" s="960"/>
      <c r="C43" s="952"/>
      <c r="D43" s="48" t="s">
        <v>401</v>
      </c>
      <c r="E43" s="48" t="s">
        <v>402</v>
      </c>
      <c r="I43" s="28"/>
    </row>
    <row r="44" spans="1:9" s="27" customFormat="1" ht="18" customHeight="1">
      <c r="A44" s="149"/>
      <c r="B44" s="152"/>
      <c r="C44" s="149"/>
      <c r="D44" s="149"/>
      <c r="E44" s="149"/>
      <c r="I44" s="28"/>
    </row>
    <row r="45" spans="1:9" s="27" customFormat="1" ht="18" customHeight="1">
      <c r="A45" s="147"/>
      <c r="B45" s="153"/>
      <c r="C45" s="147"/>
      <c r="D45" s="147"/>
      <c r="E45" s="147"/>
      <c r="I45" s="28"/>
    </row>
    <row r="46" spans="1:9" s="27" customFormat="1" ht="18" customHeight="1">
      <c r="A46" s="147"/>
      <c r="B46" s="153"/>
      <c r="C46" s="147"/>
      <c r="D46" s="147"/>
      <c r="E46" s="147"/>
      <c r="I46" s="28"/>
    </row>
    <row r="47" spans="1:9" s="27" customFormat="1" ht="18" customHeight="1">
      <c r="A47" s="147"/>
      <c r="B47" s="153"/>
      <c r="C47" s="147"/>
      <c r="D47" s="147"/>
      <c r="E47" s="147"/>
      <c r="I47" s="28"/>
    </row>
    <row r="48" spans="1:9" s="27" customFormat="1" ht="18" customHeight="1">
      <c r="A48" s="147"/>
      <c r="B48" s="153"/>
      <c r="C48" s="147"/>
      <c r="D48" s="147"/>
      <c r="E48" s="147"/>
      <c r="I48" s="28"/>
    </row>
    <row r="49" spans="1:9" s="27" customFormat="1" ht="18" customHeight="1">
      <c r="A49" s="147"/>
      <c r="B49" s="153"/>
      <c r="C49" s="147"/>
      <c r="D49" s="147"/>
      <c r="E49" s="147"/>
      <c r="I49" s="28"/>
    </row>
    <row r="50" spans="1:9" s="27" customFormat="1" ht="18" customHeight="1">
      <c r="A50" s="147"/>
      <c r="B50" s="153"/>
      <c r="C50" s="147"/>
      <c r="D50" s="147"/>
      <c r="E50" s="147"/>
      <c r="I50" s="28"/>
    </row>
    <row r="51" spans="1:9" s="27" customFormat="1" ht="18" customHeight="1">
      <c r="A51" s="147"/>
      <c r="B51" s="153"/>
      <c r="C51" s="147"/>
      <c r="D51" s="147"/>
      <c r="E51" s="147"/>
      <c r="I51" s="28"/>
    </row>
    <row r="52" spans="1:9" s="27" customFormat="1" ht="18" customHeight="1">
      <c r="A52" s="147"/>
      <c r="B52" s="153"/>
      <c r="C52" s="147"/>
      <c r="D52" s="147"/>
      <c r="E52" s="147"/>
      <c r="I52" s="28"/>
    </row>
    <row r="53" spans="1:9" s="27" customFormat="1" ht="18" customHeight="1">
      <c r="A53" s="147"/>
      <c r="B53" s="153"/>
      <c r="C53" s="147"/>
      <c r="D53" s="147"/>
      <c r="E53" s="147"/>
      <c r="I53" s="28"/>
    </row>
    <row r="54" spans="1:9" s="27" customFormat="1" ht="18" customHeight="1">
      <c r="A54" s="147"/>
      <c r="B54" s="153"/>
      <c r="C54" s="147"/>
      <c r="D54" s="147"/>
      <c r="E54" s="147"/>
      <c r="I54" s="28"/>
    </row>
    <row r="55" spans="1:9" s="27" customFormat="1" ht="18" customHeight="1">
      <c r="A55" s="147"/>
      <c r="B55" s="153"/>
      <c r="C55" s="147"/>
      <c r="D55" s="147"/>
      <c r="E55" s="147"/>
      <c r="I55" s="28"/>
    </row>
    <row r="56" spans="1:9" s="27" customFormat="1" ht="18" customHeight="1">
      <c r="A56" s="147"/>
      <c r="B56" s="153"/>
      <c r="C56" s="147"/>
      <c r="D56" s="147"/>
      <c r="E56" s="147"/>
      <c r="I56" s="28"/>
    </row>
    <row r="57" spans="1:9" s="27" customFormat="1" ht="18" customHeight="1">
      <c r="A57" s="147"/>
      <c r="B57" s="153"/>
      <c r="C57" s="147"/>
      <c r="D57" s="147"/>
      <c r="E57" s="147"/>
      <c r="I57" s="28"/>
    </row>
    <row r="58" spans="1:9" s="27" customFormat="1" ht="18" customHeight="1">
      <c r="A58" s="147"/>
      <c r="B58" s="153"/>
      <c r="C58" s="147"/>
      <c r="D58" s="147"/>
      <c r="E58" s="147"/>
      <c r="I58" s="28"/>
    </row>
    <row r="59" spans="1:9" s="27" customFormat="1" ht="18" customHeight="1">
      <c r="A59" s="147"/>
      <c r="B59" s="153"/>
      <c r="C59" s="147"/>
      <c r="D59" s="147"/>
      <c r="E59" s="147"/>
      <c r="I59" s="28"/>
    </row>
    <row r="60" spans="1:9" s="27" customFormat="1" ht="18" customHeight="1">
      <c r="A60" s="147"/>
      <c r="B60" s="153"/>
      <c r="C60" s="147"/>
      <c r="D60" s="147"/>
      <c r="E60" s="147"/>
      <c r="I60" s="28"/>
    </row>
    <row r="61" spans="1:9" s="27" customFormat="1" ht="18" customHeight="1">
      <c r="A61" s="147"/>
      <c r="B61" s="153"/>
      <c r="C61" s="147"/>
      <c r="D61" s="147"/>
      <c r="E61" s="147"/>
      <c r="I61" s="28"/>
    </row>
    <row r="62" spans="1:9" s="27" customFormat="1" ht="18" customHeight="1">
      <c r="A62" s="147"/>
      <c r="B62" s="153"/>
      <c r="C62" s="147"/>
      <c r="D62" s="147"/>
      <c r="E62" s="147"/>
      <c r="I62" s="28"/>
    </row>
    <row r="63" spans="1:9" s="27" customFormat="1" ht="18" customHeight="1">
      <c r="A63" s="147"/>
      <c r="B63" s="153"/>
      <c r="C63" s="147"/>
      <c r="D63" s="147"/>
      <c r="E63" s="147"/>
      <c r="I63" s="28"/>
    </row>
    <row r="64" spans="1:9" s="27" customFormat="1" ht="18" customHeight="1">
      <c r="A64" s="147"/>
      <c r="B64" s="153"/>
      <c r="C64" s="147"/>
      <c r="D64" s="147"/>
      <c r="E64" s="147"/>
      <c r="I64" s="28"/>
    </row>
    <row r="65" spans="1:9" s="27" customFormat="1" ht="18" customHeight="1">
      <c r="A65" s="147"/>
      <c r="B65" s="153"/>
      <c r="C65" s="147"/>
      <c r="D65" s="147"/>
      <c r="E65" s="147"/>
      <c r="I65" s="28"/>
    </row>
    <row r="66" spans="1:9" s="27" customFormat="1" ht="18" customHeight="1">
      <c r="A66" s="147"/>
      <c r="B66" s="153"/>
      <c r="C66" s="147"/>
      <c r="D66" s="147"/>
      <c r="E66" s="147"/>
      <c r="I66" s="28"/>
    </row>
    <row r="67" spans="1:9" s="27" customFormat="1" ht="18" customHeight="1">
      <c r="A67" s="147"/>
      <c r="B67" s="153"/>
      <c r="C67" s="147"/>
      <c r="D67" s="147"/>
      <c r="E67" s="147"/>
      <c r="I67" s="28"/>
    </row>
    <row r="68" spans="1:9" s="27" customFormat="1" ht="18" customHeight="1">
      <c r="A68" s="147"/>
      <c r="B68" s="153"/>
      <c r="C68" s="147"/>
      <c r="D68" s="147"/>
      <c r="E68" s="147"/>
      <c r="I68" s="28"/>
    </row>
    <row r="69" spans="1:9" s="27" customFormat="1" ht="18" customHeight="1">
      <c r="A69" s="147"/>
      <c r="B69" s="153"/>
      <c r="C69" s="147"/>
      <c r="D69" s="147"/>
      <c r="E69" s="147"/>
      <c r="I69" s="28"/>
    </row>
    <row r="70" spans="1:9" s="27" customFormat="1" ht="18" customHeight="1">
      <c r="A70" s="148"/>
      <c r="B70" s="154"/>
      <c r="C70" s="148"/>
      <c r="D70" s="148"/>
      <c r="E70" s="148"/>
      <c r="I70" s="28"/>
    </row>
    <row r="71" spans="1:9" s="27" customFormat="1" ht="18" customHeight="1">
      <c r="A71" s="32"/>
      <c r="B71" s="32"/>
      <c r="C71" s="32"/>
      <c r="D71" s="32"/>
      <c r="E71" s="32"/>
      <c r="I71" s="28"/>
    </row>
    <row r="72" spans="1:9" s="27" customFormat="1" ht="24" customHeight="1">
      <c r="A72" s="32"/>
      <c r="B72" s="32"/>
      <c r="C72" s="40"/>
      <c r="D72" s="32"/>
      <c r="E72" s="32"/>
      <c r="I72" s="28"/>
    </row>
    <row r="73" spans="1:9" s="27" customFormat="1" ht="24" customHeight="1">
      <c r="A73" s="39" t="s">
        <v>48</v>
      </c>
      <c r="B73" s="60" t="str">
        <f>B35</f>
        <v/>
      </c>
      <c r="C73" s="40" t="s">
        <v>46</v>
      </c>
      <c r="D73" s="42" t="str">
        <f>D35</f>
        <v/>
      </c>
      <c r="E73" s="32"/>
      <c r="I73" s="28"/>
    </row>
    <row r="74" spans="1:9" s="27" customFormat="1" ht="24" customHeight="1">
      <c r="A74" s="39" t="s">
        <v>49</v>
      </c>
      <c r="B74" s="60" t="str">
        <f>B36</f>
        <v/>
      </c>
      <c r="C74" s="40" t="s">
        <v>47</v>
      </c>
      <c r="D74" s="42" t="str">
        <f>D36</f>
        <v/>
      </c>
      <c r="E74" s="32"/>
      <c r="I74" s="28"/>
    </row>
    <row r="75" spans="1:9" s="27" customFormat="1" ht="24" customHeight="1">
      <c r="A75" s="39"/>
      <c r="B75" s="60"/>
      <c r="C75" s="40"/>
      <c r="D75" s="42"/>
      <c r="E75" s="32"/>
      <c r="I75" s="28"/>
    </row>
    <row r="76" spans="1:9" s="27" customFormat="1" ht="33" customHeight="1">
      <c r="A76" s="32"/>
      <c r="B76" s="32"/>
      <c r="C76" s="32"/>
      <c r="D76" s="40"/>
      <c r="E76" s="32"/>
      <c r="I76" s="28"/>
    </row>
  </sheetData>
  <sheetProtection algorithmName="SHA-512" hashValue="bOXd2I4bZ6gkVQgkHIHyaxFXp8tpRpo28E3tAm0Bi6cX7jCWt9tBx5mmqV+bkuh9ZxV1xCCjflST2BaEAya0dA==" saltValue="dDT9dKAPvTiuLS4zwryOaQ==" spinCount="100000" sheet="1" formatColumns="0" formatRows="0" selectLockedCells="1"/>
  <mergeCells count="24">
    <mergeCell ref="A42:A43"/>
    <mergeCell ref="B42:B43"/>
    <mergeCell ref="C42:C43"/>
    <mergeCell ref="D42:E42"/>
    <mergeCell ref="A33:E33"/>
    <mergeCell ref="A40:E40"/>
    <mergeCell ref="A26:E26"/>
    <mergeCell ref="A27:A28"/>
    <mergeCell ref="B27:B28"/>
    <mergeCell ref="C27:C28"/>
    <mergeCell ref="D27:E27"/>
    <mergeCell ref="B12:C12"/>
    <mergeCell ref="D8:E12"/>
    <mergeCell ref="A14:E14"/>
    <mergeCell ref="A15:A16"/>
    <mergeCell ref="B15:B16"/>
    <mergeCell ref="C15:C16"/>
    <mergeCell ref="D15:E15"/>
    <mergeCell ref="B11:C11"/>
    <mergeCell ref="A3:E3"/>
    <mergeCell ref="A5:E5"/>
    <mergeCell ref="A8:C8"/>
    <mergeCell ref="B9:C9"/>
    <mergeCell ref="B10:C10"/>
  </mergeCells>
  <conditionalFormatting sqref="A38:B42 D38:E42 C38:C41 A44:E75">
    <cfRule type="expression" dxfId="17" priority="4" stopIfTrue="1">
      <formula>$H$23=FALSE</formula>
    </cfRule>
  </conditionalFormatting>
  <conditionalFormatting sqref="A42:E43">
    <cfRule type="expression" dxfId="16" priority="2" stopIfTrue="1">
      <formula>"$H$20=FALSE"</formula>
    </cfRule>
  </conditionalFormatting>
  <conditionalFormatting sqref="A76:E76">
    <cfRule type="expression" dxfId="15" priority="3" stopIfTrue="1">
      <formula>$H$23="No"</formula>
    </cfRule>
  </conditionalFormatting>
  <conditionalFormatting sqref="A42:XFD43">
    <cfRule type="expression" dxfId="14" priority="1" stopIfTrue="1">
      <formula>$H$23=FALSE</formula>
    </cfRule>
  </conditionalFormatting>
  <pageMargins left="0.75" right="0.46" top="0.4" bottom="0.47" header="0.26" footer="0.28999999999999998"/>
  <pageSetup scale="84" orientation="portrait" r:id="rId1"/>
  <headerFooter alignWithMargins="0">
    <oddFooter xml:space="preserve">&amp;R&amp;"Book Antiqua,Bold"&amp;8 Page &amp;P </oddFooter>
  </headerFooter>
  <rowBreaks count="1" manualBreakCount="1">
    <brk id="37"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108545" r:id="rId4" name="Check Box 1">
              <controlPr defaultSize="0" print="0" autoFill="0" autoLine="0" autoPict="0">
                <anchor moveWithCells="1">
                  <from>
                    <xdr:col>4</xdr:col>
                    <xdr:colOff>914400</xdr:colOff>
                    <xdr:row>23</xdr:row>
                    <xdr:rowOff>257175</xdr:rowOff>
                  </from>
                  <to>
                    <xdr:col>4</xdr:col>
                    <xdr:colOff>1219200</xdr:colOff>
                    <xdr:row>31</xdr:row>
                    <xdr:rowOff>95250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indexed="45"/>
  </sheetPr>
  <dimension ref="A1:Z50"/>
  <sheetViews>
    <sheetView showGridLines="0" view="pageBreakPreview" zoomScaleNormal="100" zoomScaleSheetLayoutView="100" workbookViewId="0">
      <selection activeCell="A17" sqref="A17"/>
    </sheetView>
  </sheetViews>
  <sheetFormatPr defaultRowHeight="16.5"/>
  <cols>
    <col min="1" max="1" width="12.140625" style="32" customWidth="1"/>
    <col min="2" max="2" width="20.5703125" style="32" customWidth="1"/>
    <col min="3" max="3" width="11.42578125" style="32" customWidth="1"/>
    <col min="4" max="4" width="26.7109375" style="32" customWidth="1"/>
    <col min="5" max="5" width="44.7109375" style="32" customWidth="1"/>
    <col min="6" max="7" width="9.140625" style="27"/>
    <col min="8" max="8" width="0" style="27" hidden="1" customWidth="1"/>
    <col min="9" max="16384" width="9.140625" style="28"/>
  </cols>
  <sheetData>
    <row r="1" spans="1:26">
      <c r="A1" s="24" t="str">
        <f>Cover!B3</f>
        <v>Specification No.WR1/NT/W-UFOC/DOM/ZA3/23/09365</v>
      </c>
      <c r="B1" s="25"/>
      <c r="C1" s="25"/>
      <c r="D1" s="25"/>
      <c r="E1" s="26" t="str">
        <f>"Attachment-6 (C) "</f>
        <v xml:space="preserve">Attachment-6 (C) </v>
      </c>
      <c r="Z1" s="127"/>
    </row>
    <row r="2" spans="1:26" ht="10.5" customHeight="1">
      <c r="Z2" s="127"/>
    </row>
    <row r="3" spans="1:26" ht="75" customHeight="1">
      <c r="A3" s="699" t="str">
        <f>Cover!B2</f>
        <v>Annual Maintenance Contract of Underground /Overhead OFC links of Ahmedabad Intracity, Ahmedabad - Gandhinagar- Dehgam Route &amp; Ahmedabad - Vadodara Expressway from repeater MS42.4 to MS0.0 and LMC for providing the last mile Connectivities to various cities of Gujarat i.e. Ahmedabad, Gandhinagar, Nadiad, Rajkot, Mahesana, Banaskantha, Jamnagar, Patan, Kutch, Bhavnagar, Amreli, Dev Dwarka &amp; Sabarkantha and all cities not covered under PKG-B1 for the period of the Three Years under PKG-B2 under WRTCC</v>
      </c>
      <c r="B3" s="699"/>
      <c r="C3" s="699"/>
      <c r="D3" s="699"/>
      <c r="E3" s="699"/>
      <c r="F3" s="29"/>
      <c r="G3" s="30"/>
      <c r="H3" s="29"/>
    </row>
    <row r="4" spans="1:26" ht="10.5" customHeight="1">
      <c r="A4" s="31"/>
      <c r="H4" s="33"/>
      <c r="I4" s="12"/>
    </row>
    <row r="5" spans="1:26" ht="20.100000000000001" customHeight="1">
      <c r="A5" s="700" t="s">
        <v>433</v>
      </c>
      <c r="B5" s="700"/>
      <c r="C5" s="700"/>
      <c r="D5" s="700"/>
      <c r="E5" s="700"/>
      <c r="F5" s="34"/>
      <c r="H5" s="33"/>
      <c r="I5" s="12"/>
    </row>
    <row r="6" spans="1:26" ht="10.5" customHeight="1">
      <c r="A6" s="35"/>
      <c r="H6" s="33"/>
      <c r="I6" s="12"/>
    </row>
    <row r="7" spans="1:26" ht="20.100000000000001" customHeight="1">
      <c r="A7" s="36" t="str">
        <f>'Attach 3(JV)'!A7</f>
        <v>Bidder’s Name and Address (Bidder ) :</v>
      </c>
      <c r="E7" s="16" t="str">
        <f>'Attach 3(JV)'!E7</f>
        <v>To:</v>
      </c>
      <c r="H7" s="33"/>
      <c r="I7" s="12"/>
    </row>
    <row r="8" spans="1:26" ht="36" customHeight="1">
      <c r="A8" s="698" t="str">
        <f>'Attach 3(JV)'!A8</f>
        <v/>
      </c>
      <c r="B8" s="698"/>
      <c r="C8" s="698"/>
      <c r="D8" s="698"/>
      <c r="E8" s="927" t="s">
        <v>1063</v>
      </c>
      <c r="F8" s="667"/>
      <c r="G8" s="667"/>
      <c r="H8" s="33"/>
      <c r="I8" s="12"/>
    </row>
    <row r="9" spans="1:26">
      <c r="A9" s="14" t="s">
        <v>380</v>
      </c>
      <c r="B9" s="888" t="str">
        <f>'Attach 3(JV)'!B9</f>
        <v/>
      </c>
      <c r="C9" s="888"/>
      <c r="D9" s="888"/>
      <c r="E9" s="927"/>
      <c r="F9" s="667"/>
      <c r="G9" s="667"/>
      <c r="H9" s="33"/>
      <c r="I9" s="12"/>
    </row>
    <row r="10" spans="1:26">
      <c r="A10" s="14" t="s">
        <v>382</v>
      </c>
      <c r="B10" s="888" t="str">
        <f>'Attach 3(JV)'!B10</f>
        <v/>
      </c>
      <c r="C10" s="888"/>
      <c r="D10" s="888"/>
      <c r="E10" s="927"/>
      <c r="F10" s="667"/>
      <c r="G10" s="667"/>
      <c r="H10" s="33"/>
      <c r="I10" s="12"/>
    </row>
    <row r="11" spans="1:26">
      <c r="B11" s="888" t="str">
        <f>'Attach 3(JV)'!B11</f>
        <v/>
      </c>
      <c r="C11" s="888"/>
      <c r="D11" s="888"/>
      <c r="E11" s="927"/>
      <c r="F11" s="667"/>
      <c r="G11" s="667"/>
    </row>
    <row r="12" spans="1:26">
      <c r="A12" s="35"/>
      <c r="B12" s="888" t="str">
        <f>'Attach 3(JV)'!B12</f>
        <v/>
      </c>
      <c r="C12" s="888"/>
      <c r="D12" s="888"/>
      <c r="E12" s="927"/>
      <c r="F12" s="667"/>
      <c r="G12" s="667"/>
    </row>
    <row r="13" spans="1:26" ht="21" customHeight="1">
      <c r="A13" s="32" t="s">
        <v>374</v>
      </c>
    </row>
    <row r="14" spans="1:26" ht="45" customHeight="1">
      <c r="A14" s="861" t="s">
        <v>72</v>
      </c>
      <c r="B14" s="861"/>
      <c r="C14" s="861"/>
      <c r="D14" s="861"/>
      <c r="E14" s="861"/>
      <c r="F14" s="37"/>
      <c r="G14" s="37"/>
      <c r="H14" s="37"/>
    </row>
    <row r="15" spans="1:26" ht="12" customHeight="1">
      <c r="A15" s="35"/>
      <c r="B15" s="35"/>
      <c r="C15" s="35"/>
      <c r="D15" s="35"/>
      <c r="E15" s="35"/>
      <c r="F15" s="37"/>
      <c r="G15" s="37"/>
      <c r="H15" s="37"/>
    </row>
    <row r="16" spans="1:26" ht="42" customHeight="1">
      <c r="A16" s="48" t="s">
        <v>378</v>
      </c>
      <c r="B16" s="48" t="s">
        <v>73</v>
      </c>
      <c r="C16" s="749" t="s">
        <v>74</v>
      </c>
      <c r="D16" s="749"/>
      <c r="E16" s="48" t="s">
        <v>75</v>
      </c>
      <c r="F16" s="37"/>
      <c r="G16" s="37"/>
      <c r="H16" s="37"/>
    </row>
    <row r="17" spans="1:8" ht="21" customHeight="1">
      <c r="A17" s="65"/>
      <c r="B17" s="65"/>
      <c r="C17" s="881"/>
      <c r="D17" s="761"/>
      <c r="E17" s="74"/>
      <c r="F17" s="37"/>
      <c r="G17" s="37"/>
      <c r="H17" s="37"/>
    </row>
    <row r="18" spans="1:8" ht="21" customHeight="1">
      <c r="A18" s="65"/>
      <c r="B18" s="65"/>
      <c r="C18" s="881"/>
      <c r="D18" s="761"/>
      <c r="E18" s="74"/>
      <c r="F18" s="37"/>
      <c r="G18" s="37"/>
      <c r="H18" s="37"/>
    </row>
    <row r="19" spans="1:8" ht="21" customHeight="1">
      <c r="A19" s="65"/>
      <c r="B19" s="65"/>
      <c r="C19" s="962"/>
      <c r="D19" s="962"/>
      <c r="E19" s="74"/>
      <c r="F19" s="37"/>
      <c r="G19" s="37"/>
      <c r="H19" s="37"/>
    </row>
    <row r="20" spans="1:8" ht="21" customHeight="1">
      <c r="A20" s="65"/>
      <c r="B20" s="65"/>
      <c r="C20" s="962"/>
      <c r="D20" s="962"/>
      <c r="E20" s="74"/>
      <c r="F20" s="239"/>
      <c r="G20" s="239"/>
      <c r="H20" s="237" t="b">
        <v>0</v>
      </c>
    </row>
    <row r="21" spans="1:8" ht="21" customHeight="1">
      <c r="A21" s="65"/>
      <c r="B21" s="65"/>
      <c r="C21" s="962"/>
      <c r="D21" s="962"/>
      <c r="E21" s="74"/>
      <c r="F21" s="239"/>
      <c r="G21" s="239"/>
      <c r="H21" s="236"/>
    </row>
    <row r="22" spans="1:8" ht="16.5" customHeight="1">
      <c r="D22" s="35"/>
      <c r="E22" s="35"/>
      <c r="F22" s="37"/>
      <c r="G22" s="37"/>
      <c r="H22" s="37"/>
    </row>
    <row r="23" spans="1:8" s="27" customFormat="1" ht="51.75" customHeight="1">
      <c r="A23" s="950" t="s">
        <v>76</v>
      </c>
      <c r="B23" s="950"/>
      <c r="C23" s="950"/>
      <c r="D23" s="950"/>
      <c r="E23" s="950"/>
      <c r="F23" s="37"/>
      <c r="G23" s="37"/>
      <c r="H23" s="37"/>
    </row>
    <row r="24" spans="1:8" s="27" customFormat="1" ht="96.75" customHeight="1">
      <c r="A24" s="950" t="s">
        <v>435</v>
      </c>
      <c r="B24" s="950"/>
      <c r="C24" s="950"/>
      <c r="D24" s="950"/>
      <c r="E24" s="950"/>
      <c r="F24" s="37"/>
      <c r="G24" s="37"/>
      <c r="H24" s="37"/>
    </row>
    <row r="25" spans="1:8" s="27" customFormat="1" ht="24" customHeight="1">
      <c r="A25" s="219"/>
      <c r="B25" s="219"/>
      <c r="C25" s="219"/>
      <c r="D25" s="40"/>
      <c r="E25" s="219"/>
      <c r="F25" s="37"/>
      <c r="G25" s="37"/>
      <c r="H25" s="37"/>
    </row>
    <row r="26" spans="1:8" ht="24" customHeight="1">
      <c r="A26" s="39" t="s">
        <v>48</v>
      </c>
      <c r="B26" s="60" t="str">
        <f>'Attach 3(JV)'!B24</f>
        <v/>
      </c>
      <c r="C26" s="43"/>
      <c r="D26" s="40" t="s">
        <v>46</v>
      </c>
      <c r="E26" s="42" t="str">
        <f>'Attach 3(JV)'!E24</f>
        <v/>
      </c>
    </row>
    <row r="27" spans="1:8" ht="24" customHeight="1">
      <c r="A27" s="39" t="s">
        <v>49</v>
      </c>
      <c r="B27" s="42" t="str">
        <f>'Attach 3(JV)'!B25</f>
        <v/>
      </c>
      <c r="C27" s="43"/>
      <c r="D27" s="40" t="s">
        <v>47</v>
      </c>
      <c r="E27" s="42" t="str">
        <f>'Attach 3(JV)'!E25</f>
        <v/>
      </c>
    </row>
    <row r="28" spans="1:8" ht="24" customHeight="1">
      <c r="D28" s="40"/>
    </row>
    <row r="29" spans="1:8" ht="24" customHeight="1">
      <c r="A29" s="39" t="str">
        <f>A1</f>
        <v>Specification No.WR1/NT/W-UFOC/DOM/ZA3/23/09365</v>
      </c>
      <c r="B29" s="31"/>
      <c r="C29" s="31"/>
      <c r="D29" s="31"/>
      <c r="E29" s="31" t="str">
        <f>E1</f>
        <v xml:space="preserve">Attachment-6 (C) </v>
      </c>
    </row>
    <row r="30" spans="1:8" ht="24" customHeight="1">
      <c r="A30" s="39"/>
      <c r="B30" s="31"/>
      <c r="C30" s="31"/>
      <c r="D30" s="31"/>
      <c r="E30" s="31"/>
    </row>
    <row r="31" spans="1:8" ht="20.100000000000001" customHeight="1">
      <c r="A31" s="700" t="str">
        <f>A5</f>
        <v>(Commercial Deviations)</v>
      </c>
      <c r="B31" s="700"/>
      <c r="C31" s="700"/>
      <c r="D31" s="700"/>
      <c r="E31" s="700"/>
    </row>
    <row r="32" spans="1:8" ht="20.100000000000001" customHeight="1">
      <c r="A32" s="700"/>
      <c r="B32" s="700"/>
      <c r="C32" s="700"/>
      <c r="D32" s="700"/>
      <c r="E32" s="700"/>
    </row>
    <row r="33" spans="1:5" ht="20.100000000000001" customHeight="1"/>
    <row r="34" spans="1:5" ht="42" customHeight="1">
      <c r="A34" s="48" t="s">
        <v>378</v>
      </c>
      <c r="B34" s="48" t="s">
        <v>73</v>
      </c>
      <c r="C34" s="749" t="s">
        <v>74</v>
      </c>
      <c r="D34" s="749"/>
      <c r="E34" s="48" t="s">
        <v>75</v>
      </c>
    </row>
    <row r="35" spans="1:5" ht="39.950000000000003" customHeight="1">
      <c r="A35" s="65"/>
      <c r="B35" s="65"/>
      <c r="C35" s="881"/>
      <c r="D35" s="761"/>
      <c r="E35" s="74"/>
    </row>
    <row r="36" spans="1:5" ht="39.950000000000003" customHeight="1">
      <c r="A36" s="65"/>
      <c r="B36" s="65"/>
      <c r="C36" s="881"/>
      <c r="D36" s="761"/>
      <c r="E36" s="74"/>
    </row>
    <row r="37" spans="1:5" ht="39.950000000000003" customHeight="1">
      <c r="A37" s="65"/>
      <c r="B37" s="65"/>
      <c r="C37" s="881"/>
      <c r="D37" s="761"/>
      <c r="E37" s="74"/>
    </row>
    <row r="38" spans="1:5" ht="39.950000000000003" customHeight="1">
      <c r="A38" s="65"/>
      <c r="B38" s="65"/>
      <c r="C38" s="881"/>
      <c r="D38" s="761"/>
      <c r="E38" s="74"/>
    </row>
    <row r="39" spans="1:5" ht="39.950000000000003" customHeight="1">
      <c r="A39" s="65"/>
      <c r="B39" s="65"/>
      <c r="C39" s="881"/>
      <c r="D39" s="761"/>
      <c r="E39" s="74"/>
    </row>
    <row r="40" spans="1:5" ht="39.950000000000003" customHeight="1">
      <c r="A40" s="65"/>
      <c r="B40" s="65"/>
      <c r="C40" s="881"/>
      <c r="D40" s="761"/>
      <c r="E40" s="74"/>
    </row>
    <row r="41" spans="1:5" ht="39.950000000000003" customHeight="1">
      <c r="A41" s="65"/>
      <c r="B41" s="65"/>
      <c r="C41" s="881"/>
      <c r="D41" s="761"/>
      <c r="E41" s="74"/>
    </row>
    <row r="42" spans="1:5" ht="39.950000000000003" customHeight="1">
      <c r="A42" s="65"/>
      <c r="B42" s="65"/>
      <c r="C42" s="881"/>
      <c r="D42" s="761"/>
      <c r="E42" s="74"/>
    </row>
    <row r="43" spans="1:5" ht="39.950000000000003" customHeight="1">
      <c r="A43" s="65"/>
      <c r="B43" s="65"/>
      <c r="C43" s="881"/>
      <c r="D43" s="761"/>
      <c r="E43" s="74"/>
    </row>
    <row r="44" spans="1:5" ht="39.950000000000003" customHeight="1">
      <c r="A44" s="65"/>
      <c r="B44" s="65"/>
      <c r="C44" s="881"/>
      <c r="D44" s="761"/>
      <c r="E44" s="74"/>
    </row>
    <row r="45" spans="1:5" ht="20.100000000000001" customHeight="1"/>
    <row r="46" spans="1:5" ht="25.5" customHeight="1"/>
    <row r="47" spans="1:5" ht="25.5" customHeight="1">
      <c r="A47" s="28"/>
      <c r="B47" s="28"/>
      <c r="C47" s="28"/>
      <c r="D47" s="40"/>
      <c r="E47" s="28"/>
    </row>
    <row r="48" spans="1:5" ht="25.5" customHeight="1">
      <c r="A48" s="39" t="s">
        <v>48</v>
      </c>
      <c r="B48" s="60" t="str">
        <f>B26</f>
        <v/>
      </c>
      <c r="C48" s="43"/>
      <c r="D48" s="40" t="s">
        <v>46</v>
      </c>
      <c r="E48" s="42" t="str">
        <f>E26</f>
        <v/>
      </c>
    </row>
    <row r="49" spans="1:5" ht="25.5" customHeight="1">
      <c r="A49" s="39" t="s">
        <v>49</v>
      </c>
      <c r="B49" s="60" t="str">
        <f>B27</f>
        <v/>
      </c>
      <c r="C49" s="43"/>
      <c r="D49" s="40" t="s">
        <v>47</v>
      </c>
      <c r="E49" s="42" t="str">
        <f>E27</f>
        <v/>
      </c>
    </row>
    <row r="50" spans="1:5" ht="25.5" customHeight="1">
      <c r="D50" s="40"/>
    </row>
  </sheetData>
  <sheetProtection algorithmName="SHA-512" hashValue="eNl/PbqG9im08crXYNRFnDNJQ2u1d5js1hTZvyuN3fPLgZAIMUbQ684wWt2RWUkIFTS4bPNQpLMGvYsx3jhHSw==" saltValue="T1n3XdLO1FCvYO+NttHrBQ==" spinCount="100000" sheet="1" formatColumns="0" formatRows="0" selectLockedCells="1"/>
  <customSheetViews>
    <customSheetView guid="{F68380CD-DF58-4BFA-A4C7-4B5C98AD7B16}" showGridLines="0" hiddenColumns="1">
      <selection activeCell="C17" sqref="C17:D17"/>
      <rowBreaks count="1" manualBreakCount="1">
        <brk id="28" max="4" man="1"/>
      </rowBreaks>
      <pageMargins left="0.75" right="0.63" top="0.57999999999999996" bottom="0.4" header="0.34" footer="0.2"/>
      <pageSetup scale="96" orientation="portrait" r:id="rId1"/>
      <headerFooter alignWithMargins="0">
        <oddFooter>&amp;R&amp;"Book Antiqua,Bold"&amp;8 Page &amp;P</oddFooter>
      </headerFooter>
    </customSheetView>
    <customSheetView guid="{2FDEDC7A-220A-4BDB-8FCD-0C556B60E1DF}" showGridLines="0" hiddenColumns="1">
      <selection activeCell="C17" sqref="C17:D17"/>
      <rowBreaks count="1" manualBreakCount="1">
        <brk id="28" max="4" man="1"/>
      </rowBreaks>
      <pageMargins left="0.75" right="0.63" top="0.57999999999999996" bottom="0.4" header="0.34" footer="0.2"/>
      <pageSetup scale="96" orientation="portrait" r:id="rId2"/>
      <headerFooter alignWithMargins="0">
        <oddFooter>&amp;R&amp;"Book Antiqua,Bold"&amp;8 Page &amp;P</oddFooter>
      </headerFooter>
    </customSheetView>
    <customSheetView guid="{8E7B022F-1113-4BA2-B2BA-8EDBE02A2557}" showPageBreaks="1" showGridLines="0" printArea="1" showRuler="0">
      <selection activeCell="B17" sqref="B17"/>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selection activeCell="A17" sqref="A17"/>
      <pageMargins left="0.75" right="0.75" top="0.41" bottom="0.37" header="0.23" footer="0.16"/>
      <pageSetup orientation="portrait" r:id="rId4"/>
      <headerFooter alignWithMargins="0">
        <oddFooter>&amp;L&amp;8Tower Package-P238-TW04, TL associated with Phase-I Generation Project in Orissa (Part-C)&amp;R&amp;"Book Antiqua,Bold"&amp;8Attachment-6 TW04  / Page &amp;P</oddFooter>
      </headerFooter>
    </customSheetView>
    <customSheetView guid="{ECEBABD0-566A-41C4-AA9A-38EA30EFEDA8}" showPageBreaks="1" showGridLines="0" zeroValues="0" printArea="1" showRuler="0">
      <selection activeCell="H20" sqref="H20:H21"/>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PageBreaks="1" showGridLines="0" printArea="1" hiddenColumns="1" view="pageBreakPreview">
      <selection activeCell="A17" sqref="A17:E21"/>
      <rowBreaks count="1" manualBreakCount="1">
        <brk id="28" max="4" man="1"/>
      </rowBreaks>
      <pageMargins left="0.75" right="0.63" top="0.57999999999999996" bottom="0.4" header="0.34" footer="0.2"/>
      <pageSetup scale="96" orientation="portrait" r:id="rId6"/>
      <headerFooter alignWithMargins="0">
        <oddFooter>&amp;R&amp;"Book Antiqua,Bold"&amp;8 Page &amp;P</oddFooter>
      </headerFooter>
    </customSheetView>
    <customSheetView guid="{237D8718-39ED-4FFE-B3B2-D1192F8D2E87}" showGridLines="0" hiddenColumns="1">
      <selection activeCell="C17" sqref="C17:D17"/>
      <rowBreaks count="1" manualBreakCount="1">
        <brk id="28" max="4" man="1"/>
      </rowBreaks>
      <pageMargins left="0.75" right="0.63" top="0.57999999999999996" bottom="0.4" header="0.34" footer="0.2"/>
      <pageSetup scale="96" orientation="portrait" r:id="rId7"/>
      <headerFooter alignWithMargins="0">
        <oddFooter>&amp;R&amp;"Book Antiqua,Bold"&amp;8 Page &amp;P</oddFooter>
      </headerFooter>
    </customSheetView>
    <customSheetView guid="{6A6F11F6-4979-4331-B451-38654332CB39}" showGridLines="0" hiddenColumns="1">
      <selection activeCell="G20" sqref="G20"/>
      <rowBreaks count="1" manualBreakCount="1">
        <brk id="28" max="4" man="1"/>
      </rowBreaks>
      <pageMargins left="0.75" right="0.63" top="0.57999999999999996" bottom="0.4" header="0.34" footer="0.2"/>
      <pageSetup scale="96" orientation="portrait" r:id="rId8"/>
      <headerFooter alignWithMargins="0">
        <oddFooter>&amp;R&amp;"Book Antiqua,Bold"&amp;8 Page &amp;P</oddFooter>
      </headerFooter>
    </customSheetView>
    <customSheetView guid="{C75B92C6-DDA6-4B48-9868-112DE431C284}" showPageBreaks="1" showGridLines="0" printArea="1" hiddenColumns="1" topLeftCell="A7">
      <selection activeCell="C18" sqref="C18:D18"/>
      <rowBreaks count="1" manualBreakCount="1">
        <brk id="28" max="4" man="1"/>
      </rowBreaks>
      <pageMargins left="0.75" right="0.63" top="0.57999999999999996" bottom="0.4" header="0.34" footer="0.2"/>
      <pageSetup scale="96" orientation="portrait" r:id="rId9"/>
      <headerFooter alignWithMargins="0">
        <oddFooter>&amp;R&amp;"Book Antiqua,Bold"&amp;8 Page &amp;P</oddFooter>
      </headerFooter>
    </customSheetView>
    <customSheetView guid="{827228A5-964E-465A-A946-EF2238A19E11}" showGridLines="0" hiddenColumns="1" showRuler="0">
      <selection activeCell="C18" sqref="C18:D18"/>
      <rowBreaks count="1" manualBreakCount="1">
        <brk id="28" max="4" man="1"/>
      </rowBreaks>
      <pageMargins left="0.75" right="0.63" top="0.57999999999999996" bottom="0.4" header="0.34" footer="0.2"/>
      <pageSetup scale="96" orientation="portrait" r:id="rId10"/>
      <headerFooter alignWithMargins="0">
        <oddFooter>&amp;R&amp;"Book Antiqua,Bold"&amp;8 Page &amp;P</oddFooter>
      </headerFooter>
    </customSheetView>
  </customSheetViews>
  <mergeCells count="30">
    <mergeCell ref="C42:D42"/>
    <mergeCell ref="C43:D43"/>
    <mergeCell ref="C44:D44"/>
    <mergeCell ref="C40:D40"/>
    <mergeCell ref="C41:D41"/>
    <mergeCell ref="C17:D17"/>
    <mergeCell ref="C20:D20"/>
    <mergeCell ref="C18:D18"/>
    <mergeCell ref="C19:D19"/>
    <mergeCell ref="C39:D39"/>
    <mergeCell ref="C38:D38"/>
    <mergeCell ref="C21:D21"/>
    <mergeCell ref="A23:E23"/>
    <mergeCell ref="A24:E24"/>
    <mergeCell ref="A32:E32"/>
    <mergeCell ref="C34:D34"/>
    <mergeCell ref="C35:D35"/>
    <mergeCell ref="C36:D36"/>
    <mergeCell ref="C37:D37"/>
    <mergeCell ref="A31:E31"/>
    <mergeCell ref="C16:D16"/>
    <mergeCell ref="A8:D8"/>
    <mergeCell ref="A3:E3"/>
    <mergeCell ref="A5:E5"/>
    <mergeCell ref="A14:E14"/>
    <mergeCell ref="B9:D9"/>
    <mergeCell ref="B10:D10"/>
    <mergeCell ref="B11:D11"/>
    <mergeCell ref="B12:D12"/>
    <mergeCell ref="E8:E12"/>
  </mergeCells>
  <phoneticPr fontId="6" type="noConversion"/>
  <conditionalFormatting sqref="A29:E50">
    <cfRule type="expression" dxfId="13" priority="2" stopIfTrue="1">
      <formula>$H$20=FALSE</formula>
    </cfRule>
  </conditionalFormatting>
  <conditionalFormatting sqref="A51:E51">
    <cfRule type="expression" dxfId="12" priority="1" stopIfTrue="1">
      <formula>$H$20="No"</formula>
    </cfRule>
  </conditionalFormatting>
  <pageMargins left="0.75" right="0.63" top="0.57999999999999996" bottom="0.4" header="0.34" footer="0.2"/>
  <pageSetup scale="81" orientation="portrait" r:id="rId11"/>
  <headerFooter alignWithMargins="0">
    <oddFooter>&amp;R&amp;"Book Antiqua,Bold"&amp;8 Page &amp;P</oddFooter>
  </headerFooter>
  <rowBreaks count="1" manualBreakCount="1">
    <brk id="28" max="4" man="1"/>
  </rowBreaks>
  <drawing r:id="rId12"/>
  <legacyDrawing r:id="rId13"/>
  <mc:AlternateContent xmlns:mc="http://schemas.openxmlformats.org/markup-compatibility/2006">
    <mc:Choice Requires="x14">
      <controls>
        <mc:AlternateContent xmlns:mc="http://schemas.openxmlformats.org/markup-compatibility/2006">
          <mc:Choice Requires="x14">
            <control shapeId="10254" r:id="rId14" name="Check Box 14">
              <controlPr defaultSize="0" print="0" autoFill="0" autoLine="0" autoPict="0">
                <anchor moveWithCells="1">
                  <from>
                    <xdr:col>4</xdr:col>
                    <xdr:colOff>2209800</xdr:colOff>
                    <xdr:row>21</xdr:row>
                    <xdr:rowOff>0</xdr:rowOff>
                  </from>
                  <to>
                    <xdr:col>4</xdr:col>
                    <xdr:colOff>2514600</xdr:colOff>
                    <xdr:row>22</xdr:row>
                    <xdr:rowOff>9525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6">
    <tabColor indexed="45"/>
  </sheetPr>
  <dimension ref="A1:Z50"/>
  <sheetViews>
    <sheetView showGridLines="0" zoomScaleNormal="100" zoomScaleSheetLayoutView="100" workbookViewId="0">
      <selection activeCell="A17" sqref="A17"/>
    </sheetView>
  </sheetViews>
  <sheetFormatPr defaultRowHeight="16.5"/>
  <cols>
    <col min="1" max="1" width="12.140625" style="32" customWidth="1"/>
    <col min="2" max="2" width="20.5703125" style="32" customWidth="1"/>
    <col min="3" max="3" width="11.42578125" style="32" customWidth="1"/>
    <col min="4" max="4" width="27.140625" style="32" customWidth="1"/>
    <col min="5" max="5" width="43.85546875" style="32" customWidth="1"/>
    <col min="6" max="7" width="9.140625" style="27"/>
    <col min="8" max="8" width="0" style="27" hidden="1" customWidth="1"/>
    <col min="9" max="16384" width="9.140625" style="28"/>
  </cols>
  <sheetData>
    <row r="1" spans="1:26">
      <c r="A1" s="24" t="str">
        <f>Cover!B3</f>
        <v>Specification No.WR1/NT/W-UFOC/DOM/ZA3/23/09365</v>
      </c>
      <c r="B1" s="25"/>
      <c r="C1" s="25"/>
      <c r="D1" s="25"/>
      <c r="E1" s="26" t="str">
        <f>"Attachment-6 (T) "</f>
        <v xml:space="preserve">Attachment-6 (T) </v>
      </c>
      <c r="Z1" s="127"/>
    </row>
    <row r="2" spans="1:26" ht="10.5" customHeight="1">
      <c r="Z2" s="127"/>
    </row>
    <row r="3" spans="1:26" ht="74.25" customHeight="1">
      <c r="A3" s="699" t="str">
        <f>Cover!B2</f>
        <v>Annual Maintenance Contract of Underground /Overhead OFC links of Ahmedabad Intracity, Ahmedabad - Gandhinagar- Dehgam Route &amp; Ahmedabad - Vadodara Expressway from repeater MS42.4 to MS0.0 and LMC for providing the last mile Connectivities to various cities of Gujarat i.e. Ahmedabad, Gandhinagar, Nadiad, Rajkot, Mahesana, Banaskantha, Jamnagar, Patan, Kutch, Bhavnagar, Amreli, Dev Dwarka &amp; Sabarkantha and all cities not covered under PKG-B1 for the period of the Three Years under PKG-B2 under WRTCC</v>
      </c>
      <c r="B3" s="699"/>
      <c r="C3" s="699"/>
      <c r="D3" s="699"/>
      <c r="E3" s="699"/>
      <c r="F3" s="29"/>
      <c r="G3" s="30"/>
      <c r="H3" s="29"/>
    </row>
    <row r="4" spans="1:26" ht="10.5" customHeight="1">
      <c r="A4" s="31"/>
      <c r="H4" s="33"/>
      <c r="I4" s="12"/>
    </row>
    <row r="5" spans="1:26" ht="20.100000000000001" customHeight="1">
      <c r="A5" s="700" t="s">
        <v>434</v>
      </c>
      <c r="B5" s="700"/>
      <c r="C5" s="700"/>
      <c r="D5" s="700"/>
      <c r="E5" s="700"/>
      <c r="F5" s="34"/>
      <c r="H5" s="33"/>
      <c r="I5" s="12"/>
    </row>
    <row r="6" spans="1:26" ht="10.5" customHeight="1">
      <c r="A6" s="35"/>
      <c r="H6" s="33"/>
      <c r="I6" s="12"/>
    </row>
    <row r="7" spans="1:26" ht="20.100000000000001" customHeight="1">
      <c r="A7" s="36" t="str">
        <f>'Attach 3(JV)'!A7</f>
        <v>Bidder’s Name and Address (Bidder ) :</v>
      </c>
      <c r="E7" s="16" t="str">
        <f>'Attach 3(JV)'!E7</f>
        <v>To:</v>
      </c>
      <c r="H7" s="33"/>
      <c r="I7" s="12"/>
    </row>
    <row r="8" spans="1:26" ht="36" customHeight="1">
      <c r="A8" s="698" t="str">
        <f>'Attach 3(JV)'!A8</f>
        <v/>
      </c>
      <c r="B8" s="698"/>
      <c r="C8" s="698"/>
      <c r="D8" s="698"/>
      <c r="E8" s="927" t="s">
        <v>1065</v>
      </c>
      <c r="F8" s="667"/>
      <c r="G8" s="667"/>
      <c r="H8" s="33"/>
      <c r="I8" s="12"/>
    </row>
    <row r="9" spans="1:26">
      <c r="A9" s="14" t="s">
        <v>380</v>
      </c>
      <c r="B9" s="888" t="str">
        <f>'Attach 3(JV)'!B9</f>
        <v/>
      </c>
      <c r="C9" s="888"/>
      <c r="D9" s="888"/>
      <c r="E9" s="927"/>
      <c r="F9" s="667"/>
      <c r="G9" s="667"/>
      <c r="H9" s="33"/>
      <c r="I9" s="12"/>
    </row>
    <row r="10" spans="1:26">
      <c r="A10" s="14" t="s">
        <v>382</v>
      </c>
      <c r="B10" s="888" t="str">
        <f>'Attach 3(JV)'!B10</f>
        <v/>
      </c>
      <c r="C10" s="888"/>
      <c r="D10" s="888"/>
      <c r="E10" s="927"/>
      <c r="F10" s="667"/>
      <c r="G10" s="667"/>
      <c r="H10" s="33"/>
      <c r="I10" s="12"/>
    </row>
    <row r="11" spans="1:26">
      <c r="B11" s="888" t="str">
        <f>'Attach 3(JV)'!B11</f>
        <v/>
      </c>
      <c r="C11" s="888"/>
      <c r="D11" s="888"/>
      <c r="E11" s="927"/>
      <c r="F11" s="667"/>
      <c r="G11" s="667"/>
    </row>
    <row r="12" spans="1:26">
      <c r="A12" s="35"/>
      <c r="B12" s="888" t="str">
        <f>'Attach 3(JV)'!B12</f>
        <v/>
      </c>
      <c r="C12" s="888"/>
      <c r="D12" s="888"/>
      <c r="E12" s="927"/>
      <c r="F12" s="667"/>
      <c r="G12" s="667"/>
    </row>
    <row r="13" spans="1:26" ht="21" customHeight="1">
      <c r="A13" s="32" t="s">
        <v>374</v>
      </c>
    </row>
    <row r="14" spans="1:26" ht="45" customHeight="1">
      <c r="A14" s="861" t="s">
        <v>72</v>
      </c>
      <c r="B14" s="861"/>
      <c r="C14" s="861"/>
      <c r="D14" s="861"/>
      <c r="E14" s="861"/>
      <c r="F14" s="37"/>
      <c r="G14" s="37"/>
      <c r="H14" s="37"/>
    </row>
    <row r="15" spans="1:26" ht="12" customHeight="1">
      <c r="A15" s="35"/>
      <c r="B15" s="35"/>
      <c r="C15" s="35"/>
      <c r="D15" s="35"/>
      <c r="E15" s="35"/>
      <c r="F15" s="37"/>
      <c r="G15" s="37"/>
      <c r="H15" s="37"/>
    </row>
    <row r="16" spans="1:26" ht="42" customHeight="1">
      <c r="A16" s="48" t="s">
        <v>378</v>
      </c>
      <c r="B16" s="48" t="s">
        <v>73</v>
      </c>
      <c r="C16" s="749" t="s">
        <v>74</v>
      </c>
      <c r="D16" s="749"/>
      <c r="E16" s="48" t="s">
        <v>75</v>
      </c>
      <c r="F16" s="37"/>
      <c r="G16" s="37"/>
      <c r="H16" s="37"/>
    </row>
    <row r="17" spans="1:8" ht="21" customHeight="1">
      <c r="A17" s="65"/>
      <c r="B17" s="65"/>
      <c r="C17" s="881"/>
      <c r="D17" s="761"/>
      <c r="E17" s="74"/>
      <c r="F17" s="37"/>
      <c r="G17" s="37"/>
      <c r="H17" s="37"/>
    </row>
    <row r="18" spans="1:8" ht="21" customHeight="1">
      <c r="A18" s="65"/>
      <c r="B18" s="65"/>
      <c r="C18" s="881"/>
      <c r="D18" s="761"/>
      <c r="E18" s="74"/>
      <c r="F18" s="37"/>
      <c r="G18" s="37"/>
      <c r="H18" s="37"/>
    </row>
    <row r="19" spans="1:8" ht="21" customHeight="1">
      <c r="A19" s="65"/>
      <c r="B19" s="65"/>
      <c r="C19" s="962"/>
      <c r="D19" s="962"/>
      <c r="E19" s="74"/>
      <c r="F19" s="37"/>
      <c r="G19" s="37"/>
      <c r="H19" s="37"/>
    </row>
    <row r="20" spans="1:8" ht="21" customHeight="1">
      <c r="A20" s="65"/>
      <c r="B20" s="65"/>
      <c r="C20" s="962"/>
      <c r="D20" s="962"/>
      <c r="E20" s="74"/>
      <c r="F20" s="239"/>
      <c r="G20" s="239"/>
      <c r="H20" s="237" t="b">
        <v>0</v>
      </c>
    </row>
    <row r="21" spans="1:8" ht="21" customHeight="1">
      <c r="A21" s="65"/>
      <c r="B21" s="65"/>
      <c r="C21" s="962"/>
      <c r="D21" s="962"/>
      <c r="E21" s="74"/>
      <c r="F21" s="239"/>
      <c r="G21" s="239"/>
      <c r="H21" s="236"/>
    </row>
    <row r="22" spans="1:8" ht="16.5" customHeight="1">
      <c r="D22" s="35"/>
      <c r="E22" s="35"/>
      <c r="F22" s="37"/>
      <c r="G22" s="37"/>
      <c r="H22" s="37"/>
    </row>
    <row r="23" spans="1:8" s="27" customFormat="1" ht="51.75" customHeight="1">
      <c r="A23" s="950" t="s">
        <v>76</v>
      </c>
      <c r="B23" s="950"/>
      <c r="C23" s="950"/>
      <c r="D23" s="950"/>
      <c r="E23" s="950"/>
      <c r="F23" s="37"/>
      <c r="G23" s="37"/>
      <c r="H23" s="37"/>
    </row>
    <row r="24" spans="1:8" s="27" customFormat="1" ht="96.75" customHeight="1">
      <c r="A24" s="950" t="s">
        <v>436</v>
      </c>
      <c r="B24" s="950"/>
      <c r="C24" s="950"/>
      <c r="D24" s="950"/>
      <c r="E24" s="950"/>
      <c r="F24" s="37"/>
      <c r="G24" s="37"/>
      <c r="H24" s="37"/>
    </row>
    <row r="25" spans="1:8" s="27" customFormat="1" ht="24" customHeight="1">
      <c r="A25" s="219"/>
      <c r="B25" s="219"/>
      <c r="C25" s="219"/>
      <c r="D25" s="40"/>
      <c r="E25" s="219"/>
      <c r="F25" s="37"/>
      <c r="G25" s="37"/>
      <c r="H25" s="37"/>
    </row>
    <row r="26" spans="1:8" ht="24" customHeight="1">
      <c r="A26" s="39" t="s">
        <v>48</v>
      </c>
      <c r="B26" s="60" t="str">
        <f>'Attach 3(JV)'!B24</f>
        <v/>
      </c>
      <c r="C26" s="43"/>
      <c r="D26" s="40" t="s">
        <v>46</v>
      </c>
      <c r="E26" s="42" t="str">
        <f>'Attach 3(JV)'!E24</f>
        <v/>
      </c>
    </row>
    <row r="27" spans="1:8" ht="24" customHeight="1">
      <c r="A27" s="39" t="s">
        <v>49</v>
      </c>
      <c r="B27" s="42" t="str">
        <f>'Attach 3(JV)'!B25</f>
        <v/>
      </c>
      <c r="C27" s="43"/>
      <c r="D27" s="40" t="s">
        <v>47</v>
      </c>
      <c r="E27" s="42" t="str">
        <f>'Attach 3(JV)'!E25</f>
        <v/>
      </c>
    </row>
    <row r="28" spans="1:8" ht="24" customHeight="1">
      <c r="D28" s="40"/>
    </row>
    <row r="29" spans="1:8" ht="24" customHeight="1">
      <c r="A29" s="39" t="str">
        <f>A1</f>
        <v>Specification No.WR1/NT/W-UFOC/DOM/ZA3/23/09365</v>
      </c>
      <c r="B29" s="31"/>
      <c r="C29" s="31"/>
      <c r="D29" s="31"/>
      <c r="E29" s="31" t="str">
        <f>E1</f>
        <v xml:space="preserve">Attachment-6 (T) </v>
      </c>
    </row>
    <row r="30" spans="1:8" ht="24" customHeight="1">
      <c r="A30" s="39"/>
      <c r="B30" s="31"/>
      <c r="C30" s="31"/>
      <c r="D30" s="31"/>
      <c r="E30" s="31"/>
    </row>
    <row r="31" spans="1:8" ht="20.100000000000001" customHeight="1">
      <c r="A31" s="700" t="str">
        <f>A5</f>
        <v>(Technical Deviations)</v>
      </c>
      <c r="B31" s="700"/>
      <c r="C31" s="700"/>
      <c r="D31" s="700"/>
      <c r="E31" s="700"/>
    </row>
    <row r="32" spans="1:8" ht="20.100000000000001" customHeight="1">
      <c r="A32" s="700"/>
      <c r="B32" s="700"/>
      <c r="C32" s="700"/>
      <c r="D32" s="700"/>
      <c r="E32" s="700"/>
    </row>
    <row r="33" spans="1:5" ht="20.100000000000001" customHeight="1"/>
    <row r="34" spans="1:5" ht="42" customHeight="1">
      <c r="A34" s="48" t="s">
        <v>378</v>
      </c>
      <c r="B34" s="48" t="s">
        <v>73</v>
      </c>
      <c r="C34" s="749" t="s">
        <v>74</v>
      </c>
      <c r="D34" s="749"/>
      <c r="E34" s="48" t="s">
        <v>75</v>
      </c>
    </row>
    <row r="35" spans="1:5" ht="39.950000000000003" customHeight="1">
      <c r="A35" s="65"/>
      <c r="B35" s="65"/>
      <c r="C35" s="881"/>
      <c r="D35" s="761"/>
      <c r="E35" s="74"/>
    </row>
    <row r="36" spans="1:5" ht="39.950000000000003" customHeight="1">
      <c r="A36" s="65"/>
      <c r="B36" s="65"/>
      <c r="C36" s="881"/>
      <c r="D36" s="761"/>
      <c r="E36" s="74"/>
    </row>
    <row r="37" spans="1:5" ht="39.950000000000003" customHeight="1">
      <c r="A37" s="65"/>
      <c r="B37" s="65"/>
      <c r="C37" s="881"/>
      <c r="D37" s="761"/>
      <c r="E37" s="74"/>
    </row>
    <row r="38" spans="1:5" ht="39.950000000000003" customHeight="1">
      <c r="A38" s="65"/>
      <c r="B38" s="65"/>
      <c r="C38" s="881"/>
      <c r="D38" s="761"/>
      <c r="E38" s="74"/>
    </row>
    <row r="39" spans="1:5" ht="39.950000000000003" customHeight="1">
      <c r="A39" s="65"/>
      <c r="B39" s="65"/>
      <c r="C39" s="881"/>
      <c r="D39" s="761"/>
      <c r="E39" s="74"/>
    </row>
    <row r="40" spans="1:5" ht="39.950000000000003" customHeight="1">
      <c r="A40" s="65"/>
      <c r="B40" s="65"/>
      <c r="C40" s="881"/>
      <c r="D40" s="761"/>
      <c r="E40" s="74"/>
    </row>
    <row r="41" spans="1:5" ht="39.950000000000003" customHeight="1">
      <c r="A41" s="65"/>
      <c r="B41" s="65"/>
      <c r="C41" s="881"/>
      <c r="D41" s="761"/>
      <c r="E41" s="74"/>
    </row>
    <row r="42" spans="1:5" ht="39.950000000000003" customHeight="1">
      <c r="A42" s="65"/>
      <c r="B42" s="65"/>
      <c r="C42" s="881"/>
      <c r="D42" s="761"/>
      <c r="E42" s="74"/>
    </row>
    <row r="43" spans="1:5" ht="39.950000000000003" customHeight="1">
      <c r="A43" s="65"/>
      <c r="B43" s="65"/>
      <c r="C43" s="881"/>
      <c r="D43" s="761"/>
      <c r="E43" s="74"/>
    </row>
    <row r="44" spans="1:5" ht="39.950000000000003" customHeight="1">
      <c r="A44" s="65"/>
      <c r="B44" s="65"/>
      <c r="C44" s="881"/>
      <c r="D44" s="761"/>
      <c r="E44" s="74"/>
    </row>
    <row r="45" spans="1:5" ht="20.100000000000001" customHeight="1"/>
    <row r="46" spans="1:5" ht="25.5" customHeight="1"/>
    <row r="47" spans="1:5" ht="25.5" customHeight="1">
      <c r="A47" s="28"/>
      <c r="B47" s="28"/>
      <c r="C47" s="28"/>
      <c r="D47" s="40"/>
      <c r="E47" s="28"/>
    </row>
    <row r="48" spans="1:5" ht="25.5" customHeight="1">
      <c r="A48" s="39" t="s">
        <v>48</v>
      </c>
      <c r="B48" s="60" t="str">
        <f>B26</f>
        <v/>
      </c>
      <c r="C48" s="43"/>
      <c r="D48" s="40" t="s">
        <v>46</v>
      </c>
      <c r="E48" s="42" t="str">
        <f>E26</f>
        <v/>
      </c>
    </row>
    <row r="49" spans="1:5" ht="25.5" customHeight="1">
      <c r="A49" s="39" t="s">
        <v>49</v>
      </c>
      <c r="B49" s="60" t="str">
        <f>B27</f>
        <v/>
      </c>
      <c r="C49" s="43"/>
      <c r="D49" s="40" t="s">
        <v>47</v>
      </c>
      <c r="E49" s="42" t="str">
        <f>E27</f>
        <v/>
      </c>
    </row>
    <row r="50" spans="1:5" ht="25.5" customHeight="1">
      <c r="D50" s="40"/>
    </row>
  </sheetData>
  <sheetProtection algorithmName="SHA-512" hashValue="b8r7MTN3kwiUVeuj9GssSkCg5UrYMxZl8pc+jW84bHVMCVNnDjuFR1E0xKsooG7aDbAsR0MOIKOwIjeFmSYqPw==" saltValue="nb7U5b8R9/Jbk3gclXODNQ==" spinCount="100000" sheet="1" formatColumns="0" formatRows="0" selectLockedCells="1"/>
  <mergeCells count="30">
    <mergeCell ref="C40:D40"/>
    <mergeCell ref="C41:D41"/>
    <mergeCell ref="C42:D42"/>
    <mergeCell ref="C43:D43"/>
    <mergeCell ref="C44:D44"/>
    <mergeCell ref="C39:D39"/>
    <mergeCell ref="C20:D20"/>
    <mergeCell ref="C21:D21"/>
    <mergeCell ref="A23:E23"/>
    <mergeCell ref="A24:E24"/>
    <mergeCell ref="A31:E31"/>
    <mergeCell ref="A32:E32"/>
    <mergeCell ref="C34:D34"/>
    <mergeCell ref="C35:D35"/>
    <mergeCell ref="C36:D36"/>
    <mergeCell ref="C37:D37"/>
    <mergeCell ref="C38:D38"/>
    <mergeCell ref="C19:D19"/>
    <mergeCell ref="A3:E3"/>
    <mergeCell ref="A5:E5"/>
    <mergeCell ref="A8:D8"/>
    <mergeCell ref="B9:D9"/>
    <mergeCell ref="B10:D10"/>
    <mergeCell ref="B11:D11"/>
    <mergeCell ref="B12:D12"/>
    <mergeCell ref="A14:E14"/>
    <mergeCell ref="C16:D16"/>
    <mergeCell ref="C17:D17"/>
    <mergeCell ref="C18:D18"/>
    <mergeCell ref="E8:E12"/>
  </mergeCells>
  <conditionalFormatting sqref="A29:E50">
    <cfRule type="expression" dxfId="11" priority="2" stopIfTrue="1">
      <formula>$H$20=FALSE</formula>
    </cfRule>
  </conditionalFormatting>
  <conditionalFormatting sqref="A51:E51">
    <cfRule type="expression" dxfId="10" priority="1" stopIfTrue="1">
      <formula>$H$20="No"</formula>
    </cfRule>
  </conditionalFormatting>
  <pageMargins left="0.75" right="0.63" top="0.57999999999999996" bottom="0.4" header="0.34" footer="0.2"/>
  <pageSetup scale="88" orientation="portrait" r:id="rId1"/>
  <headerFooter alignWithMargins="0">
    <oddFooter>&amp;R&amp;"Book Antiqua,Bold"&amp;8 Page &amp;P</oddFooter>
  </headerFooter>
  <rowBreaks count="1" manualBreakCount="1">
    <brk id="28"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57345" r:id="rId4" name="Check Box 1">
              <controlPr defaultSize="0" print="0" autoFill="0" autoLine="0" autoPict="0">
                <anchor moveWithCells="1">
                  <from>
                    <xdr:col>4</xdr:col>
                    <xdr:colOff>2209800</xdr:colOff>
                    <xdr:row>21</xdr:row>
                    <xdr:rowOff>0</xdr:rowOff>
                  </from>
                  <to>
                    <xdr:col>4</xdr:col>
                    <xdr:colOff>2514600</xdr:colOff>
                    <xdr:row>22</xdr:row>
                    <xdr:rowOff>9525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indexed="12"/>
  </sheetPr>
  <dimension ref="A1:I38"/>
  <sheetViews>
    <sheetView showGridLines="0" view="pageBreakPreview" zoomScaleNormal="100" zoomScaleSheetLayoutView="100" workbookViewId="0">
      <selection activeCell="E8" sqref="E8:E13"/>
    </sheetView>
  </sheetViews>
  <sheetFormatPr defaultRowHeight="16.5"/>
  <cols>
    <col min="1" max="1" width="12.140625" style="32" customWidth="1"/>
    <col min="2" max="2" width="20.5703125" style="32" customWidth="1"/>
    <col min="3" max="3" width="11.42578125" style="32" customWidth="1"/>
    <col min="4" max="4" width="26.85546875" style="32" customWidth="1"/>
    <col min="5" max="5" width="44.42578125" style="32" customWidth="1"/>
    <col min="6" max="8" width="9.140625" style="27"/>
    <col min="9" max="16384" width="9.140625" style="28"/>
  </cols>
  <sheetData>
    <row r="1" spans="1:9">
      <c r="A1" s="24" t="str">
        <f>Cover!B3</f>
        <v>Specification No.WR1/NT/W-UFOC/DOM/ZA3/23/09365</v>
      </c>
      <c r="B1" s="25"/>
      <c r="C1" s="25"/>
      <c r="D1" s="25"/>
      <c r="E1" s="26" t="str">
        <f>"Attachment-7 "</f>
        <v xml:space="preserve">Attachment-7 </v>
      </c>
    </row>
    <row r="3" spans="1:9" ht="75" customHeight="1">
      <c r="A3" s="699" t="str">
        <f>Cover!B2</f>
        <v>Annual Maintenance Contract of Underground /Overhead OFC links of Ahmedabad Intracity, Ahmedabad - Gandhinagar- Dehgam Route &amp; Ahmedabad - Vadodara Expressway from repeater MS42.4 to MS0.0 and LMC for providing the last mile Connectivities to various cities of Gujarat i.e. Ahmedabad, Gandhinagar, Nadiad, Rajkot, Mahesana, Banaskantha, Jamnagar, Patan, Kutch, Bhavnagar, Amreli, Dev Dwarka &amp; Sabarkantha and all cities not covered under PKG-B1 for the period of the Three Years under PKG-B2 under WRTCC</v>
      </c>
      <c r="B3" s="699"/>
      <c r="C3" s="699"/>
      <c r="D3" s="699"/>
      <c r="E3" s="699"/>
      <c r="F3" s="29"/>
      <c r="G3" s="30"/>
      <c r="H3" s="29"/>
    </row>
    <row r="4" spans="1:9" ht="20.100000000000001" customHeight="1">
      <c r="A4" s="31"/>
      <c r="H4" s="33"/>
      <c r="I4" s="12"/>
    </row>
    <row r="5" spans="1:9" ht="20.100000000000001" customHeight="1">
      <c r="A5" s="700" t="s">
        <v>187</v>
      </c>
      <c r="B5" s="700"/>
      <c r="C5" s="700"/>
      <c r="D5" s="700"/>
      <c r="E5" s="700"/>
      <c r="F5" s="34"/>
      <c r="H5" s="33"/>
      <c r="I5" s="12"/>
    </row>
    <row r="6" spans="1:9" ht="20.100000000000001" customHeight="1">
      <c r="A6" s="35"/>
      <c r="H6" s="33"/>
      <c r="I6" s="12"/>
    </row>
    <row r="7" spans="1:9" ht="20.100000000000001" customHeight="1">
      <c r="A7" s="36" t="str">
        <f>'Attach 3(JV)'!A7</f>
        <v>Bidder’s Name and Address (Bidder ) :</v>
      </c>
      <c r="E7" s="16" t="str">
        <f>'Attach 3(JV)'!E7</f>
        <v>To:</v>
      </c>
      <c r="H7" s="33"/>
      <c r="I7" s="12"/>
    </row>
    <row r="8" spans="1:9" ht="36" customHeight="1">
      <c r="A8" s="698" t="str">
        <f>'Attach 3(JV)'!A8</f>
        <v/>
      </c>
      <c r="B8" s="698"/>
      <c r="C8" s="698"/>
      <c r="D8" s="698"/>
      <c r="E8" s="927" t="s">
        <v>1066</v>
      </c>
      <c r="F8" s="667"/>
      <c r="G8" s="667"/>
      <c r="H8" s="33"/>
      <c r="I8" s="12"/>
    </row>
    <row r="9" spans="1:9">
      <c r="A9" s="14" t="s">
        <v>380</v>
      </c>
      <c r="B9" s="888" t="str">
        <f>'Attach 3(JV)'!B9</f>
        <v/>
      </c>
      <c r="C9" s="888"/>
      <c r="D9" s="888"/>
      <c r="E9" s="927"/>
      <c r="F9" s="667"/>
      <c r="G9" s="667"/>
      <c r="H9" s="33"/>
      <c r="I9" s="12"/>
    </row>
    <row r="10" spans="1:9">
      <c r="A10" s="14" t="s">
        <v>382</v>
      </c>
      <c r="B10" s="963" t="str">
        <f>'Attach 3(JV)'!B10</f>
        <v/>
      </c>
      <c r="C10" s="963"/>
      <c r="D10" s="963"/>
      <c r="E10" s="927"/>
      <c r="F10" s="667"/>
      <c r="G10" s="667"/>
      <c r="H10" s="33"/>
      <c r="I10" s="12"/>
    </row>
    <row r="11" spans="1:9">
      <c r="B11" s="963" t="str">
        <f>'Attach 3(JV)'!B11</f>
        <v/>
      </c>
      <c r="C11" s="963"/>
      <c r="D11" s="963"/>
      <c r="E11" s="927"/>
      <c r="F11" s="667"/>
      <c r="G11" s="667"/>
    </row>
    <row r="12" spans="1:9">
      <c r="A12" s="35"/>
      <c r="B12" s="963" t="str">
        <f>'Attach 3(JV)'!B12</f>
        <v/>
      </c>
      <c r="C12" s="963"/>
      <c r="D12" s="963"/>
      <c r="E12" s="927"/>
      <c r="F12" s="667"/>
      <c r="G12" s="667"/>
    </row>
    <row r="13" spans="1:9" ht="20.100000000000001" customHeight="1">
      <c r="E13" s="927"/>
    </row>
    <row r="14" spans="1:9" ht="20.100000000000001" customHeight="1">
      <c r="A14" s="35"/>
    </row>
    <row r="15" spans="1:9" ht="27.75" customHeight="1">
      <c r="A15" s="700" t="s">
        <v>188</v>
      </c>
      <c r="B15" s="700"/>
      <c r="C15" s="700"/>
      <c r="D15" s="700"/>
      <c r="E15" s="700"/>
      <c r="F15" s="37"/>
      <c r="G15" s="37"/>
      <c r="H15" s="37"/>
    </row>
    <row r="16" spans="1:9" ht="20.100000000000001" customHeight="1">
      <c r="A16" s="35"/>
    </row>
    <row r="17" spans="1:5" ht="20.100000000000001" customHeight="1">
      <c r="A17" s="38"/>
    </row>
    <row r="18" spans="1:5" ht="20.100000000000001" customHeight="1"/>
    <row r="19" spans="1:5" ht="20.100000000000001" customHeight="1">
      <c r="A19" s="38"/>
    </row>
    <row r="20" spans="1:5" ht="20.100000000000001" customHeight="1">
      <c r="A20" s="38"/>
    </row>
    <row r="21" spans="1:5" ht="20.100000000000001" customHeight="1">
      <c r="D21" s="40"/>
    </row>
    <row r="22" spans="1:5" ht="33" customHeight="1">
      <c r="A22" s="39" t="s">
        <v>48</v>
      </c>
      <c r="B22" s="60" t="str">
        <f>'Attach 3(JV)'!B24</f>
        <v/>
      </c>
      <c r="C22" s="36"/>
      <c r="D22" s="40" t="s">
        <v>46</v>
      </c>
      <c r="E22" s="42" t="str">
        <f>'Attach 3(JV)'!E24</f>
        <v/>
      </c>
    </row>
    <row r="23" spans="1:5" ht="33" customHeight="1">
      <c r="A23" s="39" t="s">
        <v>49</v>
      </c>
      <c r="B23" s="42" t="str">
        <f>'Attach 3(JV)'!B25</f>
        <v/>
      </c>
      <c r="C23" s="36"/>
      <c r="D23" s="40" t="s">
        <v>47</v>
      </c>
      <c r="E23" s="42" t="str">
        <f>'Attach 3(JV)'!E25</f>
        <v/>
      </c>
    </row>
    <row r="24" spans="1:5" ht="33" customHeight="1">
      <c r="D24" s="40"/>
    </row>
    <row r="25" spans="1:5" ht="33" customHeight="1">
      <c r="A25" s="36"/>
      <c r="B25" s="36"/>
      <c r="C25" s="36"/>
      <c r="D25" s="40"/>
      <c r="E25" s="36"/>
    </row>
    <row r="26" spans="1:5" ht="20.100000000000001" customHeight="1"/>
    <row r="27" spans="1:5" ht="20.100000000000001" customHeight="1">
      <c r="A27" s="41"/>
    </row>
    <row r="28" spans="1:5" ht="20.100000000000001" customHeight="1"/>
    <row r="29" spans="1:5" ht="20.100000000000001" customHeight="1"/>
    <row r="30" spans="1:5" ht="20.100000000000001" customHeight="1">
      <c r="A30" s="41"/>
    </row>
    <row r="31" spans="1:5" ht="20.100000000000001" customHeight="1"/>
    <row r="32" spans="1:5" ht="20.100000000000001" customHeight="1">
      <c r="A32" s="41"/>
    </row>
    <row r="33" spans="1:1" ht="20.100000000000001" customHeight="1"/>
    <row r="34" spans="1:1" ht="20.100000000000001" customHeight="1">
      <c r="A34" s="41"/>
    </row>
    <row r="35" spans="1:1" ht="20.100000000000001" customHeight="1"/>
    <row r="36" spans="1:1" ht="20.100000000000001" customHeight="1"/>
    <row r="37" spans="1:1" ht="20.100000000000001" customHeight="1"/>
    <row r="38" spans="1:1" ht="20.100000000000001" customHeight="1"/>
  </sheetData>
  <sheetProtection algorithmName="SHA-512" hashValue="xYKyv0ncTNDqosmfbk8qCBX0mvRZ34yOEtOyPMBzDKKJGZZRRw/wnW3cn0qd9W1kM0iaw9CL4yhx1nHeqyVusw==" saltValue="e1IBlt5uQuCA8DzIh2q3Pw==" spinCount="100000" sheet="1" formatColumns="0" formatRows="0" selectLockedCells="1" selectUnlockedCells="1"/>
  <customSheetViews>
    <customSheetView guid="{F68380CD-DF58-4BFA-A4C7-4B5C98AD7B16}" showGridLines="0">
      <pageMargins left="0.74803149606299213" right="0.62992125984251968" top="0.59055118110236227" bottom="0.59055118110236227" header="0.35433070866141736" footer="0.35433070866141736"/>
      <pageSetup scale="90" orientation="portrait" r:id="rId1"/>
      <headerFooter alignWithMargins="0">
        <oddFooter>&amp;R&amp;"Book Antiqua,Bold"&amp;8 Page &amp;P of &amp;N</oddFooter>
      </headerFooter>
    </customSheetView>
    <customSheetView guid="{2FDEDC7A-220A-4BDB-8FCD-0C556B60E1DF}" showGridLines="0">
      <pageMargins left="0.74803149606299213" right="0.62992125984251968" top="0.59055118110236227" bottom="0.59055118110236227" header="0.35433070866141736" footer="0.35433070866141736"/>
      <pageSetup scale="90"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ECEBABD0-566A-41C4-AA9A-38EA30EFEDA8}" showGridLines="0" zeroValues="0" showRuler="0">
      <pageMargins left="0.75" right="0.63" top="0.55000000000000004" bottom="0.64" header="0.34" footer="0.38"/>
      <pageSetup orientation="portrait" r:id="rId4"/>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cale="60" showPageBreaks="1" showGridLines="0" printArea="1" view="pageBreakPreview">
      <pageMargins left="0.74803149606299213" right="0.62992125984251968" top="0.59055118110236227" bottom="0.59055118110236227" header="0.35433070866141736" footer="0.35433070866141736"/>
      <pageSetup scale="90" orientation="portrait" r:id="rId5"/>
      <headerFooter alignWithMargins="0">
        <oddFooter>&amp;R&amp;"Book Antiqua,Bold"&amp;8 Page &amp;P of &amp;N</oddFooter>
      </headerFooter>
    </customSheetView>
    <customSheetView guid="{237D8718-39ED-4FFE-B3B2-D1192F8D2E87}" showGridLines="0">
      <pageMargins left="0.74803149606299213" right="0.62992125984251968" top="0.59055118110236227" bottom="0.59055118110236227" header="0.35433070866141736" footer="0.35433070866141736"/>
      <pageSetup scale="90" orientation="portrait" r:id="rId6"/>
      <headerFooter alignWithMargins="0">
        <oddFooter>&amp;R&amp;"Book Antiqua,Bold"&amp;8 Page &amp;P of &amp;N</oddFooter>
      </headerFooter>
    </customSheetView>
    <customSheetView guid="{6A6F11F6-4979-4331-B451-38654332CB39}" showGridLines="0" topLeftCell="A22">
      <selection activeCell="G20" sqref="G20"/>
      <pageMargins left="0.74803149606299213" right="0.62992125984251968" top="0.59055118110236227" bottom="0.59055118110236227" header="0.35433070866141736" footer="0.35433070866141736"/>
      <pageSetup scale="90" orientation="portrait" r:id="rId7"/>
      <headerFooter alignWithMargins="0">
        <oddFooter>&amp;R&amp;"Book Antiqua,Bold"&amp;8 Page &amp;P of &amp;N</oddFooter>
      </headerFooter>
    </customSheetView>
    <customSheetView guid="{C75B92C6-DDA6-4B48-9868-112DE431C284}" showPageBreaks="1" showGridLines="0" printArea="1">
      <selection activeCell="G20" sqref="G20"/>
      <pageMargins left="0.74803149606299213" right="0.62992125984251968" top="0.59055118110236227" bottom="0.59055118110236227" header="0.35433070866141736" footer="0.35433070866141736"/>
      <pageSetup scale="90" orientation="portrait" r:id="rId8"/>
      <headerFooter alignWithMargins="0">
        <oddFooter>&amp;R&amp;"Book Antiqua,Bold"&amp;8 Page &amp;P of &amp;N</oddFooter>
      </headerFooter>
    </customSheetView>
    <customSheetView guid="{827228A5-964E-465A-A946-EF2238A19E11}" showGridLines="0" showRuler="0" topLeftCell="A16">
      <selection activeCell="E8" sqref="E8:E12"/>
      <pageMargins left="0.74803149606299213" right="0.62992125984251968" top="0.59055118110236227" bottom="0.59055118110236227" header="0.35433070866141736" footer="0.35433070866141736"/>
      <pageSetup scale="90" orientation="portrait" r:id="rId9"/>
      <headerFooter alignWithMargins="0">
        <oddFooter>&amp;R&amp;"Book Antiqua,Bold"&amp;8 Page &amp;P of &amp;N</oddFooter>
      </headerFooter>
    </customSheetView>
  </customSheetViews>
  <mergeCells count="9">
    <mergeCell ref="A3:E3"/>
    <mergeCell ref="A5:E5"/>
    <mergeCell ref="A15:E15"/>
    <mergeCell ref="B9:D9"/>
    <mergeCell ref="B10:D10"/>
    <mergeCell ref="B11:D11"/>
    <mergeCell ref="B12:D12"/>
    <mergeCell ref="A8:D8"/>
    <mergeCell ref="E8:E13"/>
  </mergeCells>
  <phoneticPr fontId="6" type="noConversion"/>
  <pageMargins left="0.74803149606299213" right="0.62992125984251968" top="0.59055118110236227" bottom="0.59055118110236227" header="0.35433070866141736" footer="0.35433070866141736"/>
  <pageSetup scale="88" orientation="portrait" r:id="rId10"/>
  <headerFooter alignWithMargins="0">
    <oddFooter>&amp;R&amp;"Book Antiqua,Bold"&amp;8 Page &amp;P of &amp;N</oddFooter>
  </headerFooter>
  <drawing r:id="rId1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3">
    <tabColor indexed="44"/>
  </sheetPr>
  <dimension ref="A1:V38"/>
  <sheetViews>
    <sheetView showGridLines="0" topLeftCell="A3" zoomScale="120" zoomScaleNormal="120" workbookViewId="0">
      <selection activeCell="F12" sqref="F12:F13"/>
    </sheetView>
  </sheetViews>
  <sheetFormatPr defaultRowHeight="16.5"/>
  <cols>
    <col min="1" max="1" width="18.5703125" style="32" customWidth="1"/>
    <col min="2" max="2" width="20.5703125" style="32" customWidth="1"/>
    <col min="3" max="3" width="11.42578125" style="32" customWidth="1"/>
    <col min="4" max="4" width="22.5703125" style="32" customWidth="1"/>
    <col min="5" max="5" width="57" style="32" customWidth="1"/>
    <col min="6" max="6" width="22.140625" style="27" customWidth="1"/>
    <col min="7" max="7" width="32.5703125" style="27" customWidth="1"/>
    <col min="8" max="8" width="35" style="27" customWidth="1"/>
    <col min="9" max="9" width="2.28515625" style="28" customWidth="1"/>
    <col min="10" max="10" width="1" style="28" customWidth="1"/>
    <col min="11" max="11" width="7" style="28" hidden="1" customWidth="1"/>
    <col min="12" max="12" width="7.140625" style="28" customWidth="1"/>
    <col min="13" max="13" width="5.7109375" style="28" customWidth="1"/>
    <col min="14" max="14" width="4.85546875" style="28" customWidth="1"/>
    <col min="15" max="15" width="4.5703125" style="28" customWidth="1"/>
    <col min="16" max="16" width="5.85546875" style="28" customWidth="1"/>
    <col min="17" max="17" width="7.140625" style="28" customWidth="1"/>
    <col min="18" max="18" width="8.28515625" style="28" customWidth="1"/>
    <col min="19" max="19" width="14.140625" style="28" customWidth="1"/>
    <col min="20" max="20" width="28.28515625" style="28" customWidth="1"/>
    <col min="21" max="21" width="1.42578125" style="28" customWidth="1"/>
    <col min="22" max="16384" width="9.140625" style="28"/>
  </cols>
  <sheetData>
    <row r="1" spans="1:22">
      <c r="A1" s="24" t="str">
        <f>Cover!B3</f>
        <v>Specification No.WR1/NT/W-UFOC/DOM/ZA3/23/09365</v>
      </c>
      <c r="B1" s="25"/>
      <c r="C1" s="25"/>
      <c r="D1" s="25"/>
      <c r="E1" s="26" t="str">
        <f>"Attachment-8 "</f>
        <v xml:space="preserve">Attachment-8 </v>
      </c>
    </row>
    <row r="2" spans="1:22" ht="15" customHeight="1"/>
    <row r="3" spans="1:22" ht="75" customHeight="1">
      <c r="A3" s="699" t="str">
        <f>Cover!B2</f>
        <v>Annual Maintenance Contract of Underground /Overhead OFC links of Ahmedabad Intracity, Ahmedabad - Gandhinagar- Dehgam Route &amp; Ahmedabad - Vadodara Expressway from repeater MS42.4 to MS0.0 and LMC for providing the last mile Connectivities to various cities of Gujarat i.e. Ahmedabad, Gandhinagar, Nadiad, Rajkot, Mahesana, Banaskantha, Jamnagar, Patan, Kutch, Bhavnagar, Amreli, Dev Dwarka &amp; Sabarkantha and all cities not covered under PKG-B1 for the period of the Three Years under PKG-B2 under WRTCC</v>
      </c>
      <c r="B3" s="699"/>
      <c r="C3" s="699"/>
      <c r="D3" s="699"/>
      <c r="E3" s="699"/>
      <c r="F3" s="29"/>
      <c r="G3" s="30"/>
      <c r="H3" s="29"/>
    </row>
    <row r="4" spans="1:22" ht="15" customHeight="1">
      <c r="A4" s="31"/>
      <c r="H4" s="33"/>
      <c r="I4" s="12"/>
    </row>
    <row r="5" spans="1:22" ht="20.100000000000001" customHeight="1">
      <c r="A5" s="700" t="s">
        <v>413</v>
      </c>
      <c r="B5" s="700"/>
      <c r="C5" s="700"/>
      <c r="D5" s="700"/>
      <c r="E5" s="700"/>
      <c r="F5" s="34"/>
      <c r="H5" s="33"/>
      <c r="I5" s="12"/>
    </row>
    <row r="6" spans="1:22" ht="20.100000000000001" customHeight="1">
      <c r="A6" s="35"/>
      <c r="H6" s="33"/>
      <c r="I6" s="12"/>
    </row>
    <row r="7" spans="1:22" ht="20.100000000000001" customHeight="1">
      <c r="A7" s="32" t="str">
        <f>'Attach 3(JV)'!E7</f>
        <v>To:</v>
      </c>
      <c r="E7" s="16"/>
      <c r="H7" s="33"/>
      <c r="I7" s="12"/>
    </row>
    <row r="8" spans="1:22" ht="21" customHeight="1">
      <c r="A8" s="927" t="s">
        <v>1065</v>
      </c>
      <c r="B8" s="927"/>
      <c r="C8" s="927"/>
      <c r="D8" s="41"/>
      <c r="E8" s="13"/>
      <c r="H8" s="33"/>
      <c r="I8" s="12"/>
    </row>
    <row r="9" spans="1:22" ht="20.100000000000001" customHeight="1">
      <c r="A9" s="927"/>
      <c r="B9" s="927"/>
      <c r="C9" s="927"/>
      <c r="D9" s="41"/>
      <c r="E9" s="13"/>
      <c r="H9" s="33"/>
      <c r="I9" s="12"/>
    </row>
    <row r="10" spans="1:22" ht="20.100000000000001" customHeight="1">
      <c r="A10" s="927"/>
      <c r="B10" s="927"/>
      <c r="C10" s="927"/>
      <c r="D10" s="41"/>
      <c r="E10" s="13"/>
      <c r="H10" s="33"/>
      <c r="I10" s="12"/>
    </row>
    <row r="11" spans="1:22" ht="20.100000000000001" customHeight="1">
      <c r="A11" s="927"/>
      <c r="B11" s="927"/>
      <c r="C11" s="927"/>
      <c r="D11" s="41"/>
      <c r="E11" s="13"/>
      <c r="F11" s="269" t="s">
        <v>414</v>
      </c>
      <c r="G11" s="269" t="s">
        <v>415</v>
      </c>
      <c r="H11" s="269" t="s">
        <v>416</v>
      </c>
      <c r="I11" s="270" t="s">
        <v>417</v>
      </c>
      <c r="J11" s="270" t="s">
        <v>418</v>
      </c>
    </row>
    <row r="12" spans="1:22" ht="20.100000000000001" customHeight="1">
      <c r="A12" s="927"/>
      <c r="B12" s="927"/>
      <c r="C12" s="927"/>
      <c r="D12" s="529"/>
      <c r="E12" s="13"/>
      <c r="F12" s="964"/>
      <c r="G12" s="964" t="s">
        <v>13</v>
      </c>
      <c r="H12" s="964" t="s">
        <v>14</v>
      </c>
      <c r="I12" s="270" t="str">
        <f>'Attach 3(JV)'!B9</f>
        <v/>
      </c>
      <c r="J12" s="270" t="str">
        <f>Cover!B2</f>
        <v>Annual Maintenance Contract of Underground /Overhead OFC links of Ahmedabad Intracity, Ahmedabad - Gandhinagar- Dehgam Route &amp; Ahmedabad - Vadodara Expressway from repeater MS42.4 to MS0.0 and LMC for providing the last mile Connectivities to various cities of Gujarat i.e. Ahmedabad, Gandhinagar, Nadiad, Rajkot, Mahesana, Banaskantha, Jamnagar, Patan, Kutch, Bhavnagar, Amreli, Dev Dwarka &amp; Sabarkantha and all cities not covered under PKG-B1 for the period of the Three Years under PKG-B2 under WRTCC</v>
      </c>
    </row>
    <row r="13" spans="1:22" ht="15" customHeight="1">
      <c r="A13" s="35"/>
      <c r="B13" s="114"/>
      <c r="C13" s="114"/>
      <c r="D13" s="114"/>
      <c r="F13" s="965"/>
      <c r="G13" s="965"/>
      <c r="H13" s="965"/>
      <c r="I13" s="270" t="str">
        <f>'Attach 3(JV)'!B10</f>
        <v/>
      </c>
      <c r="J13" s="270"/>
    </row>
    <row r="14" spans="1:22" ht="20.100000000000001" customHeight="1">
      <c r="A14" s="32" t="s">
        <v>374</v>
      </c>
      <c r="F14" s="268"/>
      <c r="G14" s="268"/>
      <c r="H14" s="275"/>
      <c r="I14" s="270" t="str">
        <f>'Attach 3(JV)'!B11</f>
        <v/>
      </c>
      <c r="J14" s="270"/>
    </row>
    <row r="15" spans="1:22" ht="15" customHeight="1">
      <c r="A15" s="35"/>
      <c r="F15" s="268"/>
      <c r="G15" s="268"/>
      <c r="H15" s="275"/>
      <c r="I15" s="270" t="str">
        <f>'Attach 3(JV)'!B12</f>
        <v/>
      </c>
      <c r="J15" s="270"/>
    </row>
    <row r="16" spans="1:22" ht="126.75" customHeight="1">
      <c r="A16" s="966" t="str">
        <f>" " &amp;G17&amp;""&amp;G18&amp;""&amp;G19</f>
        <v xml:space="preserve"> WE       who are established and reputable manufacturers of   …(insert name and/or description of the goods) …. having production facilities at    ..(insert address of factory) .., , ,  do hereby authorize  , , , (hereinafter, the “Bidder”) to submit a bid, and subsequently negotiate and sign the Contract with you against IFB for  Annual Maintenance Contract of Underground /Overhead OFC links of Ahmedabad Intracity, Ahmedabad - Gandhinagar- Dehgam Route &amp; Ahmedabad - Vadodara Expressway from repeater MS42.4 to MS0.0 and LMC for providing the last mile Connectivities to various cities of Gujarat i.e. Ahmedabad, Gandhinagar, Nadiad, Rajkot, Mahesana, Banaskantha, Jamnagar, Patan, Kutch, Bhavnagar, Amreli, Dev Dwarka &amp; Sabarkantha and all cities not covered under PKG-B1 for the period of the Three Years under PKG-B2 under WRTCC  including the above plant &amp; equipment or other goods produced by us.</v>
      </c>
      <c r="B16" s="966"/>
      <c r="C16" s="966"/>
      <c r="D16" s="966"/>
      <c r="E16" s="966"/>
      <c r="F16" s="486"/>
      <c r="G16" s="486"/>
      <c r="H16" s="486"/>
      <c r="I16" s="487">
        <f>'Attach 3(JV)'!B13</f>
        <v>0</v>
      </c>
      <c r="J16" s="487"/>
      <c r="K16" s="487"/>
      <c r="L16" s="487"/>
      <c r="M16" s="487"/>
      <c r="N16" s="487"/>
      <c r="O16" s="487"/>
      <c r="P16" s="487"/>
      <c r="Q16" s="487"/>
      <c r="R16" s="487"/>
      <c r="S16" s="487"/>
      <c r="T16" s="487"/>
      <c r="U16" s="487"/>
      <c r="V16" s="487"/>
    </row>
    <row r="17" spans="1:22" ht="9" customHeight="1">
      <c r="A17" s="701"/>
      <c r="B17" s="701"/>
      <c r="C17" s="701"/>
      <c r="D17" s="701"/>
      <c r="E17" s="701"/>
      <c r="F17" s="486"/>
      <c r="G17" s="488" t="str">
        <f>"WE   "&amp;F12&amp;"    who are established and reputable manufacturers of   "&amp;G12&amp; ". having production facilities at"</f>
        <v>WE       who are established and reputable manufacturers of   …(insert name and/or description of the goods) …. having production facilities at</v>
      </c>
      <c r="H17" s="488" t="s">
        <v>419</v>
      </c>
      <c r="I17" s="487"/>
      <c r="J17" s="487"/>
      <c r="K17" s="487"/>
      <c r="L17" s="487"/>
      <c r="M17" s="487"/>
      <c r="N17" s="487"/>
      <c r="O17" s="487"/>
      <c r="P17" s="487"/>
      <c r="Q17" s="487"/>
      <c r="R17" s="487"/>
      <c r="S17" s="487"/>
      <c r="T17" s="487"/>
      <c r="U17" s="487"/>
      <c r="V17" s="487"/>
    </row>
    <row r="18" spans="1:22" ht="111.75" customHeight="1">
      <c r="A18" s="966" t="str">
        <f>""&amp;H17&amp;" "&amp;H18&amp;" "&amp;H19&amp;" "</f>
        <v xml:space="preserve">We hereby extend our full guarantee and warranty for the above specified goods offered supporting the supply by the Bidder against these Bidding Documents, and duly authorize said Bidder to act on our behalf in fulfilling these guarantee and warranty obligations.  We also hereby declare that we and   have entered into a formal relationship in which, during the duration of the Contract (including warranty/defects liability). We, the Manufacturer or Producer, will make our technical and engineering staff fully available to the technical and engineering staff of the successful Bidder to assist that Bidder, on a reasonable and best effort basis, in the performance of all its obligations to the Purchaser under the Contract. </v>
      </c>
      <c r="B18" s="966"/>
      <c r="C18" s="966"/>
      <c r="D18" s="966"/>
      <c r="E18" s="966"/>
      <c r="F18" s="486"/>
      <c r="G18" s="488" t="str">
        <f>"    "&amp;H12&amp;", "&amp;H13&amp;", "&amp;H14&amp;", "&amp;H15&amp;" do hereby authorize  "&amp;I12&amp;", "&amp;I13&amp;", "&amp;I14&amp;", "&amp;I15&amp; "(hereinafter, the “Bidder”) "</f>
        <v xml:space="preserve">    ..(insert address of factory) .., , ,  do hereby authorize  , , , (hereinafter, the “Bidder”) </v>
      </c>
      <c r="H18" s="488" t="str">
        <f>" We also hereby declare that we and " &amp;I12&amp; "  have entered into a formal relationship in which, during the duration of the Contract (including warranty/defects liability)."</f>
        <v xml:space="preserve"> We also hereby declare that we and   have entered into a formal relationship in which, during the duration of the Contract (including warranty/defects liability).</v>
      </c>
      <c r="I18" s="487"/>
      <c r="J18" s="487"/>
      <c r="K18" s="487"/>
      <c r="L18" s="487"/>
      <c r="M18" s="487"/>
      <c r="N18" s="487"/>
      <c r="O18" s="487"/>
      <c r="P18" s="487"/>
      <c r="Q18" s="487"/>
      <c r="R18" s="487"/>
      <c r="S18" s="487"/>
      <c r="T18" s="487"/>
      <c r="U18" s="487"/>
      <c r="V18" s="487"/>
    </row>
    <row r="19" spans="1:22" s="52" customFormat="1" ht="26.25" customHeight="1">
      <c r="A19" s="967" t="str">
        <f>"For and on behalf of the "&amp;F12&amp;""</f>
        <v xml:space="preserve">For and on behalf of the </v>
      </c>
      <c r="B19" s="967"/>
      <c r="C19" s="967"/>
      <c r="D19" s="967"/>
      <c r="E19" s="967"/>
      <c r="F19" s="489"/>
      <c r="G19" s="490" t="str">
        <f>"to submit a bid, and subsequently negotiate and sign the Contract with you against IFB for  " &amp;J12&amp;"  including the above plant &amp; equipment or other goods produced by us."</f>
        <v>to submit a bid, and subsequently negotiate and sign the Contract with you against IFB for  Annual Maintenance Contract of Underground /Overhead OFC links of Ahmedabad Intracity, Ahmedabad - Gandhinagar- Dehgam Route &amp; Ahmedabad - Vadodara Expressway from repeater MS42.4 to MS0.0 and LMC for providing the last mile Connectivities to various cities of Gujarat i.e. Ahmedabad, Gandhinagar, Nadiad, Rajkot, Mahesana, Banaskantha, Jamnagar, Patan, Kutch, Bhavnagar, Amreli, Dev Dwarka &amp; Sabarkantha and all cities not covered under PKG-B1 for the period of the Three Years under PKG-B2 under WRTCC  including the above plant &amp; equipment or other goods produced by us.</v>
      </c>
      <c r="H19" s="490" t="s">
        <v>420</v>
      </c>
      <c r="I19" s="491"/>
      <c r="J19" s="491"/>
      <c r="K19" s="491"/>
      <c r="L19" s="491"/>
      <c r="M19" s="491"/>
      <c r="N19" s="491"/>
      <c r="O19" s="491"/>
      <c r="P19" s="491"/>
      <c r="Q19" s="491"/>
      <c r="R19" s="491"/>
      <c r="S19" s="491"/>
      <c r="T19" s="491"/>
      <c r="U19" s="491"/>
      <c r="V19" s="491"/>
    </row>
    <row r="20" spans="1:22" s="52" customFormat="1" ht="26.25" customHeight="1">
      <c r="A20" s="38" t="s">
        <v>54</v>
      </c>
      <c r="B20" s="38"/>
      <c r="C20" s="38"/>
      <c r="D20" s="38"/>
      <c r="E20" s="38"/>
      <c r="F20" s="489"/>
      <c r="G20" s="490"/>
      <c r="H20" s="489"/>
      <c r="I20" s="491"/>
      <c r="J20" s="491"/>
      <c r="K20" s="491"/>
      <c r="L20" s="491"/>
      <c r="M20" s="491"/>
      <c r="N20" s="491"/>
      <c r="O20" s="491"/>
      <c r="P20" s="491"/>
      <c r="Q20" s="491"/>
      <c r="R20" s="491"/>
      <c r="S20" s="491"/>
      <c r="T20" s="491"/>
      <c r="U20" s="491"/>
      <c r="V20" s="491"/>
    </row>
    <row r="21" spans="1:22" s="52" customFormat="1" ht="26.25" customHeight="1">
      <c r="A21" s="38" t="s">
        <v>421</v>
      </c>
      <c r="B21" s="60" t="str">
        <f>'Attach 3(JV)'!B24</f>
        <v/>
      </c>
      <c r="C21" s="38"/>
      <c r="D21" s="38"/>
      <c r="E21" s="38"/>
      <c r="F21" s="489"/>
      <c r="G21" s="490"/>
      <c r="H21" s="489"/>
      <c r="I21" s="491"/>
      <c r="J21" s="491"/>
      <c r="K21" s="491"/>
      <c r="L21" s="491"/>
      <c r="M21" s="491"/>
      <c r="N21" s="491"/>
      <c r="O21" s="491"/>
      <c r="P21" s="491"/>
      <c r="Q21" s="491"/>
      <c r="R21" s="491"/>
      <c r="S21" s="491"/>
      <c r="T21" s="491"/>
      <c r="U21" s="491"/>
      <c r="V21" s="491"/>
    </row>
    <row r="22" spans="1:22" s="52" customFormat="1" ht="26.25" customHeight="1">
      <c r="A22" s="51" t="s">
        <v>422</v>
      </c>
      <c r="B22" s="272"/>
      <c r="C22" s="273"/>
      <c r="D22" s="38"/>
      <c r="E22" s="38"/>
      <c r="F22" s="117"/>
      <c r="G22" s="271"/>
      <c r="H22" s="117"/>
    </row>
    <row r="23" spans="1:22" ht="33" customHeight="1">
      <c r="D23" s="40" t="s">
        <v>54</v>
      </c>
    </row>
    <row r="24" spans="1:22" ht="33" customHeight="1">
      <c r="A24" s="39" t="s">
        <v>48</v>
      </c>
      <c r="B24" s="60" t="str">
        <f>'Attach 3(JV)'!B24</f>
        <v/>
      </c>
      <c r="D24" s="40" t="s">
        <v>46</v>
      </c>
      <c r="E24" s="42" t="str">
        <f>'Attach 3(JV)'!E24</f>
        <v/>
      </c>
    </row>
    <row r="25" spans="1:22" ht="33" customHeight="1">
      <c r="A25" s="39" t="s">
        <v>49</v>
      </c>
      <c r="B25" s="42" t="str">
        <f>'Attach 3(JV)'!B25</f>
        <v/>
      </c>
      <c r="D25" s="40" t="s">
        <v>47</v>
      </c>
      <c r="E25" s="42" t="str">
        <f>'Attach 3(JV)'!E25</f>
        <v/>
      </c>
    </row>
    <row r="26" spans="1:22" ht="33" customHeight="1">
      <c r="D26" s="40" t="s">
        <v>55</v>
      </c>
      <c r="E26" s="43"/>
    </row>
    <row r="27" spans="1:22" ht="20.100000000000001" customHeight="1">
      <c r="A27" s="41"/>
    </row>
    <row r="28" spans="1:22" ht="51" customHeight="1">
      <c r="A28" s="274" t="s">
        <v>423</v>
      </c>
      <c r="B28" s="780" t="s">
        <v>424</v>
      </c>
      <c r="C28" s="780"/>
      <c r="D28" s="780"/>
      <c r="E28" s="780"/>
    </row>
    <row r="29" spans="1:22" ht="40.5" customHeight="1">
      <c r="A29" s="274">
        <v>2</v>
      </c>
      <c r="B29" s="780" t="s">
        <v>425</v>
      </c>
      <c r="C29" s="780"/>
      <c r="D29" s="780"/>
      <c r="E29" s="780"/>
    </row>
    <row r="30" spans="1:22" ht="20.100000000000001" hidden="1" customHeight="1">
      <c r="A30" s="41"/>
    </row>
    <row r="31" spans="1:22" ht="20.100000000000001" hidden="1" customHeight="1"/>
    <row r="32" spans="1:22" ht="20.100000000000001" hidden="1" customHeight="1">
      <c r="A32" s="41"/>
    </row>
    <row r="33" spans="1:1" ht="20.100000000000001" hidden="1" customHeight="1"/>
    <row r="34" spans="1:1" ht="20.100000000000001" hidden="1" customHeight="1">
      <c r="A34" s="41"/>
    </row>
    <row r="35" spans="1:1" ht="20.100000000000001" hidden="1" customHeight="1"/>
    <row r="36" spans="1:1" ht="20.100000000000001" customHeight="1"/>
    <row r="37" spans="1:1" ht="20.100000000000001" customHeight="1"/>
    <row r="38" spans="1:1" ht="20.100000000000001" customHeight="1"/>
  </sheetData>
  <sheetProtection algorithmName="SHA-512" hashValue="rTiOAtXL9Jm9BM+zUDwvFfBwslugoD8oYrHaNyZgh5aPBsG6dIjp6wNC+LHBAqj0ZGXAfz8ylZoox3Mvj/i67Q==" saltValue="iLLHYUGbrm5eRNzVKOoHaA==" spinCount="100000" sheet="1" selectLockedCells="1"/>
  <customSheetViews>
    <customSheetView guid="{F68380CD-DF58-4BFA-A4C7-4B5C98AD7B16}"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1"/>
      <headerFooter alignWithMargins="0">
        <oddFooter>&amp;R&amp;"Book Antiqua,Bold"&amp;8 Page &amp;P of &amp;N</oddFooter>
      </headerFooter>
    </customSheetView>
    <customSheetView guid="{2FDEDC7A-220A-4BDB-8FCD-0C556B60E1DF}"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2"/>
      <headerFooter alignWithMargins="0">
        <oddFooter>&amp;R&amp;"Book Antiqua,Bold"&amp;8 Page &amp;P of &amp;N</oddFooter>
      </headerFooter>
    </customSheetView>
    <customSheetView guid="{CD4CA1A8-824A-452F-BDBA-32A47C1B3013}"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3"/>
      <headerFooter alignWithMargins="0">
        <oddFooter>&amp;R&amp;"Book Antiqua,Bold"&amp;8 Page &amp;P of &amp;N</oddFooter>
      </headerFooter>
    </customSheetView>
    <customSheetView guid="{237D8718-39ED-4FFE-B3B2-D1192F8D2E87}"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4"/>
      <headerFooter alignWithMargins="0">
        <oddFooter>&amp;R&amp;"Book Antiqua,Bold"&amp;8 Page &amp;P of &amp;N</oddFooter>
      </headerFooter>
    </customSheetView>
    <customSheetView guid="{6A6F11F6-4979-4331-B451-38654332CB39}"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5"/>
      <headerFooter alignWithMargins="0">
        <oddFooter>&amp;R&amp;"Book Antiqua,Bold"&amp;8 Page &amp;P of &amp;N</oddFooter>
      </headerFooter>
    </customSheetView>
    <customSheetView guid="{C75B92C6-DDA6-4B48-9868-112DE431C284}" scale="60" showPageBreaks="1" showGridLines="0" printArea="1" hiddenRows="1" hiddenColumns="1" state="hidden">
      <selection activeCell="H25" sqref="H25"/>
      <pageMargins left="0.74803149606299213" right="0.62992125984251968" top="0.59055118110236227" bottom="0.59055118110236227" header="0.35433070866141736" footer="0.35433070866141736"/>
      <pageSetup scale="75" orientation="portrait" r:id="rId6"/>
      <headerFooter alignWithMargins="0">
        <oddFooter>&amp;R&amp;"Book Antiqua,Bold"&amp;8 Page &amp;P of &amp;N</oddFooter>
      </headerFooter>
    </customSheetView>
    <customSheetView guid="{827228A5-964E-465A-A946-EF2238A19E11}" scale="60" showGridLines="0" hiddenRows="1" hiddenColumns="1" state="hidden" showRuler="0">
      <selection activeCell="H25" sqref="H25"/>
      <pageMargins left="0.74803149606299213" right="0.62992125984251968" top="0.59055118110236227" bottom="0.59055118110236227" header="0.35433070866141736" footer="0.35433070866141736"/>
      <pageSetup scale="75" orientation="portrait" r:id="rId7"/>
      <headerFooter alignWithMargins="0">
        <oddFooter>&amp;R&amp;"Book Antiqua,Bold"&amp;8 Page &amp;P of &amp;N</oddFooter>
      </headerFooter>
    </customSheetView>
  </customSheetViews>
  <mergeCells count="12">
    <mergeCell ref="F12:F13"/>
    <mergeCell ref="G12:G13"/>
    <mergeCell ref="H12:H13"/>
    <mergeCell ref="B29:E29"/>
    <mergeCell ref="A3:E3"/>
    <mergeCell ref="A5:E5"/>
    <mergeCell ref="A18:E18"/>
    <mergeCell ref="A16:E16"/>
    <mergeCell ref="A17:E17"/>
    <mergeCell ref="A8:C12"/>
    <mergeCell ref="A19:E19"/>
    <mergeCell ref="B28:E28"/>
  </mergeCells>
  <phoneticPr fontId="69" type="noConversion"/>
  <pageMargins left="0.74803149606299213" right="0.62992125984251968" top="0.59055118110236227" bottom="0.59055118110236227" header="0.35433070866141736" footer="0.35433070866141736"/>
  <pageSetup scale="75" orientation="portrait" r:id="rId8"/>
  <headerFooter alignWithMargins="0">
    <oddFooter>&amp;R&amp;"Book Antiqua,Bold"&amp;8 Page &amp;P of &amp;N</oddFooter>
  </headerFooter>
  <drawing r:id="rId9"/>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tabColor theme="9" tint="0.39997558519241921"/>
  </sheetPr>
  <dimension ref="A1:I35"/>
  <sheetViews>
    <sheetView showGridLines="0" topLeftCell="A3" zoomScaleNormal="100" zoomScaleSheetLayoutView="100" workbookViewId="0">
      <selection activeCell="J16" sqref="J16"/>
    </sheetView>
  </sheetViews>
  <sheetFormatPr defaultRowHeight="16.5"/>
  <cols>
    <col min="1" max="1" width="12.140625" style="32" customWidth="1"/>
    <col min="2" max="2" width="20.5703125" style="32" customWidth="1"/>
    <col min="3" max="3" width="11.42578125" style="32" customWidth="1"/>
    <col min="4" max="4" width="29" style="32" customWidth="1"/>
    <col min="5" max="5" width="43.85546875" style="32" customWidth="1"/>
    <col min="6" max="8" width="9.140625" style="27"/>
    <col min="9" max="16384" width="9.140625" style="28"/>
  </cols>
  <sheetData>
    <row r="1" spans="1:9">
      <c r="A1" s="24" t="str">
        <f>Cover!B3</f>
        <v>Specification No.WR1/NT/W-UFOC/DOM/ZA3/23/09365</v>
      </c>
      <c r="B1" s="25"/>
      <c r="C1" s="25"/>
      <c r="D1" s="25"/>
      <c r="E1" s="26" t="str">
        <f>"Attachment-9 "</f>
        <v xml:space="preserve">Attachment-9 </v>
      </c>
    </row>
    <row r="2" spans="1:9" ht="15" customHeight="1"/>
    <row r="3" spans="1:9" ht="76.5" customHeight="1">
      <c r="A3" s="699" t="str">
        <f>Cover!B2</f>
        <v>Annual Maintenance Contract of Underground /Overhead OFC links of Ahmedabad Intracity, Ahmedabad - Gandhinagar- Dehgam Route &amp; Ahmedabad - Vadodara Expressway from repeater MS42.4 to MS0.0 and LMC for providing the last mile Connectivities to various cities of Gujarat i.e. Ahmedabad, Gandhinagar, Nadiad, Rajkot, Mahesana, Banaskantha, Jamnagar, Patan, Kutch, Bhavnagar, Amreli, Dev Dwarka &amp; Sabarkantha and all cities not covered under PKG-B1 for the period of the Three Years under PKG-B2 under WRTCC</v>
      </c>
      <c r="B3" s="699"/>
      <c r="C3" s="699"/>
      <c r="D3" s="699"/>
      <c r="E3" s="699"/>
      <c r="F3" s="29"/>
      <c r="G3" s="30"/>
      <c r="H3" s="29"/>
    </row>
    <row r="4" spans="1:9" ht="15" customHeight="1">
      <c r="A4" s="31"/>
      <c r="H4" s="33"/>
      <c r="I4" s="12"/>
    </row>
    <row r="5" spans="1:9" ht="20.100000000000001" customHeight="1">
      <c r="A5" s="700" t="s">
        <v>403</v>
      </c>
      <c r="B5" s="700"/>
      <c r="C5" s="700"/>
      <c r="D5" s="700"/>
      <c r="E5" s="700"/>
      <c r="F5" s="34"/>
      <c r="H5" s="33"/>
      <c r="I5" s="12"/>
    </row>
    <row r="6" spans="1:9" ht="20.100000000000001" customHeight="1">
      <c r="A6" s="35"/>
      <c r="F6" s="34"/>
      <c r="H6" s="33"/>
      <c r="I6" s="12"/>
    </row>
    <row r="7" spans="1:9" ht="20.100000000000001" customHeight="1">
      <c r="A7" s="36" t="str">
        <f>'Attach 3(JV)'!A7</f>
        <v>Bidder’s Name and Address (Bidder ) :</v>
      </c>
      <c r="E7" s="16" t="str">
        <f>'Attach 3(JV)'!E7</f>
        <v>To:</v>
      </c>
      <c r="H7" s="33"/>
      <c r="I7" s="12"/>
    </row>
    <row r="8" spans="1:9" ht="36" customHeight="1">
      <c r="A8" s="698" t="str">
        <f>'Attach 3(JV)'!A8</f>
        <v/>
      </c>
      <c r="B8" s="698"/>
      <c r="C8" s="698"/>
      <c r="D8" s="698"/>
      <c r="E8" s="927" t="s">
        <v>1065</v>
      </c>
      <c r="F8" s="667"/>
      <c r="G8" s="667"/>
      <c r="H8" s="33"/>
      <c r="I8" s="12"/>
    </row>
    <row r="9" spans="1:9">
      <c r="A9" s="14" t="s">
        <v>380</v>
      </c>
      <c r="B9" s="888" t="str">
        <f>'Attach 3(JV)'!B9</f>
        <v/>
      </c>
      <c r="C9" s="888"/>
      <c r="D9" s="888"/>
      <c r="E9" s="927"/>
      <c r="F9" s="667"/>
      <c r="G9" s="667"/>
      <c r="H9" s="33"/>
      <c r="I9" s="12"/>
    </row>
    <row r="10" spans="1:9">
      <c r="A10" s="14" t="s">
        <v>382</v>
      </c>
      <c r="B10" s="888" t="str">
        <f>'Attach 3(JV)'!B10</f>
        <v/>
      </c>
      <c r="C10" s="888"/>
      <c r="D10" s="888"/>
      <c r="E10" s="927"/>
      <c r="F10" s="667"/>
      <c r="G10" s="667"/>
      <c r="H10" s="33"/>
      <c r="I10" s="12"/>
    </row>
    <row r="11" spans="1:9">
      <c r="B11" s="888" t="str">
        <f>'Attach 3(JV)'!B11</f>
        <v/>
      </c>
      <c r="C11" s="888"/>
      <c r="D11" s="888"/>
      <c r="E11" s="927"/>
      <c r="F11" s="667"/>
      <c r="G11" s="667"/>
    </row>
    <row r="12" spans="1:9">
      <c r="A12" s="35"/>
      <c r="B12" s="888" t="str">
        <f>'Attach 3(JV)'!B12</f>
        <v/>
      </c>
      <c r="C12" s="888"/>
      <c r="D12" s="888"/>
      <c r="E12" s="927"/>
      <c r="F12" s="667"/>
      <c r="G12" s="667"/>
    </row>
    <row r="13" spans="1:9" ht="15" customHeight="1">
      <c r="A13" s="35"/>
      <c r="B13" s="114"/>
      <c r="C13" s="114"/>
      <c r="D13" s="114"/>
    </row>
    <row r="14" spans="1:9" ht="20.100000000000001" customHeight="1">
      <c r="A14" s="32" t="s">
        <v>374</v>
      </c>
    </row>
    <row r="15" spans="1:9" ht="15" customHeight="1">
      <c r="A15" s="35"/>
    </row>
    <row r="16" spans="1:9" ht="101.25" customHeight="1">
      <c r="A16" s="701" t="str">
        <f>"We hereby declare that the work completion schedule shall be followed by us as per the provisions of bidding document for the subject Package i.e., " &amp; Cover!B2 &amp; " for the period commencing from the effective date of Contract to us."</f>
        <v>We hereby declare that the work completion schedule shall be followed by us as per the provisions of bidding document for the subject Package i.e., Annual Maintenance Contract of Underground /Overhead OFC links of Ahmedabad Intracity, Ahmedabad - Gandhinagar- Dehgam Route &amp; Ahmedabad - Vadodara Expressway from repeater MS42.4 to MS0.0 and LMC for providing the last mile Connectivities to various cities of Gujarat i.e. Ahmedabad, Gandhinagar, Nadiad, Rajkot, Mahesana, Banaskantha, Jamnagar, Patan, Kutch, Bhavnagar, Amreli, Dev Dwarka &amp; Sabarkantha and all cities not covered under PKG-B1 for the period of the Three Years under PKG-B2 under WRTCC for the period commencing from the effective date of Contract to us.</v>
      </c>
      <c r="B16" s="701"/>
      <c r="C16" s="701"/>
      <c r="D16" s="701"/>
      <c r="E16" s="701"/>
      <c r="F16" s="37"/>
      <c r="G16" s="37"/>
      <c r="H16" s="37"/>
    </row>
    <row r="17" spans="1:8" ht="20.100000000000001" customHeight="1">
      <c r="A17" s="35"/>
      <c r="B17" s="35"/>
      <c r="C17" s="35"/>
      <c r="D17" s="35"/>
      <c r="E17" s="35"/>
      <c r="F17" s="37"/>
      <c r="G17" s="37"/>
      <c r="H17" s="37"/>
    </row>
    <row r="18" spans="1:8" ht="62.25" hidden="1" customHeight="1">
      <c r="A18" s="453"/>
      <c r="B18" s="968"/>
      <c r="C18" s="968"/>
      <c r="D18" s="968"/>
      <c r="E18" s="453"/>
      <c r="F18" s="37"/>
      <c r="G18" s="37"/>
      <c r="H18" s="37"/>
    </row>
    <row r="19" spans="1:8" ht="56.25" hidden="1" customHeight="1">
      <c r="A19" s="454"/>
      <c r="B19" s="969"/>
      <c r="C19" s="969"/>
      <c r="D19" s="969"/>
      <c r="E19" s="455"/>
      <c r="F19" s="37"/>
      <c r="G19" s="37"/>
      <c r="H19" s="37"/>
    </row>
    <row r="20" spans="1:8" ht="33" customHeight="1">
      <c r="A20" s="700"/>
      <c r="B20" s="700"/>
      <c r="C20" s="700"/>
      <c r="D20" s="700"/>
      <c r="E20" s="700"/>
    </row>
    <row r="21" spans="1:8" ht="33" customHeight="1">
      <c r="D21" s="40"/>
    </row>
    <row r="22" spans="1:8" ht="33" customHeight="1">
      <c r="A22" s="39" t="s">
        <v>48</v>
      </c>
      <c r="B22" s="60" t="str">
        <f>'Attach 3(JV)'!B24</f>
        <v/>
      </c>
      <c r="D22" s="40" t="s">
        <v>46</v>
      </c>
      <c r="E22" s="42" t="str">
        <f>'Attach 3(JV)'!E24</f>
        <v/>
      </c>
    </row>
    <row r="23" spans="1:8" ht="33" customHeight="1">
      <c r="A23" s="39" t="s">
        <v>49</v>
      </c>
      <c r="B23" s="42" t="str">
        <f>'Attach 3(JV)'!B25</f>
        <v/>
      </c>
      <c r="D23" s="40" t="s">
        <v>47</v>
      </c>
      <c r="E23" s="42" t="str">
        <f>'Attach 3(JV)'!E25</f>
        <v/>
      </c>
    </row>
    <row r="24" spans="1:8" ht="33" customHeight="1">
      <c r="D24" s="40"/>
      <c r="E24" s="43"/>
    </row>
    <row r="25" spans="1:8" ht="20.100000000000001" customHeight="1">
      <c r="A25" s="41"/>
    </row>
    <row r="26" spans="1:8" ht="20.100000000000001" customHeight="1"/>
    <row r="27" spans="1:8" ht="20.100000000000001" customHeight="1">
      <c r="A27" s="41"/>
    </row>
    <row r="28" spans="1:8" ht="20.100000000000001" customHeight="1"/>
    <row r="29" spans="1:8" ht="20.100000000000001" customHeight="1">
      <c r="A29" s="41"/>
    </row>
    <row r="30" spans="1:8" ht="20.100000000000001" customHeight="1"/>
    <row r="31" spans="1:8" ht="20.100000000000001" customHeight="1">
      <c r="A31" s="41"/>
    </row>
    <row r="32" spans="1:8" ht="20.100000000000001" customHeight="1"/>
    <row r="33" ht="20.100000000000001" customHeight="1"/>
    <row r="34" ht="20.100000000000001" customHeight="1"/>
    <row r="35" ht="20.100000000000001" customHeight="1"/>
  </sheetData>
  <sheetProtection algorithmName="SHA-512" hashValue="sELSCbluYub8RBbbUMk6Q9+fEMq1NtvpnwJdJOf7LTd8yn/gKZX/2xgqrtZ3iNM0PkTLBGEhjU/78By9CvEeEw==" saltValue="rW5N2YOJ46P8iDzmbWypGQ==" spinCount="100000" sheet="1" formatColumns="0" formatRows="0" selectLockedCells="1"/>
  <customSheetViews>
    <customSheetView guid="{F68380CD-DF58-4BFA-A4C7-4B5C98AD7B16}" showGridLines="0">
      <selection activeCell="E22" sqref="E22"/>
      <rowBreaks count="1" manualBreakCount="1">
        <brk id="30" max="4" man="1"/>
      </rowBreaks>
      <pageMargins left="0.74803149606299213" right="0.62992125984251968" top="0.59055118110236227" bottom="0.59055118110236227" header="0.35433070866141736" footer="0.35433070866141736"/>
      <pageSetup scale="90" orientation="portrait" r:id="rId1"/>
      <headerFooter alignWithMargins="0">
        <oddFooter>&amp;R&amp;"Book Antiqua,Bold"&amp;8 Page &amp;P of &amp;N</oddFooter>
      </headerFooter>
    </customSheetView>
    <customSheetView guid="{2FDEDC7A-220A-4BDB-8FCD-0C556B60E1DF}" showGridLines="0">
      <selection activeCell="E22" sqref="E22"/>
      <rowBreaks count="1" manualBreakCount="1">
        <brk id="30" max="4" man="1"/>
      </rowBreaks>
      <pageMargins left="0.74803149606299213" right="0.62992125984251968" top="0.59055118110236227" bottom="0.59055118110236227" header="0.35433070866141736" footer="0.35433070866141736"/>
      <pageSetup scale="90" orientation="portrait" r:id="rId2"/>
      <headerFooter alignWithMargins="0">
        <oddFooter>&amp;R&amp;"Book Antiqua,Bold"&amp;8 Page &amp;P of &amp;N</oddFooter>
      </headerFooter>
    </customSheetView>
    <customSheetView guid="{8E7B022F-1113-4BA2-B2BA-8EDBE02A2557}" showPageBreaks="1" showGridLines="0" printArea="1" showRuler="0">
      <selection activeCell="E20" sqref="E20"/>
      <rowBreaks count="1" manualBreakCount="1">
        <brk id="30" max="16383" man="1"/>
      </rowBreaks>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Ruler="0">
      <selection activeCell="E20" sqref="E20"/>
      <rowBreaks count="1" manualBreakCount="1">
        <brk id="30" max="16383" man="1"/>
      </rowBreaks>
      <pageMargins left="0.75" right="0.75" top="0.77" bottom="0.82" header="0.5" footer="0.5"/>
      <pageSetup orientation="portrait" r:id="rId4"/>
      <headerFooter alignWithMargins="0">
        <oddFooter>&amp;L&amp;8Tower Package-P238-TW04, TL associated with Phase-I Generation Project in Orissa (Part-C)&amp;R&amp;"Book Antiqua,Bold"&amp;8Attachment-9 TW04  / Page &amp;P of &amp;N</oddFooter>
      </headerFooter>
    </customSheetView>
    <customSheetView guid="{ECEBABD0-566A-41C4-AA9A-38EA30EFEDA8}" showGridLines="0" showRuler="0">
      <rowBreaks count="1" manualBreakCount="1">
        <brk id="30" max="16383" man="1"/>
      </rowBreaks>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cale="90" showPageBreaks="1" showGridLines="0" printArea="1" view="pageBreakPreview">
      <selection activeCell="E19" sqref="E19"/>
      <rowBreaks count="1" manualBreakCount="1">
        <brk id="30" max="4" man="1"/>
      </rowBreaks>
      <pageMargins left="0.74803149606299213" right="0.62992125984251968" top="0.59055118110236227" bottom="0.59055118110236227" header="0.35433070866141736" footer="0.35433070866141736"/>
      <pageSetup scale="90" orientation="portrait" r:id="rId6"/>
      <headerFooter alignWithMargins="0">
        <oddFooter>&amp;R&amp;"Book Antiqua,Bold"&amp;8 Page &amp;P of &amp;N</oddFooter>
      </headerFooter>
    </customSheetView>
    <customSheetView guid="{237D8718-39ED-4FFE-B3B2-D1192F8D2E87}" showGridLines="0">
      <selection activeCell="E22" sqref="E22"/>
      <rowBreaks count="1" manualBreakCount="1">
        <brk id="30" max="4" man="1"/>
      </rowBreaks>
      <pageMargins left="0.74803149606299213" right="0.62992125984251968" top="0.59055118110236227" bottom="0.59055118110236227" header="0.35433070866141736" footer="0.35433070866141736"/>
      <pageSetup scale="90" orientation="portrait" r:id="rId7"/>
      <headerFooter alignWithMargins="0">
        <oddFooter>&amp;R&amp;"Book Antiqua,Bold"&amp;8 Page &amp;P of &amp;N</oddFooter>
      </headerFooter>
    </customSheetView>
    <customSheetView guid="{6A6F11F6-4979-4331-B451-38654332CB39}" showGridLines="0" topLeftCell="A22">
      <selection activeCell="G20" sqref="G20"/>
      <rowBreaks count="1" manualBreakCount="1">
        <brk id="30" max="4" man="1"/>
      </rowBreaks>
      <pageMargins left="0.74803149606299213" right="0.62992125984251968" top="0.59055118110236227" bottom="0.59055118110236227" header="0.35433070866141736" footer="0.35433070866141736"/>
      <pageSetup scale="90" orientation="portrait" r:id="rId8"/>
      <headerFooter alignWithMargins="0">
        <oddFooter>&amp;R&amp;"Book Antiqua,Bold"&amp;8 Page &amp;P of &amp;N</oddFooter>
      </headerFooter>
    </customSheetView>
    <customSheetView guid="{C75B92C6-DDA6-4B48-9868-112DE431C284}" showPageBreaks="1" showGridLines="0" printArea="1" topLeftCell="A13">
      <selection activeCell="E23" sqref="E23"/>
      <rowBreaks count="1" manualBreakCount="1">
        <brk id="30" max="4" man="1"/>
      </rowBreaks>
      <pageMargins left="0.74803149606299213" right="0.62992125984251968" top="0.59055118110236227" bottom="0.59055118110236227" header="0.35433070866141736" footer="0.35433070866141736"/>
      <pageSetup scale="90" orientation="portrait" r:id="rId9"/>
      <headerFooter alignWithMargins="0">
        <oddFooter>&amp;R&amp;"Book Antiqua,Bold"&amp;8 Page &amp;P of &amp;N</oddFooter>
      </headerFooter>
    </customSheetView>
    <customSheetView guid="{827228A5-964E-465A-A946-EF2238A19E11}" showGridLines="0" printArea="1" showRuler="0" topLeftCell="A16">
      <selection activeCell="E19" sqref="E19"/>
      <rowBreaks count="1" manualBreakCount="1">
        <brk id="30" max="4" man="1"/>
      </rowBreaks>
      <pageMargins left="0.74803149606299213" right="0.62992125984251968" top="0.59055118110236227" bottom="0.59055118110236227" header="0.35433070866141736" footer="0.35433070866141736"/>
      <pageSetup scale="90" orientation="portrait" r:id="rId10"/>
      <headerFooter alignWithMargins="0">
        <oddFooter>&amp;R&amp;"Book Antiqua,Bold"&amp;8 Page &amp;P of &amp;N</oddFooter>
      </headerFooter>
    </customSheetView>
  </customSheetViews>
  <mergeCells count="12">
    <mergeCell ref="A20:E20"/>
    <mergeCell ref="B18:D18"/>
    <mergeCell ref="B19:D19"/>
    <mergeCell ref="A3:E3"/>
    <mergeCell ref="A5:E5"/>
    <mergeCell ref="A16:E16"/>
    <mergeCell ref="B9:D9"/>
    <mergeCell ref="B10:D10"/>
    <mergeCell ref="B11:D11"/>
    <mergeCell ref="B12:D12"/>
    <mergeCell ref="A8:D8"/>
    <mergeCell ref="E8:E12"/>
  </mergeCells>
  <phoneticPr fontId="6" type="noConversion"/>
  <pageMargins left="0.74803149606299213" right="0.62992125984251968" top="0.59055118110236227" bottom="0.59055118110236227" header="0.35433070866141736" footer="0.35433070866141736"/>
  <pageSetup scale="80" orientation="portrait" r:id="rId11"/>
  <headerFooter alignWithMargins="0">
    <oddFooter>&amp;R&amp;"Book Antiqua,Bold"&amp;8 Page &amp;P of &amp;N</oddFooter>
  </headerFooter>
  <rowBreaks count="1" manualBreakCount="1">
    <brk id="24" max="4" man="1"/>
  </rowBreaks>
  <drawing r:id="rId1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tabColor indexed="58"/>
  </sheetPr>
  <dimension ref="A1:I36"/>
  <sheetViews>
    <sheetView showGridLines="0" view="pageBreakPreview" zoomScaleNormal="100" zoomScaleSheetLayoutView="100" workbookViewId="0">
      <selection activeCell="K3" sqref="K3"/>
    </sheetView>
  </sheetViews>
  <sheetFormatPr defaultRowHeight="16.5"/>
  <cols>
    <col min="1" max="1" width="12.140625" style="5" customWidth="1"/>
    <col min="2" max="2" width="20.5703125" style="5" customWidth="1"/>
    <col min="3" max="3" width="11.42578125" style="5" customWidth="1"/>
    <col min="4" max="4" width="24.140625" style="5" customWidth="1"/>
    <col min="5" max="5" width="43" style="5" customWidth="1"/>
    <col min="6" max="8" width="9.140625" style="1" customWidth="1"/>
  </cols>
  <sheetData>
    <row r="1" spans="1:9">
      <c r="A1" s="24" t="str">
        <f>Cover!B3</f>
        <v>Specification No.WR1/NT/W-UFOC/DOM/ZA3/23/09365</v>
      </c>
      <c r="B1" s="19"/>
      <c r="C1" s="19"/>
      <c r="D1" s="19"/>
      <c r="E1" s="20" t="str">
        <f>"Attachment-10 "</f>
        <v xml:space="preserve">Attachment-10 </v>
      </c>
    </row>
    <row r="3" spans="1:9" ht="75.75" customHeight="1">
      <c r="A3" s="970" t="str">
        <f>Cover!B2</f>
        <v>Annual Maintenance Contract of Underground /Overhead OFC links of Ahmedabad Intracity, Ahmedabad - Gandhinagar- Dehgam Route &amp; Ahmedabad - Vadodara Expressway from repeater MS42.4 to MS0.0 and LMC for providing the last mile Connectivities to various cities of Gujarat i.e. Ahmedabad, Gandhinagar, Nadiad, Rajkot, Mahesana, Banaskantha, Jamnagar, Patan, Kutch, Bhavnagar, Amreli, Dev Dwarka &amp; Sabarkantha and all cities not covered under PKG-B1 for the period of the Three Years under PKG-B2 under WRTCC</v>
      </c>
      <c r="B3" s="970"/>
      <c r="C3" s="970"/>
      <c r="D3" s="970"/>
      <c r="E3" s="970"/>
      <c r="F3" s="3"/>
      <c r="G3" s="10"/>
      <c r="H3" s="3"/>
    </row>
    <row r="4" spans="1:9" ht="20.100000000000001" customHeight="1">
      <c r="A4" s="6"/>
      <c r="H4" s="11"/>
      <c r="I4" s="12"/>
    </row>
    <row r="5" spans="1:9" ht="20.100000000000001" customHeight="1">
      <c r="A5" s="971" t="s">
        <v>404</v>
      </c>
      <c r="B5" s="971"/>
      <c r="C5" s="971"/>
      <c r="D5" s="971"/>
      <c r="E5" s="971"/>
      <c r="F5" s="4"/>
      <c r="H5" s="11"/>
      <c r="I5" s="12"/>
    </row>
    <row r="6" spans="1:9" ht="20.100000000000001" customHeight="1">
      <c r="A6" s="7"/>
      <c r="H6" s="11"/>
      <c r="I6" s="12"/>
    </row>
    <row r="7" spans="1:9" ht="20.100000000000001" customHeight="1">
      <c r="A7" s="15" t="str">
        <f>'Attach 3(JV)'!A7</f>
        <v>Bidder’s Name and Address (Bidder ) :</v>
      </c>
      <c r="E7" s="16" t="str">
        <f>'Attach 3(JV)'!E7</f>
        <v>To:</v>
      </c>
      <c r="H7" s="11"/>
      <c r="I7" s="12"/>
    </row>
    <row r="8" spans="1:9" ht="36" customHeight="1">
      <c r="A8" s="973" t="str">
        <f>'Attach 3(JV)'!A8</f>
        <v/>
      </c>
      <c r="B8" s="973"/>
      <c r="C8" s="973"/>
      <c r="D8" s="973"/>
      <c r="E8" s="927" t="s">
        <v>1065</v>
      </c>
      <c r="F8" s="667"/>
      <c r="G8" s="667"/>
      <c r="H8" s="11"/>
      <c r="I8" s="12"/>
    </row>
    <row r="9" spans="1:9">
      <c r="A9" s="14" t="s">
        <v>380</v>
      </c>
      <c r="B9" s="888" t="str">
        <f>'Attach 3(JV)'!B9</f>
        <v/>
      </c>
      <c r="C9" s="888"/>
      <c r="D9" s="888"/>
      <c r="E9" s="927"/>
      <c r="F9" s="667"/>
      <c r="G9" s="667"/>
      <c r="H9" s="11"/>
      <c r="I9" s="12"/>
    </row>
    <row r="10" spans="1:9">
      <c r="A10" s="14" t="s">
        <v>382</v>
      </c>
      <c r="B10" s="888" t="str">
        <f>'Attach 3(JV)'!B10</f>
        <v/>
      </c>
      <c r="C10" s="888"/>
      <c r="D10" s="888"/>
      <c r="E10" s="927"/>
      <c r="F10" s="667"/>
      <c r="G10" s="667"/>
      <c r="H10" s="11"/>
      <c r="I10" s="12"/>
    </row>
    <row r="11" spans="1:9">
      <c r="B11" s="888" t="str">
        <f>'Attach 3(JV)'!B11</f>
        <v/>
      </c>
      <c r="C11" s="888"/>
      <c r="D11" s="888"/>
      <c r="E11" s="927"/>
      <c r="F11" s="667"/>
      <c r="G11" s="667"/>
    </row>
    <row r="12" spans="1:9">
      <c r="A12" s="7"/>
      <c r="B12" s="888" t="str">
        <f>'Attach 3(JV)'!B12</f>
        <v/>
      </c>
      <c r="C12" s="888"/>
      <c r="D12" s="888"/>
      <c r="E12" s="927"/>
      <c r="F12" s="667"/>
      <c r="G12" s="667"/>
    </row>
    <row r="13" spans="1:9" ht="20.100000000000001" customHeight="1">
      <c r="A13" s="7"/>
      <c r="B13" s="155"/>
      <c r="C13" s="155"/>
      <c r="D13" s="155"/>
      <c r="G13" s="13"/>
    </row>
    <row r="14" spans="1:9" ht="20.100000000000001" customHeight="1">
      <c r="A14" s="5" t="s">
        <v>374</v>
      </c>
    </row>
    <row r="15" spans="1:9" ht="20.100000000000001" customHeight="1">
      <c r="A15" s="7"/>
    </row>
    <row r="16" spans="1:9" ht="57" customHeight="1">
      <c r="A16" s="972" t="s">
        <v>405</v>
      </c>
      <c r="B16" s="972"/>
      <c r="C16" s="972"/>
      <c r="D16" s="972"/>
      <c r="E16" s="972"/>
      <c r="F16" s="2"/>
      <c r="G16" s="2"/>
      <c r="H16" s="2"/>
    </row>
    <row r="17" spans="1:5" ht="20.100000000000001" customHeight="1">
      <c r="A17" s="8"/>
    </row>
    <row r="18" spans="1:5" ht="20.100000000000001" customHeight="1">
      <c r="A18" s="8"/>
    </row>
    <row r="19" spans="1:5" ht="20.100000000000001" customHeight="1"/>
    <row r="20" spans="1:5" ht="33" customHeight="1">
      <c r="D20" s="23"/>
    </row>
    <row r="21" spans="1:5" ht="33" customHeight="1">
      <c r="A21" s="21" t="s">
        <v>48</v>
      </c>
      <c r="B21" s="207" t="str">
        <f>'Attach 3(JV)'!B24</f>
        <v/>
      </c>
      <c r="C21" s="18"/>
      <c r="D21" s="23" t="s">
        <v>46</v>
      </c>
      <c r="E21" s="22" t="str">
        <f>'Attach 3(JV)'!E24</f>
        <v/>
      </c>
    </row>
    <row r="22" spans="1:5" ht="33" customHeight="1">
      <c r="A22" s="21" t="s">
        <v>49</v>
      </c>
      <c r="B22" s="22" t="str">
        <f>'Attach 3(JV)'!B25</f>
        <v/>
      </c>
      <c r="C22" s="18"/>
      <c r="D22" s="23" t="s">
        <v>47</v>
      </c>
      <c r="E22" s="22" t="str">
        <f>'Attach 3(JV)'!E25</f>
        <v/>
      </c>
    </row>
    <row r="23" spans="1:5" ht="33" customHeight="1">
      <c r="B23" s="18"/>
      <c r="C23" s="18"/>
      <c r="D23" s="23"/>
      <c r="E23" s="18"/>
    </row>
    <row r="24" spans="1:5" ht="20.100000000000001" customHeight="1"/>
    <row r="25" spans="1:5" ht="20.100000000000001" customHeight="1">
      <c r="A25" s="9"/>
    </row>
    <row r="26" spans="1:5" ht="20.100000000000001" customHeight="1"/>
    <row r="27" spans="1:5" ht="20.100000000000001" customHeight="1"/>
    <row r="28" spans="1:5" ht="20.100000000000001" customHeight="1">
      <c r="A28" s="9"/>
    </row>
    <row r="29" spans="1:5" ht="20.100000000000001" customHeight="1"/>
    <row r="30" spans="1:5" ht="20.100000000000001" customHeight="1">
      <c r="A30" s="9"/>
    </row>
    <row r="31" spans="1:5" ht="20.100000000000001" customHeight="1"/>
    <row r="32" spans="1:5" ht="20.100000000000001" customHeight="1">
      <c r="A32" s="9"/>
    </row>
    <row r="33" ht="20.100000000000001" customHeight="1"/>
    <row r="34" ht="20.100000000000001" customHeight="1"/>
    <row r="35" ht="20.100000000000001" customHeight="1"/>
    <row r="36" ht="20.100000000000001" customHeight="1"/>
  </sheetData>
  <sheetProtection algorithmName="SHA-512" hashValue="7zND5C1EUC7ZzVuYFX1JgVKGEe5EywOJniQANAOup+ZRi6UyO/anjAI7XAhIuORSvhQrdGdH27lL76AWHPkf6g==" saltValue="gqXRzk+YMvcttxF+bh/Kcg==" spinCount="100000" sheet="1" formatColumns="0" formatRows="0" selectLockedCells="1"/>
  <customSheetViews>
    <customSheetView guid="{F68380CD-DF58-4BFA-A4C7-4B5C98AD7B16}" showGridLines="0">
      <pageMargins left="0.75" right="0.63" top="0.57999999999999996" bottom="0.6" header="0.34" footer="0.35"/>
      <pageSetup scale="94" orientation="portrait" r:id="rId1"/>
      <headerFooter alignWithMargins="0">
        <oddFooter>&amp;R&amp;"Book Antiqua,Bold"&amp;8 Page &amp;P of &amp;N</oddFooter>
      </headerFooter>
    </customSheetView>
    <customSheetView guid="{2FDEDC7A-220A-4BDB-8FCD-0C556B60E1DF}" showGridLines="0">
      <pageMargins left="0.75" right="0.63" top="0.57999999999999996" bottom="0.6" header="0.34" footer="0.35"/>
      <pageSetup scale="94"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pageMargins left="0.75" right="0.75" top="0.77" bottom="1" header="0.5" footer="0.5"/>
      <pageSetup orientation="portrait" r:id="rId4"/>
      <headerFooter alignWithMargins="0">
        <oddFooter>&amp;L&amp;8Tower Package-P238-TW04, TL associated with Phase-I Generation Project in Orissa (Part-C)&amp;R&amp;"Book Antiqua,Bold"&amp;8Attachment-10 TW04  / Page &amp;P of &amp;N</oddFooter>
      </headerFooter>
    </customSheetView>
    <customSheetView guid="{ECEBABD0-566A-41C4-AA9A-38EA30EFEDA8}" showGridLines="0" zeroValues="0" showRuler="0">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cale="90" showPageBreaks="1" showGridLines="0" printArea="1" view="pageBreakPreview">
      <pageMargins left="0.75" right="0.63" top="0.57999999999999996" bottom="0.6" header="0.34" footer="0.35"/>
      <pageSetup scale="94" orientation="portrait" r:id="rId6"/>
      <headerFooter alignWithMargins="0">
        <oddFooter>&amp;R&amp;"Book Antiqua,Bold"&amp;8 Page &amp;P of &amp;N</oddFooter>
      </headerFooter>
    </customSheetView>
    <customSheetView guid="{237D8718-39ED-4FFE-B3B2-D1192F8D2E87}" showGridLines="0">
      <pageMargins left="0.75" right="0.63" top="0.57999999999999996" bottom="0.6" header="0.34" footer="0.35"/>
      <pageSetup scale="94" orientation="portrait" r:id="rId7"/>
      <headerFooter alignWithMargins="0">
        <oddFooter>&amp;R&amp;"Book Antiqua,Bold"&amp;8 Page &amp;P of &amp;N</oddFooter>
      </headerFooter>
    </customSheetView>
    <customSheetView guid="{6A6F11F6-4979-4331-B451-38654332CB39}" showGridLines="0">
      <selection activeCell="G20" sqref="G20"/>
      <pageMargins left="0.75" right="0.63" top="0.57999999999999996" bottom="0.6" header="0.34" footer="0.35"/>
      <pageSetup scale="94" orientation="portrait" r:id="rId8"/>
      <headerFooter alignWithMargins="0">
        <oddFooter>&amp;R&amp;"Book Antiqua,Bold"&amp;8 Page &amp;P of &amp;N</oddFooter>
      </headerFooter>
    </customSheetView>
    <customSheetView guid="{C75B92C6-DDA6-4B48-9868-112DE431C284}" showPageBreaks="1" showGridLines="0" printArea="1">
      <selection activeCell="G20" sqref="G20"/>
      <pageMargins left="0.75" right="0.63" top="0.57999999999999996" bottom="0.6" header="0.34" footer="0.35"/>
      <pageSetup scale="94" orientation="portrait" r:id="rId9"/>
      <headerFooter alignWithMargins="0">
        <oddFooter>&amp;R&amp;"Book Antiqua,Bold"&amp;8 Page &amp;P of &amp;N</oddFooter>
      </headerFooter>
    </customSheetView>
    <customSheetView guid="{827228A5-964E-465A-A946-EF2238A19E11}" showGridLines="0" showRuler="0" topLeftCell="A7">
      <selection activeCell="A16" sqref="A16:E16"/>
      <pageMargins left="0.75" right="0.63" top="0.57999999999999996" bottom="0.6" header="0.34" footer="0.35"/>
      <pageSetup scale="94" orientation="portrait" r:id="rId10"/>
      <headerFooter alignWithMargins="0">
        <oddFooter>&amp;R&amp;"Book Antiqua,Bold"&amp;8 Page &amp;P of &amp;N</oddFooter>
      </headerFooter>
    </customSheetView>
  </customSheetViews>
  <mergeCells count="9">
    <mergeCell ref="A3:E3"/>
    <mergeCell ref="A5:E5"/>
    <mergeCell ref="A16:E16"/>
    <mergeCell ref="B9:D9"/>
    <mergeCell ref="B10:D10"/>
    <mergeCell ref="B11:D11"/>
    <mergeCell ref="B12:D12"/>
    <mergeCell ref="A8:D8"/>
    <mergeCell ref="E8:E12"/>
  </mergeCells>
  <phoneticPr fontId="6" type="noConversion"/>
  <pageMargins left="0.75" right="0.63" top="0.57999999999999996" bottom="0.6" header="0.34" footer="0.35"/>
  <pageSetup scale="85" fitToWidth="0" fitToHeight="0" orientation="portrait" r:id="rId11"/>
  <headerFooter alignWithMargins="0">
    <oddFooter>&amp;R&amp;"Book Antiqua,Bold"&amp;8 Page &amp;P of &amp;N</oddFooter>
  </headerFooter>
  <drawing r:id="rId1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rgb="FF92D050"/>
    <pageSetUpPr fitToPage="1"/>
  </sheetPr>
  <dimension ref="A1:Z61"/>
  <sheetViews>
    <sheetView showGridLines="0" topLeftCell="A5" zoomScaleNormal="100" zoomScaleSheetLayoutView="100" workbookViewId="0">
      <selection activeCell="B18" sqref="B18:C18"/>
    </sheetView>
  </sheetViews>
  <sheetFormatPr defaultRowHeight="16.5"/>
  <cols>
    <col min="1" max="1" width="12.140625" style="32" customWidth="1"/>
    <col min="2" max="2" width="37.85546875" style="32" customWidth="1"/>
    <col min="3" max="3" width="24.85546875" style="32" customWidth="1"/>
    <col min="4" max="4" width="21.85546875" style="32" customWidth="1"/>
    <col min="5" max="5" width="22.140625" style="32" customWidth="1"/>
    <col min="6" max="8" width="9.140625" style="27"/>
    <col min="9" max="16384" width="9.140625" style="28"/>
  </cols>
  <sheetData>
    <row r="1" spans="1:26">
      <c r="A1" s="24" t="str">
        <f>Cover!B3</f>
        <v>Specification No.WR1/NT/W-UFOC/DOM/ZA3/23/09365</v>
      </c>
      <c r="B1" s="25"/>
      <c r="C1" s="25"/>
      <c r="D1" s="25"/>
      <c r="E1" s="26" t="str">
        <f>"Attachment-11 "</f>
        <v xml:space="preserve">Attachment-11 </v>
      </c>
    </row>
    <row r="2" spans="1:26" ht="19.5" customHeight="1">
      <c r="Z2" s="127" t="e">
        <f>'Attach 3(JV)'!Z2</f>
        <v>#REF!</v>
      </c>
    </row>
    <row r="3" spans="1:26" ht="75" customHeight="1">
      <c r="A3" s="699" t="str">
        <f>'Attach 6 (C)'!A3:E3</f>
        <v>Annual Maintenance Contract of Underground /Overhead OFC links of Ahmedabad Intracity, Ahmedabad - Gandhinagar- Dehgam Route &amp; Ahmedabad - Vadodara Expressway from repeater MS42.4 to MS0.0 and LMC for providing the last mile Connectivities to various cities of Gujarat i.e. Ahmedabad, Gandhinagar, Nadiad, Rajkot, Mahesana, Banaskantha, Jamnagar, Patan, Kutch, Bhavnagar, Amreli, Dev Dwarka &amp; Sabarkantha and all cities not covered under PKG-B1 for the period of the Three Years under PKG-B2 under WRTCC</v>
      </c>
      <c r="B3" s="699"/>
      <c r="C3" s="699"/>
      <c r="D3" s="699"/>
      <c r="E3" s="699"/>
      <c r="F3" s="29"/>
      <c r="G3" s="30"/>
      <c r="H3" s="29"/>
    </row>
    <row r="4" spans="1:26" ht="19.5" customHeight="1">
      <c r="A4" s="31"/>
      <c r="H4" s="33"/>
      <c r="I4" s="12"/>
    </row>
    <row r="5" spans="1:26" ht="19.5" customHeight="1">
      <c r="A5" s="700" t="s">
        <v>1056</v>
      </c>
      <c r="B5" s="700"/>
      <c r="C5" s="700"/>
      <c r="D5" s="700"/>
      <c r="E5" s="700"/>
      <c r="F5" s="34"/>
      <c r="H5" s="33"/>
      <c r="I5" s="12"/>
    </row>
    <row r="6" spans="1:26" ht="19.5" customHeight="1">
      <c r="A6" s="35"/>
      <c r="H6" s="33"/>
      <c r="I6" s="12"/>
    </row>
    <row r="7" spans="1:26" ht="19.5" customHeight="1">
      <c r="A7" s="36" t="str">
        <f>'Attach 3(JV)'!A7</f>
        <v>Bidder’s Name and Address (Bidder ) :</v>
      </c>
      <c r="B7" s="35"/>
      <c r="C7" s="35"/>
      <c r="D7" s="16" t="str">
        <f>'Attach 3(JV)'!E7</f>
        <v>To:</v>
      </c>
      <c r="H7" s="33"/>
      <c r="I7" s="12"/>
    </row>
    <row r="8" spans="1:26" ht="36" customHeight="1">
      <c r="A8" s="698" t="str">
        <f>'Attach 3(JV)'!A8</f>
        <v/>
      </c>
      <c r="B8" s="698"/>
      <c r="C8" s="698"/>
      <c r="D8" s="927" t="s">
        <v>1066</v>
      </c>
      <c r="E8" s="927"/>
      <c r="F8" s="667"/>
      <c r="H8" s="33"/>
      <c r="I8" s="12"/>
    </row>
    <row r="9" spans="1:26">
      <c r="A9" s="14" t="s">
        <v>380</v>
      </c>
      <c r="B9" s="888" t="str">
        <f>'Attach 3(JV)'!B9</f>
        <v/>
      </c>
      <c r="C9" s="888"/>
      <c r="D9" s="927"/>
      <c r="E9" s="927"/>
      <c r="F9" s="667"/>
      <c r="H9" s="33"/>
      <c r="I9" s="12"/>
    </row>
    <row r="10" spans="1:26">
      <c r="A10" s="14" t="s">
        <v>382</v>
      </c>
      <c r="B10" s="888" t="str">
        <f>'Attach 3(JV)'!B10</f>
        <v/>
      </c>
      <c r="C10" s="888"/>
      <c r="D10" s="927"/>
      <c r="E10" s="927"/>
      <c r="F10" s="667"/>
      <c r="H10" s="33"/>
      <c r="I10" s="12"/>
    </row>
    <row r="11" spans="1:26">
      <c r="B11" s="888" t="str">
        <f>'Attach 3(JV)'!B11</f>
        <v/>
      </c>
      <c r="C11" s="888"/>
      <c r="D11" s="927"/>
      <c r="E11" s="927"/>
      <c r="F11" s="667"/>
    </row>
    <row r="12" spans="1:26">
      <c r="A12" s="35"/>
      <c r="B12" s="888" t="str">
        <f>'Attach 3(JV)'!B12</f>
        <v/>
      </c>
      <c r="C12" s="888"/>
      <c r="D12" s="927"/>
      <c r="E12" s="927"/>
      <c r="F12" s="667"/>
    </row>
    <row r="13" spans="1:26" ht="19.5" customHeight="1">
      <c r="A13" s="32" t="s">
        <v>374</v>
      </c>
    </row>
    <row r="14" spans="1:26" ht="9.9499999999999993" customHeight="1">
      <c r="A14" s="35"/>
    </row>
    <row r="15" spans="1:26" ht="33.75" customHeight="1">
      <c r="A15" s="701" t="s">
        <v>1057</v>
      </c>
      <c r="B15" s="701"/>
      <c r="C15" s="701"/>
      <c r="D15" s="701"/>
      <c r="E15" s="701"/>
      <c r="F15" s="37"/>
      <c r="G15" s="37"/>
      <c r="H15" s="37"/>
    </row>
    <row r="16" spans="1:26" ht="19.5" customHeight="1">
      <c r="A16" s="35"/>
      <c r="B16" s="35"/>
      <c r="C16" s="35"/>
      <c r="D16" s="35"/>
      <c r="E16" s="35"/>
      <c r="F16" s="37"/>
      <c r="G16" s="37"/>
      <c r="H16" s="37"/>
    </row>
    <row r="17" spans="1:8" s="27" customFormat="1" ht="72" customHeight="1">
      <c r="A17" s="422" t="s">
        <v>378</v>
      </c>
      <c r="B17" s="851" t="s">
        <v>1060</v>
      </c>
      <c r="C17" s="851"/>
      <c r="D17" s="422" t="s">
        <v>1061</v>
      </c>
      <c r="E17" s="422" t="s">
        <v>131</v>
      </c>
      <c r="G17" s="37"/>
      <c r="H17" s="37"/>
    </row>
    <row r="18" spans="1:8" ht="26.1" customHeight="1">
      <c r="A18" s="82">
        <v>1</v>
      </c>
      <c r="B18" s="974"/>
      <c r="C18" s="974"/>
      <c r="D18" s="91"/>
      <c r="E18" s="91"/>
      <c r="F18" s="37"/>
      <c r="G18" s="37"/>
      <c r="H18" s="37"/>
    </row>
    <row r="19" spans="1:8" ht="26.1" customHeight="1">
      <c r="A19" s="82">
        <v>2</v>
      </c>
      <c r="B19" s="974"/>
      <c r="C19" s="974"/>
      <c r="D19" s="91"/>
      <c r="E19" s="91"/>
      <c r="F19" s="37"/>
      <c r="G19" s="37"/>
      <c r="H19" s="37"/>
    </row>
    <row r="20" spans="1:8" ht="26.1" customHeight="1">
      <c r="A20" s="82">
        <v>3</v>
      </c>
      <c r="B20" s="974"/>
      <c r="C20" s="974"/>
      <c r="D20" s="91"/>
      <c r="E20" s="91"/>
      <c r="F20" s="37"/>
      <c r="G20" s="37"/>
      <c r="H20" s="37"/>
    </row>
    <row r="21" spans="1:8" ht="26.1" customHeight="1">
      <c r="A21" s="82">
        <v>4</v>
      </c>
      <c r="B21" s="974"/>
      <c r="C21" s="974"/>
      <c r="D21" s="91"/>
      <c r="E21" s="91"/>
      <c r="F21" s="37"/>
      <c r="G21" s="37"/>
      <c r="H21" s="37"/>
    </row>
    <row r="22" spans="1:8" ht="26.1" customHeight="1">
      <c r="A22" s="82">
        <v>5</v>
      </c>
      <c r="B22" s="974"/>
      <c r="C22" s="974"/>
      <c r="D22" s="91"/>
      <c r="E22" s="91"/>
      <c r="F22" s="37"/>
      <c r="G22" s="37"/>
      <c r="H22" s="37"/>
    </row>
    <row r="23" spans="1:8" ht="26.1" customHeight="1">
      <c r="A23" s="82">
        <v>6</v>
      </c>
      <c r="B23" s="974"/>
      <c r="C23" s="974"/>
      <c r="D23" s="91"/>
      <c r="E23" s="91"/>
      <c r="F23" s="37"/>
      <c r="G23" s="37"/>
      <c r="H23" s="37"/>
    </row>
    <row r="24" spans="1:8" ht="26.1" customHeight="1">
      <c r="A24" s="35"/>
      <c r="B24" s="35"/>
      <c r="C24" s="35"/>
      <c r="D24" s="35"/>
      <c r="E24" s="35"/>
      <c r="F24" s="37"/>
      <c r="G24" s="37"/>
      <c r="H24" s="37"/>
    </row>
    <row r="25" spans="1:8" ht="26.1" customHeight="1">
      <c r="C25" s="40"/>
    </row>
    <row r="26" spans="1:8" ht="26.1" customHeight="1">
      <c r="A26" s="39" t="s">
        <v>48</v>
      </c>
      <c r="B26" s="60" t="str">
        <f>'Attach 3(JV)'!B24</f>
        <v/>
      </c>
      <c r="C26" s="40" t="s">
        <v>46</v>
      </c>
      <c r="D26" s="42" t="str">
        <f>'Attach 3(JV)'!E24</f>
        <v/>
      </c>
    </row>
    <row r="27" spans="1:8" ht="26.1" customHeight="1">
      <c r="A27" s="39" t="s">
        <v>49</v>
      </c>
      <c r="B27" s="42" t="str">
        <f>'Attach 3(JV)'!B25</f>
        <v/>
      </c>
      <c r="C27" s="40" t="s">
        <v>47</v>
      </c>
      <c r="D27" s="42" t="str">
        <f>'Attach 3(JV)'!E25</f>
        <v/>
      </c>
    </row>
    <row r="28" spans="1:8" ht="26.1" customHeight="1">
      <c r="B28" s="43"/>
      <c r="C28" s="40"/>
      <c r="D28" s="40"/>
      <c r="E28" s="43"/>
    </row>
    <row r="29" spans="1:8" ht="26.1" customHeight="1">
      <c r="B29" s="43"/>
      <c r="C29" s="40"/>
      <c r="D29" s="40"/>
      <c r="E29" s="43"/>
    </row>
    <row r="30" spans="1:8" ht="26.1" hidden="1" customHeight="1">
      <c r="B30" s="43"/>
      <c r="C30" s="40"/>
      <c r="D30" s="40"/>
      <c r="E30" s="43"/>
    </row>
    <row r="31" spans="1:8" ht="20.100000000000001" hidden="1" customHeight="1">
      <c r="A31" s="36" t="str">
        <f>A1</f>
        <v>Specification No.WR1/NT/W-UFOC/DOM/ZA3/23/09365</v>
      </c>
      <c r="E31" s="61" t="str">
        <f>E1</f>
        <v xml:space="preserve">Attachment-11 </v>
      </c>
    </row>
    <row r="32" spans="1:8" ht="19.5" hidden="1" customHeight="1"/>
    <row r="33" spans="1:5" ht="48" hidden="1" customHeight="1">
      <c r="A33" s="908" t="str">
        <f>A3</f>
        <v>Annual Maintenance Contract of Underground /Overhead OFC links of Ahmedabad Intracity, Ahmedabad - Gandhinagar- Dehgam Route &amp; Ahmedabad - Vadodara Expressway from repeater MS42.4 to MS0.0 and LMC for providing the last mile Connectivities to various cities of Gujarat i.e. Ahmedabad, Gandhinagar, Nadiad, Rajkot, Mahesana, Banaskantha, Jamnagar, Patan, Kutch, Bhavnagar, Amreli, Dev Dwarka &amp; Sabarkantha and all cities not covered under PKG-B1 for the period of the Three Years under PKG-B2 under WRTCC</v>
      </c>
      <c r="B33" s="908"/>
      <c r="C33" s="908"/>
      <c r="D33" s="908"/>
      <c r="E33" s="908"/>
    </row>
    <row r="34" spans="1:5" ht="19.5" hidden="1" customHeight="1">
      <c r="A34" s="31"/>
    </row>
    <row r="35" spans="1:5" ht="19.5" hidden="1" customHeight="1">
      <c r="A35" s="700" t="s">
        <v>1056</v>
      </c>
      <c r="B35" s="700"/>
      <c r="C35" s="700"/>
      <c r="D35" s="700"/>
      <c r="E35" s="700"/>
    </row>
    <row r="36" spans="1:5" ht="19.5" hidden="1" customHeight="1">
      <c r="A36" s="35"/>
    </row>
    <row r="37" spans="1:5" ht="19.5" hidden="1" customHeight="1">
      <c r="A37" s="36" t="str">
        <f>'Names of Bidder'!B17</f>
        <v>Address of Communication Office</v>
      </c>
      <c r="B37" s="35"/>
      <c r="C37" s="35"/>
      <c r="D37" s="16" t="str">
        <f>D7</f>
        <v>To:</v>
      </c>
    </row>
    <row r="38" spans="1:5" ht="19.5" hidden="1" customHeight="1">
      <c r="A38" s="36"/>
      <c r="B38" s="35"/>
      <c r="C38" s="35"/>
      <c r="D38" s="41" t="s">
        <v>448</v>
      </c>
    </row>
    <row r="39" spans="1:5" ht="19.5" hidden="1" customHeight="1">
      <c r="A39" s="14" t="s">
        <v>380</v>
      </c>
      <c r="B39" s="702">
        <f>'Names of Bidder'!D17</f>
        <v>0</v>
      </c>
      <c r="C39" s="702"/>
      <c r="D39" s="41" t="s">
        <v>383</v>
      </c>
    </row>
    <row r="40" spans="1:5" ht="19.5" hidden="1" customHeight="1">
      <c r="A40" s="14" t="s">
        <v>382</v>
      </c>
      <c r="B40" s="702">
        <f>'Names of Bidder'!D18</f>
        <v>0</v>
      </c>
      <c r="C40" s="702"/>
      <c r="D40" s="41" t="s">
        <v>449</v>
      </c>
    </row>
    <row r="41" spans="1:5" ht="19.5" hidden="1" customHeight="1">
      <c r="B41" s="702">
        <f>'Names of Bidder'!D19</f>
        <v>0</v>
      </c>
      <c r="C41" s="702"/>
      <c r="D41" s="41" t="s">
        <v>450</v>
      </c>
    </row>
    <row r="42" spans="1:5" ht="19.5" hidden="1" customHeight="1">
      <c r="A42" s="35"/>
      <c r="B42" s="702">
        <f>'Names of Bidder'!D20</f>
        <v>0</v>
      </c>
      <c r="C42" s="702"/>
      <c r="D42" s="41"/>
    </row>
    <row r="43" spans="1:5" ht="19.5" hidden="1" customHeight="1">
      <c r="A43" s="32" t="s">
        <v>374</v>
      </c>
    </row>
    <row r="44" spans="1:5" ht="19.5" hidden="1" customHeight="1">
      <c r="A44" s="35"/>
    </row>
    <row r="45" spans="1:5" ht="43.5" hidden="1" customHeight="1">
      <c r="A45" s="701" t="s">
        <v>1057</v>
      </c>
      <c r="B45" s="701"/>
      <c r="C45" s="701"/>
      <c r="D45" s="701"/>
      <c r="E45" s="701"/>
    </row>
    <row r="46" spans="1:5" ht="19.5" hidden="1" customHeight="1">
      <c r="A46" s="35"/>
      <c r="B46" s="35"/>
      <c r="C46" s="35"/>
      <c r="D46" s="35"/>
      <c r="E46" s="35"/>
    </row>
    <row r="47" spans="1:5" ht="72" hidden="1" customHeight="1">
      <c r="A47" s="48" t="s">
        <v>378</v>
      </c>
      <c r="B47" s="749" t="s">
        <v>1058</v>
      </c>
      <c r="C47" s="749"/>
      <c r="D47" s="48" t="s">
        <v>1059</v>
      </c>
      <c r="E47" s="48" t="s">
        <v>131</v>
      </c>
    </row>
    <row r="48" spans="1:5" ht="25.5" hidden="1" customHeight="1">
      <c r="A48" s="82">
        <v>1</v>
      </c>
      <c r="B48" s="975"/>
      <c r="C48" s="975"/>
      <c r="D48" s="277"/>
      <c r="E48" s="277"/>
    </row>
    <row r="49" spans="1:5" ht="25.5" hidden="1" customHeight="1">
      <c r="A49" s="82">
        <v>2</v>
      </c>
      <c r="B49" s="975"/>
      <c r="C49" s="975"/>
      <c r="D49" s="277"/>
      <c r="E49" s="277"/>
    </row>
    <row r="50" spans="1:5" ht="25.5" hidden="1" customHeight="1">
      <c r="A50" s="82">
        <v>3</v>
      </c>
      <c r="B50" s="975"/>
      <c r="C50" s="975"/>
      <c r="D50" s="277"/>
      <c r="E50" s="277"/>
    </row>
    <row r="51" spans="1:5" ht="25.5" hidden="1" customHeight="1">
      <c r="A51" s="82">
        <v>4</v>
      </c>
      <c r="B51" s="975"/>
      <c r="C51" s="975"/>
      <c r="D51" s="277"/>
      <c r="E51" s="277"/>
    </row>
    <row r="52" spans="1:5" ht="25.5" hidden="1" customHeight="1">
      <c r="A52" s="82">
        <v>5</v>
      </c>
      <c r="B52" s="975"/>
      <c r="C52" s="975"/>
      <c r="D52" s="277"/>
      <c r="E52" s="277"/>
    </row>
    <row r="53" spans="1:5" ht="25.5" hidden="1" customHeight="1">
      <c r="A53" s="82">
        <v>6</v>
      </c>
      <c r="B53" s="975"/>
      <c r="C53" s="975"/>
      <c r="D53" s="277"/>
      <c r="E53" s="277"/>
    </row>
    <row r="54" spans="1:5" ht="27.95" hidden="1" customHeight="1">
      <c r="A54" s="35"/>
      <c r="B54" s="35"/>
      <c r="C54" s="35"/>
      <c r="D54" s="35"/>
      <c r="E54" s="35"/>
    </row>
    <row r="55" spans="1:5" ht="27.95" hidden="1" customHeight="1">
      <c r="A55" s="222"/>
      <c r="B55" s="222"/>
      <c r="C55" s="222"/>
      <c r="D55" s="222"/>
      <c r="E55" s="222"/>
    </row>
    <row r="56" spans="1:5" ht="27.95" hidden="1" customHeight="1">
      <c r="A56" s="222" t="s">
        <v>48</v>
      </c>
      <c r="B56" s="60" t="str">
        <f>'Attach 3(JV)'!B24</f>
        <v/>
      </c>
      <c r="C56" s="222" t="s">
        <v>46</v>
      </c>
      <c r="D56" s="276" t="str">
        <f>D26</f>
        <v/>
      </c>
      <c r="E56" s="222"/>
    </row>
    <row r="57" spans="1:5" ht="27.95" hidden="1" customHeight="1">
      <c r="A57" s="222" t="s">
        <v>49</v>
      </c>
      <c r="B57" s="276" t="str">
        <f>'Attach 3(JV)'!B25</f>
        <v/>
      </c>
      <c r="C57" s="222" t="s">
        <v>47</v>
      </c>
      <c r="D57" s="276" t="str">
        <f>D27</f>
        <v/>
      </c>
      <c r="E57" s="222"/>
    </row>
    <row r="58" spans="1:5" ht="27.95" hidden="1" customHeight="1">
      <c r="A58" s="222"/>
      <c r="B58" s="222"/>
      <c r="C58" s="222"/>
      <c r="D58" s="222"/>
      <c r="E58" s="222"/>
    </row>
    <row r="59" spans="1:5" ht="27.95" customHeight="1">
      <c r="A59" s="222"/>
      <c r="B59" s="222"/>
      <c r="C59" s="222"/>
      <c r="D59" s="222"/>
      <c r="E59" s="222"/>
    </row>
    <row r="60" spans="1:5" ht="27.95" customHeight="1">
      <c r="A60" s="222"/>
      <c r="B60" s="222"/>
      <c r="C60" s="222"/>
      <c r="D60" s="222"/>
      <c r="E60" s="222"/>
    </row>
    <row r="61" spans="1:5" ht="37.5" customHeight="1">
      <c r="A61" s="58"/>
      <c r="B61" s="58"/>
      <c r="C61" s="58"/>
      <c r="D61" s="58"/>
      <c r="E61" s="58"/>
    </row>
  </sheetData>
  <sheetProtection algorithmName="SHA-512" hashValue="o6lv0nmFfm6v7wKY8aN9+b72tF7CNerPghyAActDkaJpWDSzphvligwv2NXrjYljDqscLtImddxBFHRRNLRS4w==" saltValue="2QRNo6rePXc+LmeTd4V4ZA==" spinCount="100000" sheet="1" formatColumns="0" formatRows="0" selectLockedCells="1"/>
  <customSheetViews>
    <customSheetView guid="{F68380CD-DF58-4BFA-A4C7-4B5C98AD7B16}" showGridLines="0" topLeftCell="B1">
      <selection activeCell="B19" sqref="B19:C19"/>
      <rowBreaks count="1" manualBreakCount="1">
        <brk id="30" max="4" man="1"/>
      </rowBreaks>
      <pageMargins left="0.75" right="0.63" top="0.57999999999999996" bottom="0.6" header="0.34" footer="0.35"/>
      <pageSetup scale="86" orientation="portrait" r:id="rId1"/>
      <headerFooter alignWithMargins="0">
        <oddFooter>&amp;R&amp;"Book Antiqua,Bold"&amp;8 Page &amp;P of &amp;N</oddFooter>
      </headerFooter>
    </customSheetView>
    <customSheetView guid="{2FDEDC7A-220A-4BDB-8FCD-0C556B60E1DF}" showGridLines="0" topLeftCell="B1">
      <selection activeCell="B19" sqref="B19:C19"/>
      <rowBreaks count="1" manualBreakCount="1">
        <brk id="30" max="4" man="1"/>
      </rowBreaks>
      <pageMargins left="0.75" right="0.63" top="0.57999999999999996" bottom="0.6" header="0.34" footer="0.35"/>
      <pageSetup scale="86" orientation="portrait" r:id="rId2"/>
      <headerFooter alignWithMargins="0">
        <oddFooter>&amp;R&amp;"Book Antiqua,Bold"&amp;8 Page &amp;P of &amp;N</oddFooter>
      </headerFooter>
    </customSheetView>
    <customSheetView guid="{8E7B022F-1113-4BA2-B2BA-8EDBE02A2557}" showPageBreaks="1" showGridLines="0" printArea="1" showRuler="0">
      <selection activeCell="B18" sqref="B18:C18"/>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Ruler="0" topLeftCell="A2">
      <selection activeCell="B18" sqref="B18:C18"/>
      <rowBreaks count="1" manualBreakCount="1">
        <brk id="58" max="16383" man="1"/>
      </rowBreaks>
      <pageMargins left="0.75" right="0.56000000000000005" top="0.44" bottom="0.47" header="0.3" footer="0.19"/>
      <pageSetup orientation="portrait" r:id="rId4"/>
      <headerFooter alignWithMargins="0">
        <oddFooter>&amp;L&amp;8Tower Package-P238-TW04, TL associated with Phase-I Generation Project in Orissa (Part-C)&amp;R&amp;"Book Antiqua,Bold"&amp;8Attachment-11 TW04  / Page &amp;P</oddFooter>
      </headerFooter>
    </customSheetView>
    <customSheetView guid="{ECEBABD0-566A-41C4-AA9A-38EA30EFEDA8}" showGridLines="0" showRuler="0">
      <rowBreaks count="1" manualBreakCount="1">
        <brk id="58" max="16383" man="1"/>
      </rowBreaks>
      <pageMargins left="0.75" right="0.63" top="0.55000000000000004" bottom="0.64" header="0.34" footer="0.38"/>
      <pageSetup scale="95"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cale="70" showPageBreaks="1" showGridLines="0" printArea="1" view="pageBreakPreview">
      <selection activeCell="B18" sqref="B18:E23"/>
      <rowBreaks count="1" manualBreakCount="1">
        <brk id="30" max="4" man="1"/>
      </rowBreaks>
      <pageMargins left="0.75" right="0.63" top="0.57999999999999996" bottom="0.6" header="0.34" footer="0.35"/>
      <pageSetup scale="86" orientation="portrait" r:id="rId6"/>
      <headerFooter alignWithMargins="0">
        <oddFooter>&amp;R&amp;"Book Antiqua,Bold"&amp;8 Page &amp;P of &amp;N</oddFooter>
      </headerFooter>
    </customSheetView>
    <customSheetView guid="{237D8718-39ED-4FFE-B3B2-D1192F8D2E87}" showGridLines="0" topLeftCell="B1">
      <selection activeCell="B19" sqref="B19:C19"/>
      <rowBreaks count="1" manualBreakCount="1">
        <brk id="30" max="4" man="1"/>
      </rowBreaks>
      <pageMargins left="0.75" right="0.63" top="0.57999999999999996" bottom="0.6" header="0.34" footer="0.35"/>
      <pageSetup scale="86" orientation="portrait" r:id="rId7"/>
      <headerFooter alignWithMargins="0">
        <oddFooter>&amp;R&amp;"Book Antiqua,Bold"&amp;8 Page &amp;P of &amp;N</oddFooter>
      </headerFooter>
    </customSheetView>
    <customSheetView guid="{6A6F11F6-4979-4331-B451-38654332CB39}" showGridLines="0" topLeftCell="A16">
      <selection activeCell="G20" sqref="G20"/>
      <rowBreaks count="1" manualBreakCount="1">
        <brk id="30" max="4" man="1"/>
      </rowBreaks>
      <pageMargins left="0.75" right="0.63" top="0.57999999999999996" bottom="0.6" header="0.34" footer="0.35"/>
      <pageSetup scale="86" orientation="portrait" r:id="rId8"/>
      <headerFooter alignWithMargins="0">
        <oddFooter>&amp;R&amp;"Book Antiqua,Bold"&amp;8 Page &amp;P of &amp;N</oddFooter>
      </headerFooter>
    </customSheetView>
    <customSheetView guid="{C75B92C6-DDA6-4B48-9868-112DE431C284}" showPageBreaks="1" showGridLines="0" printArea="1" topLeftCell="A10">
      <selection activeCell="D20" sqref="D20"/>
      <rowBreaks count="1" manualBreakCount="1">
        <brk id="30" max="4" man="1"/>
      </rowBreaks>
      <pageMargins left="0.75" right="0.63" top="0.57999999999999996" bottom="0.6" header="0.34" footer="0.35"/>
      <pageSetup scale="86" orientation="portrait" r:id="rId9"/>
      <headerFooter alignWithMargins="0">
        <oddFooter>&amp;R&amp;"Book Antiqua,Bold"&amp;8 Page &amp;P of &amp;N</oddFooter>
      </headerFooter>
    </customSheetView>
    <customSheetView guid="{827228A5-964E-465A-A946-EF2238A19E11}" showGridLines="0" showRuler="0">
      <selection activeCell="B18" sqref="B18:C18"/>
      <rowBreaks count="1" manualBreakCount="1">
        <brk id="30" max="4" man="1"/>
      </rowBreaks>
      <pageMargins left="0.75" right="0.63" top="0.57999999999999996" bottom="0.6" header="0.34" footer="0.35"/>
      <pageSetup scale="86" orientation="portrait" r:id="rId10"/>
      <headerFooter alignWithMargins="0">
        <oddFooter>&amp;R&amp;"Book Antiqua,Bold"&amp;8 Page &amp;P of &amp;N</oddFooter>
      </headerFooter>
    </customSheetView>
  </customSheetViews>
  <mergeCells count="30">
    <mergeCell ref="B47:C47"/>
    <mergeCell ref="B52:C52"/>
    <mergeCell ref="B53:C53"/>
    <mergeCell ref="B48:C48"/>
    <mergeCell ref="B49:C49"/>
    <mergeCell ref="B50:C50"/>
    <mergeCell ref="B51:C51"/>
    <mergeCell ref="B42:C42"/>
    <mergeCell ref="A45:E45"/>
    <mergeCell ref="B22:C22"/>
    <mergeCell ref="A33:E33"/>
    <mergeCell ref="A35:E35"/>
    <mergeCell ref="B39:C39"/>
    <mergeCell ref="B23:C23"/>
    <mergeCell ref="B18:C18"/>
    <mergeCell ref="B40:C40"/>
    <mergeCell ref="B41:C41"/>
    <mergeCell ref="B19:C19"/>
    <mergeCell ref="B20:C20"/>
    <mergeCell ref="B21:C21"/>
    <mergeCell ref="A8:C8"/>
    <mergeCell ref="A3:E3"/>
    <mergeCell ref="A5:E5"/>
    <mergeCell ref="A15:E15"/>
    <mergeCell ref="B17:C17"/>
    <mergeCell ref="B9:C9"/>
    <mergeCell ref="B10:C10"/>
    <mergeCell ref="B11:C11"/>
    <mergeCell ref="B12:C12"/>
    <mergeCell ref="D8:E12"/>
  </mergeCells>
  <phoneticPr fontId="6" type="noConversion"/>
  <conditionalFormatting sqref="A31:E60">
    <cfRule type="expression" dxfId="9" priority="2" stopIfTrue="1">
      <formula>$A$37 =""</formula>
    </cfRule>
  </conditionalFormatting>
  <conditionalFormatting sqref="D8">
    <cfRule type="expression" dxfId="8" priority="1" stopIfTrue="1">
      <formula>$A$37 =""</formula>
    </cfRule>
  </conditionalFormatting>
  <pageMargins left="0.75" right="0.63" top="0.57999999999999996" bottom="0.6" header="0.34" footer="0.35"/>
  <pageSetup scale="85" fitToHeight="0" orientation="portrait" r:id="rId11"/>
  <headerFooter alignWithMargins="0">
    <oddFooter>&amp;R&amp;"Book Antiqua,Bold"&amp;8 Page &amp;P of &amp;N</oddFooter>
  </headerFooter>
  <rowBreaks count="1" manualBreakCount="1">
    <brk id="30" max="4" man="1"/>
  </rowBreaks>
  <drawing r:id="rId1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tabColor indexed="53"/>
  </sheetPr>
  <dimension ref="A1:H43"/>
  <sheetViews>
    <sheetView showGridLines="0" zoomScaleNormal="100" zoomScaleSheetLayoutView="100" workbookViewId="0">
      <selection activeCell="L6" sqref="L6"/>
    </sheetView>
  </sheetViews>
  <sheetFormatPr defaultRowHeight="16.5"/>
  <cols>
    <col min="1" max="1" width="17.5703125" style="32" customWidth="1"/>
    <col min="2" max="2" width="29.85546875" style="32" customWidth="1"/>
    <col min="3" max="3" width="25.7109375" style="32" customWidth="1"/>
    <col min="4" max="4" width="29.140625" style="32" customWidth="1"/>
    <col min="5" max="5" width="23.85546875" style="32" customWidth="1"/>
    <col min="6" max="6" width="9.140625" style="27"/>
    <col min="7" max="8" width="9.140625" style="28" hidden="1" customWidth="1"/>
    <col min="9" max="9" width="6.5703125" style="28" customWidth="1"/>
    <col min="10" max="16384" width="9.140625" style="28"/>
  </cols>
  <sheetData>
    <row r="1" spans="1:7">
      <c r="A1" s="24" t="str">
        <f>Cover!B3</f>
        <v>Specification No.WR1/NT/W-UFOC/DOM/ZA3/23/09365</v>
      </c>
      <c r="B1" s="25"/>
      <c r="C1" s="25"/>
      <c r="D1" s="25"/>
      <c r="E1" s="44" t="str">
        <f>"Attachment-12 "</f>
        <v xml:space="preserve">Attachment-12 </v>
      </c>
    </row>
    <row r="3" spans="1:7" ht="74.25" customHeight="1">
      <c r="A3" s="699" t="str">
        <f>Cover!B2</f>
        <v>Annual Maintenance Contract of Underground /Overhead OFC links of Ahmedabad Intracity, Ahmedabad - Gandhinagar- Dehgam Route &amp; Ahmedabad - Vadodara Expressway from repeater MS42.4 to MS0.0 and LMC for providing the last mile Connectivities to various cities of Gujarat i.e. Ahmedabad, Gandhinagar, Nadiad, Rajkot, Mahesana, Banaskantha, Jamnagar, Patan, Kutch, Bhavnagar, Amreli, Dev Dwarka &amp; Sabarkantha and all cities not covered under PKG-B1 for the period of the Three Years under PKG-B2 under WRTCC</v>
      </c>
      <c r="B3" s="699"/>
      <c r="C3" s="699"/>
      <c r="D3" s="699"/>
      <c r="E3" s="699"/>
      <c r="F3" s="29"/>
    </row>
    <row r="4" spans="1:7" ht="20.100000000000001" customHeight="1">
      <c r="A4" s="31"/>
      <c r="F4" s="33"/>
      <c r="G4" s="12"/>
    </row>
    <row r="5" spans="1:7" ht="20.100000000000001" customHeight="1">
      <c r="A5" s="700" t="s">
        <v>406</v>
      </c>
      <c r="B5" s="700"/>
      <c r="C5" s="700"/>
      <c r="D5" s="700"/>
      <c r="E5" s="700"/>
      <c r="F5" s="33"/>
      <c r="G5" s="12"/>
    </row>
    <row r="6" spans="1:7" ht="20.100000000000001" customHeight="1">
      <c r="A6" s="35"/>
      <c r="F6" s="33"/>
      <c r="G6" s="12"/>
    </row>
    <row r="7" spans="1:7" ht="20.100000000000001" customHeight="1">
      <c r="A7" s="36" t="str">
        <f>'Attach 3(JV)'!A7</f>
        <v>Bidder’s Name and Address (Bidder ) :</v>
      </c>
      <c r="D7" s="156" t="str">
        <f>'Attach 3(JV)'!E7</f>
        <v>To:</v>
      </c>
      <c r="F7" s="33"/>
      <c r="G7" s="12"/>
    </row>
    <row r="8" spans="1:7" ht="37.5" customHeight="1">
      <c r="A8" s="698" t="str">
        <f>'Attach 3(JV)'!A8</f>
        <v/>
      </c>
      <c r="B8" s="698"/>
      <c r="C8" s="698"/>
      <c r="D8" s="874" t="s">
        <v>1065</v>
      </c>
      <c r="E8" s="874"/>
      <c r="F8" s="33"/>
      <c r="G8" s="12"/>
    </row>
    <row r="9" spans="1:7">
      <c r="A9" s="14" t="s">
        <v>380</v>
      </c>
      <c r="B9" s="888" t="str">
        <f>'Attach 3(JV)'!B9</f>
        <v/>
      </c>
      <c r="C9" s="888"/>
      <c r="D9" s="874"/>
      <c r="E9" s="874"/>
      <c r="F9" s="33"/>
      <c r="G9" s="12"/>
    </row>
    <row r="10" spans="1:7">
      <c r="A10" s="14" t="s">
        <v>382</v>
      </c>
      <c r="B10" s="888" t="str">
        <f>'Attach 3(JV)'!B10</f>
        <v/>
      </c>
      <c r="C10" s="888"/>
      <c r="D10" s="874"/>
      <c r="E10" s="874"/>
      <c r="F10" s="33"/>
      <c r="G10" s="12"/>
    </row>
    <row r="11" spans="1:7" ht="30.75" customHeight="1">
      <c r="B11" s="888" t="str">
        <f>'Attach 3(JV)'!B11</f>
        <v/>
      </c>
      <c r="C11" s="888"/>
      <c r="D11" s="874"/>
      <c r="E11" s="874"/>
    </row>
    <row r="12" spans="1:7">
      <c r="A12" s="35"/>
      <c r="B12" s="522" t="str">
        <f>'Attach 3(JV)'!B12</f>
        <v/>
      </c>
      <c r="C12" s="303"/>
      <c r="D12" s="41"/>
    </row>
    <row r="13" spans="1:7" ht="9.9499999999999993" customHeight="1" thickBot="1">
      <c r="A13" s="35"/>
      <c r="B13" s="114"/>
      <c r="C13" s="114"/>
    </row>
    <row r="14" spans="1:7" ht="20.100000000000001" hidden="1" customHeight="1">
      <c r="A14" s="32" t="s">
        <v>374</v>
      </c>
    </row>
    <row r="15" spans="1:7" ht="9.9499999999999993" hidden="1" customHeight="1">
      <c r="A15" s="35"/>
    </row>
    <row r="16" spans="1:7" ht="82.5" hidden="1" customHeight="1">
      <c r="A16" s="701" t="str">
        <f>"We hereby furnish the relevant details pertaining to the price adjustment provisions for equipment as specified in your specifications and documents for the " &amp;'Attach 3(JV)'!A3 &amp; "The necessary documentary evidence are enclosed : "</f>
        <v xml:space="preserve">We hereby furnish the relevant details pertaining to the price adjustment provisions for equipment as specified in your specifications and documents for the OUTSOURCING OF SERVICES FOR OPERATION &amp; L1 MAINTENANCE SUPPORT OF TELECOM NODES IN NRThe necessary documentary evidence are enclosed : </v>
      </c>
      <c r="B16" s="701"/>
      <c r="C16" s="701"/>
      <c r="D16" s="701"/>
      <c r="E16" s="701"/>
      <c r="F16" s="37"/>
    </row>
    <row r="17" spans="1:8" ht="20.100000000000001" hidden="1" customHeight="1">
      <c r="A17" s="35"/>
    </row>
    <row r="18" spans="1:8" ht="69" hidden="1" customHeight="1">
      <c r="A18" s="291" t="s">
        <v>378</v>
      </c>
      <c r="B18" s="292" t="s">
        <v>407</v>
      </c>
      <c r="C18" s="291" t="s">
        <v>408</v>
      </c>
      <c r="D18" s="291" t="s">
        <v>430</v>
      </c>
      <c r="E18" s="291" t="s">
        <v>19</v>
      </c>
    </row>
    <row r="19" spans="1:8" ht="21" hidden="1" customHeight="1">
      <c r="A19" s="293"/>
      <c r="B19" s="294"/>
      <c r="C19" s="293"/>
      <c r="D19" s="293"/>
      <c r="E19" s="295" t="s">
        <v>20</v>
      </c>
    </row>
    <row r="20" spans="1:8" ht="20.100000000000001" hidden="1" customHeight="1">
      <c r="A20" s="47">
        <v>1</v>
      </c>
      <c r="B20" s="47">
        <v>2</v>
      </c>
      <c r="C20" s="47">
        <v>3</v>
      </c>
      <c r="D20" s="47">
        <v>4</v>
      </c>
      <c r="E20" s="47">
        <v>5</v>
      </c>
    </row>
    <row r="21" spans="1:8" ht="20.100000000000001" hidden="1" customHeight="1">
      <c r="A21" s="310" t="s">
        <v>30</v>
      </c>
      <c r="B21" s="309" t="s">
        <v>28</v>
      </c>
      <c r="C21" s="47"/>
      <c r="D21" s="47"/>
      <c r="E21" s="308"/>
    </row>
    <row r="22" spans="1:8" ht="36" hidden="1" customHeight="1">
      <c r="A22" s="48">
        <v>1</v>
      </c>
      <c r="B22" s="49" t="s">
        <v>426</v>
      </c>
      <c r="C22" s="279">
        <v>0.65</v>
      </c>
      <c r="D22" s="296" t="s">
        <v>18</v>
      </c>
      <c r="E22" s="75"/>
    </row>
    <row r="23" spans="1:8" ht="36" hidden="1" customHeight="1">
      <c r="A23" s="48">
        <v>2</v>
      </c>
      <c r="B23" s="285"/>
      <c r="C23" s="160" t="s">
        <v>26</v>
      </c>
      <c r="D23" s="976"/>
      <c r="E23" s="977"/>
    </row>
    <row r="24" spans="1:8" ht="36" hidden="1" customHeight="1">
      <c r="A24" s="951"/>
      <c r="B24" s="49" t="str">
        <f>IF(C23="OPTION-A",G25,H25)</f>
        <v>High Tensile Galvanised Steel wires , co-efficient b =</v>
      </c>
      <c r="C24" s="279">
        <f>IF(C23="OPTION-A",0.13,0.15)</f>
        <v>0.15</v>
      </c>
      <c r="D24" s="296" t="str">
        <f>IF(C23="OPTION-B", "CACMAI", "")</f>
        <v>CACMAI</v>
      </c>
      <c r="E24" s="75"/>
      <c r="G24" s="278" t="b">
        <v>0</v>
      </c>
      <c r="H24" s="278" t="b">
        <v>0</v>
      </c>
    </row>
    <row r="25" spans="1:8" ht="36" hidden="1" customHeight="1">
      <c r="A25" s="980"/>
      <c r="B25" s="223" t="str">
        <f>IF(C23="OPTION-A",G26,"")</f>
        <v/>
      </c>
      <c r="C25" s="280" t="str">
        <f>IF(C23="OPTION-A",0.02,"")</f>
        <v/>
      </c>
      <c r="D25" s="297" t="str">
        <f>IF(C23="OPTION A","CACMAI","")</f>
        <v/>
      </c>
      <c r="E25" s="75"/>
      <c r="G25" s="281" t="s">
        <v>427</v>
      </c>
      <c r="H25" s="281" t="s">
        <v>429</v>
      </c>
    </row>
    <row r="26" spans="1:8" ht="8.25" hidden="1" customHeight="1">
      <c r="A26" s="102"/>
      <c r="B26" s="282" t="str">
        <f>IF(H24=TRUE,H25,"")</f>
        <v/>
      </c>
      <c r="C26" s="283"/>
      <c r="D26" s="224"/>
      <c r="E26" s="284"/>
      <c r="G26" s="281" t="s">
        <v>428</v>
      </c>
    </row>
    <row r="27" spans="1:8" ht="81.75" hidden="1" customHeight="1">
      <c r="A27" s="50">
        <v>3</v>
      </c>
      <c r="B27" s="49" t="s">
        <v>53</v>
      </c>
      <c r="C27" s="225">
        <v>0.05</v>
      </c>
      <c r="D27" s="223" t="s">
        <v>409</v>
      </c>
      <c r="E27" s="75"/>
    </row>
    <row r="28" spans="1:8" ht="18" hidden="1" customHeight="1">
      <c r="A28" s="310" t="s">
        <v>31</v>
      </c>
      <c r="B28" s="309" t="s">
        <v>29</v>
      </c>
      <c r="C28" s="225"/>
      <c r="D28" s="223"/>
      <c r="E28" s="312"/>
    </row>
    <row r="29" spans="1:8" ht="36" hidden="1" customHeight="1">
      <c r="A29" s="48">
        <v>1</v>
      </c>
      <c r="B29" s="49" t="s">
        <v>426</v>
      </c>
      <c r="C29" s="279">
        <v>0.65</v>
      </c>
      <c r="D29" s="296" t="s">
        <v>18</v>
      </c>
      <c r="E29" s="75"/>
    </row>
    <row r="30" spans="1:8" ht="36" hidden="1" customHeight="1">
      <c r="A30" s="48">
        <v>2</v>
      </c>
      <c r="B30" s="285"/>
      <c r="C30" s="160" t="s">
        <v>27</v>
      </c>
      <c r="D30" s="976"/>
      <c r="E30" s="977"/>
    </row>
    <row r="31" spans="1:8" ht="36" hidden="1" customHeight="1">
      <c r="A31" s="951"/>
      <c r="B31" s="49" t="str">
        <f>IF(C30="OPTION-A",G32,H32)</f>
        <v>High Carbon Steel Rods , co-efficient b =</v>
      </c>
      <c r="C31" s="279">
        <f>IF(C30="OPTION-A",0.13,0.15)</f>
        <v>0.13</v>
      </c>
      <c r="D31" s="296" t="str">
        <f>IF(C30="OPTION-B", "CACMAI", "")</f>
        <v/>
      </c>
      <c r="E31" s="75"/>
      <c r="G31" s="278" t="b">
        <v>0</v>
      </c>
      <c r="H31" s="278" t="b">
        <v>0</v>
      </c>
    </row>
    <row r="32" spans="1:8" ht="36" hidden="1" customHeight="1">
      <c r="A32" s="980"/>
      <c r="B32" s="223" t="str">
        <f>IF(C30="OPTION-A",G33,"")</f>
        <v>High Grade Electrolytic Zinc , co-efficient c =</v>
      </c>
      <c r="C32" s="280">
        <f>IF(C30="OPTION-A",0.02,"")</f>
        <v>0.02</v>
      </c>
      <c r="D32" s="297" t="str">
        <f>IF(C30="OPTION A","CACMAI","")</f>
        <v/>
      </c>
      <c r="E32" s="75"/>
      <c r="G32" s="281" t="s">
        <v>427</v>
      </c>
      <c r="H32" s="281" t="s">
        <v>429</v>
      </c>
    </row>
    <row r="33" spans="1:7" ht="8.25" hidden="1" customHeight="1">
      <c r="A33" s="102"/>
      <c r="B33" s="282" t="str">
        <f>IF(H31=TRUE,H32,"")</f>
        <v/>
      </c>
      <c r="C33" s="283"/>
      <c r="D33" s="224"/>
      <c r="E33" s="284"/>
      <c r="G33" s="281" t="s">
        <v>428</v>
      </c>
    </row>
    <row r="34" spans="1:7" ht="81.75" hidden="1" customHeight="1">
      <c r="A34" s="50">
        <v>3</v>
      </c>
      <c r="B34" s="223" t="s">
        <v>53</v>
      </c>
      <c r="C34" s="225">
        <v>0.05</v>
      </c>
      <c r="D34" s="223" t="s">
        <v>409</v>
      </c>
      <c r="E34" s="75"/>
    </row>
    <row r="35" spans="1:7" ht="20.100000000000001" hidden="1" customHeight="1">
      <c r="A35" s="978"/>
      <c r="B35" s="979"/>
      <c r="C35" s="979"/>
      <c r="D35" s="979"/>
      <c r="E35" s="979"/>
      <c r="F35" s="311"/>
    </row>
    <row r="36" spans="1:7" ht="20.100000000000001" hidden="1" customHeight="1">
      <c r="A36" s="287" t="s">
        <v>431</v>
      </c>
      <c r="B36" s="32" t="s">
        <v>432</v>
      </c>
      <c r="C36" s="286"/>
      <c r="D36" s="206"/>
      <c r="E36" s="273"/>
      <c r="F36" s="311"/>
    </row>
    <row r="37" spans="1:7" ht="20.100000000000001" hidden="1" customHeight="1">
      <c r="A37" s="57"/>
      <c r="B37" s="32" t="s">
        <v>0</v>
      </c>
      <c r="C37" s="286"/>
      <c r="D37" s="206"/>
      <c r="E37" s="273"/>
      <c r="F37" s="311"/>
    </row>
    <row r="38" spans="1:7" ht="62.25" hidden="1" customHeight="1">
      <c r="A38" s="321"/>
      <c r="B38" s="987" t="s">
        <v>1</v>
      </c>
      <c r="C38" s="988"/>
      <c r="D38" s="988"/>
      <c r="E38" s="989"/>
    </row>
    <row r="39" spans="1:7" ht="20.100000000000001" customHeight="1">
      <c r="A39" s="981" t="s">
        <v>372</v>
      </c>
      <c r="B39" s="982"/>
      <c r="C39" s="982"/>
      <c r="D39" s="983"/>
    </row>
    <row r="40" spans="1:7" ht="17.25" thickBot="1">
      <c r="A40" s="984"/>
      <c r="B40" s="985"/>
      <c r="C40" s="985"/>
      <c r="D40" s="986"/>
    </row>
    <row r="41" spans="1:7">
      <c r="A41" s="39" t="s">
        <v>48</v>
      </c>
      <c r="B41" s="208" t="str">
        <f>'Attach 3(JV)'!B24</f>
        <v/>
      </c>
      <c r="C41" s="39" t="s">
        <v>46</v>
      </c>
      <c r="D41" s="39" t="str">
        <f>'Attach 3(JV)'!E24</f>
        <v/>
      </c>
    </row>
    <row r="42" spans="1:7">
      <c r="A42" s="39" t="s">
        <v>49</v>
      </c>
      <c r="B42" s="39" t="str">
        <f>'Attach 3(JV)'!B25</f>
        <v/>
      </c>
      <c r="C42" s="39" t="s">
        <v>165</v>
      </c>
      <c r="D42" s="36" t="str">
        <f>'Attach 3(JV)'!E25</f>
        <v/>
      </c>
    </row>
    <row r="43" spans="1:7" ht="15">
      <c r="A43" s="36"/>
      <c r="B43" s="36"/>
      <c r="C43" s="39"/>
      <c r="D43" s="40"/>
      <c r="E43" s="36"/>
    </row>
  </sheetData>
  <sheetProtection algorithmName="SHA-512" hashValue="XvabULOn4SmPIY0YQlJ9qFpMzLv33AELhfZEN322k216UehohzfZ95JzIPdCays7BP8jyd8KTDyU2/zOLzWgEw==" saltValue="JTlCR5tc+nYLiWMmwehaZA==" spinCount="100000" sheet="1" formatColumns="0" formatRows="0" selectLockedCells="1"/>
  <customSheetViews>
    <customSheetView guid="{F68380CD-DF58-4BFA-A4C7-4B5C98AD7B16}" showGridLines="0" hiddenColumns="1">
      <selection activeCell="C22" sqref="C22"/>
      <pageMargins left="1" right="0.25" top="0.36" bottom="0.48" header="0.28000000000000003" footer="0.23"/>
      <pageSetup scale="73" orientation="portrait" r:id="rId1"/>
      <headerFooter alignWithMargins="0">
        <oddFooter>&amp;R&amp;"Book Antiqua,Bold"&amp;8 Page &amp;P of &amp;N</oddFooter>
      </headerFooter>
    </customSheetView>
    <customSheetView guid="{2FDEDC7A-220A-4BDB-8FCD-0C556B60E1DF}" showGridLines="0" hiddenColumns="1">
      <selection activeCell="C22" sqref="C22"/>
      <pageMargins left="1" right="0.25" top="0.36" bottom="0.48" header="0.28000000000000003" footer="0.23"/>
      <pageSetup scale="73" orientation="portrait" r:id="rId2"/>
      <headerFooter alignWithMargins="0">
        <oddFooter>&amp;R&amp;"Book Antiqua,Bold"&amp;8 Page &amp;P of &amp;N</oddFooter>
      </headerFooter>
    </customSheetView>
    <customSheetView guid="{8E7B022F-1113-4BA2-B2BA-8EDBE02A2557}" showPageBreaks="1" showGridLines="0" printArea="1" showRuler="0">
      <selection activeCell="C22" sqref="C22"/>
      <rowBreaks count="4" manualBreakCount="4">
        <brk id="25" max="4" man="1"/>
        <brk id="42" max="4" man="1"/>
        <brk id="55" max="16383" man="1"/>
        <brk id="70" max="16383" man="1"/>
      </rowBreaks>
      <pageMargins left="0.75" right="0.47" top="0.36" bottom="0.48" header="0.28000000000000003" footer="0.23"/>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Ruler="0">
      <selection activeCell="C22" sqref="C22"/>
      <rowBreaks count="3" manualBreakCount="3">
        <brk id="42" max="4" man="1"/>
        <brk id="55" max="16383" man="1"/>
        <brk id="70" max="16383" man="1"/>
      </rowBreaks>
      <pageMargins left="0.75" right="0.56999999999999995" top="0.46" bottom="0.51" header="0.36" footer="0.26"/>
      <pageSetup orientation="portrait" r:id="rId4"/>
      <headerFooter alignWithMargins="0">
        <oddFooter>&amp;L&amp;8Tower Package-P238-TW04, TL associated with Phase-I Generation Project in Orissa (Part-C)&amp;R&amp;"Book Antiqua,Bold"&amp;8Attachment-12 TW04  / Page &amp;P of &amp;N</oddFooter>
      </headerFooter>
    </customSheetView>
    <customSheetView guid="{ECEBABD0-566A-41C4-AA9A-38EA30EFEDA8}" showGridLines="0" showRuler="0">
      <rowBreaks count="3" manualBreakCount="3">
        <brk id="42" max="4" man="1"/>
        <brk id="55" max="16383" man="1"/>
        <brk id="70" max="16383" man="1"/>
      </rowBreaks>
      <pageMargins left="0.75" right="0.63" top="0.55000000000000004" bottom="0.64" header="0.34" footer="0.38"/>
      <pageSetup scale="95"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PageBreaks="1" showGridLines="0" printArea="1" hiddenColumns="1" view="pageBreakPreview">
      <selection activeCell="C22" sqref="C22"/>
      <pageMargins left="1" right="0.25" top="0.36" bottom="0.48" header="0.28000000000000003" footer="0.23"/>
      <pageSetup scale="73" orientation="portrait" r:id="rId6"/>
      <headerFooter alignWithMargins="0">
        <oddFooter>&amp;R&amp;"Book Antiqua,Bold"&amp;8 Page &amp;P of &amp;N</oddFooter>
      </headerFooter>
    </customSheetView>
    <customSheetView guid="{237D8718-39ED-4FFE-B3B2-D1192F8D2E87}" showGridLines="0" hiddenColumns="1">
      <selection activeCell="C22" sqref="C22"/>
      <pageMargins left="1" right="0.25" top="0.36" bottom="0.48" header="0.28000000000000003" footer="0.23"/>
      <pageSetup scale="73" orientation="portrait" r:id="rId7"/>
      <headerFooter alignWithMargins="0">
        <oddFooter>&amp;R&amp;"Book Antiqua,Bold"&amp;8 Page &amp;P of &amp;N</oddFooter>
      </headerFooter>
    </customSheetView>
    <customSheetView guid="{6A6F11F6-4979-4331-B451-38654332CB39}" showGridLines="0" hiddenColumns="1" topLeftCell="A25">
      <selection activeCell="G20" sqref="G20"/>
      <pageMargins left="1" right="0.25" top="0.36" bottom="0.48" header="0.28000000000000003" footer="0.23"/>
      <pageSetup scale="73" orientation="portrait" r:id="rId8"/>
      <headerFooter alignWithMargins="0">
        <oddFooter>&amp;R&amp;"Book Antiqua,Bold"&amp;8 Page &amp;P of &amp;N</oddFooter>
      </headerFooter>
    </customSheetView>
    <customSheetView guid="{C75B92C6-DDA6-4B48-9868-112DE431C284}" showPageBreaks="1" showGridLines="0" printArea="1" hiddenColumns="1" topLeftCell="A37">
      <selection activeCell="E34" sqref="E34"/>
      <pageMargins left="1" right="0.25" top="0.36" bottom="0.48" header="0.28000000000000003" footer="0.23"/>
      <pageSetup scale="73" orientation="portrait" r:id="rId9"/>
      <headerFooter alignWithMargins="0">
        <oddFooter>&amp;R&amp;"Book Antiqua,Bold"&amp;8 Page &amp;P of &amp;N</oddFooter>
      </headerFooter>
    </customSheetView>
    <customSheetView guid="{827228A5-964E-465A-A946-EF2238A19E11}" showGridLines="0" hiddenRows="1" hiddenColumns="1" showRuler="0" topLeftCell="A7">
      <selection activeCell="A39" sqref="A39:D40"/>
      <pageMargins left="1" right="0.25" top="0.36" bottom="0.48" header="0.28000000000000003" footer="0.23"/>
      <pageSetup scale="73" orientation="portrait" r:id="rId10"/>
      <headerFooter alignWithMargins="0">
        <oddFooter>&amp;R&amp;"Book Antiqua,Bold"&amp;8 Page &amp;P of &amp;N</oddFooter>
      </headerFooter>
    </customSheetView>
  </customSheetViews>
  <mergeCells count="15">
    <mergeCell ref="D23:E23"/>
    <mergeCell ref="A8:C8"/>
    <mergeCell ref="A35:E35"/>
    <mergeCell ref="A24:A25"/>
    <mergeCell ref="A39:D40"/>
    <mergeCell ref="B38:E38"/>
    <mergeCell ref="D30:E30"/>
    <mergeCell ref="A31:A32"/>
    <mergeCell ref="A3:E3"/>
    <mergeCell ref="A5:E5"/>
    <mergeCell ref="A16:E16"/>
    <mergeCell ref="B9:C9"/>
    <mergeCell ref="B10:C10"/>
    <mergeCell ref="B11:C11"/>
    <mergeCell ref="D8:E11"/>
  </mergeCells>
  <phoneticPr fontId="6" type="noConversion"/>
  <conditionalFormatting sqref="C27:C34">
    <cfRule type="expression" dxfId="7" priority="27" stopIfTrue="1">
      <formula>OR($C$22=0,$C$23=0)</formula>
    </cfRule>
  </conditionalFormatting>
  <conditionalFormatting sqref="C36:C37">
    <cfRule type="expression" dxfId="6" priority="29" stopIfTrue="1">
      <formula>OR(#REF!=0,#REF!=0,#REF!=0)</formula>
    </cfRule>
  </conditionalFormatting>
  <dataValidations count="1">
    <dataValidation type="list" allowBlank="1" showInputMessage="1" showErrorMessage="1" sqref="C23 C30" xr:uid="{00000000-0002-0000-1200-000000000000}">
      <formula1>"OPTION-A, OPTION-B"</formula1>
    </dataValidation>
  </dataValidations>
  <pageMargins left="1" right="0.25" top="0.36" bottom="0.48" header="0.28000000000000003" footer="0.23"/>
  <pageSetup scale="73" orientation="portrait" r:id="rId11"/>
  <headerFooter alignWithMargins="0">
    <oddFooter>&amp;R&amp;"Book Antiqua,Bold"&amp;8 Page &amp;P of &amp;N</oddFooter>
  </headerFooter>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7"/>
    <pageSetUpPr fitToPage="1"/>
  </sheetPr>
  <dimension ref="A1:J20"/>
  <sheetViews>
    <sheetView showGridLines="0" tabSelected="1" zoomScaleNormal="100" workbookViewId="0">
      <selection activeCell="J10" sqref="J10"/>
    </sheetView>
  </sheetViews>
  <sheetFormatPr defaultRowHeight="13.5"/>
  <cols>
    <col min="1" max="1" width="9.85546875" style="93" customWidth="1"/>
    <col min="2" max="2" width="12.7109375" style="93" customWidth="1"/>
    <col min="3" max="4" width="44.140625" style="93" customWidth="1"/>
    <col min="5" max="5" width="12.85546875" style="93" customWidth="1"/>
    <col min="6" max="6" width="9.85546875" style="99" customWidth="1"/>
    <col min="7" max="9" width="9.140625" style="99"/>
    <col min="10" max="16384" width="9.140625" style="96"/>
  </cols>
  <sheetData>
    <row r="1" spans="1:10" ht="20.100000000000001" customHeight="1">
      <c r="A1" s="676" t="s">
        <v>51</v>
      </c>
      <c r="B1" s="683" t="s">
        <v>144</v>
      </c>
      <c r="C1" s="683"/>
      <c r="D1" s="683"/>
      <c r="E1" s="683"/>
      <c r="F1" s="679"/>
      <c r="G1" s="94"/>
      <c r="H1" s="94"/>
      <c r="I1" s="94"/>
      <c r="J1" s="95"/>
    </row>
    <row r="2" spans="1:10" ht="84.75" customHeight="1">
      <c r="A2" s="677"/>
      <c r="B2" s="684" t="s">
        <v>1068</v>
      </c>
      <c r="C2" s="684"/>
      <c r="D2" s="684"/>
      <c r="E2" s="684"/>
      <c r="F2" s="680"/>
      <c r="G2" s="94"/>
      <c r="H2" s="94"/>
      <c r="I2" s="94"/>
      <c r="J2" s="95"/>
    </row>
    <row r="3" spans="1:10" ht="20.100000000000001" customHeight="1">
      <c r="A3" s="677"/>
      <c r="B3" s="685" t="s">
        <v>1069</v>
      </c>
      <c r="C3" s="685"/>
      <c r="D3" s="685"/>
      <c r="E3" s="685"/>
      <c r="F3" s="680"/>
      <c r="G3" s="94"/>
      <c r="H3" s="94"/>
      <c r="I3" s="94"/>
      <c r="J3" s="95"/>
    </row>
    <row r="4" spans="1:10" s="106" customFormat="1" ht="36" customHeight="1">
      <c r="A4" s="677"/>
      <c r="B4" s="302">
        <v>1</v>
      </c>
      <c r="C4" s="675" t="s">
        <v>145</v>
      </c>
      <c r="D4" s="675"/>
      <c r="E4" s="675"/>
      <c r="F4" s="680"/>
      <c r="G4" s="104"/>
      <c r="H4" s="104"/>
      <c r="I4" s="103"/>
      <c r="J4" s="105"/>
    </row>
    <row r="5" spans="1:10" s="106" customFormat="1" ht="41.25" customHeight="1">
      <c r="A5" s="677"/>
      <c r="B5" s="302">
        <v>2</v>
      </c>
      <c r="C5" s="675" t="s">
        <v>982</v>
      </c>
      <c r="D5" s="675"/>
      <c r="E5" s="675"/>
      <c r="F5" s="680"/>
      <c r="G5" s="103"/>
      <c r="H5" s="103"/>
      <c r="I5" s="103"/>
      <c r="J5" s="105"/>
    </row>
    <row r="6" spans="1:10" s="106" customFormat="1" ht="39" customHeight="1">
      <c r="A6" s="677"/>
      <c r="B6" s="302">
        <v>3</v>
      </c>
      <c r="C6" s="675" t="s">
        <v>21</v>
      </c>
      <c r="D6" s="675"/>
      <c r="E6" s="675"/>
      <c r="F6" s="680"/>
      <c r="G6" s="103"/>
      <c r="H6" s="103"/>
      <c r="I6" s="103"/>
      <c r="J6" s="105"/>
    </row>
    <row r="7" spans="1:10" s="106" customFormat="1" ht="54" customHeight="1">
      <c r="A7" s="677"/>
      <c r="B7" s="302">
        <v>4</v>
      </c>
      <c r="C7" s="675" t="s">
        <v>441</v>
      </c>
      <c r="D7" s="675"/>
      <c r="E7" s="675"/>
      <c r="F7" s="680"/>
      <c r="G7" s="103"/>
      <c r="H7" s="103"/>
      <c r="I7" s="103"/>
      <c r="J7" s="105"/>
    </row>
    <row r="8" spans="1:10" s="106" customFormat="1" ht="42.75" customHeight="1">
      <c r="A8" s="677"/>
      <c r="B8" s="302">
        <v>5</v>
      </c>
      <c r="C8" s="675" t="s">
        <v>652</v>
      </c>
      <c r="D8" s="675"/>
      <c r="E8" s="675"/>
      <c r="F8" s="680"/>
      <c r="G8" s="103"/>
      <c r="H8" s="103"/>
      <c r="I8" s="103"/>
      <c r="J8" s="105"/>
    </row>
    <row r="9" spans="1:10" s="106" customFormat="1" ht="42.75" customHeight="1">
      <c r="A9" s="677"/>
      <c r="B9" s="302">
        <v>6</v>
      </c>
      <c r="C9" s="675" t="s">
        <v>704</v>
      </c>
      <c r="D9" s="675"/>
      <c r="E9" s="675"/>
      <c r="F9" s="680"/>
      <c r="G9" s="103"/>
      <c r="H9" s="103"/>
      <c r="I9" s="103"/>
      <c r="J9" s="105"/>
    </row>
    <row r="10" spans="1:10" s="106" customFormat="1" ht="49.5" customHeight="1">
      <c r="A10" s="677"/>
      <c r="B10" s="654">
        <v>7</v>
      </c>
      <c r="C10" s="675" t="s">
        <v>944</v>
      </c>
      <c r="D10" s="675"/>
      <c r="E10" s="675"/>
      <c r="F10" s="680"/>
      <c r="G10" s="103"/>
      <c r="H10" s="103"/>
      <c r="I10" s="103"/>
      <c r="J10" s="105"/>
    </row>
    <row r="11" spans="1:10" ht="29.25" customHeight="1">
      <c r="A11" s="677"/>
      <c r="F11" s="680"/>
      <c r="G11" s="94"/>
      <c r="H11" s="94"/>
      <c r="I11" s="94"/>
      <c r="J11" s="95"/>
    </row>
    <row r="12" spans="1:10" ht="23.25" customHeight="1">
      <c r="A12" s="677"/>
      <c r="B12" s="682"/>
      <c r="C12" s="682"/>
      <c r="D12" s="682"/>
      <c r="E12" s="682"/>
      <c r="F12" s="680"/>
      <c r="G12" s="94"/>
      <c r="H12" s="94"/>
      <c r="I12" s="94"/>
      <c r="J12" s="95"/>
    </row>
    <row r="13" spans="1:10" ht="8.1" customHeight="1">
      <c r="A13" s="677"/>
      <c r="B13" s="98"/>
      <c r="C13" s="98"/>
      <c r="D13" s="98"/>
      <c r="E13" s="98"/>
      <c r="F13" s="680"/>
      <c r="G13" s="94"/>
      <c r="H13" s="94"/>
      <c r="I13" s="94"/>
      <c r="J13" s="95"/>
    </row>
    <row r="14" spans="1:10" ht="23.25" customHeight="1">
      <c r="A14" s="677"/>
      <c r="B14" s="686"/>
      <c r="D14" s="663" t="s">
        <v>978</v>
      </c>
      <c r="E14" s="220"/>
      <c r="F14" s="680"/>
    </row>
    <row r="15" spans="1:10" ht="15.95" customHeight="1">
      <c r="A15" s="677"/>
      <c r="B15" s="687"/>
      <c r="D15" s="664" t="s">
        <v>979</v>
      </c>
      <c r="F15" s="680"/>
      <c r="G15" s="94"/>
      <c r="H15" s="94"/>
      <c r="I15" s="94"/>
      <c r="J15" s="95"/>
    </row>
    <row r="16" spans="1:10" ht="20.100000000000001" customHeight="1">
      <c r="A16" s="677"/>
      <c r="B16" s="687"/>
      <c r="D16" s="665" t="s">
        <v>980</v>
      </c>
      <c r="E16" s="220"/>
      <c r="F16" s="680"/>
      <c r="G16" s="100"/>
      <c r="H16" s="100"/>
      <c r="I16" s="100"/>
      <c r="J16" s="100"/>
    </row>
    <row r="17" spans="1:10" ht="15.95" customHeight="1">
      <c r="A17" s="678"/>
      <c r="B17" s="688"/>
      <c r="D17" s="665" t="s">
        <v>981</v>
      </c>
      <c r="E17" s="221"/>
      <c r="F17" s="681"/>
      <c r="G17" s="100"/>
      <c r="H17" s="100"/>
      <c r="I17" s="100"/>
      <c r="J17" s="100"/>
    </row>
    <row r="18" spans="1:10" ht="15.75">
      <c r="A18" s="97"/>
      <c r="B18" s="101"/>
      <c r="C18" s="101"/>
      <c r="D18" s="101"/>
      <c r="E18" s="101"/>
      <c r="F18" s="94"/>
      <c r="G18" s="94"/>
      <c r="H18" s="94"/>
      <c r="I18" s="94"/>
      <c r="J18" s="95"/>
    </row>
    <row r="19" spans="1:10" ht="15.75">
      <c r="A19" s="97"/>
      <c r="B19" s="97"/>
      <c r="C19" s="97"/>
      <c r="D19" s="97"/>
      <c r="E19" s="97"/>
      <c r="F19" s="94"/>
      <c r="G19" s="94"/>
      <c r="H19" s="94"/>
      <c r="I19" s="94"/>
      <c r="J19" s="95"/>
    </row>
    <row r="20" spans="1:10" ht="15.75">
      <c r="A20" s="97"/>
      <c r="B20" s="97"/>
      <c r="C20" s="97"/>
      <c r="D20" s="97"/>
      <c r="E20" s="97"/>
      <c r="F20" s="94"/>
      <c r="G20" s="94"/>
      <c r="H20" s="94"/>
      <c r="I20" s="94"/>
      <c r="J20" s="95"/>
    </row>
  </sheetData>
  <sheetProtection algorithmName="SHA-512" hashValue="juGI2Q0rf6ue80hXOGI0m6VardNLkyJcl10+IEOcviajGXvJPxJItVVKltpjxR+an3FFiJD7jJUIHovzrooPZw==" saltValue="Zyc3pQkBs5wGqYLrP6p5Kw==" spinCount="100000" sheet="1" formatColumns="0" formatRows="0" selectLockedCells="1"/>
  <customSheetViews>
    <customSheetView guid="{F68380CD-DF58-4BFA-A4C7-4B5C98AD7B16}" showGridLines="0">
      <selection activeCell="K4" sqref="K4"/>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2FDEDC7A-220A-4BDB-8FCD-0C556B60E1DF}" showGridLines="0">
      <selection activeCell="K4" sqref="K4"/>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8E7B022F-1113-4BA2-B2BA-8EDBE02A2557}" showGridLines="0" showRuler="0">
      <selection activeCell="B1" sqref="B1:E1"/>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A3F641DF-CF1D-48E3-AFDC-E52726A449CB}" showGridLines="0" showRuler="0">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ECEBABD0-566A-41C4-AA9A-38EA30EFEDA8}" showPageBreaks="1" showGridLines="0" showRuler="0">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CD4CA1A8-824A-452F-BDBA-32A47C1B3013}" showGridLines="0">
      <selection activeCell="K4" sqref="K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237D8718-39ED-4FFE-B3B2-D1192F8D2E87}" showGridLines="0">
      <selection activeCell="K4" sqref="K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6A6F11F6-4979-4331-B451-38654332CB39}" showGridLines="0">
      <selection activeCell="G20" sqref="G20"/>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C75B92C6-DDA6-4B48-9868-112DE431C284}" showPageBreaks="1" showGridLines="0">
      <selection activeCell="G20" sqref="G20"/>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827228A5-964E-465A-A946-EF2238A19E11}" showGridLines="0" showRuler="0">
      <selection activeCell="B2" sqref="B2:E2"/>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s>
  <mergeCells count="14">
    <mergeCell ref="C9:E9"/>
    <mergeCell ref="A1:A17"/>
    <mergeCell ref="F1:F17"/>
    <mergeCell ref="B12:E12"/>
    <mergeCell ref="C7:E7"/>
    <mergeCell ref="C8:E8"/>
    <mergeCell ref="C6:E6"/>
    <mergeCell ref="B1:E1"/>
    <mergeCell ref="B2:E2"/>
    <mergeCell ref="B3:E3"/>
    <mergeCell ref="C4:E4"/>
    <mergeCell ref="C5:E5"/>
    <mergeCell ref="C10:E10"/>
    <mergeCell ref="B14:B17"/>
  </mergeCells>
  <phoneticPr fontId="26" type="noConversion"/>
  <hyperlinks>
    <hyperlink ref="B14" r:id="rId11" display="D:\my flashes\THE POWER OF TEAM WORK movie.swf" xr:uid="{C45BF871-9CF8-4CD0-9A1C-650E2376D1A6}"/>
  </hyperlinks>
  <printOptions horizontalCentered="1"/>
  <pageMargins left="0.15748031496063" right="0.23622047244094499" top="0.78" bottom="0.98425196850393704" header="0.35433070866141703" footer="0.511811023622047"/>
  <pageSetup paperSize="9" scale="82" orientation="landscape" r:id="rId12"/>
  <headerFooter alignWithMargins="0"/>
  <drawing r:id="rId1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tabColor indexed="39"/>
    <pageSetUpPr fitToPage="1"/>
  </sheetPr>
  <dimension ref="A1:I39"/>
  <sheetViews>
    <sheetView showGridLines="0" zoomScaleNormal="100" zoomScaleSheetLayoutView="100" workbookViewId="0">
      <selection activeCell="E17" sqref="E17"/>
    </sheetView>
  </sheetViews>
  <sheetFormatPr defaultRowHeight="16.5"/>
  <cols>
    <col min="1" max="1" width="12.140625" style="32" customWidth="1"/>
    <col min="2" max="2" width="20.5703125" style="32" customWidth="1"/>
    <col min="3" max="3" width="11.42578125" style="32" customWidth="1"/>
    <col min="4" max="4" width="27.28515625" style="32" customWidth="1"/>
    <col min="5" max="5" width="45" style="32" customWidth="1"/>
    <col min="6" max="8" width="9.140625" style="27"/>
    <col min="9" max="16384" width="9.140625" style="28"/>
  </cols>
  <sheetData>
    <row r="1" spans="1:9">
      <c r="A1" s="24" t="str">
        <f>Cover!B3</f>
        <v>Specification No.WR1/NT/W-UFOC/DOM/ZA3/23/09365</v>
      </c>
      <c r="B1" s="25"/>
      <c r="C1" s="25"/>
      <c r="D1" s="25"/>
      <c r="E1" s="26" t="str">
        <f>"Attachment-13 "</f>
        <v xml:space="preserve">Attachment-13 </v>
      </c>
    </row>
    <row r="3" spans="1:9" ht="71.25" customHeight="1">
      <c r="A3" s="699" t="str">
        <f>Cover!B2</f>
        <v>Annual Maintenance Contract of Underground /Overhead OFC links of Ahmedabad Intracity, Ahmedabad - Gandhinagar- Dehgam Route &amp; Ahmedabad - Vadodara Expressway from repeater MS42.4 to MS0.0 and LMC for providing the last mile Connectivities to various cities of Gujarat i.e. Ahmedabad, Gandhinagar, Nadiad, Rajkot, Mahesana, Banaskantha, Jamnagar, Patan, Kutch, Bhavnagar, Amreli, Dev Dwarka &amp; Sabarkantha and all cities not covered under PKG-B1 for the period of the Three Years under PKG-B2 under WRTCC</v>
      </c>
      <c r="B3" s="699"/>
      <c r="C3" s="699"/>
      <c r="D3" s="699"/>
      <c r="E3" s="699"/>
      <c r="F3" s="29"/>
      <c r="G3" s="30"/>
      <c r="H3" s="29"/>
    </row>
    <row r="4" spans="1:9" ht="20.100000000000001" customHeight="1">
      <c r="A4" s="31"/>
      <c r="H4" s="33"/>
      <c r="I4" s="12"/>
    </row>
    <row r="5" spans="1:9" ht="20.100000000000001" customHeight="1">
      <c r="A5" s="700" t="s">
        <v>44</v>
      </c>
      <c r="B5" s="700"/>
      <c r="C5" s="700"/>
      <c r="D5" s="700"/>
      <c r="E5" s="700"/>
      <c r="F5" s="34"/>
      <c r="H5" s="33"/>
      <c r="I5" s="12"/>
    </row>
    <row r="6" spans="1:9" ht="20.100000000000001" customHeight="1">
      <c r="A6" s="35"/>
      <c r="H6" s="33"/>
      <c r="I6" s="12"/>
    </row>
    <row r="7" spans="1:9" ht="20.100000000000001" customHeight="1">
      <c r="A7" s="36" t="str">
        <f>'Attach 3(JV)'!A7</f>
        <v>Bidder’s Name and Address (Bidder ) :</v>
      </c>
      <c r="E7" s="16" t="str">
        <f>'Attach 3(JV)'!E7</f>
        <v>To:</v>
      </c>
      <c r="H7" s="33"/>
      <c r="I7" s="12"/>
    </row>
    <row r="8" spans="1:9" ht="36" customHeight="1">
      <c r="A8" s="698" t="str">
        <f>'Attach 3(JV)'!A8</f>
        <v/>
      </c>
      <c r="B8" s="698"/>
      <c r="C8" s="698"/>
      <c r="D8" s="698"/>
      <c r="E8" s="927" t="s">
        <v>1066</v>
      </c>
      <c r="F8" s="667"/>
      <c r="G8" s="667"/>
      <c r="H8" s="33"/>
      <c r="I8" s="12"/>
    </row>
    <row r="9" spans="1:9">
      <c r="A9" s="14" t="s">
        <v>380</v>
      </c>
      <c r="B9" s="888" t="str">
        <f>'Attach 3(JV)'!B9</f>
        <v/>
      </c>
      <c r="C9" s="888"/>
      <c r="D9" s="888"/>
      <c r="E9" s="927"/>
      <c r="F9" s="667"/>
      <c r="G9" s="667"/>
      <c r="H9" s="33"/>
      <c r="I9" s="12"/>
    </row>
    <row r="10" spans="1:9">
      <c r="A10" s="14" t="s">
        <v>382</v>
      </c>
      <c r="B10" s="888" t="str">
        <f>'Attach 3(JV)'!B10</f>
        <v/>
      </c>
      <c r="C10" s="888"/>
      <c r="D10" s="888"/>
      <c r="E10" s="927"/>
      <c r="F10" s="667"/>
      <c r="G10" s="667"/>
      <c r="H10" s="33"/>
      <c r="I10" s="12"/>
    </row>
    <row r="11" spans="1:9">
      <c r="B11" s="888" t="str">
        <f>'Attach 3(JV)'!B11</f>
        <v/>
      </c>
      <c r="C11" s="888"/>
      <c r="D11" s="888"/>
      <c r="E11" s="927"/>
      <c r="F11" s="667"/>
      <c r="G11" s="667"/>
    </row>
    <row r="12" spans="1:9">
      <c r="A12" s="35"/>
      <c r="B12" s="888" t="str">
        <f>'Attach 3(JV)'!B12</f>
        <v/>
      </c>
      <c r="C12" s="888"/>
      <c r="D12" s="888"/>
      <c r="E12" s="927"/>
      <c r="F12" s="667"/>
      <c r="G12" s="667"/>
    </row>
    <row r="13" spans="1:9" ht="20.100000000000001" customHeight="1">
      <c r="A13" s="35"/>
      <c r="B13" s="114"/>
      <c r="C13" s="114"/>
      <c r="D13" s="114"/>
      <c r="E13" s="927"/>
    </row>
    <row r="14" spans="1:9" ht="20.100000000000001" customHeight="1">
      <c r="A14" s="32" t="s">
        <v>374</v>
      </c>
    </row>
    <row r="15" spans="1:9" ht="20.100000000000001" customHeight="1">
      <c r="A15" s="35"/>
    </row>
    <row r="16" spans="1:9" ht="45" customHeight="1">
      <c r="A16" s="701" t="s">
        <v>45</v>
      </c>
      <c r="B16" s="701"/>
      <c r="C16" s="701"/>
      <c r="D16" s="701"/>
      <c r="E16" s="701"/>
      <c r="F16" s="37"/>
      <c r="G16" s="37"/>
      <c r="H16" s="37"/>
    </row>
    <row r="17" spans="1:5" ht="20.100000000000001" customHeight="1">
      <c r="A17" s="35"/>
    </row>
    <row r="18" spans="1:5" ht="20.100000000000001" customHeight="1">
      <c r="A18" s="38"/>
    </row>
    <row r="19" spans="1:5" ht="20.100000000000001" customHeight="1"/>
    <row r="20" spans="1:5" ht="20.100000000000001" customHeight="1">
      <c r="A20" s="38"/>
    </row>
    <row r="21" spans="1:5" ht="20.100000000000001" customHeight="1">
      <c r="A21" s="38"/>
    </row>
    <row r="22" spans="1:5" ht="20.100000000000001" customHeight="1"/>
    <row r="23" spans="1:5" ht="33" customHeight="1">
      <c r="D23" s="40"/>
    </row>
    <row r="24" spans="1:5" ht="33" customHeight="1">
      <c r="A24" s="39" t="s">
        <v>48</v>
      </c>
      <c r="B24" s="60" t="str">
        <f>'Attach 3(JV)'!B24</f>
        <v/>
      </c>
      <c r="C24" s="43"/>
      <c r="D24" s="40" t="s">
        <v>46</v>
      </c>
      <c r="E24" s="42" t="str">
        <f>'Attach 3(JV)'!E24</f>
        <v/>
      </c>
    </row>
    <row r="25" spans="1:5" ht="33" customHeight="1">
      <c r="A25" s="39" t="s">
        <v>49</v>
      </c>
      <c r="B25" s="42" t="str">
        <f>'Attach 3(JV)'!B25</f>
        <v/>
      </c>
      <c r="C25" s="43"/>
      <c r="D25" s="40" t="s">
        <v>47</v>
      </c>
      <c r="E25" s="42" t="str">
        <f>'Attach 3(JV)'!E25</f>
        <v/>
      </c>
    </row>
    <row r="26" spans="1:5" ht="33" customHeight="1">
      <c r="D26" s="40"/>
    </row>
    <row r="27" spans="1:5" ht="20.100000000000001" customHeight="1"/>
    <row r="28" spans="1:5" ht="20.100000000000001" customHeight="1">
      <c r="A28" s="41"/>
    </row>
    <row r="29" spans="1:5" ht="20.100000000000001" customHeight="1"/>
    <row r="30" spans="1:5" ht="20.100000000000001" customHeight="1"/>
    <row r="31" spans="1:5" ht="20.100000000000001" customHeight="1">
      <c r="A31" s="41"/>
    </row>
    <row r="32" spans="1:5" ht="20.100000000000001" customHeight="1"/>
    <row r="33" spans="1:1" ht="20.100000000000001" customHeight="1">
      <c r="A33" s="41"/>
    </row>
    <row r="34" spans="1:1" ht="20.100000000000001" customHeight="1"/>
    <row r="35" spans="1:1" ht="20.100000000000001" customHeight="1">
      <c r="A35" s="41"/>
    </row>
    <row r="36" spans="1:1" ht="20.100000000000001" customHeight="1"/>
    <row r="37" spans="1:1" ht="20.100000000000001" customHeight="1"/>
    <row r="38" spans="1:1" ht="20.100000000000001" customHeight="1"/>
    <row r="39" spans="1:1" ht="20.100000000000001" customHeight="1"/>
  </sheetData>
  <sheetProtection algorithmName="SHA-512" hashValue="y0odnvdC4WzfIkWJfmGMI3uifpWS7zN5FleoH9LEwUpWoVaePlN0hRBjoK/ddBGJgKGfYAjaRVRfKGfvPC3SJQ==" saltValue="yiWtNBeWRy0/a836pTHz5g==" spinCount="100000" sheet="1" formatColumns="0" formatRows="0" selectLockedCells="1"/>
  <customSheetViews>
    <customSheetView guid="{F68380CD-DF58-4BFA-A4C7-4B5C98AD7B16}" showGridLines="0">
      <pageMargins left="0.75" right="0.63" top="0.57999999999999996" bottom="0.6" header="0.34" footer="0.35"/>
      <pageSetup scale="95" orientation="portrait" r:id="rId1"/>
      <headerFooter alignWithMargins="0">
        <oddFooter>&amp;R&amp;"Book Antiqua,Bold"&amp;8 Page &amp;P of &amp;N</oddFooter>
      </headerFooter>
    </customSheetView>
    <customSheetView guid="{2FDEDC7A-220A-4BDB-8FCD-0C556B60E1DF}" showGridLines="0">
      <pageMargins left="0.75" right="0.63" top="0.57999999999999996" bottom="0.6" header="0.34" footer="0.35"/>
      <pageSetup scale="95"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pageMargins left="0.75" right="0.75" top="0.62" bottom="0.93" header="0.41" footer="0.5"/>
      <pageSetup orientation="portrait" r:id="rId4"/>
      <headerFooter alignWithMargins="0">
        <oddFooter>&amp;L&amp;8Tower Package-P238-TW04, TL associated with Phase-I Generation Project in Orissa (Part-C)&amp;R&amp;"Book Antiqua,Bold"&amp;8Attachment-13 TW04  / Page &amp;P of &amp;N</oddFooter>
      </headerFooter>
    </customSheetView>
    <customSheetView guid="{ECEBABD0-566A-41C4-AA9A-38EA30EFEDA8}" showGridLines="0" zeroValues="0" showRuler="0">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PageBreaks="1" showGridLines="0" printArea="1" view="pageBreakPreview">
      <pageMargins left="0.75" right="0.63" top="0.57999999999999996" bottom="0.6" header="0.34" footer="0.35"/>
      <pageSetup scale="95" orientation="portrait" r:id="rId6"/>
      <headerFooter alignWithMargins="0">
        <oddFooter>&amp;R&amp;"Book Antiqua,Bold"&amp;8 Page &amp;P of &amp;N</oddFooter>
      </headerFooter>
    </customSheetView>
    <customSheetView guid="{237D8718-39ED-4FFE-B3B2-D1192F8D2E87}" showGridLines="0">
      <pageMargins left="0.75" right="0.63" top="0.57999999999999996" bottom="0.6" header="0.34" footer="0.35"/>
      <pageSetup scale="95" orientation="portrait" r:id="rId7"/>
      <headerFooter alignWithMargins="0">
        <oddFooter>&amp;R&amp;"Book Antiqua,Bold"&amp;8 Page &amp;P of &amp;N</oddFooter>
      </headerFooter>
    </customSheetView>
    <customSheetView guid="{6A6F11F6-4979-4331-B451-38654332CB39}" showGridLines="0" topLeftCell="A7">
      <selection activeCell="G20" sqref="G20"/>
      <pageMargins left="0.75" right="0.63" top="0.57999999999999996" bottom="0.6" header="0.34" footer="0.35"/>
      <pageSetup scale="95" orientation="portrait" r:id="rId8"/>
      <headerFooter alignWithMargins="0">
        <oddFooter>&amp;R&amp;"Book Antiqua,Bold"&amp;8 Page &amp;P of &amp;N</oddFooter>
      </headerFooter>
    </customSheetView>
    <customSheetView guid="{C75B92C6-DDA6-4B48-9868-112DE431C284}" showPageBreaks="1" showGridLines="0" printArea="1" topLeftCell="A10">
      <selection activeCell="G20" sqref="G20"/>
      <pageMargins left="0.75" right="0.63" top="0.57999999999999996" bottom="0.6" header="0.34" footer="0.35"/>
      <pageSetup scale="95" orientation="portrait" r:id="rId9"/>
      <headerFooter alignWithMargins="0">
        <oddFooter>&amp;R&amp;"Book Antiqua,Bold"&amp;8 Page &amp;P of &amp;N</oddFooter>
      </headerFooter>
    </customSheetView>
    <customSheetView guid="{827228A5-964E-465A-A946-EF2238A19E11}" showGridLines="0" showRuler="0" topLeftCell="A10">
      <selection activeCell="E8" sqref="E8:E12"/>
      <pageMargins left="0.75" right="0.63" top="0.57999999999999996" bottom="0.6" header="0.34" footer="0.35"/>
      <pageSetup scale="95" orientation="portrait" r:id="rId10"/>
      <headerFooter alignWithMargins="0">
        <oddFooter>&amp;R&amp;"Book Antiqua,Bold"&amp;8 Page &amp;P of &amp;N</oddFooter>
      </headerFooter>
    </customSheetView>
  </customSheetViews>
  <mergeCells count="9">
    <mergeCell ref="A3:E3"/>
    <mergeCell ref="A5:E5"/>
    <mergeCell ref="A16:E16"/>
    <mergeCell ref="B9:D9"/>
    <mergeCell ref="B10:D10"/>
    <mergeCell ref="B11:D11"/>
    <mergeCell ref="B12:D12"/>
    <mergeCell ref="A8:D8"/>
    <mergeCell ref="E8:E13"/>
  </mergeCells>
  <phoneticPr fontId="6" type="noConversion"/>
  <pageMargins left="0.75" right="0.63" top="0.57999999999999996" bottom="0.6" header="0.34" footer="0.35"/>
  <pageSetup scale="87" fitToHeight="0" orientation="portrait" r:id="rId11"/>
  <headerFooter alignWithMargins="0">
    <oddFooter>&amp;R&amp;"Book Antiqua,Bold"&amp;8 Page &amp;P of &amp;N</oddFooter>
  </headerFooter>
  <drawing r:id="rId1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4">
    <tabColor rgb="FFFFFF00"/>
  </sheetPr>
  <dimension ref="A1:I39"/>
  <sheetViews>
    <sheetView showGridLines="0" topLeftCell="A13" zoomScaleNormal="100" zoomScaleSheetLayoutView="100" workbookViewId="0">
      <selection activeCell="E20" sqref="E20"/>
    </sheetView>
  </sheetViews>
  <sheetFormatPr defaultRowHeight="16.5"/>
  <cols>
    <col min="1" max="1" width="12.140625" style="32" customWidth="1"/>
    <col min="2" max="2" width="20.5703125" style="32" customWidth="1"/>
    <col min="3" max="3" width="11.42578125" style="32" customWidth="1"/>
    <col min="4" max="4" width="23" style="32" customWidth="1"/>
    <col min="5" max="5" width="39.28515625" style="32" customWidth="1"/>
    <col min="6" max="8" width="9.140625" style="27"/>
    <col min="9" max="16384" width="9.140625" style="28"/>
  </cols>
  <sheetData>
    <row r="1" spans="1:9">
      <c r="A1" s="24" t="str">
        <f>'Attach 3(JV)'!A1</f>
        <v>Specification No. :NRTCC/C&amp;M/19-20/OUTSOURCED SERVICES NR/1119</v>
      </c>
      <c r="B1" s="25"/>
      <c r="C1" s="25"/>
      <c r="D1" s="25"/>
      <c r="E1" s="26" t="str">
        <f>"Attachment-14 " &amp; 'Attach 3(JV)'!AT1</f>
        <v>Attachment-14 0</v>
      </c>
    </row>
    <row r="3" spans="1:9" ht="48" customHeight="1">
      <c r="A3" s="699" t="str">
        <f>'Attach 3(JV)'!A3</f>
        <v>OUTSOURCING OF SERVICES FOR OPERATION &amp; L1 MAINTENANCE SUPPORT OF TELECOM NODES IN NR</v>
      </c>
      <c r="B3" s="699"/>
      <c r="C3" s="699"/>
      <c r="D3" s="699"/>
      <c r="E3" s="699"/>
      <c r="F3" s="29"/>
      <c r="G3" s="30"/>
      <c r="H3" s="29"/>
    </row>
    <row r="4" spans="1:9" ht="20.100000000000001" customHeight="1">
      <c r="A4" s="31"/>
      <c r="H4" s="33"/>
      <c r="I4" s="12"/>
    </row>
    <row r="5" spans="1:9" ht="20.100000000000001" customHeight="1">
      <c r="A5" s="700" t="s">
        <v>15</v>
      </c>
      <c r="B5" s="700"/>
      <c r="C5" s="700"/>
      <c r="D5" s="700"/>
      <c r="E5" s="700"/>
      <c r="F5" s="34"/>
      <c r="H5" s="33"/>
      <c r="I5" s="12"/>
    </row>
    <row r="6" spans="1:9" ht="20.100000000000001" customHeight="1">
      <c r="A6" s="35"/>
      <c r="H6" s="33"/>
      <c r="I6" s="12"/>
    </row>
    <row r="7" spans="1:9" ht="20.100000000000001" customHeight="1">
      <c r="A7" s="36" t="str">
        <f>'Attach 3(JV)'!A7</f>
        <v>Bidder’s Name and Address (Bidder ) :</v>
      </c>
      <c r="E7" s="16" t="str">
        <f>'Attach 3(JV)'!E7</f>
        <v>To:</v>
      </c>
      <c r="H7" s="33"/>
      <c r="I7" s="12"/>
    </row>
    <row r="8" spans="1:9" ht="36" customHeight="1">
      <c r="A8" s="698" t="str">
        <f>'Attach 3(JV)'!A8</f>
        <v/>
      </c>
      <c r="B8" s="698"/>
      <c r="C8" s="698"/>
      <c r="D8" s="698"/>
      <c r="E8" s="41" t="s">
        <v>32</v>
      </c>
      <c r="H8" s="33"/>
      <c r="I8" s="12"/>
    </row>
    <row r="9" spans="1:9">
      <c r="A9" s="14" t="s">
        <v>380</v>
      </c>
      <c r="B9" s="888" t="str">
        <f>'Attach 3(JV)'!B9</f>
        <v/>
      </c>
      <c r="C9" s="888"/>
      <c r="D9" s="888"/>
      <c r="E9" s="41" t="s">
        <v>383</v>
      </c>
      <c r="H9" s="33"/>
      <c r="I9" s="12"/>
    </row>
    <row r="10" spans="1:9">
      <c r="A10" s="14" t="s">
        <v>382</v>
      </c>
      <c r="B10" s="888" t="str">
        <f>'Attach 3(JV)'!B10</f>
        <v/>
      </c>
      <c r="C10" s="888"/>
      <c r="D10" s="888"/>
      <c r="E10" s="41" t="s">
        <v>33</v>
      </c>
      <c r="H10" s="33"/>
      <c r="I10" s="12"/>
    </row>
    <row r="11" spans="1:9">
      <c r="B11" s="888" t="str">
        <f>'Attach 3(JV)'!B11</f>
        <v/>
      </c>
      <c r="C11" s="888"/>
      <c r="D11" s="888"/>
      <c r="E11" s="41" t="s">
        <v>34</v>
      </c>
    </row>
    <row r="12" spans="1:9">
      <c r="A12" s="35"/>
      <c r="B12" s="888" t="str">
        <f>'Attach 3(JV)'!B12</f>
        <v/>
      </c>
      <c r="C12" s="888"/>
      <c r="D12" s="888"/>
      <c r="E12" s="41" t="s">
        <v>35</v>
      </c>
    </row>
    <row r="13" spans="1:9" ht="54" customHeight="1">
      <c r="A13" s="313"/>
      <c r="B13" s="314"/>
      <c r="C13" s="314"/>
      <c r="D13" s="314"/>
      <c r="E13" s="315"/>
    </row>
    <row r="14" spans="1:9" ht="20.100000000000001" hidden="1" customHeight="1">
      <c r="A14" s="117" t="s">
        <v>374</v>
      </c>
      <c r="B14" s="117"/>
      <c r="C14" s="117"/>
      <c r="D14" s="117"/>
      <c r="E14" s="117"/>
    </row>
    <row r="15" spans="1:9" ht="20.100000000000001" hidden="1" customHeight="1">
      <c r="A15" s="313"/>
      <c r="B15" s="117"/>
      <c r="C15" s="117"/>
      <c r="D15" s="117"/>
      <c r="E15" s="117"/>
    </row>
    <row r="16" spans="1:9" ht="45" hidden="1" customHeight="1">
      <c r="A16" s="990" t="s">
        <v>16</v>
      </c>
      <c r="B16" s="990"/>
      <c r="C16" s="990"/>
      <c r="D16" s="990"/>
      <c r="E16" s="990"/>
      <c r="F16" s="37"/>
      <c r="G16" s="37"/>
      <c r="H16" s="37"/>
    </row>
    <row r="17" spans="1:5" ht="20.100000000000001" customHeight="1">
      <c r="A17" s="313"/>
      <c r="B17" s="117"/>
      <c r="C17" s="117"/>
      <c r="D17" s="117" t="s">
        <v>372</v>
      </c>
      <c r="E17" s="117"/>
    </row>
    <row r="18" spans="1:5" ht="20.100000000000001" customHeight="1">
      <c r="A18" s="38"/>
    </row>
    <row r="19" spans="1:5" ht="20.100000000000001" customHeight="1"/>
    <row r="20" spans="1:5" ht="20.100000000000001" customHeight="1">
      <c r="A20" s="38"/>
    </row>
    <row r="21" spans="1:5" ht="20.100000000000001" customHeight="1">
      <c r="A21" s="38"/>
    </row>
    <row r="22" spans="1:5" ht="20.100000000000001" customHeight="1"/>
    <row r="23" spans="1:5" ht="33" customHeight="1">
      <c r="D23" s="40"/>
    </row>
    <row r="24" spans="1:5" ht="33" customHeight="1">
      <c r="A24" s="39" t="s">
        <v>48</v>
      </c>
      <c r="B24" s="60" t="str">
        <f>'Attach 3(JV)'!B24</f>
        <v/>
      </c>
      <c r="C24" s="43"/>
      <c r="D24" s="40" t="s">
        <v>46</v>
      </c>
      <c r="E24" s="42" t="str">
        <f>'Attach 3(JV)'!E24</f>
        <v/>
      </c>
    </row>
    <row r="25" spans="1:5" ht="33" customHeight="1">
      <c r="A25" s="39" t="s">
        <v>49</v>
      </c>
      <c r="B25" s="42" t="str">
        <f>'Attach 3(JV)'!B25</f>
        <v/>
      </c>
      <c r="C25" s="43"/>
      <c r="D25" s="40" t="s">
        <v>47</v>
      </c>
      <c r="E25" s="42" t="str">
        <f>'Attach 3(JV)'!E25</f>
        <v/>
      </c>
    </row>
    <row r="26" spans="1:5" ht="33" customHeight="1">
      <c r="D26" s="40"/>
    </row>
    <row r="27" spans="1:5" ht="20.100000000000001" customHeight="1"/>
    <row r="28" spans="1:5" ht="20.100000000000001" customHeight="1">
      <c r="A28" s="41"/>
    </row>
    <row r="29" spans="1:5" ht="20.100000000000001" customHeight="1"/>
    <row r="30" spans="1:5" ht="20.100000000000001" customHeight="1"/>
    <row r="31" spans="1:5" ht="20.100000000000001" customHeight="1">
      <c r="A31" s="41"/>
    </row>
    <row r="32" spans="1:5" ht="20.100000000000001" customHeight="1"/>
    <row r="33" spans="1:1" ht="20.100000000000001" customHeight="1">
      <c r="A33" s="41"/>
    </row>
    <row r="34" spans="1:1" ht="20.100000000000001" customHeight="1"/>
    <row r="35" spans="1:1" ht="20.100000000000001" customHeight="1">
      <c r="A35" s="41"/>
    </row>
    <row r="36" spans="1:1" ht="20.100000000000001" customHeight="1"/>
    <row r="37" spans="1:1" ht="20.100000000000001" customHeight="1"/>
    <row r="38" spans="1:1" ht="20.100000000000001" customHeight="1"/>
    <row r="39" spans="1:1" ht="20.100000000000001" customHeight="1"/>
  </sheetData>
  <sheetProtection formatColumns="0" formatRows="0" selectLockedCells="1"/>
  <customSheetViews>
    <customSheetView guid="{F68380CD-DF58-4BFA-A4C7-4B5C98AD7B16}" showGridLines="0">
      <selection activeCell="A3" sqref="A3:E3"/>
      <pageMargins left="0.75" right="0.63" top="0.57999999999999996" bottom="0.6" header="0.34" footer="0.35"/>
      <pageSetup scale="95" orientation="portrait" r:id="rId1"/>
      <headerFooter alignWithMargins="0">
        <oddFooter>&amp;R&amp;"Book Antiqua,Bold"&amp;8 Page &amp;P of &amp;N</oddFooter>
      </headerFooter>
    </customSheetView>
    <customSheetView guid="{2FDEDC7A-220A-4BDB-8FCD-0C556B60E1DF}" showGridLines="0">
      <selection activeCell="A3" sqref="A3:E3"/>
      <pageMargins left="0.75" right="0.63" top="0.57999999999999996" bottom="0.6" header="0.34" footer="0.35"/>
      <pageSetup scale="95" orientation="portrait" r:id="rId2"/>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75" right="0.63" top="0.57999999999999996" bottom="0.6" header="0.34" footer="0.35"/>
      <pageSetup scale="95" orientation="portrait" r:id="rId3"/>
      <headerFooter alignWithMargins="0">
        <oddFooter>&amp;R&amp;"Book Antiqua,Bold"&amp;8 Page &amp;P of &amp;N</oddFooter>
      </headerFooter>
    </customSheetView>
    <customSheetView guid="{237D8718-39ED-4FFE-B3B2-D1192F8D2E87}" showGridLines="0">
      <selection activeCell="A3" sqref="A3:E3"/>
      <pageMargins left="0.75" right="0.63" top="0.57999999999999996" bottom="0.6" header="0.34" footer="0.35"/>
      <pageSetup scale="95" orientation="portrait" r:id="rId4"/>
      <headerFooter alignWithMargins="0">
        <oddFooter>&amp;R&amp;"Book Antiqua,Bold"&amp;8 Page &amp;P of &amp;N</oddFooter>
      </headerFooter>
    </customSheetView>
    <customSheetView guid="{6A6F11F6-4979-4331-B451-38654332CB39}" showGridLines="0" topLeftCell="A7">
      <selection activeCell="G20" sqref="G20"/>
      <pageMargins left="0.75" right="0.63" top="0.57999999999999996" bottom="0.6" header="0.34" footer="0.35"/>
      <pageSetup scale="95" orientation="portrait" r:id="rId5"/>
      <headerFooter alignWithMargins="0">
        <oddFooter>&amp;R&amp;"Book Antiqua,Bold"&amp;8 Page &amp;P of &amp;N</oddFooter>
      </headerFooter>
    </customSheetView>
    <customSheetView guid="{C75B92C6-DDA6-4B48-9868-112DE431C284}" showPageBreaks="1" showGridLines="0" printArea="1">
      <selection activeCell="G20" sqref="G20"/>
      <pageMargins left="0.75" right="0.63" top="0.57999999999999996" bottom="0.6" header="0.34" footer="0.35"/>
      <pageSetup scale="95" orientation="portrait" r:id="rId6"/>
      <headerFooter alignWithMargins="0">
        <oddFooter>&amp;R&amp;"Book Antiqua,Bold"&amp;8 Page &amp;P of &amp;N</oddFooter>
      </headerFooter>
    </customSheetView>
    <customSheetView guid="{827228A5-964E-465A-A946-EF2238A19E11}" showGridLines="0" hiddenRows="1" showRuler="0" topLeftCell="A13">
      <selection activeCell="A13" sqref="A13:E17"/>
      <pageMargins left="0.75" right="0.63" top="0.57999999999999996" bottom="0.6" header="0.34" footer="0.35"/>
      <pageSetup scale="95" orientation="portrait" r:id="rId7"/>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69" type="noConversion"/>
  <pageMargins left="0.75" right="0.63" top="0.57999999999999996" bottom="0.6" header="0.34" footer="0.35"/>
  <pageSetup scale="95" orientation="portrait" r:id="rId8"/>
  <headerFooter alignWithMargins="0">
    <oddFooter>&amp;R&amp;"Book Antiqua,Bold"&amp;8 Page &amp;P of &amp;N</oddFooter>
  </headerFooter>
  <drawing r:id="rId9"/>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5">
    <tabColor indexed="14"/>
  </sheetPr>
  <dimension ref="A1:I177"/>
  <sheetViews>
    <sheetView view="pageBreakPreview" topLeftCell="A149" zoomScaleNormal="100" zoomScaleSheetLayoutView="100" workbookViewId="0">
      <selection activeCell="D157" sqref="D157"/>
    </sheetView>
  </sheetViews>
  <sheetFormatPr defaultRowHeight="13.5"/>
  <cols>
    <col min="1" max="1" width="10" style="304" customWidth="1"/>
    <col min="2" max="2" width="0.7109375" style="304" customWidth="1"/>
    <col min="3" max="3" width="109.42578125" style="304" customWidth="1"/>
    <col min="4" max="4" width="1.7109375" style="304" customWidth="1"/>
    <col min="5" max="16384" width="9.140625" style="304"/>
  </cols>
  <sheetData>
    <row r="1" spans="1:4" ht="27.75" customHeight="1">
      <c r="A1" s="36" t="str">
        <f>Cover!B3</f>
        <v>Specification No.WR1/NT/W-UFOC/DOM/ZA3/23/09365</v>
      </c>
      <c r="D1" s="468" t="s">
        <v>451</v>
      </c>
    </row>
    <row r="2" spans="1:4" ht="44.25" customHeight="1">
      <c r="A2" s="815" t="str">
        <f>Cover!B2</f>
        <v>Annual Maintenance Contract of Underground /Overhead OFC links of Ahmedabad Intracity, Ahmedabad - Gandhinagar- Dehgam Route &amp; Ahmedabad - Vadodara Expressway from repeater MS42.4 to MS0.0 and LMC for providing the last mile Connectivities to various cities of Gujarat i.e. Ahmedabad, Gandhinagar, Nadiad, Rajkot, Mahesana, Banaskantha, Jamnagar, Patan, Kutch, Bhavnagar, Amreli, Dev Dwarka &amp; Sabarkantha and all cities not covered under PKG-B1 for the period of the Three Years under PKG-B2 under WRTCC</v>
      </c>
      <c r="B2" s="991"/>
      <c r="C2" s="991"/>
      <c r="D2" s="991"/>
    </row>
    <row r="3" spans="1:4" s="497" customFormat="1" ht="27.75" customHeight="1">
      <c r="A3" s="36"/>
      <c r="C3" s="499" t="s">
        <v>705</v>
      </c>
      <c r="D3" s="499"/>
    </row>
    <row r="4" spans="1:4" s="497" customFormat="1" ht="27.75" customHeight="1">
      <c r="A4" s="31">
        <v>1</v>
      </c>
      <c r="C4" s="498" t="s">
        <v>706</v>
      </c>
      <c r="D4" s="499"/>
    </row>
    <row r="5" spans="1:4" s="497" customFormat="1" ht="44.25" customHeight="1">
      <c r="A5" s="31">
        <v>2</v>
      </c>
      <c r="C5" s="498" t="s">
        <v>707</v>
      </c>
      <c r="D5" s="499"/>
    </row>
    <row r="6" spans="1:4" s="497" customFormat="1" ht="40.5" customHeight="1">
      <c r="A6" s="31">
        <v>3</v>
      </c>
      <c r="C6" s="498" t="s">
        <v>708</v>
      </c>
      <c r="D6" s="499"/>
    </row>
    <row r="7" spans="1:4" s="497" customFormat="1" ht="42.75" customHeight="1">
      <c r="A7" s="31">
        <v>4</v>
      </c>
      <c r="C7" s="498" t="s">
        <v>671</v>
      </c>
      <c r="D7" s="499"/>
    </row>
    <row r="8" spans="1:4" s="497" customFormat="1" ht="27.75" customHeight="1">
      <c r="A8" s="31">
        <v>5</v>
      </c>
      <c r="C8" s="497" t="s">
        <v>709</v>
      </c>
      <c r="D8" s="499"/>
    </row>
    <row r="9" spans="1:4" ht="44.25" customHeight="1">
      <c r="A9" s="222"/>
      <c r="B9" s="222"/>
      <c r="C9" s="222"/>
      <c r="D9" s="222"/>
    </row>
    <row r="10" spans="1:4" ht="23.25">
      <c r="A10" s="222"/>
      <c r="B10" s="222"/>
      <c r="C10" s="661"/>
      <c r="D10" s="222"/>
    </row>
    <row r="11" spans="1:4" ht="44.25" customHeight="1">
      <c r="A11" s="222"/>
      <c r="B11" s="222"/>
      <c r="C11" s="222"/>
      <c r="D11" s="222"/>
    </row>
    <row r="12" spans="1:4" ht="44.25" customHeight="1">
      <c r="A12" s="222"/>
      <c r="B12" s="222"/>
      <c r="C12" s="222"/>
      <c r="D12" s="222"/>
    </row>
    <row r="13" spans="1:4" ht="44.25" customHeight="1">
      <c r="A13" s="222"/>
      <c r="B13" s="222"/>
      <c r="C13" s="222"/>
      <c r="D13" s="222"/>
    </row>
    <row r="14" spans="1:4" ht="44.25" customHeight="1">
      <c r="A14" s="222"/>
      <c r="B14" s="222"/>
      <c r="C14" s="222"/>
      <c r="D14" s="222"/>
    </row>
    <row r="15" spans="1:4" ht="44.25" customHeight="1">
      <c r="A15" s="222"/>
      <c r="B15" s="222"/>
      <c r="C15" s="222"/>
      <c r="D15" s="222"/>
    </row>
    <row r="16" spans="1:4" ht="44.25" customHeight="1">
      <c r="A16" s="222"/>
      <c r="B16" s="222"/>
      <c r="C16" s="222"/>
      <c r="D16" s="222"/>
    </row>
    <row r="17" spans="1:7" ht="44.25" customHeight="1">
      <c r="A17" s="222"/>
      <c r="B17" s="222"/>
      <c r="C17" s="222"/>
      <c r="D17" s="222"/>
    </row>
    <row r="18" spans="1:7" ht="44.25" customHeight="1">
      <c r="A18" s="222"/>
      <c r="B18" s="222"/>
      <c r="C18" s="222"/>
      <c r="D18" s="222"/>
    </row>
    <row r="19" spans="1:7" ht="44.25" customHeight="1">
      <c r="A19" s="222"/>
      <c r="B19" s="222"/>
      <c r="C19" s="222"/>
      <c r="D19" s="222"/>
    </row>
    <row r="20" spans="1:7" ht="44.25" customHeight="1">
      <c r="A20" s="222"/>
      <c r="B20" s="222"/>
      <c r="C20" s="222"/>
      <c r="D20" s="222"/>
    </row>
    <row r="21" spans="1:7" ht="44.25" customHeight="1">
      <c r="A21" s="222"/>
      <c r="B21" s="222"/>
      <c r="C21" s="222"/>
      <c r="D21" s="222"/>
    </row>
    <row r="22" spans="1:7" ht="31.5" customHeight="1">
      <c r="A22" s="513"/>
      <c r="B22" s="513"/>
      <c r="C22" s="506"/>
      <c r="D22" s="514"/>
      <c r="E22"/>
      <c r="F22"/>
      <c r="G22"/>
    </row>
    <row r="23" spans="1:7" ht="15.75" customHeight="1">
      <c r="A23" s="513"/>
      <c r="B23" s="513"/>
      <c r="C23" s="2"/>
      <c r="D23" s="514"/>
      <c r="E23"/>
      <c r="F23"/>
      <c r="G23"/>
    </row>
    <row r="24" spans="1:7" ht="13.5" customHeight="1">
      <c r="A24" s="513"/>
      <c r="B24" s="513"/>
      <c r="C24" s="507" t="s">
        <v>22</v>
      </c>
      <c r="D24" s="514"/>
      <c r="E24"/>
      <c r="F24"/>
      <c r="G24"/>
    </row>
    <row r="25" spans="1:7" ht="13.5" customHeight="1">
      <c r="A25" s="513"/>
      <c r="B25" s="513"/>
      <c r="C25" s="506" t="s">
        <v>632</v>
      </c>
      <c r="D25" s="514"/>
      <c r="E25"/>
      <c r="F25"/>
      <c r="G25"/>
    </row>
    <row r="26" spans="1:7" ht="13.5" customHeight="1">
      <c r="A26" s="513"/>
      <c r="B26" s="513"/>
      <c r="C26" s="506"/>
      <c r="D26" s="514"/>
      <c r="E26"/>
      <c r="F26"/>
      <c r="G26"/>
    </row>
    <row r="27" spans="1:7" ht="13.5" customHeight="1">
      <c r="A27" s="513"/>
      <c r="B27" s="513"/>
      <c r="C27" s="507" t="s">
        <v>996</v>
      </c>
      <c r="D27" s="514"/>
      <c r="E27"/>
      <c r="F27"/>
      <c r="G27"/>
    </row>
    <row r="28" spans="1:7" ht="13.5" customHeight="1">
      <c r="A28" s="513"/>
      <c r="B28" s="513"/>
      <c r="C28" s="506" t="s">
        <v>633</v>
      </c>
      <c r="D28" s="514"/>
      <c r="E28"/>
      <c r="F28"/>
      <c r="G28"/>
    </row>
    <row r="29" spans="1:7" ht="13.5" customHeight="1">
      <c r="A29" s="513"/>
      <c r="B29" s="513"/>
      <c r="C29" s="506"/>
      <c r="D29" s="514"/>
      <c r="E29"/>
      <c r="F29"/>
      <c r="G29"/>
    </row>
    <row r="30" spans="1:7" ht="13.5" customHeight="1">
      <c r="A30" s="513"/>
      <c r="B30" s="513"/>
      <c r="C30" s="506" t="s">
        <v>995</v>
      </c>
      <c r="D30" s="514"/>
      <c r="E30"/>
      <c r="F30"/>
      <c r="G30"/>
    </row>
    <row r="31" spans="1:7" ht="13.5" customHeight="1">
      <c r="A31" s="513"/>
      <c r="B31" s="513"/>
      <c r="C31" s="506"/>
      <c r="D31" s="514"/>
      <c r="E31"/>
      <c r="F31"/>
      <c r="G31"/>
    </row>
    <row r="32" spans="1:7" ht="13.5" customHeight="1">
      <c r="A32" s="513"/>
      <c r="B32" s="513"/>
      <c r="C32" s="506" t="s">
        <v>634</v>
      </c>
      <c r="D32" s="514"/>
      <c r="E32"/>
      <c r="F32"/>
      <c r="G32"/>
    </row>
    <row r="33" spans="1:7" ht="13.5" customHeight="1">
      <c r="A33" s="513"/>
      <c r="B33" s="513"/>
      <c r="C33" s="502" t="s">
        <v>635</v>
      </c>
      <c r="D33" s="514"/>
      <c r="E33"/>
      <c r="F33"/>
      <c r="G33"/>
    </row>
    <row r="34" spans="1:7" ht="13.5" customHeight="1">
      <c r="A34" s="513"/>
      <c r="B34" s="513"/>
      <c r="C34" s="502" t="s">
        <v>905</v>
      </c>
      <c r="D34" s="514"/>
      <c r="E34"/>
      <c r="F34"/>
      <c r="G34"/>
    </row>
    <row r="35" spans="1:7" ht="13.5" customHeight="1">
      <c r="A35" s="513"/>
      <c r="B35" s="513"/>
      <c r="C35" s="502"/>
      <c r="D35" s="514"/>
      <c r="E35"/>
      <c r="F35"/>
      <c r="G35"/>
    </row>
    <row r="36" spans="1:7" ht="26.25" customHeight="1">
      <c r="A36" s="513"/>
      <c r="B36" s="513"/>
      <c r="C36" s="502" t="s">
        <v>675</v>
      </c>
      <c r="D36" s="514"/>
      <c r="E36"/>
      <c r="F36"/>
      <c r="G36"/>
    </row>
    <row r="37" spans="1:7" ht="24.75" customHeight="1">
      <c r="A37" s="513"/>
      <c r="B37" s="513"/>
      <c r="C37" s="502" t="str">
        <f>'Names of Bidder'!D9  &amp;  'Names of Bidder'!D10  &amp;  'Names of Bidder'!D11</f>
        <v/>
      </c>
      <c r="D37" s="514"/>
      <c r="E37"/>
      <c r="F37"/>
      <c r="G37"/>
    </row>
    <row r="38" spans="1:7" ht="13.5" customHeight="1">
      <c r="A38" s="513"/>
      <c r="B38" s="513"/>
      <c r="C38" s="506"/>
      <c r="D38" s="514"/>
      <c r="E38"/>
      <c r="F38"/>
      <c r="G38"/>
    </row>
    <row r="39" spans="1:7" ht="13.5" customHeight="1">
      <c r="A39" s="513"/>
      <c r="B39" s="513"/>
      <c r="C39" s="506" t="s">
        <v>636</v>
      </c>
      <c r="D39" s="514"/>
      <c r="E39"/>
      <c r="F39"/>
      <c r="G39"/>
    </row>
    <row r="40" spans="1:7" ht="13.5" customHeight="1">
      <c r="A40" s="513"/>
      <c r="B40" s="513"/>
      <c r="C40" s="506"/>
      <c r="D40" s="514"/>
      <c r="E40"/>
      <c r="F40"/>
      <c r="G40"/>
    </row>
    <row r="41" spans="1:7" ht="13.5" customHeight="1">
      <c r="A41" s="513"/>
      <c r="B41" s="513"/>
      <c r="C41" s="507" t="s">
        <v>637</v>
      </c>
      <c r="D41" s="514"/>
      <c r="E41"/>
      <c r="F41"/>
      <c r="G41"/>
    </row>
    <row r="42" spans="1:7" ht="16.5">
      <c r="A42" s="305"/>
      <c r="B42" s="305"/>
      <c r="C42" s="507"/>
      <c r="D42" s="514"/>
      <c r="E42"/>
      <c r="F42"/>
      <c r="G42"/>
    </row>
    <row r="43" spans="1:7" ht="16.5">
      <c r="A43" s="305"/>
      <c r="B43" s="305"/>
      <c r="C43" s="507" t="s">
        <v>638</v>
      </c>
      <c r="D43" s="514"/>
      <c r="E43"/>
      <c r="F43"/>
      <c r="G43"/>
    </row>
    <row r="44" spans="1:7" ht="15.75">
      <c r="A44" s="305"/>
      <c r="B44" s="305"/>
      <c r="C44" s="506"/>
      <c r="D44" s="514"/>
      <c r="E44"/>
      <c r="F44"/>
      <c r="G44"/>
    </row>
    <row r="45" spans="1:7" ht="35.450000000000003" customHeight="1">
      <c r="A45" s="305"/>
      <c r="B45" s="992" t="s">
        <v>997</v>
      </c>
      <c r="C45" s="992"/>
      <c r="D45" s="992"/>
      <c r="E45"/>
      <c r="F45"/>
      <c r="G45"/>
    </row>
    <row r="46" spans="1:7" ht="96" customHeight="1">
      <c r="A46" s="305"/>
      <c r="B46" s="528"/>
      <c r="C46" s="652" t="str">
        <f>A2</f>
        <v>Annual Maintenance Contract of Underground /Overhead OFC links of Ahmedabad Intracity, Ahmedabad - Gandhinagar- Dehgam Route &amp; Ahmedabad - Vadodara Expressway from repeater MS42.4 to MS0.0 and LMC for providing the last mile Connectivities to various cities of Gujarat i.e. Ahmedabad, Gandhinagar, Nadiad, Rajkot, Mahesana, Banaskantha, Jamnagar, Patan, Kutch, Bhavnagar, Amreli, Dev Dwarka &amp; Sabarkantha and all cities not covered under PKG-B1 for the period of the Three Years under PKG-B2 under WRTCC</v>
      </c>
      <c r="D46" s="528"/>
      <c r="E46"/>
      <c r="F46"/>
      <c r="G46"/>
    </row>
    <row r="47" spans="1:7" ht="16.5">
      <c r="A47" s="305"/>
      <c r="B47" s="528"/>
      <c r="C47" s="653" t="str">
        <f>A1</f>
        <v>Specification No.WR1/NT/W-UFOC/DOM/ZA3/23/09365</v>
      </c>
      <c r="D47" s="528"/>
      <c r="E47"/>
      <c r="F47"/>
      <c r="G47"/>
    </row>
    <row r="48" spans="1:7" ht="46.15" customHeight="1">
      <c r="A48" s="305"/>
      <c r="B48" s="543"/>
      <c r="C48" s="542" t="s">
        <v>998</v>
      </c>
      <c r="D48" s="544"/>
      <c r="E48"/>
      <c r="F48"/>
      <c r="G48"/>
    </row>
    <row r="49" spans="1:7" ht="38.25" customHeight="1">
      <c r="A49" s="305"/>
      <c r="B49" s="993" t="s">
        <v>999</v>
      </c>
      <c r="C49" s="993"/>
      <c r="D49" s="993"/>
      <c r="E49"/>
      <c r="F49"/>
      <c r="G49"/>
    </row>
    <row r="50" spans="1:7" ht="15.75">
      <c r="A50" s="305"/>
      <c r="B50" s="305"/>
      <c r="C50" s="508"/>
      <c r="D50" s="514"/>
      <c r="E50"/>
      <c r="F50"/>
      <c r="G50"/>
    </row>
    <row r="51" spans="1:7" ht="13.5" customHeight="1">
      <c r="A51" s="305"/>
      <c r="B51" s="994" t="s">
        <v>639</v>
      </c>
      <c r="C51" s="994"/>
      <c r="D51" s="514"/>
      <c r="E51"/>
      <c r="F51"/>
      <c r="G51"/>
    </row>
    <row r="52" spans="1:7" ht="15.75">
      <c r="A52" s="305"/>
      <c r="B52" s="305"/>
      <c r="C52" s="508"/>
      <c r="D52" s="514"/>
      <c r="E52"/>
      <c r="F52"/>
      <c r="G52"/>
    </row>
    <row r="53" spans="1:7" ht="16.5">
      <c r="A53" s="305"/>
      <c r="B53" s="305"/>
      <c r="C53" s="509" t="s">
        <v>1000</v>
      </c>
      <c r="D53" s="514"/>
      <c r="E53"/>
      <c r="F53"/>
      <c r="G53"/>
    </row>
    <row r="54" spans="1:7" ht="15.75">
      <c r="A54" s="305"/>
      <c r="B54" s="305"/>
      <c r="C54" s="508"/>
      <c r="D54" s="514"/>
      <c r="E54"/>
      <c r="F54"/>
      <c r="G54"/>
    </row>
    <row r="55" spans="1:7" ht="31.5">
      <c r="A55" s="305"/>
      <c r="B55" s="515">
        <v>1</v>
      </c>
      <c r="C55" s="508" t="s">
        <v>1001</v>
      </c>
      <c r="D55" s="305"/>
      <c r="E55"/>
      <c r="F55"/>
      <c r="G55"/>
    </row>
    <row r="56" spans="1:7" ht="15.75">
      <c r="A56" s="305"/>
      <c r="B56" s="305"/>
      <c r="C56" s="508"/>
      <c r="D56" s="514"/>
      <c r="E56"/>
      <c r="F56"/>
      <c r="G56"/>
    </row>
    <row r="57" spans="1:7" ht="47.25">
      <c r="A57" s="305"/>
      <c r="B57" s="305"/>
      <c r="C57" s="508" t="s">
        <v>1002</v>
      </c>
      <c r="D57" s="514"/>
      <c r="E57"/>
      <c r="F57"/>
      <c r="G57"/>
    </row>
    <row r="58" spans="1:7" ht="15.75">
      <c r="A58" s="305"/>
      <c r="B58" s="305"/>
      <c r="C58" s="508"/>
      <c r="D58" s="514"/>
      <c r="E58"/>
      <c r="F58"/>
      <c r="G58"/>
    </row>
    <row r="59" spans="1:7" ht="72" customHeight="1">
      <c r="A59" s="305"/>
      <c r="B59" s="305"/>
      <c r="C59" s="508" t="s">
        <v>1003</v>
      </c>
      <c r="D59" s="514"/>
      <c r="E59"/>
      <c r="F59"/>
      <c r="G59"/>
    </row>
    <row r="60" spans="1:7" ht="15.75">
      <c r="A60" s="305"/>
      <c r="B60" s="305"/>
      <c r="C60" s="510"/>
      <c r="D60" s="514"/>
      <c r="E60"/>
      <c r="F60"/>
      <c r="G60"/>
    </row>
    <row r="61" spans="1:7" ht="31.5">
      <c r="A61" s="305"/>
      <c r="B61" s="305"/>
      <c r="C61" s="508" t="s">
        <v>1004</v>
      </c>
      <c r="D61" s="514"/>
      <c r="E61"/>
      <c r="F61"/>
      <c r="G61"/>
    </row>
    <row r="62" spans="1:7" ht="15.75">
      <c r="A62" s="305"/>
      <c r="B62" s="305"/>
      <c r="C62" s="508"/>
      <c r="D62" s="514"/>
      <c r="E62"/>
      <c r="F62"/>
      <c r="G62"/>
    </row>
    <row r="63" spans="1:7" ht="63">
      <c r="A63" s="305"/>
      <c r="B63" s="305"/>
      <c r="C63" s="508" t="s">
        <v>1005</v>
      </c>
      <c r="D63" s="514"/>
      <c r="E63"/>
      <c r="F63"/>
      <c r="G63"/>
    </row>
    <row r="64" spans="1:7" ht="15.75">
      <c r="A64" s="305"/>
      <c r="B64" s="305"/>
      <c r="C64" s="508"/>
      <c r="D64" s="514"/>
      <c r="E64"/>
      <c r="F64"/>
      <c r="G64"/>
    </row>
    <row r="65" spans="1:7" ht="16.5">
      <c r="A65" s="305"/>
      <c r="B65" s="305"/>
      <c r="C65" s="509" t="s">
        <v>640</v>
      </c>
      <c r="D65" s="514"/>
      <c r="E65"/>
      <c r="F65"/>
      <c r="G65"/>
    </row>
    <row r="66" spans="1:7" ht="15.75">
      <c r="A66" s="305"/>
      <c r="B66" s="305"/>
      <c r="C66" s="508"/>
      <c r="D66" s="514"/>
      <c r="E66"/>
      <c r="F66"/>
      <c r="G66"/>
    </row>
    <row r="67" spans="1:7" ht="47.25">
      <c r="A67" s="305"/>
      <c r="B67" s="305"/>
      <c r="C67" s="508" t="s">
        <v>711</v>
      </c>
      <c r="D67" s="514"/>
      <c r="E67"/>
      <c r="F67"/>
      <c r="G67"/>
    </row>
    <row r="68" spans="1:7" ht="15.75">
      <c r="A68" s="305"/>
      <c r="B68" s="305"/>
      <c r="C68" s="508"/>
      <c r="D68" s="514"/>
      <c r="E68"/>
      <c r="F68"/>
      <c r="G68"/>
    </row>
    <row r="69" spans="1:7" ht="78.75">
      <c r="A69" s="305"/>
      <c r="B69" s="305"/>
      <c r="C69" s="508" t="s">
        <v>1006</v>
      </c>
      <c r="D69" s="514"/>
      <c r="E69"/>
      <c r="F69"/>
      <c r="G69"/>
    </row>
    <row r="70" spans="1:7" ht="15.75">
      <c r="A70" s="305"/>
      <c r="B70" s="305"/>
      <c r="C70" s="508"/>
      <c r="D70" s="514"/>
      <c r="E70"/>
      <c r="F70"/>
      <c r="G70"/>
    </row>
    <row r="71" spans="1:7" ht="63">
      <c r="A71" s="305"/>
      <c r="B71" s="305"/>
      <c r="C71" s="508" t="s">
        <v>712</v>
      </c>
      <c r="D71" s="514"/>
      <c r="E71"/>
      <c r="F71"/>
      <c r="G71"/>
    </row>
    <row r="72" spans="1:7" ht="15.75">
      <c r="A72" s="305"/>
      <c r="B72" s="305"/>
      <c r="C72" s="508"/>
      <c r="D72" s="514"/>
      <c r="E72"/>
      <c r="F72"/>
      <c r="G72"/>
    </row>
    <row r="73" spans="1:7" ht="78.75">
      <c r="A73" s="305"/>
      <c r="B73" s="305"/>
      <c r="C73" s="508" t="s">
        <v>1007</v>
      </c>
      <c r="D73" s="514"/>
      <c r="E73"/>
      <c r="F73"/>
      <c r="G73"/>
    </row>
    <row r="74" spans="1:7" ht="15.75">
      <c r="A74" s="305"/>
      <c r="B74" s="305"/>
      <c r="C74" s="508"/>
      <c r="D74" s="514"/>
      <c r="E74"/>
      <c r="F74"/>
      <c r="G74"/>
    </row>
    <row r="75" spans="1:7" ht="63">
      <c r="A75" s="305"/>
      <c r="B75" s="305"/>
      <c r="C75" s="508" t="s">
        <v>713</v>
      </c>
      <c r="D75" s="514"/>
      <c r="E75"/>
      <c r="F75"/>
      <c r="G75"/>
    </row>
    <row r="76" spans="1:7" ht="15.75">
      <c r="A76" s="305"/>
      <c r="B76" s="305"/>
      <c r="C76" s="511"/>
      <c r="D76" s="514"/>
      <c r="E76"/>
      <c r="F76"/>
      <c r="G76"/>
    </row>
    <row r="77" spans="1:7" ht="47.25">
      <c r="A77" s="305"/>
      <c r="B77" s="305"/>
      <c r="C77" s="508" t="s">
        <v>714</v>
      </c>
      <c r="D77" s="514"/>
      <c r="E77"/>
      <c r="F77"/>
      <c r="G77"/>
    </row>
    <row r="78" spans="1:7" ht="15.75">
      <c r="A78" s="305"/>
      <c r="B78" s="305"/>
      <c r="C78" s="508"/>
      <c r="D78" s="514"/>
      <c r="E78"/>
      <c r="F78"/>
      <c r="G78"/>
    </row>
    <row r="79" spans="1:7" ht="47.25">
      <c r="A79" s="305"/>
      <c r="B79" s="305"/>
      <c r="C79" s="508" t="s">
        <v>1008</v>
      </c>
      <c r="D79" s="514"/>
      <c r="E79"/>
      <c r="F79"/>
      <c r="G79"/>
    </row>
    <row r="80" spans="1:7" ht="15.75">
      <c r="A80" s="305"/>
      <c r="B80" s="305"/>
      <c r="C80" s="508"/>
      <c r="D80" s="514"/>
      <c r="E80"/>
      <c r="F80"/>
      <c r="G80"/>
    </row>
    <row r="81" spans="1:7" ht="31.5">
      <c r="A81" s="305"/>
      <c r="B81" s="305"/>
      <c r="C81" s="508" t="s">
        <v>715</v>
      </c>
      <c r="D81" s="514"/>
      <c r="E81"/>
      <c r="F81"/>
      <c r="G81"/>
    </row>
    <row r="82" spans="1:7" ht="15.75">
      <c r="A82" s="305"/>
      <c r="B82" s="305"/>
      <c r="C82" s="508"/>
      <c r="D82" s="514"/>
      <c r="E82"/>
      <c r="F82"/>
      <c r="G82"/>
    </row>
    <row r="83" spans="1:7" ht="16.5">
      <c r="A83" s="305"/>
      <c r="B83" s="305"/>
      <c r="C83" s="509" t="s">
        <v>641</v>
      </c>
      <c r="D83" s="514"/>
      <c r="E83"/>
      <c r="F83"/>
      <c r="G83"/>
    </row>
    <row r="84" spans="1:7" ht="15.75">
      <c r="A84" s="305"/>
      <c r="B84" s="305"/>
      <c r="C84" s="508"/>
      <c r="D84" s="514"/>
      <c r="E84"/>
      <c r="F84"/>
      <c r="G84"/>
    </row>
    <row r="85" spans="1:7" ht="63">
      <c r="A85" s="305"/>
      <c r="B85" s="305"/>
      <c r="C85" s="508" t="s">
        <v>1009</v>
      </c>
      <c r="D85" s="514"/>
      <c r="E85"/>
      <c r="F85"/>
      <c r="G85"/>
    </row>
    <row r="86" spans="1:7" ht="15.75">
      <c r="A86" s="305"/>
      <c r="B86" s="305"/>
      <c r="C86" s="508"/>
      <c r="D86" s="514"/>
      <c r="E86"/>
      <c r="F86"/>
      <c r="G86"/>
    </row>
    <row r="87" spans="1:7" ht="110.25">
      <c r="A87" s="305"/>
      <c r="B87" s="305"/>
      <c r="C87" s="508" t="s">
        <v>716</v>
      </c>
      <c r="D87" s="514"/>
      <c r="E87"/>
      <c r="F87"/>
      <c r="G87"/>
    </row>
    <row r="88" spans="1:7" ht="15.75">
      <c r="A88" s="305"/>
      <c r="B88" s="305"/>
      <c r="C88" s="508"/>
      <c r="D88" s="514"/>
      <c r="E88"/>
      <c r="F88"/>
      <c r="G88"/>
    </row>
    <row r="89" spans="1:7" ht="47.25">
      <c r="A89" s="305"/>
      <c r="B89" s="305"/>
      <c r="C89" s="508" t="s">
        <v>1010</v>
      </c>
      <c r="D89" s="514"/>
      <c r="E89"/>
      <c r="F89"/>
      <c r="G89"/>
    </row>
    <row r="90" spans="1:7" ht="15.75">
      <c r="A90" s="305"/>
      <c r="B90" s="305"/>
      <c r="C90" s="508"/>
      <c r="D90" s="514"/>
      <c r="E90"/>
      <c r="F90"/>
      <c r="G90"/>
    </row>
    <row r="91" spans="1:7" ht="16.5">
      <c r="A91" s="305"/>
      <c r="B91" s="305"/>
      <c r="C91" s="509" t="s">
        <v>642</v>
      </c>
      <c r="D91" s="514"/>
      <c r="E91"/>
      <c r="F91"/>
      <c r="G91"/>
    </row>
    <row r="92" spans="1:7" ht="15.75">
      <c r="A92" s="305"/>
      <c r="B92" s="305"/>
      <c r="C92" s="508"/>
      <c r="D92" s="514"/>
      <c r="E92"/>
      <c r="F92"/>
      <c r="G92"/>
    </row>
    <row r="93" spans="1:7" ht="31.5">
      <c r="A93" s="305"/>
      <c r="B93" s="305"/>
      <c r="C93" s="508" t="s">
        <v>1011</v>
      </c>
      <c r="D93" s="514"/>
      <c r="E93"/>
      <c r="F93"/>
      <c r="G93"/>
    </row>
    <row r="94" spans="1:7" ht="15.75">
      <c r="A94" s="305"/>
      <c r="B94" s="305"/>
      <c r="C94" s="508"/>
      <c r="D94" s="514"/>
      <c r="E94"/>
      <c r="F94"/>
      <c r="G94"/>
    </row>
    <row r="95" spans="1:7" ht="31.5">
      <c r="A95" s="305"/>
      <c r="B95" s="305"/>
      <c r="C95" s="508" t="s">
        <v>1012</v>
      </c>
      <c r="D95" s="514"/>
      <c r="E95"/>
      <c r="F95"/>
      <c r="G95"/>
    </row>
    <row r="96" spans="1:7" ht="15.75">
      <c r="A96" s="305"/>
      <c r="B96" s="305"/>
      <c r="C96" s="508"/>
      <c r="D96" s="514"/>
      <c r="E96"/>
      <c r="F96"/>
      <c r="G96"/>
    </row>
    <row r="97" spans="1:7" ht="16.5">
      <c r="A97" s="305"/>
      <c r="B97" s="305"/>
      <c r="C97" s="509" t="s">
        <v>643</v>
      </c>
      <c r="D97" s="514"/>
      <c r="E97"/>
      <c r="F97"/>
      <c r="G97"/>
    </row>
    <row r="98" spans="1:7" ht="15.75">
      <c r="A98" s="305"/>
      <c r="B98" s="305"/>
      <c r="C98" s="508"/>
      <c r="D98" s="514"/>
      <c r="E98"/>
      <c r="F98"/>
      <c r="G98"/>
    </row>
    <row r="99" spans="1:7" ht="47.25">
      <c r="A99" s="305"/>
      <c r="B99" s="305"/>
      <c r="C99" s="508" t="s">
        <v>717</v>
      </c>
      <c r="D99" s="514"/>
      <c r="E99"/>
      <c r="F99"/>
      <c r="G99"/>
    </row>
    <row r="100" spans="1:7" ht="15.75">
      <c r="A100" s="305"/>
      <c r="B100" s="305"/>
      <c r="C100" s="508"/>
      <c r="D100" s="514"/>
      <c r="E100"/>
      <c r="F100"/>
      <c r="G100"/>
    </row>
    <row r="101" spans="1:7" ht="31.5">
      <c r="A101" s="305"/>
      <c r="B101" s="305"/>
      <c r="C101" s="508" t="s">
        <v>906</v>
      </c>
      <c r="D101" s="514"/>
      <c r="E101"/>
      <c r="F101"/>
      <c r="G101"/>
    </row>
    <row r="102" spans="1:7" ht="15.75">
      <c r="A102" s="305"/>
      <c r="B102" s="305"/>
      <c r="C102" s="508"/>
      <c r="D102" s="514"/>
      <c r="E102"/>
      <c r="F102"/>
      <c r="G102"/>
    </row>
    <row r="103" spans="1:7" ht="16.5">
      <c r="A103" s="305"/>
      <c r="B103" s="305"/>
      <c r="C103" s="509" t="s">
        <v>710</v>
      </c>
      <c r="D103" s="514"/>
      <c r="E103"/>
      <c r="F103"/>
      <c r="G103"/>
    </row>
    <row r="104" spans="1:7" ht="15.75">
      <c r="A104" s="305"/>
      <c r="B104" s="305"/>
      <c r="C104" s="508"/>
      <c r="D104" s="514"/>
      <c r="E104"/>
      <c r="F104"/>
      <c r="G104"/>
    </row>
    <row r="105" spans="1:7" ht="15.75">
      <c r="A105" s="305"/>
      <c r="B105" s="305"/>
      <c r="C105" s="508" t="s">
        <v>1013</v>
      </c>
      <c r="D105" s="514"/>
      <c r="E105"/>
      <c r="F105"/>
      <c r="G105"/>
    </row>
    <row r="106" spans="1:7" ht="15.75">
      <c r="A106" s="305"/>
      <c r="B106" s="305"/>
      <c r="C106" s="508"/>
      <c r="D106" s="514"/>
      <c r="E106"/>
      <c r="F106"/>
      <c r="G106"/>
    </row>
    <row r="107" spans="1:7" ht="31.5">
      <c r="A107" s="305"/>
      <c r="B107" s="305"/>
      <c r="C107" s="508" t="s">
        <v>1014</v>
      </c>
      <c r="D107" s="514"/>
      <c r="E107"/>
      <c r="F107"/>
      <c r="G107"/>
    </row>
    <row r="108" spans="1:7" ht="15.75">
      <c r="A108" s="305"/>
      <c r="B108" s="305"/>
      <c r="C108" s="508"/>
      <c r="D108" s="514"/>
      <c r="E108"/>
      <c r="F108"/>
      <c r="G108"/>
    </row>
    <row r="109" spans="1:7" ht="16.5">
      <c r="A109" s="305"/>
      <c r="B109" s="305"/>
      <c r="C109" s="509" t="s">
        <v>644</v>
      </c>
      <c r="D109" s="514"/>
      <c r="E109"/>
      <c r="F109"/>
      <c r="G109"/>
    </row>
    <row r="110" spans="1:7" ht="15.75">
      <c r="A110" s="305"/>
      <c r="B110" s="305"/>
      <c r="C110" s="508"/>
      <c r="D110" s="514"/>
      <c r="E110"/>
      <c r="F110"/>
      <c r="G110"/>
    </row>
    <row r="111" spans="1:7" ht="63">
      <c r="A111" s="305"/>
      <c r="B111" s="305"/>
      <c r="C111" s="508" t="s">
        <v>1015</v>
      </c>
      <c r="D111" s="514"/>
      <c r="E111"/>
      <c r="F111"/>
      <c r="G111"/>
    </row>
    <row r="112" spans="1:7" ht="15.75">
      <c r="A112" s="305"/>
      <c r="B112" s="305"/>
      <c r="C112" s="508"/>
      <c r="D112" s="514"/>
      <c r="E112"/>
      <c r="F112"/>
      <c r="G112"/>
    </row>
    <row r="113" spans="1:7" ht="16.5">
      <c r="A113" s="305"/>
      <c r="B113" s="305"/>
      <c r="C113" s="509" t="s">
        <v>907</v>
      </c>
      <c r="D113" s="514"/>
      <c r="E113"/>
      <c r="F113"/>
      <c r="G113"/>
    </row>
    <row r="114" spans="1:7" ht="15.75">
      <c r="A114" s="305"/>
      <c r="B114" s="305"/>
      <c r="C114" s="508"/>
      <c r="D114" s="514"/>
      <c r="E114"/>
      <c r="F114"/>
      <c r="G114"/>
    </row>
    <row r="115" spans="1:7" ht="63">
      <c r="A115" s="305"/>
      <c r="B115" s="305"/>
      <c r="C115" s="496" t="s">
        <v>1016</v>
      </c>
      <c r="D115" s="514"/>
      <c r="E115"/>
      <c r="F115"/>
      <c r="G115"/>
    </row>
    <row r="116" spans="1:7" ht="15.75">
      <c r="A116" s="305"/>
      <c r="B116" s="305"/>
      <c r="C116" s="508"/>
      <c r="D116" s="514"/>
      <c r="E116"/>
      <c r="F116"/>
      <c r="G116"/>
    </row>
    <row r="117" spans="1:7" ht="141.75">
      <c r="A117" s="305"/>
      <c r="B117" s="305"/>
      <c r="C117" s="508" t="s">
        <v>1017</v>
      </c>
      <c r="D117" s="514"/>
      <c r="E117"/>
      <c r="F117"/>
      <c r="G117"/>
    </row>
    <row r="118" spans="1:7" ht="15.75">
      <c r="A118" s="305"/>
      <c r="B118" s="305"/>
      <c r="C118" s="508"/>
      <c r="D118" s="514"/>
      <c r="E118"/>
      <c r="F118"/>
      <c r="G118"/>
    </row>
    <row r="119" spans="1:7" ht="47.25">
      <c r="A119" s="305"/>
      <c r="B119" s="305"/>
      <c r="C119" s="508" t="s">
        <v>1018</v>
      </c>
      <c r="D119" s="514"/>
      <c r="E119"/>
      <c r="F119"/>
      <c r="G119"/>
    </row>
    <row r="120" spans="1:7" ht="15.75">
      <c r="A120" s="305"/>
      <c r="B120" s="305"/>
      <c r="C120" s="508"/>
      <c r="D120" s="514"/>
      <c r="E120"/>
      <c r="F120"/>
      <c r="G120"/>
    </row>
    <row r="121" spans="1:7" ht="110.25">
      <c r="A121" s="305"/>
      <c r="B121" s="305"/>
      <c r="C121" s="496" t="s">
        <v>1019</v>
      </c>
      <c r="D121" s="514"/>
      <c r="E121"/>
      <c r="F121"/>
      <c r="G121"/>
    </row>
    <row r="122" spans="1:7" ht="15.75">
      <c r="A122" s="305"/>
      <c r="B122" s="305"/>
      <c r="C122" s="508"/>
      <c r="D122" s="514"/>
      <c r="E122"/>
      <c r="F122"/>
      <c r="G122"/>
    </row>
    <row r="123" spans="1:7" ht="31.5">
      <c r="A123" s="305"/>
      <c r="B123" s="305"/>
      <c r="C123" s="508" t="s">
        <v>1020</v>
      </c>
      <c r="D123" s="514"/>
      <c r="E123"/>
      <c r="F123"/>
      <c r="G123"/>
    </row>
    <row r="124" spans="1:7" ht="15.75">
      <c r="A124" s="305"/>
      <c r="B124" s="305"/>
      <c r="C124" s="508"/>
      <c r="D124" s="514"/>
      <c r="E124"/>
      <c r="F124"/>
      <c r="G124"/>
    </row>
    <row r="125" spans="1:7" ht="126">
      <c r="A125" s="305"/>
      <c r="B125" s="305"/>
      <c r="C125" s="496" t="s">
        <v>1021</v>
      </c>
      <c r="D125" s="514"/>
      <c r="E125"/>
      <c r="F125"/>
      <c r="G125"/>
    </row>
    <row r="126" spans="1:7" ht="15.75">
      <c r="A126" s="305"/>
      <c r="B126" s="305"/>
      <c r="C126" s="508"/>
      <c r="D126" s="514"/>
      <c r="E126"/>
      <c r="F126"/>
      <c r="G126"/>
    </row>
    <row r="127" spans="1:7" ht="47.25">
      <c r="A127" s="305"/>
      <c r="B127" s="305"/>
      <c r="C127" s="508" t="s">
        <v>1022</v>
      </c>
      <c r="D127" s="514"/>
      <c r="E127"/>
      <c r="F127"/>
      <c r="G127"/>
    </row>
    <row r="128" spans="1:7" ht="15.75">
      <c r="A128" s="305"/>
      <c r="B128" s="305"/>
      <c r="C128" s="508"/>
      <c r="D128" s="514"/>
      <c r="E128"/>
      <c r="F128"/>
      <c r="G128"/>
    </row>
    <row r="129" spans="1:7" ht="78.75">
      <c r="A129" s="305"/>
      <c r="B129" s="305"/>
      <c r="C129" s="508" t="s">
        <v>1023</v>
      </c>
      <c r="D129" s="514"/>
      <c r="E129"/>
      <c r="F129"/>
      <c r="G129"/>
    </row>
    <row r="130" spans="1:7" ht="15.75">
      <c r="A130" s="305"/>
      <c r="B130" s="305"/>
      <c r="C130" s="508"/>
      <c r="D130" s="514"/>
      <c r="E130"/>
      <c r="F130"/>
      <c r="G130"/>
    </row>
    <row r="131" spans="1:7" ht="15.75">
      <c r="A131" s="305"/>
      <c r="B131" s="305"/>
      <c r="C131" s="508" t="s">
        <v>908</v>
      </c>
      <c r="D131" s="514"/>
      <c r="E131"/>
      <c r="F131"/>
      <c r="G131"/>
    </row>
    <row r="132" spans="1:7" ht="15.75">
      <c r="A132" s="305"/>
      <c r="B132" s="305"/>
      <c r="C132" s="508"/>
      <c r="D132" s="514"/>
      <c r="E132"/>
      <c r="F132"/>
      <c r="G132"/>
    </row>
    <row r="133" spans="1:7" ht="48">
      <c r="A133" s="305"/>
      <c r="B133" s="305"/>
      <c r="C133" s="496" t="s">
        <v>914</v>
      </c>
      <c r="D133" s="514"/>
      <c r="E133"/>
      <c r="F133"/>
      <c r="G133"/>
    </row>
    <row r="134" spans="1:7" ht="15.75">
      <c r="A134" s="305"/>
      <c r="B134" s="305"/>
      <c r="C134" s="508"/>
      <c r="D134" s="514"/>
      <c r="E134"/>
      <c r="F134"/>
      <c r="G134"/>
    </row>
    <row r="135" spans="1:7" ht="16.5">
      <c r="A135" s="305"/>
      <c r="B135" s="305"/>
      <c r="C135" s="509" t="s">
        <v>645</v>
      </c>
      <c r="D135" s="514"/>
      <c r="E135"/>
      <c r="F135"/>
      <c r="G135"/>
    </row>
    <row r="136" spans="1:7" ht="15.75">
      <c r="A136" s="305"/>
      <c r="B136" s="305"/>
      <c r="C136" s="508"/>
      <c r="D136" s="514"/>
      <c r="E136"/>
      <c r="F136"/>
      <c r="G136"/>
    </row>
    <row r="137" spans="1:7" ht="31.5">
      <c r="A137" s="305"/>
      <c r="B137" s="305"/>
      <c r="C137" s="508" t="s">
        <v>646</v>
      </c>
      <c r="D137" s="514"/>
      <c r="E137"/>
      <c r="F137"/>
      <c r="G137"/>
    </row>
    <row r="138" spans="1:7" ht="15.75">
      <c r="A138" s="305"/>
      <c r="B138" s="305"/>
      <c r="C138" s="508"/>
      <c r="D138" s="514"/>
      <c r="E138"/>
      <c r="F138"/>
      <c r="G138"/>
    </row>
    <row r="139" spans="1:7" ht="16.5">
      <c r="A139" s="305"/>
      <c r="B139" s="305"/>
      <c r="C139" s="509" t="s">
        <v>647</v>
      </c>
      <c r="D139" s="514"/>
      <c r="E139"/>
      <c r="F139"/>
      <c r="G139"/>
    </row>
    <row r="140" spans="1:7" ht="15.75">
      <c r="A140" s="305"/>
      <c r="B140" s="305"/>
      <c r="C140" s="508"/>
      <c r="D140" s="514"/>
      <c r="E140"/>
      <c r="F140"/>
      <c r="G140"/>
    </row>
    <row r="141" spans="1:7" ht="47.25">
      <c r="A141" s="305"/>
      <c r="B141" s="305">
        <v>1</v>
      </c>
      <c r="C141" s="508" t="s">
        <v>1024</v>
      </c>
      <c r="D141" s="305"/>
      <c r="E141"/>
      <c r="F141"/>
      <c r="G141"/>
    </row>
    <row r="142" spans="1:7" ht="15.75">
      <c r="A142" s="305"/>
      <c r="B142" s="305"/>
      <c r="C142" s="508"/>
      <c r="D142" s="514"/>
      <c r="E142"/>
      <c r="F142"/>
      <c r="G142"/>
    </row>
    <row r="143" spans="1:7" ht="15.75">
      <c r="A143" s="305"/>
      <c r="B143" s="305">
        <v>2</v>
      </c>
      <c r="C143" s="508" t="s">
        <v>909</v>
      </c>
      <c r="D143" s="305"/>
      <c r="E143"/>
      <c r="F143"/>
      <c r="G143"/>
    </row>
    <row r="144" spans="1:7" ht="15.75">
      <c r="A144" s="305"/>
      <c r="B144" s="305"/>
      <c r="C144" s="508"/>
      <c r="D144" s="514"/>
      <c r="E144"/>
      <c r="F144"/>
      <c r="G144"/>
    </row>
    <row r="145" spans="1:7" ht="31.5">
      <c r="A145" s="305"/>
      <c r="B145" s="305"/>
      <c r="C145" s="508" t="s">
        <v>910</v>
      </c>
      <c r="D145" s="514"/>
      <c r="E145"/>
      <c r="F145"/>
      <c r="G145"/>
    </row>
    <row r="146" spans="1:7" ht="15.75">
      <c r="A146" s="305"/>
      <c r="B146" s="305"/>
      <c r="C146" s="506"/>
      <c r="D146" s="514"/>
      <c r="E146"/>
      <c r="F146"/>
      <c r="G146"/>
    </row>
    <row r="147" spans="1:7" ht="31.5">
      <c r="A147" s="305"/>
      <c r="B147" s="305">
        <v>4</v>
      </c>
      <c r="C147" s="508" t="s">
        <v>911</v>
      </c>
      <c r="D147" s="305"/>
      <c r="E147"/>
      <c r="F147"/>
      <c r="G147"/>
    </row>
    <row r="148" spans="1:7" ht="15.75">
      <c r="A148" s="305"/>
      <c r="B148" s="305"/>
      <c r="C148" s="508"/>
      <c r="D148" s="514"/>
      <c r="E148"/>
      <c r="F148"/>
      <c r="G148"/>
    </row>
    <row r="149" spans="1:7" ht="63">
      <c r="A149" s="305"/>
      <c r="B149" s="305"/>
      <c r="C149" s="508" t="s">
        <v>912</v>
      </c>
      <c r="D149" s="305"/>
      <c r="E149"/>
      <c r="F149"/>
      <c r="G149"/>
    </row>
    <row r="150" spans="1:7" ht="15.75">
      <c r="A150" s="305"/>
      <c r="B150" s="305"/>
      <c r="C150" s="506"/>
      <c r="D150" s="514"/>
      <c r="E150"/>
      <c r="F150"/>
      <c r="G150"/>
    </row>
    <row r="151" spans="1:7" ht="47.25">
      <c r="A151" s="305"/>
      <c r="B151" s="305"/>
      <c r="C151" s="508" t="s">
        <v>913</v>
      </c>
      <c r="D151" s="305"/>
      <c r="E151"/>
      <c r="F151"/>
      <c r="G151"/>
    </row>
    <row r="152" spans="1:7" ht="15.75">
      <c r="A152" s="305"/>
      <c r="B152" s="305"/>
      <c r="C152" s="508"/>
      <c r="D152" s="514"/>
      <c r="E152"/>
      <c r="F152"/>
      <c r="G152"/>
    </row>
    <row r="153" spans="1:7" ht="15.75">
      <c r="A153" s="305"/>
      <c r="B153" s="305"/>
      <c r="C153" s="508"/>
      <c r="D153" s="514"/>
      <c r="E153"/>
      <c r="F153"/>
      <c r="G153"/>
    </row>
    <row r="154" spans="1:7" ht="15.75">
      <c r="A154" s="305"/>
      <c r="B154" s="305"/>
      <c r="C154" s="508"/>
      <c r="D154" s="514"/>
      <c r="E154"/>
      <c r="F154"/>
      <c r="G154"/>
    </row>
    <row r="155" spans="1:7" ht="15.75">
      <c r="A155" s="305"/>
      <c r="B155" s="305"/>
      <c r="C155" s="508"/>
      <c r="D155" s="514"/>
      <c r="E155"/>
      <c r="F155"/>
      <c r="G155"/>
    </row>
    <row r="156" spans="1:7" ht="15.75">
      <c r="A156" s="305"/>
      <c r="B156" s="305"/>
      <c r="C156" s="512" t="s">
        <v>648</v>
      </c>
      <c r="D156" s="514"/>
      <c r="E156"/>
      <c r="F156"/>
      <c r="G156"/>
    </row>
    <row r="157" spans="1:7" ht="15.75">
      <c r="A157" s="305"/>
      <c r="B157" s="305"/>
      <c r="C157" s="508" t="s">
        <v>1062</v>
      </c>
      <c r="D157" s="514"/>
      <c r="E157"/>
      <c r="F157"/>
      <c r="G157"/>
    </row>
    <row r="158" spans="1:7" ht="15.75">
      <c r="A158" s="305"/>
      <c r="B158" s="305"/>
      <c r="C158" s="508"/>
      <c r="D158" s="514"/>
      <c r="E158"/>
      <c r="F158"/>
      <c r="G158"/>
    </row>
    <row r="159" spans="1:7" ht="15.75">
      <c r="A159" s="305"/>
      <c r="B159" s="305"/>
      <c r="C159" s="508" t="s">
        <v>649</v>
      </c>
      <c r="D159" s="514"/>
      <c r="E159"/>
      <c r="F159"/>
      <c r="G159" s="476"/>
    </row>
    <row r="160" spans="1:7" ht="15.75">
      <c r="A160" s="305"/>
      <c r="B160" s="305"/>
      <c r="C160" s="508"/>
      <c r="D160" s="514"/>
      <c r="E160"/>
      <c r="F160"/>
      <c r="G160"/>
    </row>
    <row r="161" spans="1:9" ht="15.75">
      <c r="A161" s="305"/>
      <c r="B161" s="305"/>
      <c r="C161" s="508" t="s">
        <v>915</v>
      </c>
      <c r="D161" s="514"/>
      <c r="E161"/>
      <c r="F161"/>
      <c r="G161"/>
    </row>
    <row r="162" spans="1:9" ht="15.75">
      <c r="A162" s="305"/>
      <c r="B162" s="305"/>
      <c r="C162" s="508" t="s">
        <v>916</v>
      </c>
      <c r="D162" s="514"/>
      <c r="E162"/>
      <c r="F162"/>
      <c r="G162"/>
    </row>
    <row r="163" spans="1:9" ht="15.75">
      <c r="A163" s="305"/>
      <c r="B163" s="305"/>
      <c r="C163" s="508"/>
      <c r="D163" s="514"/>
      <c r="E163"/>
      <c r="F163"/>
      <c r="G163"/>
    </row>
    <row r="164" spans="1:9" ht="15.75">
      <c r="A164" s="305"/>
      <c r="B164" s="305"/>
      <c r="C164" s="508" t="s">
        <v>917</v>
      </c>
      <c r="D164" s="514"/>
      <c r="E164"/>
      <c r="F164"/>
      <c r="G164"/>
    </row>
    <row r="165" spans="1:9" ht="31.5">
      <c r="A165" s="305"/>
      <c r="B165" s="305"/>
      <c r="C165" s="508" t="s">
        <v>918</v>
      </c>
      <c r="D165" s="514"/>
      <c r="E165"/>
      <c r="F165"/>
      <c r="G165"/>
    </row>
    <row r="166" spans="1:9" ht="25.5" customHeight="1">
      <c r="A166" s="305"/>
      <c r="B166" s="305"/>
      <c r="C166" s="508" t="s">
        <v>919</v>
      </c>
      <c r="D166" s="514"/>
      <c r="E166"/>
      <c r="F166"/>
      <c r="G166"/>
    </row>
    <row r="167" spans="1:9" ht="31.5">
      <c r="A167" s="305"/>
      <c r="B167" s="305"/>
      <c r="C167" s="508" t="s">
        <v>919</v>
      </c>
      <c r="D167" s="514"/>
      <c r="E167"/>
      <c r="F167"/>
      <c r="G167"/>
    </row>
    <row r="168" spans="1:9" ht="21.75" customHeight="1">
      <c r="A168" s="305"/>
      <c r="B168" s="305"/>
      <c r="C168" s="508"/>
      <c r="D168" s="514"/>
      <c r="E168"/>
      <c r="F168"/>
      <c r="G168"/>
      <c r="H168"/>
      <c r="I168" s="476"/>
    </row>
    <row r="169" spans="1:9" ht="21.75" customHeight="1">
      <c r="A169" s="305"/>
      <c r="B169" s="305"/>
      <c r="C169" s="508" t="s">
        <v>920</v>
      </c>
      <c r="D169" s="514"/>
      <c r="E169"/>
      <c r="F169"/>
      <c r="G169"/>
      <c r="H169"/>
      <c r="I169" s="476"/>
    </row>
    <row r="170" spans="1:9" ht="21.75" customHeight="1">
      <c r="A170" s="305"/>
      <c r="B170" s="305"/>
      <c r="C170" s="508" t="s">
        <v>918</v>
      </c>
      <c r="D170" s="514"/>
      <c r="E170"/>
      <c r="F170"/>
      <c r="G170"/>
      <c r="H170"/>
      <c r="I170" s="476"/>
    </row>
    <row r="171" spans="1:9" ht="31.5">
      <c r="A171" s="305"/>
      <c r="B171" s="305"/>
      <c r="C171" s="508" t="s">
        <v>919</v>
      </c>
      <c r="D171" s="514"/>
      <c r="E171"/>
      <c r="F171"/>
      <c r="G171"/>
      <c r="H171"/>
      <c r="I171" s="476"/>
    </row>
    <row r="172" spans="1:9" ht="31.5">
      <c r="C172" s="508" t="s">
        <v>919</v>
      </c>
      <c r="D172"/>
      <c r="E172"/>
      <c r="F172"/>
      <c r="G172"/>
      <c r="H172"/>
      <c r="I172" s="476"/>
    </row>
    <row r="173" spans="1:9" ht="15.75">
      <c r="C173" s="476"/>
      <c r="D173"/>
      <c r="E173"/>
      <c r="F173"/>
      <c r="G173"/>
      <c r="H173"/>
      <c r="I173"/>
    </row>
    <row r="174" spans="1:9" ht="15.75">
      <c r="C174" s="476"/>
      <c r="D174"/>
      <c r="E174"/>
      <c r="F174"/>
      <c r="G174"/>
      <c r="H174"/>
      <c r="I174"/>
    </row>
    <row r="175" spans="1:9" ht="15.75">
      <c r="C175"/>
      <c r="D175"/>
      <c r="E175"/>
      <c r="F175"/>
      <c r="G175"/>
      <c r="H175"/>
      <c r="I175" s="476"/>
    </row>
    <row r="176" spans="1:9" ht="15.75">
      <c r="C176"/>
      <c r="D176"/>
      <c r="E176"/>
      <c r="F176"/>
      <c r="G176"/>
      <c r="H176"/>
      <c r="I176" s="476"/>
    </row>
    <row r="177" spans="3:9" ht="15.75">
      <c r="C177"/>
      <c r="D177"/>
      <c r="E177"/>
      <c r="F177"/>
      <c r="G177"/>
      <c r="H177"/>
      <c r="I177" s="476"/>
    </row>
  </sheetData>
  <sheetProtection algorithmName="SHA-512" hashValue="FKtajSAMazha/MmCZrc9o2Bt/l4GF2pTRZazAem4ixAdbUkEqfC5SipyLuke7u2cfntxJnwEq+fCE0vUzJLTAA==" saltValue="GUZcL2igiOs4crcCPhvKUA==" spinCount="100000" sheet="1" formatColumns="0" formatRows="0" selectLockedCells="1"/>
  <customSheetViews>
    <customSheetView guid="{F68380CD-DF58-4BFA-A4C7-4B5C98AD7B16}" hiddenRows="1" topLeftCell="A27">
      <selection activeCell="C190" sqref="C190"/>
      <pageMargins left="0.75" right="0.75" top="0.68" bottom="0.19" header="0.5" footer="0.15"/>
      <printOptions horizontalCentered="1"/>
      <pageSetup paperSize="9" orientation="portrait" r:id="rId1"/>
      <headerFooter alignWithMargins="0"/>
    </customSheetView>
    <customSheetView guid="{2FDEDC7A-220A-4BDB-8FCD-0C556B60E1DF}" hiddenRows="1">
      <selection activeCell="M6" sqref="M6"/>
      <pageMargins left="0.75" right="0.75" top="0.68" bottom="0.19" header="0.5" footer="0.15"/>
      <printOptions horizontalCentered="1"/>
      <pageSetup paperSize="9" orientation="portrait" r:id="rId2"/>
      <headerFooter alignWithMargins="0"/>
    </customSheetView>
    <customSheetView guid="{CD4CA1A8-824A-452F-BDBA-32A47C1B3013}" showPageBreaks="1" printArea="1" hiddenRows="1" view="pageBreakPreview">
      <selection activeCell="M6" sqref="M6"/>
      <pageMargins left="0.75" right="0.75" top="0.68" bottom="0.19" header="0.5" footer="0.15"/>
      <printOptions horizontalCentered="1"/>
      <pageSetup paperSize="9" orientation="portrait" r:id="rId3"/>
      <headerFooter alignWithMargins="0"/>
    </customSheetView>
    <customSheetView guid="{237D8718-39ED-4FFE-B3B2-D1192F8D2E87}" hiddenRows="1">
      <selection activeCell="M6" sqref="M6"/>
      <pageMargins left="0.75" right="0.75" top="0.68" bottom="0.19" header="0.5" footer="0.15"/>
      <printOptions horizontalCentered="1"/>
      <pageSetup paperSize="9" orientation="portrait" r:id="rId4"/>
      <headerFooter alignWithMargins="0"/>
    </customSheetView>
    <customSheetView guid="{6A6F11F6-4979-4331-B451-38654332CB39}" showPageBreaks="1" printArea="1" hiddenRows="1" view="pageBreakPreview" topLeftCell="A73">
      <selection activeCell="G20" sqref="G20"/>
      <pageMargins left="0.75" right="0.75" top="0.68" bottom="0.19" header="0.5" footer="0.15"/>
      <printOptions horizontalCentered="1"/>
      <pageSetup paperSize="9" orientation="portrait" r:id="rId5"/>
      <headerFooter alignWithMargins="0"/>
    </customSheetView>
    <customSheetView guid="{C75B92C6-DDA6-4B48-9868-112DE431C284}" showPageBreaks="1" printArea="1" hiddenRows="1" topLeftCell="A24">
      <selection activeCell="B187" sqref="B187"/>
      <pageMargins left="0.75" right="0.75" top="0.68" bottom="0.19" header="0.5" footer="0.15"/>
      <printOptions horizontalCentered="1"/>
      <pageSetup paperSize="9" orientation="portrait" r:id="rId6"/>
      <headerFooter alignWithMargins="0"/>
    </customSheetView>
    <customSheetView guid="{827228A5-964E-465A-A946-EF2238A19E11}" hiddenRows="1" state="hidden" showRuler="0" topLeftCell="A24">
      <selection activeCell="B187" sqref="B187"/>
      <pageMargins left="0.75" right="0.75" top="0.68" bottom="0.19" header="0.5" footer="0.15"/>
      <printOptions horizontalCentered="1"/>
      <pageSetup paperSize="9" orientation="portrait" r:id="rId7"/>
      <headerFooter alignWithMargins="0"/>
    </customSheetView>
  </customSheetViews>
  <mergeCells count="4">
    <mergeCell ref="A2:D2"/>
    <mergeCell ref="B45:D45"/>
    <mergeCell ref="B49:D49"/>
    <mergeCell ref="B51:C51"/>
  </mergeCells>
  <phoneticPr fontId="69" type="noConversion"/>
  <printOptions horizontalCentered="1"/>
  <pageMargins left="0.7" right="0.7" top="0.75" bottom="0.75" header="0.3" footer="0.3"/>
  <pageSetup paperSize="9" scale="72" orientation="portrait" r:id="rId8"/>
  <headerFooter alignWithMargins="0"/>
  <drawing r:id="rId9"/>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8">
    <tabColor indexed="24"/>
    <pageSetUpPr fitToPage="1"/>
  </sheetPr>
  <dimension ref="A1:AE112"/>
  <sheetViews>
    <sheetView showGridLines="0" topLeftCell="A3" zoomScaleNormal="100" zoomScaleSheetLayoutView="100" workbookViewId="0">
      <selection activeCell="E19" sqref="E19"/>
    </sheetView>
  </sheetViews>
  <sheetFormatPr defaultRowHeight="16.5"/>
  <cols>
    <col min="1" max="1" width="12.140625" style="32" customWidth="1"/>
    <col min="2" max="2" width="20.5703125" style="32" customWidth="1"/>
    <col min="3" max="3" width="22" style="32" customWidth="1"/>
    <col min="4" max="4" width="23.140625" style="32" customWidth="1"/>
    <col min="5" max="5" width="45" style="32" customWidth="1"/>
    <col min="6" max="7" width="9.140625" style="416"/>
    <col min="8" max="8" width="13.7109375" style="416" customWidth="1"/>
    <col min="9" max="31" width="9.140625" style="416"/>
    <col min="32" max="16384" width="9.140625" style="28"/>
  </cols>
  <sheetData>
    <row r="1" spans="1:31">
      <c r="A1" s="24" t="str">
        <f>Cover!B3</f>
        <v>Specification No.WR1/NT/W-UFOC/DOM/ZA3/23/09365</v>
      </c>
      <c r="B1" s="25"/>
      <c r="C1" s="25"/>
      <c r="D1" s="25"/>
      <c r="E1" s="44" t="str">
        <f>"Attachment-15 "</f>
        <v xml:space="preserve">Attachment-15 </v>
      </c>
      <c r="F1" s="516"/>
      <c r="G1" s="516"/>
      <c r="H1" s="516"/>
      <c r="I1" s="516"/>
      <c r="J1" s="516"/>
      <c r="K1" s="516"/>
      <c r="L1" s="516"/>
      <c r="M1" s="516"/>
      <c r="N1" s="516"/>
      <c r="O1" s="516"/>
      <c r="P1" s="516"/>
      <c r="Q1" s="516"/>
      <c r="R1" s="516"/>
      <c r="S1" s="516"/>
      <c r="T1" s="516"/>
      <c r="U1" s="516"/>
      <c r="V1" s="516"/>
      <c r="W1" s="516"/>
      <c r="X1" s="516"/>
      <c r="Y1" s="516"/>
      <c r="Z1" s="516"/>
      <c r="AA1" s="516"/>
      <c r="AB1" s="516"/>
      <c r="AC1" s="516"/>
      <c r="AD1" s="516"/>
      <c r="AE1" s="516"/>
    </row>
    <row r="2" spans="1:31" ht="12" customHeight="1"/>
    <row r="3" spans="1:31" ht="76.5" customHeight="1">
      <c r="A3" s="699" t="str">
        <f>Cover!B2</f>
        <v>Annual Maintenance Contract of Underground /Overhead OFC links of Ahmedabad Intracity, Ahmedabad - Gandhinagar- Dehgam Route &amp; Ahmedabad - Vadodara Expressway from repeater MS42.4 to MS0.0 and LMC for providing the last mile Connectivities to various cities of Gujarat i.e. Ahmedabad, Gandhinagar, Nadiad, Rajkot, Mahesana, Banaskantha, Jamnagar, Patan, Kutch, Bhavnagar, Amreli, Dev Dwarka &amp; Sabarkantha and all cities not covered under PKG-B1 for the period of the Three Years under PKG-B2 under WRTCC</v>
      </c>
      <c r="B3" s="699"/>
      <c r="C3" s="699"/>
      <c r="D3" s="699"/>
      <c r="E3" s="699"/>
      <c r="F3" s="516"/>
      <c r="G3" s="516"/>
      <c r="H3" s="516"/>
      <c r="I3" s="516"/>
      <c r="J3" s="516"/>
      <c r="K3" s="516"/>
      <c r="L3" s="516"/>
      <c r="M3" s="516"/>
      <c r="N3" s="516"/>
      <c r="O3" s="516"/>
      <c r="P3" s="516"/>
      <c r="Q3" s="516"/>
      <c r="R3" s="516"/>
      <c r="S3" s="516"/>
      <c r="T3" s="516"/>
      <c r="U3" s="516"/>
      <c r="V3" s="516"/>
      <c r="W3" s="516"/>
      <c r="X3" s="516"/>
      <c r="Y3" s="516"/>
      <c r="Z3" s="516"/>
      <c r="AA3" s="516"/>
      <c r="AB3" s="516"/>
      <c r="AC3" s="516"/>
      <c r="AD3" s="516"/>
      <c r="AE3" s="516"/>
    </row>
    <row r="4" spans="1:31" ht="12" customHeight="1">
      <c r="A4" s="31"/>
      <c r="F4" s="516"/>
      <c r="G4" s="516"/>
      <c r="H4" s="516"/>
      <c r="I4" s="516"/>
      <c r="J4" s="516"/>
      <c r="K4" s="516"/>
      <c r="L4" s="516"/>
      <c r="M4" s="516"/>
      <c r="N4" s="516"/>
      <c r="O4" s="516"/>
      <c r="P4" s="516"/>
      <c r="Q4" s="516"/>
      <c r="R4" s="516"/>
      <c r="S4" s="516"/>
      <c r="T4" s="516"/>
      <c r="U4" s="516"/>
      <c r="V4" s="516"/>
      <c r="W4" s="516"/>
      <c r="X4" s="516"/>
      <c r="Y4" s="516"/>
      <c r="Z4" s="516"/>
      <c r="AA4" s="516"/>
      <c r="AB4" s="516"/>
      <c r="AC4" s="516"/>
      <c r="AD4" s="516"/>
      <c r="AE4" s="516"/>
    </row>
    <row r="5" spans="1:31" ht="31.5" customHeight="1">
      <c r="A5" s="1000" t="s">
        <v>41</v>
      </c>
      <c r="B5" s="1000"/>
      <c r="C5" s="1000"/>
      <c r="D5" s="1000"/>
      <c r="E5" s="1000"/>
      <c r="F5" s="516"/>
      <c r="G5" s="516"/>
      <c r="H5" s="516"/>
      <c r="I5" s="516"/>
      <c r="J5" s="516"/>
      <c r="K5" s="516"/>
      <c r="L5" s="516"/>
      <c r="M5" s="516"/>
      <c r="N5" s="516"/>
      <c r="O5" s="516"/>
      <c r="P5" s="516"/>
      <c r="Q5" s="516"/>
      <c r="R5" s="516"/>
      <c r="S5" s="516"/>
      <c r="T5" s="516"/>
      <c r="U5" s="516"/>
      <c r="V5" s="516"/>
      <c r="W5" s="516"/>
      <c r="X5" s="516"/>
      <c r="Y5" s="516"/>
      <c r="Z5" s="516"/>
      <c r="AA5" s="516"/>
      <c r="AB5" s="516"/>
      <c r="AC5" s="516"/>
      <c r="AD5" s="516"/>
      <c r="AE5" s="516"/>
    </row>
    <row r="6" spans="1:31" ht="12" customHeight="1">
      <c r="A6" s="35"/>
      <c r="F6" s="516"/>
      <c r="G6" s="516"/>
      <c r="H6" s="516"/>
      <c r="I6" s="516"/>
      <c r="J6" s="516"/>
      <c r="K6" s="516"/>
      <c r="L6" s="516"/>
      <c r="M6" s="516"/>
      <c r="N6" s="516"/>
      <c r="O6" s="516"/>
      <c r="P6" s="516"/>
      <c r="Q6" s="516"/>
      <c r="R6" s="516"/>
      <c r="S6" s="516"/>
      <c r="T6" s="516"/>
      <c r="U6" s="516"/>
      <c r="V6" s="516"/>
      <c r="W6" s="516"/>
      <c r="X6" s="516"/>
      <c r="Y6" s="516"/>
      <c r="Z6" s="516"/>
      <c r="AA6" s="516"/>
      <c r="AB6" s="516"/>
      <c r="AC6" s="516"/>
      <c r="AD6" s="516"/>
      <c r="AE6" s="516"/>
    </row>
    <row r="7" spans="1:31" ht="20.100000000000001" customHeight="1">
      <c r="A7" s="36" t="str">
        <f>'Attach 3(JV)'!A7</f>
        <v>Bidder’s Name and Address (Bidder ) :</v>
      </c>
      <c r="E7" s="16" t="str">
        <f>'Attach 3(JV)'!E7</f>
        <v>To:</v>
      </c>
      <c r="F7" s="516"/>
      <c r="G7" s="516"/>
      <c r="H7" s="516"/>
      <c r="I7" s="516"/>
      <c r="J7" s="516"/>
      <c r="K7" s="516"/>
      <c r="L7" s="516"/>
      <c r="M7" s="516"/>
      <c r="N7" s="516"/>
      <c r="O7" s="516"/>
      <c r="P7" s="516"/>
      <c r="Q7" s="516"/>
      <c r="R7" s="516"/>
      <c r="S7" s="516"/>
      <c r="T7" s="516"/>
      <c r="U7" s="516"/>
      <c r="V7" s="516"/>
      <c r="W7" s="516"/>
      <c r="X7" s="516"/>
      <c r="Y7" s="516"/>
      <c r="Z7" s="516"/>
      <c r="AA7" s="516"/>
      <c r="AB7" s="516"/>
      <c r="AC7" s="516"/>
      <c r="AD7" s="516"/>
      <c r="AE7" s="516"/>
    </row>
    <row r="8" spans="1:31" ht="20.25" customHeight="1">
      <c r="A8" s="698" t="str">
        <f>'Attach 3(JV)'!A8</f>
        <v/>
      </c>
      <c r="B8" s="698"/>
      <c r="C8" s="698"/>
      <c r="D8" s="698"/>
      <c r="E8" s="927" t="s">
        <v>1065</v>
      </c>
      <c r="F8" s="667"/>
      <c r="G8" s="667"/>
      <c r="H8" s="516"/>
      <c r="I8" s="516"/>
      <c r="J8" s="516"/>
      <c r="K8" s="516"/>
      <c r="L8" s="516"/>
      <c r="M8" s="516"/>
      <c r="N8" s="516"/>
      <c r="O8" s="516"/>
      <c r="P8" s="516"/>
      <c r="Q8" s="516"/>
      <c r="R8" s="516"/>
      <c r="S8" s="516"/>
      <c r="T8" s="516"/>
      <c r="U8" s="516"/>
      <c r="V8" s="516"/>
      <c r="W8" s="516"/>
      <c r="X8" s="516"/>
      <c r="Y8" s="516"/>
      <c r="Z8" s="516"/>
      <c r="AA8" s="516"/>
      <c r="AB8" s="516"/>
      <c r="AC8" s="516"/>
      <c r="AD8" s="516"/>
      <c r="AE8" s="516"/>
    </row>
    <row r="9" spans="1:31">
      <c r="A9" s="14" t="s">
        <v>380</v>
      </c>
      <c r="B9" s="888" t="str">
        <f>'Attach 3(JV)'!B9</f>
        <v/>
      </c>
      <c r="C9" s="888"/>
      <c r="D9" s="888"/>
      <c r="E9" s="927"/>
      <c r="F9" s="667"/>
      <c r="G9" s="667"/>
      <c r="H9" s="516"/>
      <c r="I9" s="516"/>
      <c r="J9" s="516"/>
      <c r="K9" s="516"/>
      <c r="L9" s="516"/>
      <c r="M9" s="516"/>
      <c r="N9" s="516"/>
      <c r="O9" s="516"/>
      <c r="P9" s="516"/>
      <c r="Q9" s="516"/>
      <c r="R9" s="516"/>
      <c r="S9" s="516"/>
      <c r="T9" s="516"/>
      <c r="U9" s="516"/>
      <c r="V9" s="516"/>
      <c r="W9" s="516"/>
      <c r="X9" s="516"/>
      <c r="Y9" s="516"/>
      <c r="Z9" s="516"/>
      <c r="AA9" s="516"/>
      <c r="AB9" s="516"/>
      <c r="AC9" s="516"/>
      <c r="AD9" s="516"/>
      <c r="AE9" s="516"/>
    </row>
    <row r="10" spans="1:31">
      <c r="A10" s="14" t="s">
        <v>382</v>
      </c>
      <c r="B10" s="888" t="str">
        <f>'Attach 3(JV)'!B10</f>
        <v/>
      </c>
      <c r="C10" s="888"/>
      <c r="D10" s="888"/>
      <c r="E10" s="927"/>
      <c r="F10" s="667"/>
      <c r="G10" s="667"/>
      <c r="H10" s="516"/>
      <c r="I10" s="516"/>
      <c r="J10" s="516"/>
      <c r="K10" s="516"/>
      <c r="L10" s="516"/>
      <c r="M10" s="516"/>
      <c r="N10" s="516"/>
      <c r="O10" s="516"/>
      <c r="P10" s="516"/>
      <c r="Q10" s="516"/>
      <c r="R10" s="516"/>
      <c r="S10" s="516"/>
      <c r="T10" s="516"/>
      <c r="U10" s="516"/>
      <c r="V10" s="516"/>
      <c r="W10" s="516"/>
      <c r="X10" s="516"/>
      <c r="Y10" s="516"/>
      <c r="Z10" s="516"/>
      <c r="AA10" s="516"/>
      <c r="AB10" s="516"/>
      <c r="AC10" s="516"/>
      <c r="AD10" s="516"/>
      <c r="AE10" s="516"/>
    </row>
    <row r="11" spans="1:31">
      <c r="B11" s="888" t="str">
        <f>'Attach 3(JV)'!B11</f>
        <v/>
      </c>
      <c r="C11" s="888"/>
      <c r="D11" s="888"/>
      <c r="E11" s="927"/>
      <c r="F11" s="667"/>
      <c r="G11" s="667"/>
      <c r="H11" s="516"/>
      <c r="I11" s="516"/>
      <c r="J11" s="516"/>
      <c r="K11" s="516"/>
      <c r="L11" s="516"/>
      <c r="M11" s="516"/>
      <c r="N11" s="516"/>
      <c r="O11" s="516"/>
      <c r="P11" s="516"/>
      <c r="Q11" s="516"/>
      <c r="R11" s="516"/>
      <c r="S11" s="516"/>
      <c r="T11" s="516"/>
      <c r="U11" s="516"/>
      <c r="V11" s="516"/>
      <c r="W11" s="516"/>
      <c r="X11" s="516"/>
      <c r="Y11" s="516"/>
      <c r="Z11" s="516"/>
      <c r="AA11" s="516"/>
      <c r="AB11" s="516"/>
      <c r="AC11" s="516"/>
      <c r="AD11" s="516"/>
      <c r="AE11" s="516"/>
    </row>
    <row r="12" spans="1:31" ht="24" customHeight="1">
      <c r="A12" s="35"/>
      <c r="B12" s="888" t="str">
        <f>'Attach 3(JV)'!B12</f>
        <v/>
      </c>
      <c r="C12" s="888"/>
      <c r="D12" s="888"/>
      <c r="E12" s="927"/>
      <c r="F12" s="667"/>
      <c r="G12" s="667"/>
      <c r="H12" s="516"/>
      <c r="I12" s="516"/>
      <c r="J12" s="516"/>
      <c r="K12" s="516"/>
      <c r="L12" s="516"/>
      <c r="M12" s="516"/>
      <c r="N12" s="516"/>
      <c r="O12" s="516"/>
      <c r="P12" s="516"/>
      <c r="Q12" s="516"/>
      <c r="R12" s="516"/>
      <c r="S12" s="516"/>
      <c r="T12" s="516"/>
      <c r="U12" s="516"/>
      <c r="V12" s="516"/>
      <c r="W12" s="516"/>
      <c r="X12" s="516"/>
      <c r="Y12" s="516"/>
      <c r="Z12" s="516"/>
      <c r="AA12" s="516"/>
      <c r="AB12" s="516"/>
      <c r="AC12" s="516"/>
      <c r="AD12" s="516"/>
      <c r="AE12" s="516"/>
    </row>
    <row r="13" spans="1:31" ht="12" customHeight="1">
      <c r="A13" s="35"/>
      <c r="B13" s="114"/>
      <c r="C13" s="114"/>
      <c r="D13" s="114"/>
      <c r="F13" s="516"/>
      <c r="G13" s="516"/>
      <c r="H13" s="516"/>
      <c r="I13" s="516"/>
      <c r="J13" s="516"/>
      <c r="K13" s="516"/>
      <c r="L13" s="516"/>
      <c r="M13" s="516"/>
      <c r="N13" s="516"/>
      <c r="O13" s="516"/>
      <c r="P13" s="516"/>
      <c r="Q13" s="516"/>
      <c r="R13" s="516"/>
      <c r="S13" s="516"/>
      <c r="T13" s="516"/>
      <c r="U13" s="516"/>
      <c r="V13" s="516"/>
      <c r="W13" s="516"/>
      <c r="X13" s="516"/>
      <c r="Y13" s="516"/>
      <c r="Z13" s="516"/>
      <c r="AA13" s="516"/>
      <c r="AB13" s="516"/>
      <c r="AC13" s="516"/>
      <c r="AD13" s="516"/>
      <c r="AE13" s="516"/>
    </row>
    <row r="14" spans="1:31" ht="20.100000000000001" customHeight="1">
      <c r="A14" s="32" t="s">
        <v>374</v>
      </c>
      <c r="F14" s="516"/>
      <c r="G14" s="516"/>
      <c r="H14" s="516"/>
      <c r="I14" s="516"/>
      <c r="J14" s="516"/>
      <c r="K14" s="516"/>
      <c r="L14" s="516"/>
      <c r="M14" s="516"/>
      <c r="N14" s="516"/>
      <c r="O14" s="516"/>
      <c r="P14" s="516"/>
      <c r="Q14" s="516"/>
      <c r="R14" s="516"/>
      <c r="S14" s="516"/>
      <c r="T14" s="516"/>
      <c r="U14" s="516"/>
      <c r="V14" s="516"/>
      <c r="W14" s="516"/>
      <c r="X14" s="516"/>
      <c r="Y14" s="516"/>
      <c r="Z14" s="516"/>
      <c r="AA14" s="516"/>
      <c r="AB14" s="516"/>
      <c r="AC14" s="516"/>
      <c r="AD14" s="516"/>
      <c r="AE14" s="516"/>
    </row>
    <row r="15" spans="1:31" ht="20.100000000000001" customHeight="1">
      <c r="A15" s="32" t="s">
        <v>38</v>
      </c>
      <c r="F15" s="516"/>
      <c r="G15" s="516"/>
      <c r="H15" s="516"/>
      <c r="I15" s="516"/>
      <c r="J15" s="516"/>
      <c r="K15" s="516"/>
      <c r="L15" s="516"/>
      <c r="M15" s="516"/>
      <c r="N15" s="516"/>
      <c r="O15" s="516"/>
      <c r="P15" s="516"/>
      <c r="Q15" s="516"/>
      <c r="R15" s="516"/>
      <c r="S15" s="516"/>
      <c r="T15" s="516"/>
      <c r="U15" s="516"/>
      <c r="V15" s="516"/>
      <c r="W15" s="516"/>
      <c r="X15" s="516"/>
      <c r="Y15" s="516"/>
      <c r="Z15" s="516"/>
      <c r="AA15" s="516"/>
      <c r="AB15" s="516"/>
      <c r="AC15" s="516"/>
      <c r="AD15" s="516"/>
      <c r="AE15" s="516"/>
    </row>
    <row r="16" spans="1:31" ht="20.100000000000001" customHeight="1">
      <c r="F16" s="516"/>
      <c r="G16" s="516"/>
      <c r="H16" s="516"/>
      <c r="I16" s="516"/>
      <c r="J16" s="516"/>
      <c r="K16" s="516"/>
      <c r="L16" s="516"/>
      <c r="M16" s="516"/>
      <c r="N16" s="516"/>
      <c r="O16" s="516"/>
      <c r="P16" s="516"/>
      <c r="Q16" s="516"/>
      <c r="R16" s="516"/>
      <c r="S16" s="516"/>
      <c r="T16" s="516"/>
      <c r="U16" s="516"/>
      <c r="V16" s="516"/>
      <c r="W16" s="516"/>
      <c r="X16" s="516"/>
      <c r="Y16" s="516"/>
      <c r="Z16" s="516"/>
      <c r="AA16" s="516"/>
      <c r="AB16" s="516"/>
      <c r="AC16" s="516"/>
      <c r="AD16" s="516"/>
      <c r="AE16" s="516"/>
    </row>
    <row r="17" spans="1:31" ht="20.100000000000001" customHeight="1">
      <c r="A17" s="32" t="s">
        <v>24</v>
      </c>
      <c r="F17" s="516"/>
      <c r="G17" s="516"/>
      <c r="H17" s="516"/>
      <c r="I17" s="516"/>
      <c r="J17" s="516"/>
      <c r="K17" s="516"/>
      <c r="L17" s="516"/>
      <c r="M17" s="516"/>
      <c r="N17" s="516"/>
      <c r="O17" s="516"/>
      <c r="P17" s="516"/>
      <c r="Q17" s="516"/>
      <c r="R17" s="516"/>
      <c r="S17" s="516"/>
      <c r="T17" s="516"/>
      <c r="U17" s="516"/>
      <c r="V17" s="516"/>
      <c r="W17" s="516"/>
      <c r="X17" s="516"/>
      <c r="Y17" s="516"/>
      <c r="Z17" s="516"/>
      <c r="AA17" s="516"/>
      <c r="AB17" s="516"/>
      <c r="AC17" s="516"/>
      <c r="AD17" s="516"/>
      <c r="AE17" s="516"/>
    </row>
    <row r="18" spans="1:31" ht="20.100000000000001" customHeight="1">
      <c r="F18" s="516"/>
      <c r="G18" s="516"/>
      <c r="H18" s="516"/>
      <c r="I18" s="516"/>
      <c r="J18" s="516"/>
      <c r="K18" s="516"/>
      <c r="L18" s="516"/>
      <c r="M18" s="516"/>
      <c r="N18" s="516"/>
      <c r="O18" s="516"/>
      <c r="P18" s="516"/>
      <c r="Q18" s="516"/>
      <c r="R18" s="516"/>
      <c r="S18" s="516"/>
      <c r="T18" s="516"/>
      <c r="U18" s="516"/>
      <c r="V18" s="516"/>
      <c r="W18" s="516"/>
      <c r="X18" s="516"/>
      <c r="Y18" s="516"/>
      <c r="Z18" s="516"/>
      <c r="AA18" s="516"/>
      <c r="AB18" s="516"/>
      <c r="AC18" s="516"/>
      <c r="AD18" s="516"/>
      <c r="AE18" s="516"/>
    </row>
    <row r="19" spans="1:31" ht="20.100000000000001" customHeight="1">
      <c r="A19" s="306" t="s">
        <v>39</v>
      </c>
      <c r="E19" s="209"/>
      <c r="F19" s="516"/>
      <c r="G19" s="516"/>
      <c r="H19" s="516"/>
      <c r="I19" s="516"/>
      <c r="J19" s="516"/>
      <c r="K19" s="516"/>
      <c r="L19" s="516"/>
      <c r="M19" s="516"/>
      <c r="N19" s="516"/>
      <c r="O19" s="516"/>
      <c r="P19" s="516"/>
      <c r="Q19" s="516"/>
      <c r="R19" s="516"/>
      <c r="S19" s="516"/>
      <c r="T19" s="516"/>
      <c r="U19" s="516"/>
      <c r="V19" s="516"/>
      <c r="W19" s="516"/>
      <c r="X19" s="516"/>
      <c r="Y19" s="516"/>
      <c r="Z19" s="516"/>
      <c r="AA19" s="516"/>
      <c r="AB19" s="516"/>
      <c r="AC19" s="516"/>
      <c r="AD19" s="516"/>
      <c r="AE19" s="516"/>
    </row>
    <row r="20" spans="1:31" ht="15" customHeight="1">
      <c r="E20" s="307" t="s">
        <v>25</v>
      </c>
      <c r="F20" s="516"/>
      <c r="G20" s="516"/>
      <c r="H20" s="516"/>
      <c r="I20" s="516"/>
      <c r="J20" s="516"/>
      <c r="K20" s="516"/>
      <c r="L20" s="516"/>
      <c r="M20" s="516"/>
      <c r="N20" s="516"/>
      <c r="O20" s="516"/>
      <c r="P20" s="516"/>
      <c r="Q20" s="516"/>
      <c r="R20" s="516"/>
      <c r="S20" s="516"/>
      <c r="T20" s="516"/>
      <c r="U20" s="516"/>
      <c r="V20" s="516"/>
      <c r="W20" s="516"/>
      <c r="X20" s="516"/>
      <c r="Y20" s="516"/>
      <c r="Z20" s="516"/>
      <c r="AA20" s="516"/>
      <c r="AB20" s="516"/>
      <c r="AC20" s="516"/>
      <c r="AD20" s="516"/>
      <c r="AE20" s="516"/>
    </row>
    <row r="21" spans="1:31" ht="39.950000000000003" customHeight="1">
      <c r="A21" s="939" t="s">
        <v>40</v>
      </c>
      <c r="B21" s="939"/>
      <c r="C21" s="939"/>
      <c r="D21" s="939"/>
      <c r="E21" s="939"/>
      <c r="F21" s="516"/>
      <c r="G21" s="516"/>
      <c r="H21" s="516"/>
      <c r="I21" s="516"/>
      <c r="J21" s="516"/>
      <c r="K21" s="516"/>
      <c r="L21" s="516"/>
      <c r="M21" s="516"/>
      <c r="N21" s="516"/>
      <c r="O21" s="516"/>
      <c r="P21" s="516"/>
      <c r="Q21" s="516"/>
      <c r="R21" s="516"/>
      <c r="S21" s="516"/>
      <c r="T21" s="516"/>
      <c r="U21" s="516"/>
      <c r="V21" s="516"/>
      <c r="W21" s="516"/>
      <c r="X21" s="516"/>
      <c r="Y21" s="516"/>
      <c r="Z21" s="516"/>
      <c r="AA21" s="516"/>
      <c r="AB21" s="516"/>
      <c r="AC21" s="516"/>
      <c r="AD21" s="516"/>
      <c r="AE21" s="516"/>
    </row>
    <row r="22" spans="1:31" ht="36" customHeight="1">
      <c r="A22" s="212" t="s">
        <v>166</v>
      </c>
      <c r="B22" s="748" t="s">
        <v>146</v>
      </c>
      <c r="C22" s="748"/>
      <c r="D22" s="748"/>
      <c r="E22" s="210" t="str">
        <f>B9</f>
        <v/>
      </c>
      <c r="F22" s="516"/>
      <c r="G22" s="516"/>
      <c r="H22" s="516"/>
      <c r="I22" s="516"/>
      <c r="J22" s="516"/>
      <c r="K22" s="516"/>
      <c r="L22" s="516"/>
      <c r="M22" s="516"/>
      <c r="N22" s="516"/>
      <c r="O22" s="516"/>
      <c r="P22" s="516"/>
      <c r="Q22" s="516"/>
      <c r="R22" s="516"/>
      <c r="S22" s="516"/>
      <c r="T22" s="516"/>
      <c r="U22" s="516"/>
      <c r="V22" s="516"/>
      <c r="W22" s="516"/>
      <c r="X22" s="516"/>
      <c r="Y22" s="516"/>
      <c r="Z22" s="516"/>
      <c r="AA22" s="516"/>
      <c r="AB22" s="516"/>
      <c r="AC22" s="516"/>
      <c r="AD22" s="516"/>
      <c r="AE22" s="516"/>
    </row>
    <row r="23" spans="1:31" ht="18.95" customHeight="1">
      <c r="A23" s="213" t="s">
        <v>167</v>
      </c>
      <c r="B23" s="803" t="s">
        <v>147</v>
      </c>
      <c r="C23" s="803"/>
      <c r="D23" s="803"/>
      <c r="E23" s="110"/>
      <c r="F23" s="516"/>
      <c r="G23" s="516"/>
      <c r="H23" s="516"/>
      <c r="I23" s="516"/>
      <c r="J23" s="516"/>
      <c r="K23" s="516"/>
      <c r="L23" s="516"/>
      <c r="M23" s="516"/>
      <c r="N23" s="516"/>
      <c r="O23" s="516"/>
      <c r="P23" s="516"/>
      <c r="Q23" s="516"/>
      <c r="R23" s="516"/>
      <c r="S23" s="516"/>
      <c r="T23" s="516"/>
      <c r="U23" s="516"/>
      <c r="V23" s="516"/>
      <c r="W23" s="516"/>
      <c r="X23" s="516"/>
      <c r="Y23" s="516"/>
      <c r="Z23" s="516"/>
      <c r="AA23" s="516"/>
      <c r="AB23" s="516"/>
      <c r="AC23" s="516"/>
      <c r="AD23" s="516"/>
      <c r="AE23" s="516"/>
    </row>
    <row r="24" spans="1:31">
      <c r="A24" s="214"/>
      <c r="B24" s="803" t="s">
        <v>148</v>
      </c>
      <c r="C24" s="803"/>
      <c r="D24" s="803"/>
      <c r="E24" s="210">
        <f>'Names of Bidder'!D9</f>
        <v>0</v>
      </c>
      <c r="F24" s="516"/>
      <c r="G24" s="516"/>
      <c r="H24" s="516"/>
      <c r="I24" s="516"/>
      <c r="J24" s="516"/>
      <c r="K24" s="516"/>
      <c r="L24" s="516"/>
      <c r="M24" s="516"/>
      <c r="N24" s="516"/>
      <c r="O24" s="516"/>
      <c r="P24" s="516"/>
      <c r="Q24" s="516"/>
      <c r="R24" s="516"/>
      <c r="S24" s="516"/>
      <c r="T24" s="516"/>
      <c r="U24" s="516"/>
      <c r="V24" s="516"/>
      <c r="W24" s="516"/>
      <c r="X24" s="516"/>
      <c r="Y24" s="516"/>
      <c r="Z24" s="516"/>
      <c r="AA24" s="516"/>
      <c r="AB24" s="516"/>
      <c r="AC24" s="516"/>
      <c r="AD24" s="516"/>
      <c r="AE24" s="516"/>
    </row>
    <row r="25" spans="1:31" ht="18" customHeight="1">
      <c r="A25" s="214"/>
      <c r="B25" s="803"/>
      <c r="C25" s="803"/>
      <c r="D25" s="803"/>
      <c r="E25" s="210">
        <f>'Names of Bidder'!D10</f>
        <v>0</v>
      </c>
      <c r="F25" s="516"/>
      <c r="G25" s="516"/>
      <c r="H25" s="516"/>
      <c r="I25" s="516"/>
      <c r="J25" s="516"/>
      <c r="K25" s="516"/>
      <c r="L25" s="516"/>
      <c r="M25" s="516"/>
      <c r="N25" s="516"/>
      <c r="O25" s="516"/>
      <c r="P25" s="516"/>
      <c r="Q25" s="516"/>
      <c r="R25" s="516"/>
      <c r="S25" s="516"/>
      <c r="T25" s="516"/>
      <c r="U25" s="516"/>
      <c r="V25" s="516"/>
      <c r="W25" s="516"/>
      <c r="X25" s="516"/>
      <c r="Y25" s="516"/>
      <c r="Z25" s="516"/>
      <c r="AA25" s="516"/>
      <c r="AB25" s="516"/>
      <c r="AC25" s="516"/>
      <c r="AD25" s="516"/>
      <c r="AE25" s="516"/>
    </row>
    <row r="26" spans="1:31">
      <c r="A26" s="214"/>
      <c r="B26" s="803"/>
      <c r="C26" s="803"/>
      <c r="D26" s="803"/>
      <c r="E26" s="210">
        <f>'Names of Bidder'!D11</f>
        <v>0</v>
      </c>
      <c r="F26" s="516"/>
      <c r="G26" s="516"/>
      <c r="H26" s="516"/>
      <c r="I26" s="516"/>
      <c r="J26" s="516"/>
      <c r="K26" s="516"/>
      <c r="L26" s="516"/>
      <c r="M26" s="516"/>
      <c r="N26" s="516"/>
      <c r="O26" s="516"/>
      <c r="P26" s="516"/>
      <c r="Q26" s="516"/>
      <c r="R26" s="516"/>
      <c r="S26" s="516"/>
      <c r="T26" s="516"/>
      <c r="U26" s="516"/>
      <c r="V26" s="516"/>
      <c r="W26" s="516"/>
      <c r="X26" s="516"/>
      <c r="Y26" s="516"/>
      <c r="Z26" s="516"/>
      <c r="AA26" s="516"/>
      <c r="AB26" s="516"/>
      <c r="AC26" s="516"/>
      <c r="AD26" s="516"/>
      <c r="AE26" s="516"/>
    </row>
    <row r="27" spans="1:31">
      <c r="A27" s="214"/>
      <c r="B27" s="803" t="s">
        <v>149</v>
      </c>
      <c r="C27" s="803"/>
      <c r="D27" s="803"/>
      <c r="E27" s="209"/>
      <c r="F27" s="516"/>
      <c r="G27" s="516"/>
      <c r="H27" s="516"/>
      <c r="I27" s="516"/>
      <c r="J27" s="516"/>
      <c r="K27" s="516"/>
      <c r="L27" s="516"/>
      <c r="M27" s="516"/>
      <c r="N27" s="516"/>
      <c r="O27" s="516"/>
      <c r="P27" s="516"/>
      <c r="Q27" s="516"/>
      <c r="R27" s="516"/>
      <c r="S27" s="516"/>
      <c r="T27" s="516"/>
      <c r="U27" s="516"/>
      <c r="V27" s="516"/>
      <c r="W27" s="516"/>
      <c r="X27" s="516"/>
      <c r="Y27" s="516"/>
      <c r="Z27" s="516"/>
      <c r="AA27" s="516"/>
      <c r="AB27" s="516"/>
      <c r="AC27" s="516"/>
      <c r="AD27" s="516"/>
      <c r="AE27" s="516"/>
    </row>
    <row r="28" spans="1:31">
      <c r="A28" s="214"/>
      <c r="B28" s="803"/>
      <c r="C28" s="803"/>
      <c r="D28" s="803"/>
      <c r="E28" s="298"/>
      <c r="F28" s="516"/>
      <c r="G28" s="516"/>
      <c r="H28" s="516"/>
      <c r="I28" s="516"/>
      <c r="J28" s="516"/>
      <c r="K28" s="516"/>
      <c r="L28" s="516"/>
      <c r="M28" s="516"/>
      <c r="N28" s="516"/>
      <c r="O28" s="516"/>
      <c r="P28" s="516"/>
      <c r="Q28" s="516"/>
      <c r="R28" s="516"/>
      <c r="S28" s="516"/>
      <c r="T28" s="516"/>
      <c r="U28" s="516"/>
      <c r="V28" s="516"/>
      <c r="W28" s="516"/>
      <c r="X28" s="516"/>
      <c r="Y28" s="516"/>
      <c r="Z28" s="516"/>
      <c r="AA28" s="516"/>
      <c r="AB28" s="516"/>
      <c r="AC28" s="516"/>
      <c r="AD28" s="516"/>
      <c r="AE28" s="516"/>
    </row>
    <row r="29" spans="1:31">
      <c r="A29" s="214"/>
      <c r="B29" s="803"/>
      <c r="C29" s="803"/>
      <c r="D29" s="803"/>
      <c r="E29" s="298"/>
      <c r="F29" s="516"/>
      <c r="G29" s="516"/>
      <c r="H29" s="516"/>
      <c r="I29" s="516"/>
      <c r="J29" s="516"/>
      <c r="K29" s="516"/>
      <c r="L29" s="516"/>
      <c r="M29" s="516"/>
      <c r="N29" s="516"/>
      <c r="O29" s="516"/>
      <c r="P29" s="516"/>
      <c r="Q29" s="516"/>
      <c r="R29" s="516"/>
      <c r="S29" s="516"/>
      <c r="T29" s="516"/>
      <c r="U29" s="516"/>
      <c r="V29" s="516"/>
      <c r="W29" s="516"/>
      <c r="X29" s="516"/>
      <c r="Y29" s="516"/>
      <c r="Z29" s="516"/>
      <c r="AA29" s="516"/>
      <c r="AB29" s="516"/>
      <c r="AC29" s="516"/>
      <c r="AD29" s="516"/>
      <c r="AE29" s="516"/>
    </row>
    <row r="30" spans="1:31">
      <c r="A30" s="214"/>
      <c r="B30" s="803" t="s">
        <v>150</v>
      </c>
      <c r="C30" s="803"/>
      <c r="D30" s="803"/>
      <c r="E30" s="210">
        <f>'Names of Bidder'!D17</f>
        <v>0</v>
      </c>
      <c r="F30" s="516"/>
      <c r="G30" s="516"/>
      <c r="H30" s="516"/>
      <c r="I30" s="516"/>
      <c r="J30" s="516"/>
      <c r="K30" s="516"/>
      <c r="L30" s="516"/>
      <c r="M30" s="516"/>
      <c r="N30" s="516"/>
      <c r="O30" s="516"/>
      <c r="P30" s="516"/>
      <c r="Q30" s="516"/>
      <c r="R30" s="516"/>
      <c r="S30" s="516"/>
      <c r="T30" s="516"/>
      <c r="U30" s="516"/>
      <c r="V30" s="516"/>
      <c r="W30" s="516"/>
      <c r="X30" s="516"/>
      <c r="Y30" s="516"/>
      <c r="Z30" s="516"/>
      <c r="AA30" s="516"/>
      <c r="AB30" s="516"/>
      <c r="AC30" s="516"/>
      <c r="AD30" s="516"/>
      <c r="AE30" s="516"/>
    </row>
    <row r="31" spans="1:31">
      <c r="A31" s="214"/>
      <c r="B31" s="803"/>
      <c r="C31" s="803"/>
      <c r="D31" s="803"/>
      <c r="E31" s="210">
        <f>'Names of Bidder'!D18</f>
        <v>0</v>
      </c>
      <c r="F31" s="516"/>
      <c r="G31" s="516"/>
      <c r="H31" s="516"/>
      <c r="I31" s="516"/>
      <c r="J31" s="516"/>
      <c r="K31" s="516"/>
      <c r="L31" s="516"/>
      <c r="M31" s="516"/>
      <c r="N31" s="516"/>
      <c r="O31" s="516"/>
      <c r="P31" s="516"/>
      <c r="Q31" s="516"/>
      <c r="R31" s="516"/>
      <c r="S31" s="516"/>
      <c r="T31" s="516"/>
      <c r="U31" s="516"/>
      <c r="V31" s="516"/>
      <c r="W31" s="516"/>
      <c r="X31" s="516"/>
      <c r="Y31" s="516"/>
      <c r="Z31" s="516"/>
      <c r="AA31" s="516"/>
      <c r="AB31" s="516"/>
      <c r="AC31" s="516"/>
      <c r="AD31" s="516"/>
      <c r="AE31" s="516"/>
    </row>
    <row r="32" spans="1:31">
      <c r="A32" s="214"/>
      <c r="B32" s="803"/>
      <c r="C32" s="803"/>
      <c r="D32" s="803"/>
      <c r="E32" s="210">
        <f>'Names of Bidder'!D19</f>
        <v>0</v>
      </c>
      <c r="F32" s="516"/>
      <c r="G32" s="516"/>
      <c r="H32" s="516"/>
      <c r="I32" s="516"/>
      <c r="J32" s="516"/>
      <c r="K32" s="516"/>
      <c r="L32" s="516"/>
      <c r="M32" s="516"/>
      <c r="N32" s="516"/>
      <c r="O32" s="516"/>
      <c r="P32" s="516"/>
      <c r="Q32" s="516"/>
      <c r="R32" s="516"/>
      <c r="S32" s="516"/>
      <c r="T32" s="516"/>
      <c r="U32" s="516"/>
      <c r="V32" s="516"/>
      <c r="W32" s="516"/>
      <c r="X32" s="516"/>
      <c r="Y32" s="516"/>
      <c r="Z32" s="516"/>
      <c r="AA32" s="516"/>
      <c r="AB32" s="516"/>
      <c r="AC32" s="516"/>
      <c r="AD32" s="516"/>
      <c r="AE32" s="516"/>
    </row>
    <row r="33" spans="1:31" ht="16.5" customHeight="1">
      <c r="A33" s="213" t="s">
        <v>760</v>
      </c>
      <c r="B33" s="819" t="s">
        <v>151</v>
      </c>
      <c r="C33" s="819"/>
      <c r="D33" s="819"/>
      <c r="E33" s="995"/>
    </row>
    <row r="34" spans="1:31" ht="16.5" customHeight="1">
      <c r="A34" s="526"/>
      <c r="B34" s="997" t="s">
        <v>152</v>
      </c>
      <c r="C34" s="939"/>
      <c r="D34" s="998"/>
      <c r="E34" s="996"/>
    </row>
    <row r="35" spans="1:31" ht="114.75" customHeight="1">
      <c r="A35" s="214" t="s">
        <v>761</v>
      </c>
      <c r="B35" s="750" t="s">
        <v>762</v>
      </c>
      <c r="C35" s="713"/>
      <c r="D35" s="1011"/>
      <c r="E35" s="466" t="s">
        <v>626</v>
      </c>
    </row>
    <row r="36" spans="1:31" ht="62.25" customHeight="1">
      <c r="A36" s="214" t="s">
        <v>763</v>
      </c>
      <c r="B36" s="717" t="s">
        <v>764</v>
      </c>
      <c r="C36" s="718"/>
      <c r="D36" s="719"/>
      <c r="E36" s="525"/>
    </row>
    <row r="37" spans="1:31" ht="36" customHeight="1">
      <c r="A37" s="214" t="s">
        <v>765</v>
      </c>
      <c r="B37" s="750" t="s">
        <v>766</v>
      </c>
      <c r="C37" s="713"/>
      <c r="D37" s="1011"/>
      <c r="E37" s="466" t="s">
        <v>775</v>
      </c>
    </row>
    <row r="38" spans="1:31">
      <c r="A38" s="211" t="s">
        <v>168</v>
      </c>
      <c r="B38" s="833" t="s">
        <v>153</v>
      </c>
      <c r="C38" s="833"/>
      <c r="D38" s="833"/>
      <c r="E38" s="76"/>
      <c r="F38" s="516"/>
      <c r="G38" s="516"/>
      <c r="H38" s="516"/>
      <c r="I38" s="516"/>
      <c r="J38" s="516"/>
      <c r="K38" s="516"/>
      <c r="L38" s="516"/>
      <c r="M38" s="516"/>
      <c r="N38" s="516"/>
      <c r="O38" s="516"/>
      <c r="P38" s="516"/>
      <c r="Q38" s="516"/>
      <c r="R38" s="516"/>
      <c r="S38" s="516"/>
      <c r="T38" s="516"/>
      <c r="U38" s="516"/>
      <c r="V38" s="516"/>
      <c r="W38" s="516"/>
      <c r="X38" s="516"/>
      <c r="Y38" s="516"/>
      <c r="Z38" s="516"/>
      <c r="AA38" s="516"/>
      <c r="AB38" s="516"/>
      <c r="AC38" s="516"/>
      <c r="AD38" s="516"/>
      <c r="AE38" s="516"/>
    </row>
    <row r="39" spans="1:31">
      <c r="A39" s="211" t="s">
        <v>169</v>
      </c>
      <c r="B39" s="833" t="s">
        <v>720</v>
      </c>
      <c r="C39" s="833"/>
      <c r="D39" s="833"/>
      <c r="E39" s="76"/>
      <c r="F39" s="516"/>
      <c r="G39" s="516"/>
      <c r="H39" s="516"/>
      <c r="I39" s="516"/>
      <c r="J39" s="516"/>
      <c r="K39" s="516"/>
      <c r="L39" s="516"/>
      <c r="M39" s="516"/>
      <c r="N39" s="516"/>
      <c r="O39" s="516"/>
      <c r="P39" s="516"/>
      <c r="Q39" s="516"/>
      <c r="R39" s="516"/>
      <c r="S39" s="516"/>
      <c r="T39" s="516"/>
      <c r="U39" s="516"/>
      <c r="V39" s="516"/>
      <c r="W39" s="516"/>
      <c r="X39" s="516"/>
      <c r="Y39" s="516"/>
      <c r="Z39" s="516"/>
      <c r="AA39" s="516"/>
      <c r="AB39" s="516"/>
      <c r="AC39" s="516"/>
      <c r="AD39" s="516"/>
      <c r="AE39" s="516"/>
    </row>
    <row r="40" spans="1:31">
      <c r="A40" s="211" t="s">
        <v>721</v>
      </c>
      <c r="B40" s="833" t="s">
        <v>722</v>
      </c>
      <c r="C40" s="833"/>
      <c r="D40" s="833"/>
      <c r="E40" s="517"/>
      <c r="F40" s="516"/>
      <c r="G40" s="516"/>
      <c r="H40" s="516"/>
      <c r="I40" s="516"/>
      <c r="J40" s="516"/>
      <c r="K40" s="516"/>
      <c r="L40" s="516"/>
      <c r="M40" s="516"/>
      <c r="N40" s="516"/>
      <c r="O40" s="516"/>
      <c r="P40" s="516"/>
      <c r="Q40" s="516"/>
      <c r="R40" s="516"/>
      <c r="S40" s="516"/>
      <c r="T40" s="516"/>
      <c r="U40" s="516"/>
      <c r="V40" s="516"/>
      <c r="W40" s="516"/>
      <c r="X40" s="516"/>
      <c r="Y40" s="516"/>
      <c r="Z40" s="516"/>
      <c r="AA40" s="516"/>
      <c r="AB40" s="516"/>
      <c r="AC40" s="516"/>
      <c r="AD40" s="516"/>
      <c r="AE40" s="516"/>
    </row>
    <row r="41" spans="1:31">
      <c r="A41" s="109"/>
      <c r="B41" s="1001" t="s">
        <v>723</v>
      </c>
      <c r="C41" s="1001"/>
      <c r="D41" s="1001"/>
      <c r="E41" s="518" t="s">
        <v>724</v>
      </c>
      <c r="F41" s="516"/>
      <c r="G41" s="516"/>
      <c r="H41" s="516"/>
      <c r="I41" s="516"/>
      <c r="J41" s="516"/>
      <c r="K41" s="516"/>
      <c r="L41" s="516"/>
      <c r="M41" s="516"/>
      <c r="N41" s="516"/>
      <c r="O41" s="516"/>
      <c r="P41" s="516"/>
      <c r="Q41" s="516"/>
      <c r="R41" s="516"/>
      <c r="S41" s="516"/>
      <c r="T41" s="516"/>
      <c r="U41" s="516"/>
      <c r="V41" s="516"/>
      <c r="W41" s="516"/>
      <c r="X41" s="516"/>
      <c r="Y41" s="516"/>
      <c r="Z41" s="516"/>
      <c r="AA41" s="516"/>
      <c r="AB41" s="516"/>
      <c r="AC41" s="516"/>
      <c r="AD41" s="516"/>
      <c r="AE41" s="516"/>
    </row>
    <row r="42" spans="1:31">
      <c r="A42" s="48" t="s">
        <v>58</v>
      </c>
      <c r="B42" s="889"/>
      <c r="C42" s="889"/>
      <c r="D42" s="889"/>
      <c r="E42" s="76"/>
      <c r="F42" s="516"/>
      <c r="G42" s="516"/>
      <c r="H42" s="516"/>
      <c r="I42" s="516"/>
      <c r="J42" s="516"/>
      <c r="K42" s="516"/>
      <c r="L42" s="516"/>
      <c r="M42" s="516"/>
      <c r="N42" s="516"/>
      <c r="O42" s="516"/>
      <c r="P42" s="516"/>
      <c r="Q42" s="516"/>
      <c r="R42" s="516"/>
      <c r="S42" s="516"/>
      <c r="T42" s="516"/>
      <c r="U42" s="516"/>
      <c r="V42" s="516"/>
      <c r="W42" s="516"/>
      <c r="X42" s="516"/>
      <c r="Y42" s="516"/>
      <c r="Z42" s="516"/>
      <c r="AA42" s="516"/>
      <c r="AB42" s="516"/>
      <c r="AC42" s="516"/>
      <c r="AD42" s="516"/>
      <c r="AE42" s="516"/>
    </row>
    <row r="43" spans="1:31">
      <c r="A43" s="48" t="s">
        <v>60</v>
      </c>
      <c r="B43" s="889"/>
      <c r="C43" s="889"/>
      <c r="D43" s="889"/>
      <c r="E43" s="76"/>
      <c r="F43" s="516"/>
      <c r="G43" s="516"/>
      <c r="H43" s="516"/>
      <c r="I43" s="516"/>
      <c r="J43" s="516"/>
      <c r="K43" s="516"/>
      <c r="L43" s="516"/>
      <c r="M43" s="516"/>
      <c r="N43" s="516"/>
      <c r="O43" s="516"/>
      <c r="P43" s="516"/>
      <c r="Q43" s="516"/>
      <c r="R43" s="516"/>
      <c r="S43" s="516"/>
      <c r="T43" s="516"/>
      <c r="U43" s="516"/>
      <c r="V43" s="516"/>
      <c r="W43" s="516"/>
      <c r="X43" s="516"/>
      <c r="Y43" s="516"/>
      <c r="Z43" s="516"/>
      <c r="AA43" s="516"/>
      <c r="AB43" s="516"/>
      <c r="AC43" s="516"/>
      <c r="AD43" s="516"/>
      <c r="AE43" s="516"/>
    </row>
    <row r="44" spans="1:31">
      <c r="A44" s="48" t="s">
        <v>462</v>
      </c>
      <c r="B44" s="720"/>
      <c r="C44" s="745"/>
      <c r="D44" s="721"/>
      <c r="E44" s="76"/>
      <c r="F44" s="516"/>
      <c r="G44" s="516"/>
      <c r="H44" s="516"/>
      <c r="I44" s="516"/>
      <c r="J44" s="516"/>
      <c r="K44" s="516"/>
      <c r="L44" s="516"/>
      <c r="M44" s="516"/>
      <c r="N44" s="516"/>
      <c r="O44" s="516"/>
      <c r="P44" s="516"/>
      <c r="Q44" s="516"/>
      <c r="R44" s="516"/>
      <c r="S44" s="516"/>
      <c r="T44" s="516"/>
      <c r="U44" s="516"/>
      <c r="V44" s="516"/>
      <c r="W44" s="516"/>
      <c r="X44" s="516"/>
      <c r="Y44" s="516"/>
      <c r="Z44" s="516"/>
      <c r="AA44" s="516"/>
      <c r="AB44" s="516"/>
      <c r="AC44" s="516"/>
      <c r="AD44" s="516"/>
      <c r="AE44" s="516"/>
    </row>
    <row r="45" spans="1:31" ht="31.5" customHeight="1">
      <c r="A45" s="109" t="s">
        <v>725</v>
      </c>
      <c r="B45" s="1006" t="s">
        <v>726</v>
      </c>
      <c r="C45" s="1007"/>
      <c r="D45" s="1008"/>
      <c r="E45" s="517"/>
      <c r="F45" s="516"/>
      <c r="G45" s="516"/>
      <c r="H45" s="516"/>
      <c r="I45" s="516"/>
      <c r="J45" s="516"/>
      <c r="K45" s="516"/>
      <c r="L45" s="516"/>
      <c r="M45" s="516"/>
      <c r="N45" s="516"/>
      <c r="O45" s="516"/>
      <c r="P45" s="516"/>
      <c r="Q45" s="516"/>
      <c r="R45" s="516"/>
      <c r="S45" s="516"/>
      <c r="T45" s="516"/>
      <c r="U45" s="516"/>
      <c r="V45" s="516"/>
      <c r="W45" s="516"/>
      <c r="X45" s="516"/>
      <c r="Y45" s="516"/>
      <c r="Z45" s="516"/>
      <c r="AA45" s="516"/>
      <c r="AB45" s="516"/>
      <c r="AC45" s="516"/>
      <c r="AD45" s="516"/>
      <c r="AE45" s="516"/>
    </row>
    <row r="46" spans="1:31">
      <c r="A46" s="48"/>
      <c r="B46" s="1001" t="s">
        <v>723</v>
      </c>
      <c r="C46" s="1001"/>
      <c r="D46" s="1001"/>
      <c r="E46" s="519" t="s">
        <v>724</v>
      </c>
      <c r="F46" s="516"/>
      <c r="G46" s="516"/>
      <c r="H46" s="516"/>
      <c r="I46" s="516"/>
      <c r="J46" s="516"/>
      <c r="K46" s="516"/>
      <c r="L46" s="516"/>
      <c r="M46" s="516"/>
      <c r="N46" s="516"/>
      <c r="O46" s="516"/>
      <c r="P46" s="516"/>
      <c r="Q46" s="516"/>
      <c r="R46" s="516"/>
      <c r="S46" s="516"/>
      <c r="T46" s="516"/>
      <c r="U46" s="516"/>
      <c r="V46" s="516"/>
      <c r="W46" s="516"/>
      <c r="X46" s="516"/>
      <c r="Y46" s="516"/>
      <c r="Z46" s="516"/>
      <c r="AA46" s="516"/>
      <c r="AB46" s="516"/>
      <c r="AC46" s="516"/>
      <c r="AD46" s="516"/>
      <c r="AE46" s="516"/>
    </row>
    <row r="47" spans="1:31">
      <c r="A47" s="48"/>
      <c r="B47" s="889"/>
      <c r="C47" s="889"/>
      <c r="D47" s="889"/>
      <c r="E47" s="76"/>
      <c r="F47" s="516"/>
      <c r="G47" s="516"/>
      <c r="H47" s="516"/>
      <c r="I47" s="516"/>
      <c r="J47" s="516"/>
      <c r="K47" s="516"/>
      <c r="L47" s="516"/>
      <c r="M47" s="516"/>
      <c r="N47" s="516"/>
      <c r="O47" s="516"/>
      <c r="P47" s="516"/>
      <c r="Q47" s="516"/>
      <c r="R47" s="516"/>
      <c r="S47" s="516"/>
      <c r="T47" s="516"/>
      <c r="U47" s="516"/>
      <c r="V47" s="516"/>
      <c r="W47" s="516"/>
      <c r="X47" s="516"/>
      <c r="Y47" s="516"/>
      <c r="Z47" s="516"/>
      <c r="AA47" s="516"/>
      <c r="AB47" s="516"/>
      <c r="AC47" s="516"/>
      <c r="AD47" s="516"/>
      <c r="AE47" s="516"/>
    </row>
    <row r="48" spans="1:31">
      <c r="A48" s="48"/>
      <c r="B48" s="889"/>
      <c r="C48" s="889"/>
      <c r="D48" s="889"/>
      <c r="E48" s="76"/>
      <c r="F48" s="516"/>
      <c r="G48" s="516"/>
      <c r="H48" s="516"/>
      <c r="I48" s="516"/>
      <c r="J48" s="516"/>
      <c r="K48" s="516"/>
      <c r="L48" s="516"/>
      <c r="M48" s="516"/>
      <c r="N48" s="516"/>
      <c r="O48" s="516"/>
      <c r="P48" s="516"/>
      <c r="Q48" s="516"/>
      <c r="R48" s="516"/>
      <c r="S48" s="516"/>
      <c r="T48" s="516"/>
      <c r="U48" s="516"/>
      <c r="V48" s="516"/>
      <c r="W48" s="516"/>
      <c r="X48" s="516"/>
      <c r="Y48" s="516"/>
      <c r="Z48" s="516"/>
      <c r="AA48" s="516"/>
      <c r="AB48" s="516"/>
      <c r="AC48" s="516"/>
      <c r="AD48" s="516"/>
      <c r="AE48" s="516"/>
    </row>
    <row r="49" spans="1:31">
      <c r="A49" s="48"/>
      <c r="B49" s="889"/>
      <c r="C49" s="889"/>
      <c r="D49" s="889"/>
      <c r="E49" s="76"/>
      <c r="F49" s="516"/>
      <c r="G49" s="516"/>
      <c r="H49" s="516"/>
      <c r="I49" s="516"/>
      <c r="J49" s="516"/>
      <c r="K49" s="516"/>
      <c r="L49" s="516"/>
      <c r="M49" s="516"/>
      <c r="N49" s="516"/>
      <c r="O49" s="516"/>
      <c r="P49" s="516"/>
      <c r="Q49" s="516"/>
      <c r="R49" s="516"/>
      <c r="S49" s="516"/>
      <c r="T49" s="516"/>
      <c r="U49" s="516"/>
      <c r="V49" s="516"/>
      <c r="W49" s="516"/>
      <c r="X49" s="516"/>
      <c r="Y49" s="516"/>
      <c r="Z49" s="516"/>
      <c r="AA49" s="516"/>
      <c r="AB49" s="516"/>
      <c r="AC49" s="516"/>
      <c r="AD49" s="516"/>
      <c r="AE49" s="516"/>
    </row>
    <row r="50" spans="1:31">
      <c r="A50" s="48"/>
      <c r="B50" s="889"/>
      <c r="C50" s="889"/>
      <c r="D50" s="889"/>
      <c r="E50" s="76"/>
      <c r="F50" s="516"/>
      <c r="G50" s="516"/>
      <c r="H50" s="516"/>
      <c r="I50" s="516"/>
      <c r="J50" s="516"/>
      <c r="K50" s="516"/>
      <c r="L50" s="516"/>
      <c r="M50" s="516"/>
      <c r="N50" s="516"/>
      <c r="O50" s="516"/>
      <c r="P50" s="516"/>
      <c r="Q50" s="516"/>
      <c r="R50" s="516"/>
      <c r="S50" s="516"/>
      <c r="T50" s="516"/>
      <c r="U50" s="516"/>
      <c r="V50" s="516"/>
      <c r="W50" s="516"/>
      <c r="X50" s="516"/>
      <c r="Y50" s="516"/>
      <c r="Z50" s="516"/>
      <c r="AA50" s="516"/>
      <c r="AB50" s="516"/>
      <c r="AC50" s="516"/>
      <c r="AD50" s="516"/>
      <c r="AE50" s="516"/>
    </row>
    <row r="51" spans="1:31">
      <c r="A51" s="48"/>
      <c r="B51" s="889"/>
      <c r="C51" s="889"/>
      <c r="D51" s="889"/>
      <c r="E51" s="76"/>
      <c r="F51" s="516"/>
      <c r="G51" s="516"/>
      <c r="H51" s="516"/>
      <c r="I51" s="516"/>
      <c r="J51" s="516"/>
      <c r="K51" s="516"/>
      <c r="L51" s="516"/>
      <c r="M51" s="516"/>
      <c r="N51" s="516"/>
      <c r="O51" s="516"/>
      <c r="P51" s="516"/>
      <c r="Q51" s="516"/>
      <c r="R51" s="516"/>
      <c r="S51" s="516"/>
      <c r="T51" s="516"/>
      <c r="U51" s="516"/>
      <c r="V51" s="516"/>
      <c r="W51" s="516"/>
      <c r="X51" s="516"/>
      <c r="Y51" s="516"/>
      <c r="Z51" s="516"/>
      <c r="AA51" s="516"/>
      <c r="AB51" s="516"/>
      <c r="AC51" s="516"/>
      <c r="AD51" s="516"/>
      <c r="AE51" s="516"/>
    </row>
    <row r="52" spans="1:31">
      <c r="A52" s="48"/>
      <c r="B52" s="889"/>
      <c r="C52" s="889"/>
      <c r="D52" s="889"/>
      <c r="E52" s="76"/>
      <c r="F52" s="516"/>
      <c r="G52" s="516"/>
      <c r="H52" s="516"/>
      <c r="I52" s="516"/>
      <c r="J52" s="516"/>
      <c r="K52" s="516"/>
      <c r="L52" s="516"/>
      <c r="M52" s="516"/>
      <c r="N52" s="516"/>
      <c r="O52" s="516"/>
      <c r="P52" s="516"/>
      <c r="Q52" s="516"/>
      <c r="R52" s="516"/>
      <c r="S52" s="516"/>
      <c r="T52" s="516"/>
      <c r="U52" s="516"/>
      <c r="V52" s="516"/>
      <c r="W52" s="516"/>
      <c r="X52" s="516"/>
      <c r="Y52" s="516"/>
      <c r="Z52" s="516"/>
      <c r="AA52" s="516"/>
      <c r="AB52" s="516"/>
      <c r="AC52" s="516"/>
      <c r="AD52" s="516"/>
      <c r="AE52" s="516"/>
    </row>
    <row r="53" spans="1:31">
      <c r="A53" s="48">
        <v>6</v>
      </c>
      <c r="B53" s="833" t="s">
        <v>154</v>
      </c>
      <c r="C53" s="833"/>
      <c r="D53" s="833"/>
      <c r="E53" s="76"/>
      <c r="F53" s="516"/>
      <c r="G53" s="516"/>
      <c r="H53" s="516"/>
      <c r="I53" s="516"/>
      <c r="J53" s="516"/>
      <c r="K53" s="516"/>
      <c r="L53" s="516"/>
      <c r="M53" s="516"/>
      <c r="N53" s="516"/>
      <c r="O53" s="516"/>
      <c r="P53" s="516"/>
      <c r="Q53" s="516"/>
      <c r="R53" s="516"/>
      <c r="S53" s="516"/>
      <c r="T53" s="516"/>
      <c r="U53" s="516"/>
      <c r="V53" s="516"/>
      <c r="W53" s="516"/>
      <c r="X53" s="516"/>
      <c r="Y53" s="516"/>
      <c r="Z53" s="516"/>
      <c r="AA53" s="516"/>
      <c r="AB53" s="516"/>
      <c r="AC53" s="516"/>
      <c r="AD53" s="516"/>
      <c r="AE53" s="516"/>
    </row>
    <row r="54" spans="1:31">
      <c r="A54" s="48">
        <v>7</v>
      </c>
      <c r="B54" s="803" t="s">
        <v>155</v>
      </c>
      <c r="C54" s="803"/>
      <c r="D54" s="803"/>
      <c r="E54" s="76"/>
      <c r="F54" s="516"/>
      <c r="G54" s="516"/>
      <c r="H54" s="516"/>
      <c r="I54" s="516"/>
      <c r="J54" s="516"/>
      <c r="K54" s="516"/>
      <c r="L54" s="516"/>
      <c r="M54" s="516"/>
      <c r="N54" s="516"/>
      <c r="O54" s="516"/>
      <c r="P54" s="516"/>
      <c r="Q54" s="516"/>
      <c r="R54" s="516"/>
      <c r="S54" s="516"/>
      <c r="T54" s="516"/>
      <c r="U54" s="516"/>
      <c r="V54" s="516"/>
      <c r="W54" s="516"/>
      <c r="X54" s="516"/>
      <c r="Y54" s="516"/>
      <c r="Z54" s="516"/>
      <c r="AA54" s="516"/>
      <c r="AB54" s="516"/>
      <c r="AC54" s="516"/>
      <c r="AD54" s="516"/>
      <c r="AE54" s="516"/>
    </row>
    <row r="55" spans="1:31">
      <c r="A55" s="48"/>
      <c r="B55" s="1005"/>
      <c r="C55" s="1005"/>
      <c r="D55" s="1005"/>
      <c r="E55" s="76"/>
      <c r="F55" s="516"/>
      <c r="G55" s="516"/>
      <c r="H55" s="516"/>
      <c r="I55" s="516"/>
      <c r="J55" s="516"/>
      <c r="K55" s="516"/>
      <c r="L55" s="516"/>
      <c r="M55" s="516"/>
      <c r="N55" s="516"/>
      <c r="O55" s="516"/>
      <c r="P55" s="516"/>
      <c r="Q55" s="516"/>
      <c r="R55" s="516"/>
      <c r="S55" s="516"/>
      <c r="T55" s="516"/>
      <c r="U55" s="516"/>
      <c r="V55" s="516"/>
      <c r="W55" s="516"/>
      <c r="X55" s="516"/>
      <c r="Y55" s="516"/>
      <c r="Z55" s="516"/>
      <c r="AA55" s="516"/>
      <c r="AB55" s="516"/>
      <c r="AC55" s="516"/>
      <c r="AD55" s="516"/>
      <c r="AE55" s="516"/>
    </row>
    <row r="56" spans="1:31">
      <c r="A56" s="109">
        <v>8</v>
      </c>
      <c r="B56" s="834" t="s">
        <v>156</v>
      </c>
      <c r="C56" s="834"/>
      <c r="D56" s="834"/>
      <c r="E56" s="76"/>
      <c r="F56" s="516"/>
      <c r="G56" s="516"/>
      <c r="H56" s="516"/>
      <c r="I56" s="516"/>
      <c r="J56" s="516"/>
      <c r="K56" s="516"/>
      <c r="L56" s="516"/>
      <c r="M56" s="516"/>
      <c r="N56" s="516"/>
      <c r="O56" s="516"/>
      <c r="P56" s="516"/>
      <c r="Q56" s="516"/>
      <c r="R56" s="516"/>
      <c r="S56" s="516"/>
      <c r="T56" s="516"/>
      <c r="U56" s="516"/>
      <c r="V56" s="516"/>
      <c r="W56" s="516"/>
      <c r="X56" s="516"/>
      <c r="Y56" s="516"/>
      <c r="Z56" s="516"/>
      <c r="AA56" s="516"/>
      <c r="AB56" s="516"/>
      <c r="AC56" s="516"/>
      <c r="AD56" s="516"/>
      <c r="AE56" s="516"/>
    </row>
    <row r="57" spans="1:31">
      <c r="A57" s="109"/>
      <c r="B57" s="1009" t="s">
        <v>174</v>
      </c>
      <c r="C57" s="1010"/>
      <c r="D57" s="773"/>
      <c r="E57" s="76"/>
      <c r="F57" s="516"/>
      <c r="G57" s="516"/>
      <c r="H57" s="516"/>
      <c r="I57" s="516"/>
      <c r="J57" s="516"/>
      <c r="K57" s="516"/>
      <c r="L57" s="516"/>
      <c r="M57" s="516"/>
      <c r="N57" s="516"/>
      <c r="O57" s="516"/>
      <c r="P57" s="516"/>
      <c r="Q57" s="516"/>
      <c r="R57" s="516"/>
      <c r="S57" s="516"/>
      <c r="T57" s="516"/>
      <c r="U57" s="516"/>
      <c r="V57" s="516"/>
      <c r="W57" s="516"/>
      <c r="X57" s="516"/>
      <c r="Y57" s="516"/>
      <c r="Z57" s="516"/>
      <c r="AA57" s="516"/>
      <c r="AB57" s="516"/>
      <c r="AC57" s="516"/>
      <c r="AD57" s="516"/>
      <c r="AE57" s="516"/>
    </row>
    <row r="58" spans="1:31" ht="18.95" customHeight="1">
      <c r="A58" s="50">
        <v>9</v>
      </c>
      <c r="B58" s="1002" t="s">
        <v>2</v>
      </c>
      <c r="C58" s="1003"/>
      <c r="D58" s="1004"/>
      <c r="E58" s="520"/>
      <c r="F58" s="516"/>
      <c r="G58" s="516"/>
      <c r="H58" s="516"/>
      <c r="I58" s="516"/>
      <c r="J58" s="516"/>
      <c r="K58" s="516"/>
      <c r="L58" s="516"/>
      <c r="M58" s="516"/>
      <c r="N58" s="516"/>
      <c r="O58" s="516"/>
      <c r="P58" s="516"/>
      <c r="Q58" s="516"/>
      <c r="R58" s="516"/>
      <c r="S58" s="516"/>
      <c r="T58" s="516"/>
      <c r="U58" s="516"/>
      <c r="V58" s="516"/>
      <c r="W58" s="516"/>
      <c r="X58" s="516"/>
      <c r="Y58" s="516"/>
      <c r="Z58" s="516"/>
      <c r="AA58" s="516"/>
      <c r="AB58" s="516"/>
      <c r="AC58" s="516"/>
      <c r="AD58" s="516"/>
      <c r="AE58" s="516"/>
    </row>
    <row r="59" spans="1:31" ht="18.95" customHeight="1">
      <c r="A59" s="109"/>
      <c r="B59" s="804" t="s">
        <v>157</v>
      </c>
      <c r="C59" s="999"/>
      <c r="D59" s="826"/>
      <c r="E59" s="76"/>
      <c r="F59" s="516"/>
      <c r="G59" s="516"/>
      <c r="H59" s="516"/>
      <c r="I59" s="516"/>
      <c r="J59" s="516"/>
      <c r="K59" s="516"/>
      <c r="L59" s="516"/>
      <c r="M59" s="516"/>
      <c r="N59" s="516"/>
      <c r="O59" s="516"/>
      <c r="P59" s="516"/>
      <c r="Q59" s="516"/>
      <c r="R59" s="516"/>
      <c r="S59" s="516"/>
      <c r="T59" s="516"/>
      <c r="U59" s="516"/>
      <c r="V59" s="516"/>
      <c r="W59" s="516"/>
      <c r="X59" s="516"/>
      <c r="Y59" s="516"/>
      <c r="Z59" s="516"/>
      <c r="AA59" s="516"/>
      <c r="AB59" s="516"/>
      <c r="AC59" s="516"/>
      <c r="AD59" s="516"/>
      <c r="AE59" s="516"/>
    </row>
    <row r="60" spans="1:31" ht="18.95" customHeight="1">
      <c r="A60" s="109"/>
      <c r="B60" s="804" t="s">
        <v>158</v>
      </c>
      <c r="C60" s="999"/>
      <c r="D60" s="826"/>
      <c r="E60" s="76"/>
      <c r="F60" s="516"/>
      <c r="G60" s="516"/>
      <c r="H60" s="516">
        <v>0</v>
      </c>
      <c r="I60" s="516"/>
      <c r="J60" s="516"/>
      <c r="K60" s="516"/>
      <c r="L60" s="516"/>
      <c r="M60" s="516"/>
      <c r="N60" s="516"/>
      <c r="O60" s="516"/>
      <c r="P60" s="516"/>
      <c r="Q60" s="516"/>
      <c r="R60" s="516"/>
      <c r="S60" s="516"/>
      <c r="T60" s="516"/>
      <c r="U60" s="516"/>
      <c r="V60" s="516"/>
      <c r="W60" s="516"/>
      <c r="X60" s="516"/>
      <c r="Y60" s="516"/>
      <c r="Z60" s="516"/>
      <c r="AA60" s="516"/>
      <c r="AB60" s="516"/>
      <c r="AC60" s="516"/>
      <c r="AD60" s="516"/>
      <c r="AE60" s="516"/>
    </row>
    <row r="61" spans="1:31" ht="18.95" customHeight="1">
      <c r="A61" s="102"/>
      <c r="B61" s="1009" t="s">
        <v>159</v>
      </c>
      <c r="C61" s="1010"/>
      <c r="D61" s="773"/>
      <c r="E61" s="76"/>
      <c r="F61" s="516"/>
      <c r="G61" s="516"/>
      <c r="H61" s="516"/>
      <c r="I61" s="516"/>
      <c r="J61" s="516"/>
      <c r="K61" s="516"/>
      <c r="L61" s="516"/>
      <c r="M61" s="516"/>
      <c r="N61" s="516"/>
      <c r="O61" s="516"/>
      <c r="P61" s="516"/>
      <c r="Q61" s="516"/>
      <c r="R61" s="516"/>
      <c r="S61" s="516"/>
      <c r="T61" s="516"/>
      <c r="U61" s="516"/>
      <c r="V61" s="516"/>
      <c r="W61" s="516"/>
      <c r="X61" s="516"/>
      <c r="Y61" s="516"/>
      <c r="Z61" s="516"/>
      <c r="AA61" s="516"/>
      <c r="AB61" s="516"/>
      <c r="AC61" s="516"/>
      <c r="AD61" s="516"/>
      <c r="AE61" s="516"/>
    </row>
    <row r="62" spans="1:31" ht="18.95" customHeight="1">
      <c r="A62" s="50">
        <v>10</v>
      </c>
      <c r="B62" s="799" t="s">
        <v>160</v>
      </c>
      <c r="C62" s="800"/>
      <c r="D62" s="1012"/>
      <c r="E62" s="81"/>
      <c r="F62" s="516"/>
      <c r="G62" s="516"/>
      <c r="H62" s="516"/>
      <c r="I62" s="516"/>
      <c r="J62" s="516"/>
      <c r="K62" s="516"/>
      <c r="L62" s="516"/>
      <c r="M62" s="516"/>
      <c r="N62" s="516"/>
      <c r="O62" s="516"/>
      <c r="P62" s="516"/>
      <c r="Q62" s="516"/>
      <c r="R62" s="516"/>
      <c r="S62" s="516"/>
      <c r="T62" s="516"/>
      <c r="U62" s="516"/>
      <c r="V62" s="516"/>
      <c r="W62" s="516"/>
      <c r="X62" s="516"/>
      <c r="Y62" s="516"/>
      <c r="Z62" s="516"/>
      <c r="AA62" s="516"/>
      <c r="AB62" s="516"/>
      <c r="AC62" s="516"/>
      <c r="AD62" s="516"/>
      <c r="AE62" s="516"/>
    </row>
    <row r="63" spans="1:31" ht="18.95" customHeight="1">
      <c r="A63" s="109"/>
      <c r="B63" s="804" t="s">
        <v>161</v>
      </c>
      <c r="C63" s="999"/>
      <c r="D63" s="826"/>
      <c r="E63" s="76"/>
      <c r="F63" s="516"/>
      <c r="G63" s="516"/>
      <c r="H63" s="516"/>
      <c r="I63" s="516"/>
      <c r="J63" s="516"/>
      <c r="K63" s="516"/>
      <c r="L63" s="516"/>
      <c r="M63" s="516"/>
      <c r="N63" s="516"/>
      <c r="O63" s="516"/>
      <c r="P63" s="516"/>
      <c r="Q63" s="516"/>
      <c r="R63" s="516"/>
      <c r="S63" s="516"/>
      <c r="T63" s="516"/>
      <c r="U63" s="516"/>
      <c r="V63" s="516"/>
      <c r="W63" s="516"/>
      <c r="X63" s="516"/>
      <c r="Y63" s="516"/>
      <c r="Z63" s="516"/>
      <c r="AA63" s="516"/>
      <c r="AB63" s="516"/>
      <c r="AC63" s="516"/>
      <c r="AD63" s="516"/>
      <c r="AE63" s="516"/>
    </row>
    <row r="64" spans="1:31" ht="18.95" customHeight="1">
      <c r="A64" s="109"/>
      <c r="B64" s="804" t="s">
        <v>162</v>
      </c>
      <c r="C64" s="999"/>
      <c r="D64" s="826"/>
      <c r="E64" s="76"/>
      <c r="F64" s="516"/>
      <c r="G64" s="516"/>
      <c r="H64" s="516"/>
      <c r="I64" s="516"/>
      <c r="J64" s="516"/>
      <c r="K64" s="516"/>
      <c r="L64" s="516"/>
      <c r="M64" s="516"/>
      <c r="N64" s="516"/>
      <c r="O64" s="516"/>
      <c r="P64" s="516"/>
      <c r="Q64" s="516"/>
      <c r="R64" s="516"/>
      <c r="S64" s="516"/>
      <c r="T64" s="516"/>
      <c r="U64" s="516"/>
      <c r="V64" s="516"/>
      <c r="W64" s="516"/>
      <c r="X64" s="516"/>
      <c r="Y64" s="516"/>
      <c r="Z64" s="516"/>
      <c r="AA64" s="516"/>
      <c r="AB64" s="516"/>
      <c r="AC64" s="516"/>
      <c r="AD64" s="516"/>
      <c r="AE64" s="516"/>
    </row>
    <row r="65" spans="1:31" ht="18.95" customHeight="1">
      <c r="A65" s="109"/>
      <c r="B65" s="804"/>
      <c r="C65" s="999"/>
      <c r="D65" s="826"/>
      <c r="E65" s="76"/>
      <c r="F65" s="516"/>
      <c r="G65" s="516"/>
      <c r="H65" s="516"/>
      <c r="I65" s="516"/>
      <c r="J65" s="516"/>
      <c r="K65" s="516"/>
      <c r="L65" s="516"/>
      <c r="M65" s="516"/>
      <c r="N65" s="516"/>
      <c r="O65" s="516"/>
      <c r="P65" s="516"/>
      <c r="Q65" s="516"/>
      <c r="R65" s="516"/>
      <c r="S65" s="516"/>
      <c r="T65" s="516"/>
      <c r="U65" s="516"/>
      <c r="V65" s="516"/>
      <c r="W65" s="516"/>
      <c r="X65" s="516"/>
      <c r="Y65" s="516"/>
      <c r="Z65" s="516"/>
      <c r="AA65" s="516"/>
      <c r="AB65" s="516"/>
      <c r="AC65" s="516"/>
      <c r="AD65" s="516"/>
      <c r="AE65" s="516"/>
    </row>
    <row r="66" spans="1:31" ht="18.95" customHeight="1">
      <c r="A66" s="109"/>
      <c r="B66" s="804"/>
      <c r="C66" s="999"/>
      <c r="D66" s="826"/>
      <c r="E66" s="76"/>
      <c r="F66" s="516"/>
      <c r="G66" s="516"/>
      <c r="H66" s="521"/>
      <c r="I66" s="516"/>
      <c r="J66" s="516"/>
      <c r="K66" s="516"/>
      <c r="L66" s="516"/>
      <c r="M66" s="516"/>
      <c r="N66" s="516"/>
      <c r="O66" s="516"/>
      <c r="P66" s="516"/>
      <c r="Q66" s="516"/>
      <c r="R66" s="516"/>
      <c r="S66" s="516"/>
      <c r="T66" s="516"/>
      <c r="U66" s="516"/>
      <c r="V66" s="516"/>
      <c r="W66" s="516"/>
      <c r="X66" s="516"/>
      <c r="Y66" s="516"/>
      <c r="Z66" s="516"/>
      <c r="AA66" s="516"/>
      <c r="AB66" s="516"/>
      <c r="AC66" s="516"/>
      <c r="AD66" s="516"/>
      <c r="AE66" s="516"/>
    </row>
    <row r="67" spans="1:31" ht="18.95" customHeight="1">
      <c r="A67" s="109"/>
      <c r="B67" s="804" t="s">
        <v>163</v>
      </c>
      <c r="C67" s="999"/>
      <c r="D67" s="826"/>
      <c r="E67" s="76"/>
      <c r="F67" s="516"/>
      <c r="G67" s="516"/>
      <c r="H67" s="516"/>
      <c r="I67" s="516"/>
      <c r="J67" s="516"/>
      <c r="K67" s="516"/>
      <c r="L67" s="516"/>
      <c r="M67" s="516"/>
      <c r="N67" s="516"/>
      <c r="O67" s="516"/>
      <c r="P67" s="516"/>
      <c r="Q67" s="516"/>
      <c r="R67" s="516"/>
      <c r="S67" s="516"/>
      <c r="T67" s="516"/>
      <c r="U67" s="516"/>
      <c r="V67" s="516"/>
      <c r="W67" s="516"/>
      <c r="X67" s="516"/>
      <c r="Y67" s="516"/>
      <c r="Z67" s="88"/>
      <c r="AA67" s="88"/>
      <c r="AB67" s="88"/>
    </row>
    <row r="68" spans="1:31" ht="18.95" customHeight="1">
      <c r="A68" s="109"/>
      <c r="B68" s="804" t="s">
        <v>945</v>
      </c>
      <c r="C68" s="999"/>
      <c r="D68" s="826"/>
      <c r="E68" s="76"/>
      <c r="Y68" s="88"/>
      <c r="Z68" s="88"/>
      <c r="AA68" s="88"/>
      <c r="AE68" s="28"/>
    </row>
    <row r="69" spans="1:31" ht="36" customHeight="1">
      <c r="A69" s="82">
        <v>11</v>
      </c>
      <c r="B69" s="717" t="s">
        <v>164</v>
      </c>
      <c r="C69" s="718"/>
      <c r="D69" s="719"/>
      <c r="E69" s="76"/>
    </row>
    <row r="70" spans="1:31" ht="55.5" customHeight="1">
      <c r="A70" s="82">
        <v>12</v>
      </c>
      <c r="B70" s="717" t="s">
        <v>171</v>
      </c>
      <c r="C70" s="718"/>
      <c r="D70" s="719"/>
      <c r="E70" s="76"/>
    </row>
    <row r="71" spans="1:31">
      <c r="A71" s="88"/>
      <c r="B71" s="88"/>
      <c r="C71" s="88"/>
      <c r="D71" s="88"/>
      <c r="E71" s="88"/>
    </row>
    <row r="72" spans="1:31" ht="50.25" customHeight="1">
      <c r="A72" s="899" t="s">
        <v>170</v>
      </c>
      <c r="B72" s="899"/>
      <c r="C72" s="899"/>
      <c r="D72" s="899"/>
      <c r="E72" s="899"/>
    </row>
    <row r="73" spans="1:31" ht="20.100000000000001" customHeight="1">
      <c r="A73" s="527" t="s">
        <v>767</v>
      </c>
      <c r="D73" s="46"/>
    </row>
    <row r="74" spans="1:31" ht="20.100000000000001" customHeight="1">
      <c r="A74" s="36" t="s">
        <v>768</v>
      </c>
      <c r="B74" s="36"/>
      <c r="C74" s="36"/>
      <c r="D74" s="55"/>
      <c r="E74" s="36"/>
    </row>
    <row r="75" spans="1:31" ht="20.100000000000001" customHeight="1">
      <c r="A75" s="31" t="s">
        <v>769</v>
      </c>
      <c r="B75" s="36" t="s">
        <v>770</v>
      </c>
      <c r="C75" s="36"/>
      <c r="D75" s="55"/>
      <c r="E75" s="36"/>
    </row>
    <row r="76" spans="1:31" ht="20.100000000000001" customHeight="1">
      <c r="A76" s="31" t="s">
        <v>771</v>
      </c>
      <c r="B76" s="36" t="s">
        <v>772</v>
      </c>
      <c r="C76" s="36"/>
      <c r="D76" s="55"/>
      <c r="E76" s="36"/>
    </row>
    <row r="77" spans="1:31" ht="20.100000000000001" customHeight="1">
      <c r="A77" s="31" t="s">
        <v>773</v>
      </c>
      <c r="B77" s="36" t="s">
        <v>774</v>
      </c>
      <c r="C77" s="36"/>
      <c r="D77" s="55"/>
      <c r="E77" s="36"/>
    </row>
    <row r="78" spans="1:31" ht="33" customHeight="1">
      <c r="A78" s="846" t="s">
        <v>776</v>
      </c>
      <c r="B78" s="846"/>
      <c r="C78" s="846"/>
      <c r="D78" s="846"/>
      <c r="E78" s="846"/>
    </row>
    <row r="79" spans="1:31" ht="33" customHeight="1">
      <c r="A79" s="39" t="s">
        <v>48</v>
      </c>
      <c r="B79" s="60" t="str">
        <f>'Attach 3(JV)'!B24</f>
        <v/>
      </c>
      <c r="D79" s="55" t="s">
        <v>46</v>
      </c>
      <c r="E79" s="42" t="str">
        <f>'Attach 3(JV)'!E24</f>
        <v/>
      </c>
    </row>
    <row r="80" spans="1:31" ht="33" customHeight="1">
      <c r="A80" s="39" t="s">
        <v>49</v>
      </c>
      <c r="B80" s="42" t="str">
        <f>'Attach 3(JV)'!B25</f>
        <v/>
      </c>
      <c r="D80" s="55" t="s">
        <v>47</v>
      </c>
      <c r="E80" s="42" t="str">
        <f>'Attach 3(JV)'!E25</f>
        <v/>
      </c>
    </row>
    <row r="81" spans="1:5" ht="33" customHeight="1">
      <c r="D81" s="55"/>
      <c r="E81" s="41"/>
    </row>
    <row r="82" spans="1:5" ht="48" customHeight="1">
      <c r="A82" s="41"/>
    </row>
    <row r="83" spans="1:5" ht="96" customHeight="1"/>
    <row r="84" spans="1:5" ht="20.100000000000001" customHeight="1">
      <c r="A84" s="41"/>
    </row>
    <row r="85" spans="1:5" ht="46.5" customHeight="1"/>
    <row r="86" spans="1:5" ht="20.100000000000001" customHeight="1">
      <c r="A86" s="41"/>
    </row>
    <row r="87" spans="1:5" ht="20.100000000000001" customHeight="1"/>
    <row r="88" spans="1:5" ht="20.100000000000001" customHeight="1">
      <c r="A88" s="41"/>
    </row>
    <row r="89" spans="1:5" ht="20.100000000000001" customHeight="1"/>
    <row r="90" spans="1:5" ht="20.100000000000001" customHeight="1"/>
    <row r="91" spans="1:5" ht="20.100000000000001" customHeight="1"/>
    <row r="92" spans="1:5" ht="20.100000000000001" customHeight="1"/>
    <row r="108" ht="62.25" customHeight="1"/>
    <row r="110" ht="57" customHeight="1"/>
    <row r="112" ht="40.5" customHeight="1"/>
  </sheetData>
  <sheetProtection algorithmName="SHA-512" hashValue="6XVCHhJP5YOa1BX3p32c12nLwAY6RYpfeudD/X5Rpdqjf5f3l3lVxfxc/B/DfdV2OPdyghbITNSCnuLHkVT3xA==" saltValue="ahYd5Dm5SzMREyU1kc86vA==" spinCount="100000" sheet="1" formatColumns="0" formatRows="0" selectLockedCells="1"/>
  <customSheetViews>
    <customSheetView guid="{F68380CD-DF58-4BFA-A4C7-4B5C98AD7B16}" showGridLines="0" hiddenColumns="1">
      <selection activeCell="E19" sqref="E19"/>
      <pageMargins left="0.75" right="0.63" top="0.57999999999999996" bottom="0.6" header="0.34" footer="0.35"/>
      <pageSetup scale="95" orientation="portrait" r:id="rId1"/>
      <headerFooter alignWithMargins="0">
        <oddFooter>&amp;R&amp;"Book Antiqua,Bold"&amp;8 Page &amp;P of &amp;N</oddFooter>
      </headerFooter>
    </customSheetView>
    <customSheetView guid="{2FDEDC7A-220A-4BDB-8FCD-0C556B60E1DF}" showGridLines="0" hiddenColumns="1">
      <selection activeCell="E19" sqref="E19"/>
      <pageMargins left="0.75" right="0.63" top="0.57999999999999996" bottom="0.6" header="0.34" footer="0.35"/>
      <pageSetup scale="95"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Ruler="0">
      <selection activeCell="E41" sqref="E41"/>
      <pageMargins left="0.75" right="0.75" top="0.77" bottom="0.82" header="0.5" footer="0.5"/>
      <pageSetup orientation="portrait" r:id="rId4"/>
      <headerFooter alignWithMargins="0">
        <oddFooter>&amp;L&amp;8Tower Package-P238-TW04, TL associated with Phase-I Generation Project in Orissa (Part-C)&amp;R&amp;"Book Antiqua,Bold"&amp;8Attachment-15 TW04  / Page &amp;P of &amp;N</oddFooter>
      </headerFooter>
    </customSheetView>
    <customSheetView guid="{ECEBABD0-566A-41C4-AA9A-38EA30EFEDA8}" showGridLines="0" showRuler="0">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PageBreaks="1" showGridLines="0" printArea="1" hiddenColumns="1" view="pageBreakPreview">
      <selection activeCell="E19" sqref="E19"/>
      <pageMargins left="0.75" right="0.63" top="0.57999999999999996" bottom="0.6" header="0.34" footer="0.35"/>
      <pageSetup scale="95" orientation="portrait" r:id="rId6"/>
      <headerFooter alignWithMargins="0">
        <oddFooter>&amp;R&amp;"Book Antiqua,Bold"&amp;8 Page &amp;P of &amp;N</oddFooter>
      </headerFooter>
    </customSheetView>
    <customSheetView guid="{237D8718-39ED-4FFE-B3B2-D1192F8D2E87}" showGridLines="0" hiddenColumns="1">
      <selection activeCell="E19" sqref="E19"/>
      <pageMargins left="0.75" right="0.63" top="0.57999999999999996" bottom="0.6" header="0.34" footer="0.35"/>
      <pageSetup scale="95" orientation="portrait" r:id="rId7"/>
      <headerFooter alignWithMargins="0">
        <oddFooter>&amp;R&amp;"Book Antiqua,Bold"&amp;8 Page &amp;P of &amp;N</oddFooter>
      </headerFooter>
    </customSheetView>
    <customSheetView guid="{6A6F11F6-4979-4331-B451-38654332CB39}" showGridLines="0" hiddenColumns="1" topLeftCell="A43">
      <selection activeCell="G20" sqref="G20"/>
      <pageMargins left="0.75" right="0.63" top="0.57999999999999996" bottom="0.6" header="0.34" footer="0.35"/>
      <pageSetup scale="95" orientation="portrait" r:id="rId8"/>
      <headerFooter alignWithMargins="0">
        <oddFooter>&amp;R&amp;"Book Antiqua,Bold"&amp;8 Page &amp;P of &amp;N</oddFooter>
      </headerFooter>
    </customSheetView>
    <customSheetView guid="{C75B92C6-DDA6-4B48-9868-112DE431C284}" showPageBreaks="1" showGridLines="0" printArea="1" hiddenColumns="1" topLeftCell="A55">
      <selection activeCell="E19" sqref="E19"/>
      <pageMargins left="0.75" right="0.63" top="0.57999999999999996" bottom="0.6" header="0.34" footer="0.35"/>
      <pageSetup scale="95" orientation="portrait" r:id="rId9"/>
      <headerFooter alignWithMargins="0">
        <oddFooter>&amp;R&amp;"Book Antiqua,Bold"&amp;8 Page &amp;P of &amp;N</oddFooter>
      </headerFooter>
    </customSheetView>
    <customSheetView guid="{827228A5-964E-465A-A946-EF2238A19E11}" showGridLines="0" hiddenColumns="1" showRuler="0" topLeftCell="A39">
      <selection activeCell="E58" sqref="E58"/>
      <pageMargins left="0.75" right="0.63" top="0.57999999999999996" bottom="0.6" header="0.34" footer="0.35"/>
      <pageSetup scale="95" orientation="portrait" r:id="rId10"/>
      <headerFooter alignWithMargins="0">
        <oddFooter>&amp;R&amp;"Book Antiqua,Bold"&amp;8 Page &amp;P of &amp;N</oddFooter>
      </headerFooter>
    </customSheetView>
  </customSheetViews>
  <mergeCells count="61">
    <mergeCell ref="B35:D35"/>
    <mergeCell ref="B36:D36"/>
    <mergeCell ref="B37:D37"/>
    <mergeCell ref="B62:D62"/>
    <mergeCell ref="B43:D43"/>
    <mergeCell ref="B51:D51"/>
    <mergeCell ref="B52:D52"/>
    <mergeCell ref="B40:D40"/>
    <mergeCell ref="B44:D44"/>
    <mergeCell ref="B38:D38"/>
    <mergeCell ref="B50:D50"/>
    <mergeCell ref="B48:D48"/>
    <mergeCell ref="B49:D49"/>
    <mergeCell ref="B57:D57"/>
    <mergeCell ref="B39:D39"/>
    <mergeCell ref="B47:D47"/>
    <mergeCell ref="B65:D65"/>
    <mergeCell ref="B59:D59"/>
    <mergeCell ref="B60:D60"/>
    <mergeCell ref="B63:D63"/>
    <mergeCell ref="B64:D64"/>
    <mergeCell ref="B61:D61"/>
    <mergeCell ref="B42:D42"/>
    <mergeCell ref="B41:D41"/>
    <mergeCell ref="B58:D58"/>
    <mergeCell ref="B53:D53"/>
    <mergeCell ref="B55:D55"/>
    <mergeCell ref="B56:D56"/>
    <mergeCell ref="B54:D54"/>
    <mergeCell ref="B45:D45"/>
    <mergeCell ref="B46:D46"/>
    <mergeCell ref="A3:E3"/>
    <mergeCell ref="A5:E5"/>
    <mergeCell ref="B9:D9"/>
    <mergeCell ref="B10:D10"/>
    <mergeCell ref="B24:D24"/>
    <mergeCell ref="A8:D8"/>
    <mergeCell ref="B12:D12"/>
    <mergeCell ref="B11:D11"/>
    <mergeCell ref="A21:E21"/>
    <mergeCell ref="B22:D22"/>
    <mergeCell ref="B23:D23"/>
    <mergeCell ref="E8:E12"/>
    <mergeCell ref="A78:E78"/>
    <mergeCell ref="A72:E72"/>
    <mergeCell ref="B66:D66"/>
    <mergeCell ref="B67:D67"/>
    <mergeCell ref="B68:D68"/>
    <mergeCell ref="B69:D69"/>
    <mergeCell ref="B70:D70"/>
    <mergeCell ref="E33:E34"/>
    <mergeCell ref="B25:D25"/>
    <mergeCell ref="B26:D26"/>
    <mergeCell ref="B34:D34"/>
    <mergeCell ref="B27:D27"/>
    <mergeCell ref="B28:D28"/>
    <mergeCell ref="B30:D30"/>
    <mergeCell ref="B29:D29"/>
    <mergeCell ref="B32:D32"/>
    <mergeCell ref="B33:D33"/>
    <mergeCell ref="B31:D31"/>
  </mergeCells>
  <phoneticPr fontId="6" type="noConversion"/>
  <dataValidations count="2">
    <dataValidation type="list" allowBlank="1" showInputMessage="1" showErrorMessage="1" sqref="E19" xr:uid="{00000000-0002-0000-1600-000000000000}">
      <formula1>"Bank Guarantee, Demand Draft"</formula1>
    </dataValidation>
    <dataValidation type="list" allowBlank="1" showInputMessage="1" showErrorMessage="1" sqref="E35 E37" xr:uid="{00000000-0002-0000-1600-000002000000}">
      <formula1>"Yes(Documentary evidence attached),No"</formula1>
    </dataValidation>
  </dataValidations>
  <pageMargins left="0.74803149606299213" right="0.62992125984251968" top="0.59055118110236227" bottom="0.59055118110236227" header="0.35433070866141736" footer="0.35433070866141736"/>
  <pageSetup scale="79" fitToHeight="2" orientation="portrait" r:id="rId11"/>
  <headerFooter alignWithMargins="0">
    <oddFooter>&amp;R&amp;"Book Antiqua,Bold"&amp;8 Page &amp;P of &amp;N</oddFooter>
  </headerFooter>
  <drawing r:id="rId1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9">
    <tabColor indexed="10"/>
    <pageSetUpPr fitToPage="1"/>
  </sheetPr>
  <dimension ref="A1:BB107"/>
  <sheetViews>
    <sheetView showGridLines="0" showZeros="0" view="pageBreakPreview" topLeftCell="A3" zoomScaleNormal="100" zoomScaleSheetLayoutView="100" workbookViewId="0">
      <selection activeCell="B19" sqref="B19"/>
    </sheetView>
  </sheetViews>
  <sheetFormatPr defaultRowHeight="16.5"/>
  <cols>
    <col min="1" max="1" width="12.140625" style="32" customWidth="1"/>
    <col min="2" max="2" width="18.140625" style="32" customWidth="1"/>
    <col min="3" max="3" width="8.5703125" style="32" customWidth="1"/>
    <col min="4" max="4" width="9.140625" style="32"/>
    <col min="5" max="5" width="13.42578125" style="32" customWidth="1"/>
    <col min="6" max="6" width="11.140625" style="27" customWidth="1"/>
    <col min="7" max="7" width="9.85546875" style="27" customWidth="1"/>
    <col min="8" max="8" width="10.42578125" style="27" customWidth="1"/>
    <col min="9" max="9" width="8.42578125" style="28" customWidth="1"/>
    <col min="10" max="10" width="8.7109375" style="28" customWidth="1"/>
    <col min="11" max="11" width="8.28515625" style="28" customWidth="1"/>
    <col min="12" max="12" width="8.42578125" style="28" customWidth="1"/>
    <col min="13" max="54" width="9.140625" style="63"/>
    <col min="55" max="16384" width="9.140625" style="28"/>
  </cols>
  <sheetData>
    <row r="1" spans="1:26">
      <c r="A1" s="24" t="str">
        <f>Cover!B3</f>
        <v>Specification No.WR1/NT/W-UFOC/DOM/ZA3/23/09365</v>
      </c>
      <c r="B1" s="25"/>
      <c r="C1" s="25"/>
      <c r="D1" s="25"/>
      <c r="E1" s="25"/>
      <c r="F1" s="77"/>
      <c r="G1" s="77"/>
      <c r="H1" s="77"/>
      <c r="I1" s="78"/>
      <c r="J1" s="78"/>
      <c r="K1" s="78"/>
      <c r="L1" s="26" t="str">
        <f>"Attachment-16 "</f>
        <v xml:space="preserve">Attachment-16 </v>
      </c>
    </row>
    <row r="2" spans="1:26">
      <c r="Z2" s="128" t="e">
        <f>'Attach 3(JV)'!Z2</f>
        <v>#REF!</v>
      </c>
    </row>
    <row r="3" spans="1:26" ht="71.25" customHeight="1">
      <c r="A3" s="699" t="str">
        <f>Cover!B2</f>
        <v>Annual Maintenance Contract of Underground /Overhead OFC links of Ahmedabad Intracity, Ahmedabad - Gandhinagar- Dehgam Route &amp; Ahmedabad - Vadodara Expressway from repeater MS42.4 to MS0.0 and LMC for providing the last mile Connectivities to various cities of Gujarat i.e. Ahmedabad, Gandhinagar, Nadiad, Rajkot, Mahesana, Banaskantha, Jamnagar, Patan, Kutch, Bhavnagar, Amreli, Dev Dwarka &amp; Sabarkantha and all cities not covered under PKG-B1 for the period of the Three Years under PKG-B2 under WRTCC</v>
      </c>
      <c r="B3" s="699"/>
      <c r="C3" s="699"/>
      <c r="D3" s="699"/>
      <c r="E3" s="699"/>
      <c r="F3" s="699"/>
      <c r="G3" s="699"/>
      <c r="H3" s="699"/>
      <c r="I3" s="699"/>
      <c r="J3" s="699"/>
      <c r="K3" s="699"/>
      <c r="L3" s="699"/>
    </row>
    <row r="4" spans="1:26" ht="15.95" customHeight="1">
      <c r="A4" s="31"/>
      <c r="H4" s="33"/>
      <c r="I4" s="12"/>
    </row>
    <row r="5" spans="1:26" ht="20.100000000000001" customHeight="1">
      <c r="A5" s="700" t="s">
        <v>50</v>
      </c>
      <c r="B5" s="700"/>
      <c r="C5" s="700"/>
      <c r="D5" s="700"/>
      <c r="E5" s="700"/>
      <c r="F5" s="700"/>
      <c r="G5" s="700"/>
      <c r="H5" s="700"/>
      <c r="I5" s="700"/>
      <c r="J5" s="700"/>
      <c r="K5" s="700"/>
      <c r="L5" s="700"/>
    </row>
    <row r="6" spans="1:26" ht="15.95" customHeight="1">
      <c r="A6" s="35"/>
      <c r="H6" s="33"/>
      <c r="I6" s="12"/>
    </row>
    <row r="7" spans="1:26" ht="20.100000000000001" customHeight="1">
      <c r="A7" s="36" t="str">
        <f>'Attach 3(JV)'!A7</f>
        <v>Bidder’s Name and Address (Bidder ) :</v>
      </c>
      <c r="G7" s="16" t="str">
        <f>'Attach 3(JV)'!E7</f>
        <v>To:</v>
      </c>
      <c r="I7" s="12"/>
    </row>
    <row r="8" spans="1:26" ht="36" customHeight="1">
      <c r="A8" s="698" t="str">
        <f>'Attach 3(JV)'!A8</f>
        <v/>
      </c>
      <c r="B8" s="698"/>
      <c r="C8" s="698"/>
      <c r="D8" s="698"/>
      <c r="E8" s="698"/>
      <c r="F8" s="698"/>
      <c r="G8" s="709" t="s">
        <v>1065</v>
      </c>
      <c r="H8" s="709"/>
      <c r="I8" s="709"/>
      <c r="J8" s="709"/>
      <c r="K8" s="709"/>
    </row>
    <row r="9" spans="1:26">
      <c r="A9" s="14" t="s">
        <v>380</v>
      </c>
      <c r="B9" s="888" t="str">
        <f>'Attach 3(JV)'!B9</f>
        <v/>
      </c>
      <c r="C9" s="888"/>
      <c r="D9" s="888"/>
      <c r="E9" s="888"/>
      <c r="F9" s="888"/>
      <c r="G9" s="709"/>
      <c r="H9" s="709"/>
      <c r="I9" s="709"/>
      <c r="J9" s="709"/>
      <c r="K9" s="709"/>
    </row>
    <row r="10" spans="1:26">
      <c r="A10" s="14" t="s">
        <v>382</v>
      </c>
      <c r="B10" s="888" t="str">
        <f>'Attach 3(JV)'!B10</f>
        <v/>
      </c>
      <c r="C10" s="888"/>
      <c r="D10" s="888"/>
      <c r="E10" s="888"/>
      <c r="F10" s="888"/>
      <c r="G10" s="709"/>
      <c r="H10" s="709"/>
      <c r="I10" s="709"/>
      <c r="J10" s="709"/>
      <c r="K10" s="709"/>
    </row>
    <row r="11" spans="1:26">
      <c r="B11" s="888" t="str">
        <f>'Attach 3(JV)'!B11</f>
        <v/>
      </c>
      <c r="C11" s="888"/>
      <c r="D11" s="888"/>
      <c r="E11" s="888"/>
      <c r="F11" s="888"/>
      <c r="G11" s="709"/>
      <c r="H11" s="709"/>
      <c r="I11" s="709"/>
      <c r="J11" s="709"/>
      <c r="K11" s="709"/>
    </row>
    <row r="12" spans="1:26">
      <c r="A12" s="35"/>
      <c r="B12" s="888" t="str">
        <f>'Attach 3(JV)'!B12</f>
        <v/>
      </c>
      <c r="C12" s="888"/>
      <c r="D12" s="888"/>
      <c r="E12" s="888"/>
      <c r="F12" s="888"/>
      <c r="G12" s="709"/>
      <c r="H12" s="709"/>
      <c r="I12" s="709"/>
      <c r="J12" s="709"/>
      <c r="K12" s="709"/>
    </row>
    <row r="13" spans="1:26" ht="15.95" customHeight="1">
      <c r="A13" s="35"/>
      <c r="B13" s="114"/>
      <c r="C13" s="114"/>
      <c r="D13" s="114"/>
      <c r="E13" s="114"/>
      <c r="F13" s="114"/>
    </row>
    <row r="14" spans="1:26" ht="20.100000000000001" customHeight="1">
      <c r="A14" s="32" t="s">
        <v>374</v>
      </c>
    </row>
    <row r="15" spans="1:26" ht="20.100000000000001" customHeight="1">
      <c r="A15" s="35"/>
    </row>
    <row r="16" spans="1:26" ht="73.5" customHeight="1">
      <c r="A16" s="899" t="s">
        <v>880</v>
      </c>
      <c r="B16" s="899"/>
      <c r="C16" s="899"/>
      <c r="D16" s="899"/>
      <c r="E16" s="899"/>
      <c r="F16" s="899"/>
      <c r="G16" s="899"/>
      <c r="H16" s="899"/>
      <c r="I16" s="899"/>
      <c r="J16" s="899"/>
      <c r="K16" s="899"/>
      <c r="L16" s="899"/>
    </row>
    <row r="17" spans="1:12">
      <c r="A17" s="79">
        <v>1</v>
      </c>
      <c r="B17" s="80" t="s">
        <v>56</v>
      </c>
    </row>
    <row r="18" spans="1:12" ht="65.25" customHeight="1">
      <c r="A18" s="53"/>
      <c r="B18" s="860" t="s">
        <v>57</v>
      </c>
      <c r="C18" s="860"/>
      <c r="D18" s="860"/>
      <c r="E18" s="860"/>
      <c r="F18" s="860"/>
      <c r="G18" s="860"/>
      <c r="H18" s="860"/>
      <c r="I18" s="860"/>
      <c r="J18" s="860"/>
      <c r="K18" s="860"/>
      <c r="L18" s="860"/>
    </row>
    <row r="19" spans="1:12">
      <c r="A19" s="38"/>
      <c r="B19" s="535"/>
      <c r="C19" s="492"/>
      <c r="D19" s="492"/>
      <c r="E19" s="492"/>
      <c r="F19" s="492"/>
      <c r="G19" s="535"/>
      <c r="H19" s="535"/>
      <c r="I19" s="492"/>
      <c r="J19" s="492"/>
      <c r="K19" s="492"/>
      <c r="L19" s="492"/>
    </row>
    <row r="20" spans="1:12" ht="48" customHeight="1">
      <c r="A20" s="54">
        <v>1.1000000000000001</v>
      </c>
      <c r="B20" s="1015" t="s">
        <v>881</v>
      </c>
      <c r="C20" s="1015"/>
      <c r="D20" s="1015"/>
      <c r="E20" s="1015"/>
      <c r="F20" s="1015"/>
      <c r="G20" s="1015"/>
      <c r="H20" s="1015"/>
      <c r="I20" s="1015"/>
      <c r="J20" s="1015"/>
      <c r="K20" s="1015"/>
      <c r="L20" s="1015"/>
    </row>
    <row r="21" spans="1:12">
      <c r="A21" s="54"/>
      <c r="B21" s="1037" t="s">
        <v>882</v>
      </c>
      <c r="C21" s="1037"/>
      <c r="D21" s="1037"/>
      <c r="E21" s="1037"/>
      <c r="F21" s="1037"/>
      <c r="G21" s="1037"/>
      <c r="H21" s="1036"/>
      <c r="I21" s="1036"/>
      <c r="J21" s="1036"/>
      <c r="K21" s="1036"/>
      <c r="L21" s="1036"/>
    </row>
    <row r="22" spans="1:12">
      <c r="A22" s="54"/>
      <c r="B22" s="1037" t="s">
        <v>883</v>
      </c>
      <c r="C22" s="1037"/>
      <c r="D22" s="1037"/>
      <c r="E22" s="1037"/>
      <c r="F22" s="1037"/>
      <c r="G22" s="1037"/>
      <c r="H22" s="1036"/>
      <c r="I22" s="1036"/>
      <c r="J22" s="1036"/>
      <c r="K22" s="1036"/>
      <c r="L22" s="1036"/>
    </row>
    <row r="23" spans="1:12" ht="36" customHeight="1">
      <c r="A23" s="54"/>
      <c r="B23" s="1037" t="s">
        <v>884</v>
      </c>
      <c r="C23" s="1037"/>
      <c r="D23" s="1037"/>
      <c r="E23" s="1037"/>
      <c r="F23" s="1037"/>
      <c r="G23" s="1037"/>
      <c r="H23" s="1036"/>
      <c r="I23" s="1036"/>
      <c r="J23" s="1036"/>
      <c r="K23" s="1036"/>
      <c r="L23" s="1036"/>
    </row>
    <row r="24" spans="1:12">
      <c r="A24" s="54"/>
      <c r="B24" s="1037" t="s">
        <v>885</v>
      </c>
      <c r="C24" s="1037"/>
      <c r="D24" s="1037"/>
      <c r="E24" s="1037"/>
      <c r="F24" s="1037"/>
      <c r="G24" s="1037"/>
      <c r="H24" s="1036"/>
      <c r="I24" s="1036"/>
      <c r="J24" s="1036"/>
      <c r="K24" s="1036"/>
      <c r="L24" s="1036"/>
    </row>
    <row r="25" spans="1:12">
      <c r="A25" s="54"/>
      <c r="B25" s="1037" t="s">
        <v>886</v>
      </c>
      <c r="C25" s="1037"/>
      <c r="D25" s="1037"/>
      <c r="E25" s="1037"/>
      <c r="F25" s="1037"/>
      <c r="G25" s="1037"/>
      <c r="H25" s="1036"/>
      <c r="I25" s="1036"/>
      <c r="J25" s="1036"/>
      <c r="K25" s="1036"/>
      <c r="L25" s="1036"/>
    </row>
    <row r="26" spans="1:12">
      <c r="A26" s="54"/>
      <c r="B26" s="536"/>
      <c r="C26" s="536"/>
      <c r="D26" s="536"/>
      <c r="E26" s="536"/>
      <c r="F26" s="536"/>
      <c r="G26" s="536"/>
      <c r="H26" s="536"/>
      <c r="I26" s="536"/>
      <c r="J26" s="536"/>
      <c r="K26" s="536"/>
      <c r="L26" s="536"/>
    </row>
    <row r="27" spans="1:12">
      <c r="A27" s="54">
        <v>1.2</v>
      </c>
      <c r="B27" s="1015" t="s">
        <v>887</v>
      </c>
      <c r="C27" s="1015"/>
      <c r="D27" s="1015"/>
      <c r="E27" s="1015"/>
      <c r="F27" s="1015"/>
      <c r="G27" s="1015"/>
      <c r="H27" s="1015"/>
      <c r="I27" s="1015"/>
      <c r="J27" s="1015"/>
      <c r="K27" s="1015"/>
      <c r="L27" s="1015"/>
    </row>
    <row r="28" spans="1:12">
      <c r="A28" s="54"/>
      <c r="B28" s="536"/>
      <c r="C28" s="536"/>
      <c r="D28" s="536"/>
      <c r="E28" s="536"/>
      <c r="F28" s="536"/>
      <c r="G28" s="536"/>
      <c r="H28" s="536"/>
      <c r="I28" s="536"/>
      <c r="J28" s="536"/>
      <c r="K28" s="536"/>
      <c r="L28" s="536"/>
    </row>
    <row r="29" spans="1:12">
      <c r="A29" s="54" t="s">
        <v>58</v>
      </c>
      <c r="B29" s="876" t="s">
        <v>888</v>
      </c>
      <c r="C29" s="876"/>
      <c r="D29" s="876"/>
      <c r="E29" s="536"/>
      <c r="F29" s="536"/>
      <c r="G29" s="536"/>
      <c r="H29" s="536"/>
      <c r="I29" s="536"/>
      <c r="J29" s="536"/>
      <c r="K29" s="536"/>
      <c r="L29" s="536"/>
    </row>
    <row r="30" spans="1:12">
      <c r="A30" s="54"/>
      <c r="B30" s="1030" t="s">
        <v>889</v>
      </c>
      <c r="C30" s="1031"/>
      <c r="D30" s="1034"/>
      <c r="E30" s="1034"/>
      <c r="F30" s="1034"/>
      <c r="G30" s="1034"/>
      <c r="H30" s="1034"/>
      <c r="I30" s="1034"/>
      <c r="J30" s="1034"/>
      <c r="K30" s="1034"/>
      <c r="L30" s="1035"/>
    </row>
    <row r="31" spans="1:12">
      <c r="A31" s="54"/>
      <c r="B31" s="1030" t="s">
        <v>890</v>
      </c>
      <c r="C31" s="1031"/>
      <c r="D31" s="1034"/>
      <c r="E31" s="1034"/>
      <c r="F31" s="1034"/>
      <c r="G31" s="1034"/>
      <c r="H31" s="1034"/>
      <c r="I31" s="1034"/>
      <c r="J31" s="1034"/>
      <c r="K31" s="1034"/>
      <c r="L31" s="1035"/>
    </row>
    <row r="32" spans="1:12">
      <c r="A32" s="54"/>
      <c r="B32" s="1032"/>
      <c r="C32" s="1033"/>
      <c r="D32" s="1036"/>
      <c r="E32" s="1036"/>
      <c r="F32" s="1036"/>
      <c r="G32" s="1036"/>
      <c r="H32" s="1036"/>
      <c r="I32" s="1036"/>
      <c r="J32" s="1036"/>
      <c r="K32" s="1036"/>
      <c r="L32" s="1036"/>
    </row>
    <row r="33" spans="1:12">
      <c r="A33" s="54"/>
      <c r="B33" s="1032"/>
      <c r="C33" s="1033"/>
      <c r="D33" s="1036"/>
      <c r="E33" s="1036"/>
      <c r="F33" s="1036"/>
      <c r="G33" s="1036"/>
      <c r="H33" s="1036"/>
      <c r="I33" s="1036"/>
      <c r="J33" s="1036"/>
      <c r="K33" s="1036"/>
      <c r="L33" s="1036"/>
    </row>
    <row r="34" spans="1:12">
      <c r="A34" s="54"/>
      <c r="B34" s="1032"/>
      <c r="C34" s="1033"/>
      <c r="D34" s="1036"/>
      <c r="E34" s="1036"/>
      <c r="F34" s="1036"/>
      <c r="G34" s="1036"/>
      <c r="H34" s="1036"/>
      <c r="I34" s="1036"/>
      <c r="J34" s="1036"/>
      <c r="K34" s="1036"/>
      <c r="L34" s="1036"/>
    </row>
    <row r="35" spans="1:12">
      <c r="A35" s="54"/>
      <c r="B35" s="1030" t="s">
        <v>59</v>
      </c>
      <c r="C35" s="1031"/>
      <c r="D35" s="1034"/>
      <c r="E35" s="1034"/>
      <c r="F35" s="1034"/>
      <c r="G35" s="1034"/>
      <c r="H35" s="1034"/>
      <c r="I35" s="1034"/>
      <c r="J35" s="1034"/>
      <c r="K35" s="1034"/>
      <c r="L35" s="1035"/>
    </row>
    <row r="36" spans="1:12">
      <c r="A36" s="54"/>
      <c r="B36" s="1030" t="s">
        <v>891</v>
      </c>
      <c r="C36" s="1031"/>
      <c r="D36" s="1034"/>
      <c r="E36" s="1034"/>
      <c r="F36" s="1034"/>
      <c r="G36" s="1034"/>
      <c r="H36" s="1034"/>
      <c r="I36" s="1034"/>
      <c r="J36" s="1034"/>
      <c r="K36" s="1034"/>
      <c r="L36" s="1035"/>
    </row>
    <row r="37" spans="1:12">
      <c r="A37" s="54"/>
      <c r="B37" s="1030" t="s">
        <v>500</v>
      </c>
      <c r="C37" s="1031"/>
      <c r="D37" s="1034"/>
      <c r="E37" s="1034"/>
      <c r="F37" s="1034"/>
      <c r="G37" s="1034"/>
      <c r="H37" s="1034"/>
      <c r="I37" s="1034"/>
      <c r="J37" s="1034"/>
      <c r="K37" s="1034"/>
      <c r="L37" s="1035"/>
    </row>
    <row r="38" spans="1:12">
      <c r="A38" s="54"/>
      <c r="B38" s="1042" t="s">
        <v>499</v>
      </c>
      <c r="C38" s="1043"/>
      <c r="D38" s="1038"/>
      <c r="E38" s="1038"/>
      <c r="F38" s="1038"/>
      <c r="G38" s="1038"/>
      <c r="H38" s="1038"/>
      <c r="I38" s="1038"/>
      <c r="J38" s="1038"/>
      <c r="K38" s="1038"/>
      <c r="L38" s="1039"/>
    </row>
    <row r="39" spans="1:12">
      <c r="A39" s="54"/>
      <c r="B39" s="536"/>
      <c r="C39" s="536"/>
      <c r="D39" s="536"/>
      <c r="E39" s="536"/>
      <c r="F39" s="536"/>
      <c r="G39" s="536"/>
      <c r="H39" s="536"/>
      <c r="I39" s="536"/>
      <c r="J39" s="536"/>
      <c r="K39" s="536"/>
      <c r="L39" s="536"/>
    </row>
    <row r="40" spans="1:12" ht="48" customHeight="1">
      <c r="A40" s="54" t="s">
        <v>60</v>
      </c>
      <c r="B40" s="1015" t="s">
        <v>892</v>
      </c>
      <c r="C40" s="1015"/>
      <c r="D40" s="1015"/>
      <c r="E40" s="1015"/>
      <c r="F40" s="1015"/>
      <c r="G40" s="1015"/>
      <c r="H40" s="1015"/>
      <c r="I40" s="1015"/>
      <c r="J40" s="1015"/>
      <c r="K40" s="1015"/>
      <c r="L40" s="1015"/>
    </row>
    <row r="41" spans="1:12">
      <c r="A41" s="54"/>
      <c r="B41" s="536"/>
      <c r="C41" s="536"/>
      <c r="D41" s="536"/>
      <c r="E41" s="536"/>
      <c r="F41" s="536"/>
      <c r="G41" s="536"/>
      <c r="H41" s="536"/>
      <c r="I41" s="536"/>
      <c r="J41" s="536"/>
      <c r="K41" s="536"/>
      <c r="L41" s="536"/>
    </row>
    <row r="42" spans="1:12">
      <c r="A42" s="54"/>
      <c r="B42" s="537" t="s">
        <v>893</v>
      </c>
      <c r="C42" s="1040" t="s">
        <v>894</v>
      </c>
      <c r="D42" s="1040"/>
      <c r="E42" s="1040"/>
      <c r="F42" s="1040"/>
      <c r="G42" s="1040" t="s">
        <v>61</v>
      </c>
      <c r="H42" s="1040"/>
      <c r="I42" s="1040" t="s">
        <v>895</v>
      </c>
      <c r="J42" s="1040"/>
      <c r="K42" s="1040"/>
      <c r="L42" s="1040"/>
    </row>
    <row r="43" spans="1:12" ht="48" customHeight="1">
      <c r="A43" s="54"/>
      <c r="B43" s="538"/>
      <c r="C43" s="1041"/>
      <c r="D43" s="1041"/>
      <c r="E43" s="1041"/>
      <c r="F43" s="1041"/>
      <c r="G43" s="1041"/>
      <c r="H43" s="1041"/>
      <c r="I43" s="1041"/>
      <c r="J43" s="1041"/>
      <c r="K43" s="1041"/>
      <c r="L43" s="1041"/>
    </row>
    <row r="44" spans="1:12" ht="48" customHeight="1">
      <c r="A44" s="54"/>
      <c r="B44" s="538"/>
      <c r="C44" s="1041"/>
      <c r="D44" s="1041"/>
      <c r="E44" s="1041"/>
      <c r="F44" s="1041"/>
      <c r="G44" s="1041"/>
      <c r="H44" s="1041"/>
      <c r="I44" s="1041"/>
      <c r="J44" s="1041"/>
      <c r="K44" s="1041"/>
      <c r="L44" s="1041"/>
    </row>
    <row r="45" spans="1:12">
      <c r="A45" s="54"/>
      <c r="B45" s="536"/>
      <c r="C45" s="536"/>
      <c r="D45" s="536"/>
      <c r="E45" s="536"/>
      <c r="F45" s="536"/>
      <c r="G45" s="536"/>
      <c r="H45" s="536"/>
      <c r="I45" s="536"/>
      <c r="J45" s="536"/>
      <c r="K45" s="536"/>
      <c r="L45" s="536"/>
    </row>
    <row r="46" spans="1:12">
      <c r="A46" s="54" t="s">
        <v>462</v>
      </c>
      <c r="B46" s="1015" t="s">
        <v>896</v>
      </c>
      <c r="C46" s="1015"/>
      <c r="D46" s="1015"/>
      <c r="E46" s="1015"/>
      <c r="F46" s="1015"/>
      <c r="G46" s="1015"/>
      <c r="H46" s="1015"/>
      <c r="I46" s="1015"/>
      <c r="J46" s="1015"/>
      <c r="K46" s="1015"/>
      <c r="L46" s="1015"/>
    </row>
    <row r="47" spans="1:12">
      <c r="A47" s="54"/>
      <c r="B47" s="536"/>
      <c r="C47" s="536"/>
      <c r="D47" s="536"/>
      <c r="E47" s="536"/>
      <c r="F47" s="536"/>
      <c r="G47" s="536"/>
      <c r="H47" s="536"/>
      <c r="I47" s="536"/>
      <c r="J47" s="536"/>
      <c r="K47" s="536"/>
      <c r="L47" s="536"/>
    </row>
    <row r="48" spans="1:12" ht="32.25" customHeight="1">
      <c r="A48" s="54"/>
      <c r="B48" s="537" t="s">
        <v>893</v>
      </c>
      <c r="C48" s="1040" t="s">
        <v>897</v>
      </c>
      <c r="D48" s="1040"/>
      <c r="E48" s="1040"/>
      <c r="F48" s="1040"/>
      <c r="G48" s="1040" t="s">
        <v>898</v>
      </c>
      <c r="H48" s="1040"/>
      <c r="I48" s="1040" t="s">
        <v>134</v>
      </c>
      <c r="J48" s="1040"/>
      <c r="K48" s="1040"/>
      <c r="L48" s="1040"/>
    </row>
    <row r="49" spans="1:54" ht="48" customHeight="1">
      <c r="A49" s="54"/>
      <c r="B49" s="538"/>
      <c r="C49" s="1041"/>
      <c r="D49" s="1041"/>
      <c r="E49" s="1041"/>
      <c r="F49" s="1041"/>
      <c r="G49" s="1041"/>
      <c r="H49" s="1041"/>
      <c r="I49" s="1041"/>
      <c r="J49" s="1041"/>
      <c r="K49" s="1041"/>
      <c r="L49" s="1041"/>
    </row>
    <row r="50" spans="1:54" ht="48" customHeight="1">
      <c r="A50" s="54"/>
      <c r="B50" s="538"/>
      <c r="C50" s="1041"/>
      <c r="D50" s="1041"/>
      <c r="E50" s="1041"/>
      <c r="F50" s="1041"/>
      <c r="G50" s="1041"/>
      <c r="H50" s="1041"/>
      <c r="I50" s="1041"/>
      <c r="J50" s="1041"/>
      <c r="K50" s="1041"/>
      <c r="L50" s="1041"/>
    </row>
    <row r="51" spans="1:54">
      <c r="A51" s="54"/>
      <c r="B51" s="536"/>
      <c r="C51" s="536"/>
      <c r="D51" s="536"/>
      <c r="E51" s="536"/>
      <c r="F51" s="536"/>
      <c r="G51" s="536"/>
      <c r="H51" s="536"/>
      <c r="I51" s="536"/>
      <c r="J51" s="536"/>
      <c r="K51" s="536"/>
      <c r="L51" s="536"/>
    </row>
    <row r="52" spans="1:54" ht="20.100000000000001" customHeight="1">
      <c r="A52" s="79">
        <v>2</v>
      </c>
      <c r="B52" s="86" t="s">
        <v>62</v>
      </c>
    </row>
    <row r="53" spans="1:54" ht="78.75" customHeight="1">
      <c r="B53" s="860" t="s">
        <v>899</v>
      </c>
      <c r="C53" s="860"/>
      <c r="D53" s="860"/>
      <c r="E53" s="860"/>
      <c r="F53" s="860"/>
      <c r="G53" s="860"/>
      <c r="H53" s="860"/>
      <c r="I53" s="860"/>
      <c r="J53" s="860"/>
      <c r="K53" s="860"/>
      <c r="L53" s="860"/>
    </row>
    <row r="54" spans="1:54" s="27" customFormat="1" ht="34.5" customHeight="1">
      <c r="A54" s="54">
        <v>2.1</v>
      </c>
      <c r="B54" s="1026" t="s">
        <v>63</v>
      </c>
      <c r="C54" s="1026"/>
      <c r="D54" s="1026"/>
      <c r="E54" s="1026"/>
      <c r="F54" s="1026"/>
      <c r="G54" s="1026"/>
      <c r="H54" s="1026"/>
      <c r="I54" s="1026"/>
      <c r="J54" s="1026"/>
      <c r="K54" s="1026"/>
      <c r="L54" s="1026"/>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row>
    <row r="55" spans="1:54" ht="52.5" customHeight="1">
      <c r="A55" s="38"/>
      <c r="B55" s="82" t="s">
        <v>64</v>
      </c>
      <c r="C55" s="1045" t="s">
        <v>65</v>
      </c>
      <c r="D55" s="1047"/>
      <c r="E55" s="1047"/>
      <c r="F55" s="1046"/>
      <c r="G55" s="1045" t="s">
        <v>66</v>
      </c>
      <c r="H55" s="1046"/>
      <c r="I55" s="1045" t="s">
        <v>132</v>
      </c>
      <c r="J55" s="1046"/>
      <c r="K55" s="1045" t="s">
        <v>133</v>
      </c>
      <c r="L55" s="1046"/>
    </row>
    <row r="56" spans="1:54" ht="30" customHeight="1">
      <c r="A56" s="38"/>
      <c r="B56" s="91">
        <v>1</v>
      </c>
      <c r="C56" s="1019"/>
      <c r="D56" s="1020"/>
      <c r="E56" s="1020"/>
      <c r="F56" s="1021"/>
      <c r="G56" s="1017"/>
      <c r="H56" s="1018"/>
      <c r="I56" s="1017"/>
      <c r="J56" s="1018"/>
      <c r="K56" s="1027"/>
      <c r="L56" s="1028"/>
    </row>
    <row r="57" spans="1:54" ht="30" customHeight="1">
      <c r="A57" s="38"/>
      <c r="B57" s="91">
        <v>2</v>
      </c>
      <c r="C57" s="1019"/>
      <c r="D57" s="1020"/>
      <c r="E57" s="1020"/>
      <c r="F57" s="1021"/>
      <c r="G57" s="1017"/>
      <c r="H57" s="1018"/>
      <c r="I57" s="1017"/>
      <c r="J57" s="1018"/>
      <c r="K57" s="1027"/>
      <c r="L57" s="1028"/>
    </row>
    <row r="58" spans="1:54" ht="30" customHeight="1">
      <c r="A58" s="38"/>
      <c r="B58" s="91">
        <v>3</v>
      </c>
      <c r="C58" s="1019"/>
      <c r="D58" s="1020"/>
      <c r="E58" s="1020"/>
      <c r="F58" s="1021"/>
      <c r="G58" s="1017"/>
      <c r="H58" s="1018"/>
      <c r="I58" s="1017"/>
      <c r="J58" s="1018"/>
      <c r="K58" s="1027"/>
      <c r="L58" s="1028"/>
    </row>
    <row r="59" spans="1:54" ht="30" customHeight="1">
      <c r="A59" s="38"/>
      <c r="B59" s="91">
        <v>4</v>
      </c>
      <c r="C59" s="1019"/>
      <c r="D59" s="1020"/>
      <c r="E59" s="1020"/>
      <c r="F59" s="1021"/>
      <c r="G59" s="1017"/>
      <c r="H59" s="1018"/>
      <c r="I59" s="1017"/>
      <c r="J59" s="1018"/>
      <c r="K59" s="1027"/>
      <c r="L59" s="1028"/>
    </row>
    <row r="60" spans="1:54" ht="30" customHeight="1">
      <c r="A60" s="38"/>
      <c r="B60" s="91">
        <v>5</v>
      </c>
      <c r="C60" s="1019"/>
      <c r="D60" s="1020"/>
      <c r="E60" s="1020"/>
      <c r="F60" s="1021"/>
      <c r="G60" s="1017"/>
      <c r="H60" s="1018"/>
      <c r="I60" s="1017"/>
      <c r="J60" s="1018"/>
      <c r="K60" s="1027"/>
      <c r="L60" s="1028"/>
    </row>
    <row r="61" spans="1:54" ht="30" customHeight="1">
      <c r="A61" s="38"/>
      <c r="B61" s="539"/>
      <c r="C61" s="540"/>
      <c r="D61" s="540"/>
      <c r="E61" s="540"/>
      <c r="F61" s="540"/>
      <c r="G61" s="539"/>
      <c r="H61" s="539"/>
      <c r="I61" s="539"/>
      <c r="J61" s="539"/>
      <c r="K61" s="541"/>
      <c r="L61" s="541"/>
    </row>
    <row r="62" spans="1:54" ht="27.75" customHeight="1">
      <c r="A62" s="79">
        <v>3</v>
      </c>
      <c r="B62" s="1044" t="s">
        <v>900</v>
      </c>
      <c r="C62" s="1044"/>
      <c r="D62" s="1044"/>
      <c r="E62" s="1044"/>
      <c r="F62" s="1044"/>
      <c r="G62" s="1044"/>
      <c r="H62" s="1044"/>
      <c r="I62" s="1044"/>
      <c r="J62" s="1044"/>
      <c r="K62" s="1044"/>
      <c r="L62" s="1044"/>
    </row>
    <row r="63" spans="1:54" ht="48" customHeight="1">
      <c r="A63" s="79"/>
      <c r="B63" s="860" t="s">
        <v>901</v>
      </c>
      <c r="C63" s="860"/>
      <c r="D63" s="860"/>
      <c r="E63" s="860"/>
      <c r="F63" s="860"/>
      <c r="G63" s="860"/>
      <c r="H63" s="860"/>
      <c r="I63" s="860"/>
      <c r="J63" s="860"/>
      <c r="K63" s="860"/>
      <c r="L63" s="860"/>
    </row>
    <row r="64" spans="1:54">
      <c r="A64" s="79"/>
      <c r="B64" s="530"/>
      <c r="C64" s="530"/>
      <c r="D64" s="530"/>
      <c r="E64" s="530"/>
      <c r="F64" s="530"/>
      <c r="G64" s="530"/>
      <c r="H64" s="530"/>
      <c r="I64" s="530"/>
      <c r="J64" s="530"/>
      <c r="K64" s="530"/>
      <c r="L64" s="530"/>
    </row>
    <row r="65" spans="1:12">
      <c r="A65" s="79">
        <v>3.1</v>
      </c>
      <c r="B65" s="874" t="s">
        <v>902</v>
      </c>
      <c r="C65" s="874"/>
      <c r="D65" s="874"/>
      <c r="E65" s="874"/>
      <c r="F65" s="874"/>
      <c r="G65" s="874"/>
      <c r="H65" s="874"/>
      <c r="I65" s="874"/>
      <c r="J65" s="874"/>
      <c r="K65" s="874"/>
      <c r="L65" s="874"/>
    </row>
    <row r="66" spans="1:12">
      <c r="A66" s="79"/>
      <c r="B66" s="530"/>
      <c r="C66" s="530"/>
      <c r="D66" s="530"/>
      <c r="E66" s="530"/>
      <c r="F66" s="530"/>
      <c r="G66" s="530"/>
      <c r="H66" s="530"/>
      <c r="I66" s="530"/>
      <c r="J66" s="530"/>
      <c r="K66" s="530"/>
      <c r="L66" s="530"/>
    </row>
    <row r="67" spans="1:12" ht="41.25" customHeight="1">
      <c r="A67" s="79"/>
      <c r="B67" s="422" t="s">
        <v>64</v>
      </c>
      <c r="C67" s="851" t="s">
        <v>903</v>
      </c>
      <c r="D67" s="851"/>
      <c r="E67" s="851"/>
      <c r="F67" s="851"/>
      <c r="G67" s="851" t="s">
        <v>904</v>
      </c>
      <c r="H67" s="851"/>
      <c r="I67" s="851"/>
      <c r="J67" s="851"/>
      <c r="K67" s="851"/>
      <c r="L67" s="851"/>
    </row>
    <row r="68" spans="1:12">
      <c r="A68" s="79"/>
      <c r="B68" s="48">
        <v>1</v>
      </c>
      <c r="C68" s="1029"/>
      <c r="D68" s="1029"/>
      <c r="E68" s="1029"/>
      <c r="F68" s="1029"/>
      <c r="G68" s="1029"/>
      <c r="H68" s="1029"/>
      <c r="I68" s="1029"/>
      <c r="J68" s="1029"/>
      <c r="K68" s="1029"/>
      <c r="L68" s="1029"/>
    </row>
    <row r="69" spans="1:12">
      <c r="A69" s="79"/>
      <c r="B69" s="48">
        <v>2</v>
      </c>
      <c r="C69" s="1029"/>
      <c r="D69" s="1029"/>
      <c r="E69" s="1029"/>
      <c r="F69" s="1029"/>
      <c r="G69" s="1029"/>
      <c r="H69" s="1029"/>
      <c r="I69" s="1029"/>
      <c r="J69" s="1029"/>
      <c r="K69" s="1029"/>
      <c r="L69" s="1029"/>
    </row>
    <row r="70" spans="1:12">
      <c r="A70" s="79"/>
      <c r="B70" s="48">
        <v>3</v>
      </c>
      <c r="C70" s="1029"/>
      <c r="D70" s="1029"/>
      <c r="E70" s="1029"/>
      <c r="F70" s="1029"/>
      <c r="G70" s="1029"/>
      <c r="H70" s="1029"/>
      <c r="I70" s="1029"/>
      <c r="J70" s="1029"/>
      <c r="K70" s="1029"/>
      <c r="L70" s="1029"/>
    </row>
    <row r="71" spans="1:12">
      <c r="A71" s="79"/>
      <c r="B71" s="48">
        <v>4</v>
      </c>
      <c r="C71" s="1029"/>
      <c r="D71" s="1029"/>
      <c r="E71" s="1029"/>
      <c r="F71" s="1029"/>
      <c r="G71" s="1029"/>
      <c r="H71" s="1029"/>
      <c r="I71" s="1029"/>
      <c r="J71" s="1029"/>
      <c r="K71" s="1029"/>
      <c r="L71" s="1029"/>
    </row>
    <row r="72" spans="1:12">
      <c r="A72" s="79"/>
      <c r="B72" s="48">
        <v>5</v>
      </c>
      <c r="C72" s="1029"/>
      <c r="D72" s="1029"/>
      <c r="E72" s="1029"/>
      <c r="F72" s="1029"/>
      <c r="G72" s="1029"/>
      <c r="H72" s="1029"/>
      <c r="I72" s="1029"/>
      <c r="J72" s="1029"/>
      <c r="K72" s="1029"/>
      <c r="L72" s="1029"/>
    </row>
    <row r="73" spans="1:12">
      <c r="A73" s="79"/>
      <c r="B73" s="48">
        <v>6</v>
      </c>
      <c r="C73" s="1029"/>
      <c r="D73" s="1029"/>
      <c r="E73" s="1029"/>
      <c r="F73" s="1029"/>
      <c r="G73" s="1029"/>
      <c r="H73" s="1029"/>
      <c r="I73" s="1029"/>
      <c r="J73" s="1029"/>
      <c r="K73" s="1029"/>
      <c r="L73" s="1029"/>
    </row>
    <row r="74" spans="1:12">
      <c r="A74" s="79"/>
      <c r="B74" s="48">
        <v>7</v>
      </c>
      <c r="C74" s="1029"/>
      <c r="D74" s="1029"/>
      <c r="E74" s="1029"/>
      <c r="F74" s="1029"/>
      <c r="G74" s="1029"/>
      <c r="H74" s="1029"/>
      <c r="I74" s="1029"/>
      <c r="J74" s="1029"/>
      <c r="K74" s="1029"/>
      <c r="L74" s="1029"/>
    </row>
    <row r="75" spans="1:12">
      <c r="A75" s="79"/>
      <c r="B75" s="48">
        <v>8</v>
      </c>
      <c r="C75" s="1029"/>
      <c r="D75" s="1029"/>
      <c r="E75" s="1029"/>
      <c r="F75" s="1029"/>
      <c r="G75" s="1029"/>
      <c r="H75" s="1029"/>
      <c r="I75" s="1029"/>
      <c r="J75" s="1029"/>
      <c r="K75" s="1029"/>
      <c r="L75" s="1029"/>
    </row>
    <row r="76" spans="1:12">
      <c r="A76" s="79"/>
      <c r="B76" s="48">
        <v>9</v>
      </c>
      <c r="C76" s="1029"/>
      <c r="D76" s="1029"/>
      <c r="E76" s="1029"/>
      <c r="F76" s="1029"/>
      <c r="G76" s="1029"/>
      <c r="H76" s="1029"/>
      <c r="I76" s="1029"/>
      <c r="J76" s="1029"/>
      <c r="K76" s="1029"/>
      <c r="L76" s="1029"/>
    </row>
    <row r="77" spans="1:12">
      <c r="A77" s="79"/>
      <c r="B77" s="48">
        <v>10</v>
      </c>
      <c r="C77" s="1029"/>
      <c r="D77" s="1029"/>
      <c r="E77" s="1029"/>
      <c r="F77" s="1029"/>
      <c r="G77" s="1029"/>
      <c r="H77" s="1029"/>
      <c r="I77" s="1029"/>
      <c r="J77" s="1029"/>
      <c r="K77" s="1029"/>
      <c r="L77" s="1029"/>
    </row>
    <row r="78" spans="1:12">
      <c r="A78" s="79"/>
      <c r="B78" s="530"/>
      <c r="C78" s="530"/>
      <c r="D78" s="530"/>
      <c r="E78" s="530"/>
      <c r="F78" s="530"/>
      <c r="G78" s="530"/>
      <c r="H78" s="530"/>
      <c r="I78" s="530"/>
      <c r="J78" s="530"/>
      <c r="K78" s="530"/>
      <c r="L78" s="530"/>
    </row>
    <row r="79" spans="1:12">
      <c r="A79" s="79">
        <v>4</v>
      </c>
      <c r="B79" s="86" t="s">
        <v>67</v>
      </c>
      <c r="D79" s="85"/>
      <c r="E79" s="85"/>
      <c r="F79" s="85"/>
    </row>
    <row r="80" spans="1:12" ht="18" customHeight="1">
      <c r="A80" s="87">
        <v>4.0999999999999996</v>
      </c>
      <c r="B80" s="887" t="s">
        <v>68</v>
      </c>
      <c r="C80" s="887"/>
      <c r="D80" s="887"/>
      <c r="E80" s="887"/>
      <c r="F80" s="887"/>
    </row>
    <row r="81" spans="1:54" ht="65.25" customHeight="1">
      <c r="A81" s="38"/>
      <c r="B81" s="1026" t="s">
        <v>3</v>
      </c>
      <c r="C81" s="1026"/>
      <c r="D81" s="1026"/>
      <c r="E81" s="1026"/>
      <c r="F81" s="1026"/>
      <c r="G81" s="1026"/>
      <c r="H81" s="1026"/>
      <c r="I81" s="1026"/>
      <c r="J81" s="1026"/>
      <c r="K81" s="1026"/>
      <c r="L81" s="1026"/>
    </row>
    <row r="82" spans="1:54" s="289" customFormat="1" ht="37.5" customHeight="1">
      <c r="A82" s="267"/>
      <c r="B82" s="911" t="s">
        <v>69</v>
      </c>
      <c r="C82" s="912"/>
      <c r="D82" s="1022"/>
      <c r="E82" s="951" t="s">
        <v>454</v>
      </c>
      <c r="F82" s="951" t="s">
        <v>4</v>
      </c>
      <c r="G82" s="911" t="s">
        <v>455</v>
      </c>
      <c r="H82" s="1022"/>
      <c r="I82" s="955" t="s">
        <v>5</v>
      </c>
      <c r="J82" s="1016"/>
      <c r="K82" s="1016"/>
      <c r="L82" s="956"/>
      <c r="M82" s="288"/>
      <c r="N82" s="288"/>
      <c r="O82" s="288"/>
      <c r="P82" s="288"/>
      <c r="Q82" s="288"/>
      <c r="R82" s="288"/>
      <c r="S82" s="288"/>
      <c r="T82" s="288"/>
      <c r="U82" s="288"/>
      <c r="V82" s="288"/>
      <c r="W82" s="288"/>
      <c r="X82" s="288"/>
      <c r="Y82" s="288"/>
      <c r="Z82" s="288"/>
      <c r="AA82" s="288"/>
      <c r="AB82" s="288"/>
      <c r="AC82" s="288"/>
      <c r="AD82" s="288"/>
      <c r="AE82" s="288"/>
      <c r="AF82" s="288"/>
      <c r="AG82" s="288"/>
      <c r="AH82" s="288"/>
      <c r="AI82" s="288"/>
      <c r="AJ82" s="288"/>
      <c r="AK82" s="288"/>
      <c r="AL82" s="288"/>
      <c r="AM82" s="288"/>
      <c r="AN82" s="288"/>
      <c r="AO82" s="288"/>
      <c r="AP82" s="288"/>
      <c r="AQ82" s="288"/>
      <c r="AR82" s="288"/>
      <c r="AS82" s="288"/>
      <c r="AT82" s="288"/>
      <c r="AU82" s="288"/>
      <c r="AV82" s="288"/>
      <c r="AW82" s="288"/>
      <c r="AX82" s="288"/>
      <c r="AY82" s="288"/>
      <c r="AZ82" s="288"/>
      <c r="BA82" s="288"/>
      <c r="BB82" s="288"/>
    </row>
    <row r="83" spans="1:54" s="289" customFormat="1" ht="32.25" customHeight="1">
      <c r="A83" s="267"/>
      <c r="B83" s="1023"/>
      <c r="C83" s="1025"/>
      <c r="D83" s="1024"/>
      <c r="E83" s="952"/>
      <c r="F83" s="952"/>
      <c r="G83" s="1023"/>
      <c r="H83" s="1024"/>
      <c r="I83" s="955" t="s">
        <v>6</v>
      </c>
      <c r="J83" s="956"/>
      <c r="K83" s="955" t="s">
        <v>7</v>
      </c>
      <c r="L83" s="956"/>
      <c r="M83" s="288"/>
      <c r="N83" s="288"/>
      <c r="O83" s="288"/>
      <c r="P83" s="288"/>
      <c r="Q83" s="288"/>
      <c r="R83" s="288"/>
      <c r="S83" s="288"/>
      <c r="T83" s="288"/>
      <c r="U83" s="288"/>
      <c r="V83" s="288"/>
      <c r="W83" s="288"/>
      <c r="X83" s="288"/>
      <c r="Y83" s="288"/>
      <c r="Z83" s="288"/>
      <c r="AA83" s="288"/>
      <c r="AB83" s="288"/>
      <c r="AC83" s="288"/>
      <c r="AD83" s="288"/>
      <c r="AE83" s="288"/>
      <c r="AF83" s="288"/>
      <c r="AG83" s="288"/>
      <c r="AH83" s="288"/>
      <c r="AI83" s="288"/>
      <c r="AJ83" s="288"/>
      <c r="AK83" s="288"/>
      <c r="AL83" s="288"/>
      <c r="AM83" s="288"/>
      <c r="AN83" s="288"/>
      <c r="AO83" s="288"/>
      <c r="AP83" s="288"/>
      <c r="AQ83" s="288"/>
      <c r="AR83" s="288"/>
      <c r="AS83" s="288"/>
      <c r="AT83" s="288"/>
      <c r="AU83" s="288"/>
      <c r="AV83" s="288"/>
      <c r="AW83" s="288"/>
      <c r="AX83" s="288"/>
      <c r="AY83" s="288"/>
      <c r="AZ83" s="288"/>
      <c r="BA83" s="288"/>
      <c r="BB83" s="288"/>
    </row>
    <row r="84" spans="1:54">
      <c r="A84" s="38"/>
      <c r="B84" s="1019"/>
      <c r="C84" s="1020"/>
      <c r="D84" s="1021"/>
      <c r="E84" s="91"/>
      <c r="F84" s="91"/>
      <c r="G84" s="91"/>
      <c r="H84" s="91"/>
      <c r="I84" s="1017"/>
      <c r="J84" s="1018"/>
      <c r="K84" s="1017"/>
      <c r="L84" s="1018"/>
    </row>
    <row r="85" spans="1:54">
      <c r="A85" s="38"/>
      <c r="B85" s="1019"/>
      <c r="C85" s="1020"/>
      <c r="D85" s="1021"/>
      <c r="E85" s="91"/>
      <c r="F85" s="91"/>
      <c r="G85" s="91"/>
      <c r="H85" s="91"/>
      <c r="I85" s="1017"/>
      <c r="J85" s="1018"/>
      <c r="K85" s="1017"/>
      <c r="L85" s="1018"/>
    </row>
    <row r="86" spans="1:54">
      <c r="A86" s="38"/>
      <c r="B86" s="1019"/>
      <c r="C86" s="1020"/>
      <c r="D86" s="1021"/>
      <c r="E86" s="91"/>
      <c r="F86" s="91"/>
      <c r="G86" s="91"/>
      <c r="H86" s="91"/>
      <c r="I86" s="1017"/>
      <c r="J86" s="1018"/>
      <c r="K86" s="1017"/>
      <c r="L86" s="1018"/>
    </row>
    <row r="87" spans="1:54">
      <c r="A87" s="38"/>
      <c r="B87" s="1019"/>
      <c r="C87" s="1020"/>
      <c r="D87" s="1021"/>
      <c r="E87" s="91"/>
      <c r="F87" s="91"/>
      <c r="G87" s="91"/>
      <c r="H87" s="91"/>
      <c r="I87" s="1017"/>
      <c r="J87" s="1018"/>
      <c r="K87" s="1017"/>
      <c r="L87" s="1018"/>
    </row>
    <row r="88" spans="1:54">
      <c r="A88" s="38"/>
      <c r="B88" s="1019"/>
      <c r="C88" s="1020"/>
      <c r="D88" s="1021"/>
      <c r="E88" s="91"/>
      <c r="F88" s="91"/>
      <c r="G88" s="91"/>
      <c r="H88" s="91"/>
      <c r="I88" s="1017"/>
      <c r="J88" s="1018"/>
      <c r="K88" s="1017"/>
      <c r="L88" s="1018"/>
    </row>
    <row r="89" spans="1:54">
      <c r="A89" s="38"/>
      <c r="B89" s="1019"/>
      <c r="C89" s="1020"/>
      <c r="D89" s="1021"/>
      <c r="E89" s="91"/>
      <c r="F89" s="91"/>
      <c r="G89" s="91"/>
      <c r="H89" s="91"/>
      <c r="I89" s="1017"/>
      <c r="J89" s="1018"/>
      <c r="K89" s="1017"/>
      <c r="L89" s="1018"/>
    </row>
    <row r="90" spans="1:54">
      <c r="A90" s="38"/>
      <c r="B90" s="1019"/>
      <c r="C90" s="1020"/>
      <c r="D90" s="1021"/>
      <c r="E90" s="91"/>
      <c r="F90" s="91"/>
      <c r="G90" s="91"/>
      <c r="H90" s="91"/>
      <c r="I90" s="1017"/>
      <c r="J90" s="1018"/>
      <c r="K90" s="1017"/>
      <c r="L90" s="1018"/>
    </row>
    <row r="91" spans="1:54">
      <c r="A91" s="38"/>
      <c r="B91" s="1019"/>
      <c r="C91" s="1020"/>
      <c r="D91" s="1021"/>
      <c r="E91" s="91"/>
      <c r="F91" s="91"/>
      <c r="G91" s="91"/>
      <c r="H91" s="91"/>
      <c r="I91" s="1017"/>
      <c r="J91" s="1018"/>
      <c r="K91" s="1017"/>
      <c r="L91" s="1018"/>
    </row>
    <row r="92" spans="1:54" s="27" customFormat="1" ht="20.100000000000001" customHeight="1">
      <c r="A92" s="53">
        <v>4.2</v>
      </c>
      <c r="B92" s="35" t="s">
        <v>70</v>
      </c>
      <c r="C92" s="88"/>
      <c r="D92" s="88"/>
      <c r="E92" s="88"/>
      <c r="F92" s="88"/>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row>
    <row r="93" spans="1:54" s="27" customFormat="1" ht="20.100000000000001" customHeight="1">
      <c r="A93" s="35"/>
      <c r="B93" s="35"/>
      <c r="C93" s="88"/>
      <c r="D93" s="88"/>
      <c r="E93" s="88"/>
      <c r="F93" s="88"/>
      <c r="K93" s="92" t="s">
        <v>136</v>
      </c>
      <c r="L93" s="639"/>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row>
    <row r="94" spans="1:54" s="27" customFormat="1" ht="20.100000000000001" customHeight="1">
      <c r="A94" s="35"/>
      <c r="B94" s="49" t="s">
        <v>134</v>
      </c>
      <c r="C94" s="955" t="s">
        <v>135</v>
      </c>
      <c r="D94" s="1016"/>
      <c r="E94" s="1016"/>
      <c r="F94" s="1016"/>
      <c r="G94" s="956"/>
      <c r="H94" s="955" t="s">
        <v>71</v>
      </c>
      <c r="I94" s="1016"/>
      <c r="J94" s="1016"/>
      <c r="K94" s="1016"/>
      <c r="L94" s="956"/>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s="64"/>
      <c r="BB94" s="64"/>
    </row>
    <row r="95" spans="1:54" s="158" customFormat="1" ht="33" customHeight="1">
      <c r="A95" s="41"/>
      <c r="B95" s="81"/>
      <c r="C95" s="76" t="s">
        <v>757</v>
      </c>
      <c r="D95" s="76" t="s">
        <v>756</v>
      </c>
      <c r="E95" s="76" t="s">
        <v>754</v>
      </c>
      <c r="F95" s="76" t="s">
        <v>800</v>
      </c>
      <c r="G95" s="76" t="s">
        <v>759</v>
      </c>
      <c r="H95" s="76" t="s">
        <v>758</v>
      </c>
      <c r="I95" s="76" t="s">
        <v>801</v>
      </c>
      <c r="J95" s="76" t="s">
        <v>965</v>
      </c>
      <c r="K95" s="76" t="s">
        <v>966</v>
      </c>
      <c r="L95" s="76" t="s">
        <v>991</v>
      </c>
      <c r="M95" s="157"/>
      <c r="N95" s="157"/>
      <c r="O95" s="157"/>
      <c r="P95" s="157"/>
      <c r="Q95" s="157"/>
      <c r="R95" s="157"/>
      <c r="S95" s="157"/>
      <c r="T95" s="157"/>
      <c r="U95" s="157"/>
      <c r="V95" s="157"/>
      <c r="W95" s="157"/>
      <c r="X95" s="157"/>
      <c r="Y95" s="157"/>
      <c r="Z95" s="157"/>
      <c r="AA95" s="157"/>
      <c r="AB95" s="157"/>
      <c r="AC95" s="157"/>
      <c r="AD95" s="157"/>
      <c r="AE95" s="157"/>
      <c r="AF95" s="157"/>
      <c r="AG95" s="157"/>
      <c r="AH95" s="157"/>
      <c r="AI95" s="157"/>
      <c r="AJ95" s="157"/>
      <c r="AK95" s="157"/>
      <c r="AL95" s="157"/>
      <c r="AM95" s="157"/>
      <c r="AN95" s="157"/>
      <c r="AO95" s="157"/>
      <c r="AP95" s="157"/>
      <c r="AQ95" s="157"/>
      <c r="AR95" s="157"/>
      <c r="AS95" s="157"/>
      <c r="AT95" s="157"/>
      <c r="AU95" s="157"/>
      <c r="AV95" s="157"/>
      <c r="AW95" s="157"/>
      <c r="AX95" s="157"/>
      <c r="AY95" s="157"/>
      <c r="AZ95" s="157"/>
      <c r="BA95" s="157"/>
      <c r="BB95" s="157"/>
    </row>
    <row r="96" spans="1:54" s="27" customFormat="1">
      <c r="A96" s="35"/>
      <c r="B96" s="81" t="s">
        <v>137</v>
      </c>
      <c r="C96" s="159"/>
      <c r="D96" s="159"/>
      <c r="E96" s="159"/>
      <c r="F96" s="159"/>
      <c r="G96" s="159"/>
      <c r="H96" s="159"/>
      <c r="I96" s="159"/>
      <c r="J96" s="159"/>
      <c r="K96" s="159"/>
      <c r="L96" s="159"/>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s="64"/>
      <c r="BB96" s="64"/>
    </row>
    <row r="97" spans="1:54" s="27" customFormat="1">
      <c r="A97" s="35"/>
      <c r="B97" s="81" t="s">
        <v>138</v>
      </c>
      <c r="C97" s="159"/>
      <c r="D97" s="159"/>
      <c r="E97" s="159"/>
      <c r="F97" s="159"/>
      <c r="G97" s="159"/>
      <c r="H97" s="159"/>
      <c r="I97" s="159"/>
      <c r="J97" s="159"/>
      <c r="K97" s="159"/>
      <c r="L97" s="159"/>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64"/>
      <c r="AP97" s="64"/>
      <c r="AQ97" s="64"/>
      <c r="AR97" s="64"/>
      <c r="AS97" s="64"/>
      <c r="AT97" s="64"/>
      <c r="AU97" s="64"/>
      <c r="AV97" s="64"/>
      <c r="AW97" s="64"/>
      <c r="AX97" s="64"/>
      <c r="AY97" s="64"/>
      <c r="AZ97" s="64"/>
      <c r="BA97" s="64"/>
      <c r="BB97" s="64"/>
    </row>
    <row r="98" spans="1:54" s="27" customFormat="1">
      <c r="A98" s="35"/>
      <c r="B98" s="81" t="s">
        <v>139</v>
      </c>
      <c r="C98" s="159"/>
      <c r="D98" s="159"/>
      <c r="E98" s="159"/>
      <c r="F98" s="159"/>
      <c r="G98" s="159"/>
      <c r="H98" s="159"/>
      <c r="I98" s="159"/>
      <c r="J98" s="159"/>
      <c r="K98" s="159"/>
      <c r="L98" s="159"/>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c r="BB98" s="64"/>
    </row>
    <row r="99" spans="1:54" s="27" customFormat="1">
      <c r="A99" s="35"/>
      <c r="B99" s="81" t="s">
        <v>140</v>
      </c>
      <c r="C99" s="159"/>
      <c r="D99" s="159"/>
      <c r="E99" s="159"/>
      <c r="F99" s="159"/>
      <c r="G99" s="159"/>
      <c r="H99" s="159"/>
      <c r="I99" s="159"/>
      <c r="J99" s="159"/>
      <c r="K99" s="159"/>
      <c r="L99" s="159"/>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4"/>
      <c r="AZ99" s="64"/>
      <c r="BA99" s="64"/>
      <c r="BB99" s="64"/>
    </row>
    <row r="100" spans="1:54" s="27" customFormat="1" ht="33">
      <c r="A100" s="35"/>
      <c r="B100" s="81" t="s">
        <v>141</v>
      </c>
      <c r="C100" s="159"/>
      <c r="D100" s="159"/>
      <c r="E100" s="159"/>
      <c r="F100" s="159"/>
      <c r="G100" s="159"/>
      <c r="H100" s="159"/>
      <c r="I100" s="159"/>
      <c r="J100" s="159"/>
      <c r="K100" s="159"/>
      <c r="L100" s="159"/>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c r="AK100" s="64"/>
      <c r="AL100" s="64"/>
      <c r="AM100" s="64"/>
      <c r="AN100" s="64"/>
      <c r="AO100" s="64"/>
      <c r="AP100" s="64"/>
      <c r="AQ100" s="64"/>
      <c r="AR100" s="64"/>
      <c r="AS100" s="64"/>
      <c r="AT100" s="64"/>
      <c r="AU100" s="64"/>
      <c r="AV100" s="64"/>
      <c r="AW100" s="64"/>
      <c r="AX100" s="64"/>
      <c r="AY100" s="64"/>
      <c r="AZ100" s="64"/>
      <c r="BA100" s="64"/>
      <c r="BB100" s="64"/>
    </row>
    <row r="101" spans="1:54" s="27" customFormat="1">
      <c r="A101" s="35"/>
      <c r="B101" s="81" t="s">
        <v>142</v>
      </c>
      <c r="C101" s="159"/>
      <c r="D101" s="159"/>
      <c r="E101" s="159"/>
      <c r="F101" s="159"/>
      <c r="G101" s="159"/>
      <c r="H101" s="159"/>
      <c r="I101" s="159"/>
      <c r="J101" s="159"/>
      <c r="K101" s="159"/>
      <c r="L101" s="159"/>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row>
    <row r="102" spans="1:54" ht="20.100000000000001" customHeight="1">
      <c r="A102" s="89"/>
      <c r="B102" s="89"/>
      <c r="C102" s="90"/>
      <c r="D102" s="90"/>
      <c r="E102" s="90"/>
      <c r="F102" s="90"/>
    </row>
    <row r="103" spans="1:54" ht="20.100000000000001" customHeight="1">
      <c r="A103" s="89"/>
      <c r="B103" s="89"/>
      <c r="C103" s="90"/>
      <c r="D103" s="90"/>
      <c r="E103" s="90"/>
      <c r="F103" s="90"/>
    </row>
    <row r="104" spans="1:54" ht="24" customHeight="1">
      <c r="A104" s="89"/>
      <c r="B104" s="89"/>
      <c r="C104" s="90"/>
      <c r="D104" s="90"/>
      <c r="E104" s="90"/>
      <c r="F104" s="28"/>
      <c r="G104" s="55"/>
    </row>
    <row r="105" spans="1:54" ht="24" customHeight="1">
      <c r="A105" s="39" t="s">
        <v>48</v>
      </c>
      <c r="B105" s="1014" t="str">
        <f>'Attach 3(JV)'!B24</f>
        <v/>
      </c>
      <c r="C105" s="1014"/>
      <c r="D105" s="1014"/>
      <c r="E105" s="28"/>
      <c r="G105" s="55" t="s">
        <v>46</v>
      </c>
      <c r="H105" s="36" t="str">
        <f>'Attach 3(JV)'!E24</f>
        <v/>
      </c>
      <c r="L105" s="36"/>
    </row>
    <row r="106" spans="1:54" ht="24" customHeight="1">
      <c r="A106" s="39" t="s">
        <v>49</v>
      </c>
      <c r="B106" s="1013" t="str">
        <f>'Attach 3(JV)'!B25</f>
        <v/>
      </c>
      <c r="C106" s="1013"/>
      <c r="D106" s="1013"/>
      <c r="E106" s="28"/>
      <c r="G106" s="55" t="s">
        <v>47</v>
      </c>
      <c r="H106" s="36" t="str">
        <f>'Attach 3(JV)'!E25</f>
        <v/>
      </c>
      <c r="K106" s="63"/>
    </row>
    <row r="107" spans="1:54" ht="24" customHeight="1">
      <c r="A107" s="28"/>
      <c r="B107" s="28"/>
      <c r="C107" s="28"/>
      <c r="D107" s="28"/>
      <c r="E107" s="28"/>
      <c r="F107" s="28"/>
      <c r="G107" s="55"/>
      <c r="H107" s="28"/>
    </row>
  </sheetData>
  <sheetProtection algorithmName="SHA-512" hashValue="16pJPbys7uUR44/owWlzuwS9c9aOOdQ9JRacwbchGMgo1pT9FILjC+4lwmYJ8bocNQ3ZwXFPL/0+WHhkfNVGDQ==" saltValue="eTM0DRiexx4rL5L3H0jgaQ==" spinCount="100000" sheet="1" formatColumns="0" formatRows="0" selectLockedCells="1"/>
  <customSheetViews>
    <customSheetView guid="{F68380CD-DF58-4BFA-A4C7-4B5C98AD7B16}" showGridLines="0" zeroValues="0" topLeftCell="A43">
      <selection activeCell="L73" sqref="L73"/>
      <rowBreaks count="2" manualBreakCount="2">
        <brk id="34" max="11" man="1"/>
        <brk id="55" max="11" man="1"/>
      </rowBreaks>
      <pageMargins left="0.63" right="0.42" top="0.57999999999999996" bottom="0.6" header="0.34" footer="0.35"/>
      <pageSetup scale="81" orientation="portrait" r:id="rId1"/>
      <headerFooter alignWithMargins="0">
        <oddFooter>&amp;R&amp;"Book Antiqua,Bold"&amp;8 Page &amp;P of &amp;N</oddFooter>
      </headerFooter>
    </customSheetView>
    <customSheetView guid="{2FDEDC7A-220A-4BDB-8FCD-0C556B60E1DF}" showGridLines="0" zeroValues="0" printArea="1" topLeftCell="A43">
      <selection activeCell="L73" sqref="L73"/>
      <rowBreaks count="2" manualBreakCount="2">
        <brk id="34" max="11" man="1"/>
        <brk id="55" max="11" man="1"/>
      </rowBreaks>
      <pageMargins left="0.63" right="0.42" top="0.57999999999999996" bottom="0.6" header="0.34" footer="0.35"/>
      <pageSetup scale="81" orientation="portrait" r:id="rId2"/>
      <headerFooter alignWithMargins="0">
        <oddFooter>&amp;R&amp;"Book Antiqua,Bold"&amp;8 Page &amp;P of &amp;N</oddFooter>
      </headerFooter>
    </customSheetView>
    <customSheetView guid="{8E7B022F-1113-4BA2-B2BA-8EDBE02A2557}" showPageBreaks="1" showGridLines="0" zeroValues="0" printArea="1" showRuler="0">
      <selection activeCell="A5" sqref="A5:L5"/>
      <rowBreaks count="4" manualBreakCount="4">
        <brk id="24" max="16383" man="1"/>
        <brk id="49" max="16383" man="1"/>
        <brk id="75" max="16383" man="1"/>
        <brk id="151" max="16383" man="1"/>
      </rowBreaks>
      <pageMargins left="0.63" right="0.42"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selection activeCell="H21" sqref="H21:L21"/>
      <rowBreaks count="1" manualBreakCount="1">
        <brk id="147" max="16383" man="1"/>
      </rowBreaks>
      <pageMargins left="0.7" right="0.45" top="0.56999999999999995" bottom="0.63" header="0.34" footer="0.35"/>
      <pageSetup orientation="portrait" r:id="rId4"/>
      <headerFooter alignWithMargins="0">
        <oddFooter xml:space="preserve">&amp;L&amp;8Tower Package-P238-TW04, TL associated with Phase-I Generation Project in Orissa (Part-C)&amp;R&amp;"Book Antiqua,Bold"&amp;8Attachment-16 TW04  / Page &amp;P </oddFooter>
      </headerFooter>
    </customSheetView>
    <customSheetView guid="{ECEBABD0-566A-41C4-AA9A-38EA30EFEDA8}" showGridLines="0" zeroValues="0" showRuler="0">
      <rowBreaks count="1" manualBreakCount="1">
        <brk id="146" max="16383" man="1"/>
      </rowBreaks>
      <pageMargins left="0.75" right="0.63" top="0.55000000000000004" bottom="0.64" header="0.34" footer="0.38"/>
      <pageSetup scale="95"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cale="90" showPageBreaks="1" showGridLines="0" zeroValues="0" printArea="1" view="pageBreakPreview">
      <selection activeCell="L73" sqref="L73"/>
      <rowBreaks count="2" manualBreakCount="2">
        <brk id="34" max="11" man="1"/>
        <brk id="55" max="11" man="1"/>
      </rowBreaks>
      <pageMargins left="0.63" right="0.42" top="0.57999999999999996" bottom="0.6" header="0.34" footer="0.35"/>
      <pageSetup scale="81" orientation="portrait" r:id="rId6"/>
      <headerFooter alignWithMargins="0">
        <oddFooter>&amp;R&amp;"Book Antiqua,Bold"&amp;8 Page &amp;P of &amp;N</oddFooter>
      </headerFooter>
    </customSheetView>
    <customSheetView guid="{237D8718-39ED-4FFE-B3B2-D1192F8D2E87}" showGridLines="0" zeroValues="0">
      <selection activeCell="L73" sqref="L73"/>
      <rowBreaks count="2" manualBreakCount="2">
        <brk id="34" max="11" man="1"/>
        <brk id="55" max="11" man="1"/>
      </rowBreaks>
      <pageMargins left="0.63" right="0.42" top="0.57999999999999996" bottom="0.6" header="0.34" footer="0.35"/>
      <pageSetup scale="81" orientation="portrait" r:id="rId7"/>
      <headerFooter alignWithMargins="0">
        <oddFooter>&amp;R&amp;"Book Antiqua,Bold"&amp;8 Page &amp;P of &amp;N</oddFooter>
      </headerFooter>
    </customSheetView>
    <customSheetView guid="{6A6F11F6-4979-4331-B451-38654332CB39}" showGridLines="0" zeroValues="0" topLeftCell="A57">
      <selection activeCell="G20" sqref="G20"/>
      <rowBreaks count="2" manualBreakCount="2">
        <brk id="34" max="11" man="1"/>
        <brk id="55" max="11" man="1"/>
      </rowBreaks>
      <pageMargins left="0.63" right="0.42" top="0.57999999999999996" bottom="0.6" header="0.34" footer="0.35"/>
      <pageSetup scale="81" orientation="portrait" r:id="rId8"/>
      <headerFooter alignWithMargins="0">
        <oddFooter>&amp;R&amp;"Book Antiqua,Bold"&amp;8 Page &amp;P of &amp;N</oddFooter>
      </headerFooter>
    </customSheetView>
    <customSheetView guid="{C75B92C6-DDA6-4B48-9868-112DE431C284}" showPageBreaks="1" showGridLines="0" zeroValues="0" printArea="1" topLeftCell="A16">
      <selection activeCell="B20" sqref="B20:G20"/>
      <rowBreaks count="2" manualBreakCount="2">
        <brk id="34" max="11" man="1"/>
        <brk id="55" max="11" man="1"/>
      </rowBreaks>
      <pageMargins left="0.63" right="0.42" top="0.57999999999999996" bottom="0.6" header="0.34" footer="0.35"/>
      <pageSetup scale="81" orientation="portrait" r:id="rId9"/>
      <headerFooter alignWithMargins="0">
        <oddFooter>&amp;R&amp;"Book Antiqua,Bold"&amp;8 Page &amp;P of &amp;N</oddFooter>
      </headerFooter>
    </customSheetView>
    <customSheetView guid="{827228A5-964E-465A-A946-EF2238A19E11}" showGridLines="0" zeroValues="0" showRuler="0" topLeftCell="A21">
      <selection activeCell="H21" sqref="H21:L21"/>
      <rowBreaks count="2" manualBreakCount="2">
        <brk id="34" max="11" man="1"/>
        <brk id="55" max="11" man="1"/>
      </rowBreaks>
      <pageMargins left="0.63" right="0.42" top="0.57999999999999996" bottom="0.6" header="0.34" footer="0.35"/>
      <pageSetup scale="81" orientation="portrait" r:id="rId10"/>
      <headerFooter alignWithMargins="0">
        <oddFooter>&amp;R&amp;"Book Antiqua,Bold"&amp;8 Page &amp;P of &amp;N</oddFooter>
      </headerFooter>
    </customSheetView>
  </customSheetViews>
  <mergeCells count="149">
    <mergeCell ref="G77:L77"/>
    <mergeCell ref="B80:F80"/>
    <mergeCell ref="C50:F50"/>
    <mergeCell ref="G50:H50"/>
    <mergeCell ref="I50:L50"/>
    <mergeCell ref="B62:L62"/>
    <mergeCell ref="B65:L65"/>
    <mergeCell ref="C67:F67"/>
    <mergeCell ref="G67:L67"/>
    <mergeCell ref="C68:F68"/>
    <mergeCell ref="G68:L68"/>
    <mergeCell ref="K55:L55"/>
    <mergeCell ref="I55:J55"/>
    <mergeCell ref="G55:H55"/>
    <mergeCell ref="C55:F55"/>
    <mergeCell ref="B54:L54"/>
    <mergeCell ref="B53:L53"/>
    <mergeCell ref="B46:L46"/>
    <mergeCell ref="C48:F48"/>
    <mergeCell ref="G48:H48"/>
    <mergeCell ref="I48:L48"/>
    <mergeCell ref="C49:F49"/>
    <mergeCell ref="G49:H49"/>
    <mergeCell ref="I49:L49"/>
    <mergeCell ref="G75:L75"/>
    <mergeCell ref="C76:F76"/>
    <mergeCell ref="G76:L76"/>
    <mergeCell ref="C43:F43"/>
    <mergeCell ref="G43:H43"/>
    <mergeCell ref="I43:L43"/>
    <mergeCell ref="B36:C36"/>
    <mergeCell ref="B37:C37"/>
    <mergeCell ref="B38:C38"/>
    <mergeCell ref="C44:F44"/>
    <mergeCell ref="G44:H44"/>
    <mergeCell ref="I44:L44"/>
    <mergeCell ref="D34:L34"/>
    <mergeCell ref="D35:L35"/>
    <mergeCell ref="D36:L36"/>
    <mergeCell ref="D37:L37"/>
    <mergeCell ref="D38:L38"/>
    <mergeCell ref="B40:L40"/>
    <mergeCell ref="C42:F42"/>
    <mergeCell ref="G42:H42"/>
    <mergeCell ref="I42:L42"/>
    <mergeCell ref="B21:G21"/>
    <mergeCell ref="B22:G22"/>
    <mergeCell ref="B23:G23"/>
    <mergeCell ref="B24:G24"/>
    <mergeCell ref="B25:G25"/>
    <mergeCell ref="H21:L21"/>
    <mergeCell ref="H22:L22"/>
    <mergeCell ref="H23:L23"/>
    <mergeCell ref="H24:L24"/>
    <mergeCell ref="H25:L25"/>
    <mergeCell ref="B27:L27"/>
    <mergeCell ref="B29:D29"/>
    <mergeCell ref="B30:C30"/>
    <mergeCell ref="B31:C31"/>
    <mergeCell ref="B32:C32"/>
    <mergeCell ref="B33:C33"/>
    <mergeCell ref="B34:C34"/>
    <mergeCell ref="B35:C35"/>
    <mergeCell ref="K58:L58"/>
    <mergeCell ref="I58:J58"/>
    <mergeCell ref="G58:H58"/>
    <mergeCell ref="C58:F58"/>
    <mergeCell ref="K57:L57"/>
    <mergeCell ref="I57:J57"/>
    <mergeCell ref="G57:H57"/>
    <mergeCell ref="C57:F57"/>
    <mergeCell ref="K56:L56"/>
    <mergeCell ref="I56:J56"/>
    <mergeCell ref="G56:H56"/>
    <mergeCell ref="C56:F56"/>
    <mergeCell ref="D30:L30"/>
    <mergeCell ref="D31:L31"/>
    <mergeCell ref="D32:L32"/>
    <mergeCell ref="D33:L33"/>
    <mergeCell ref="B81:L81"/>
    <mergeCell ref="B63:L63"/>
    <mergeCell ref="K60:L60"/>
    <mergeCell ref="I60:J60"/>
    <mergeCell ref="G60:H60"/>
    <mergeCell ref="C60:F60"/>
    <mergeCell ref="K59:L59"/>
    <mergeCell ref="I59:J59"/>
    <mergeCell ref="G59:H59"/>
    <mergeCell ref="C59:F59"/>
    <mergeCell ref="C69:F69"/>
    <mergeCell ref="G69:L69"/>
    <mergeCell ref="C70:F70"/>
    <mergeCell ref="G70:L70"/>
    <mergeCell ref="C71:F71"/>
    <mergeCell ref="G71:L71"/>
    <mergeCell ref="C72:F72"/>
    <mergeCell ref="G72:L72"/>
    <mergeCell ref="C73:F73"/>
    <mergeCell ref="G73:L73"/>
    <mergeCell ref="C74:F74"/>
    <mergeCell ref="G74:L74"/>
    <mergeCell ref="C75:F75"/>
    <mergeCell ref="C77:F77"/>
    <mergeCell ref="I85:J85"/>
    <mergeCell ref="B85:D85"/>
    <mergeCell ref="K84:L84"/>
    <mergeCell ref="I84:J84"/>
    <mergeCell ref="B84:D84"/>
    <mergeCell ref="K83:L83"/>
    <mergeCell ref="I83:J83"/>
    <mergeCell ref="I82:L82"/>
    <mergeCell ref="G82:H83"/>
    <mergeCell ref="F82:F83"/>
    <mergeCell ref="E82:E83"/>
    <mergeCell ref="B82:D83"/>
    <mergeCell ref="B106:D106"/>
    <mergeCell ref="B105:D105"/>
    <mergeCell ref="B20:L20"/>
    <mergeCell ref="H94:L94"/>
    <mergeCell ref="C94:G94"/>
    <mergeCell ref="K91:L91"/>
    <mergeCell ref="I91:J91"/>
    <mergeCell ref="B91:D91"/>
    <mergeCell ref="K90:L90"/>
    <mergeCell ref="I90:J90"/>
    <mergeCell ref="B90:D90"/>
    <mergeCell ref="K89:L89"/>
    <mergeCell ref="I89:J89"/>
    <mergeCell ref="B89:D89"/>
    <mergeCell ref="K88:L88"/>
    <mergeCell ref="I88:J88"/>
    <mergeCell ref="B88:D88"/>
    <mergeCell ref="K87:L87"/>
    <mergeCell ref="I87:J87"/>
    <mergeCell ref="B87:D87"/>
    <mergeCell ref="K86:L86"/>
    <mergeCell ref="I86:J86"/>
    <mergeCell ref="B86:D86"/>
    <mergeCell ref="K85:L85"/>
    <mergeCell ref="B18:L18"/>
    <mergeCell ref="G8:K12"/>
    <mergeCell ref="A3:L3"/>
    <mergeCell ref="B9:F9"/>
    <mergeCell ref="A16:L16"/>
    <mergeCell ref="B10:F10"/>
    <mergeCell ref="B11:F11"/>
    <mergeCell ref="B12:F12"/>
    <mergeCell ref="A8:F8"/>
    <mergeCell ref="A5:L5"/>
  </mergeCells>
  <phoneticPr fontId="6" type="noConversion"/>
  <conditionalFormatting sqref="A108:L108">
    <cfRule type="expression" dxfId="5" priority="1" stopIfTrue="1">
      <formula>$Z$2&lt;1</formula>
    </cfRule>
  </conditionalFormatting>
  <pageMargins left="0.63" right="0.42" top="0.57999999999999996" bottom="0.6" header="0.34" footer="0.35"/>
  <pageSetup scale="83" fitToHeight="0" orientation="portrait" r:id="rId11"/>
  <headerFooter alignWithMargins="0">
    <oddFooter>&amp;R&amp;"Book Antiqua,Bold"&amp;8 Page &amp;P of &amp;N</oddFooter>
  </headerFooter>
  <rowBreaks count="1" manualBreakCount="1">
    <brk id="65" max="11" man="1"/>
  </rowBreaks>
  <drawing r:id="rId1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0">
    <tabColor indexed="11"/>
  </sheetPr>
  <dimension ref="A1:I43"/>
  <sheetViews>
    <sheetView showGridLines="0" showZeros="0" view="pageBreakPreview" topLeftCell="A3" zoomScaleNormal="100" zoomScaleSheetLayoutView="100" workbookViewId="0">
      <selection activeCell="A19" sqref="A19"/>
    </sheetView>
  </sheetViews>
  <sheetFormatPr defaultRowHeight="16.5"/>
  <cols>
    <col min="1" max="1" width="17.7109375" style="32" customWidth="1"/>
    <col min="2" max="2" width="20.5703125" style="32" customWidth="1"/>
    <col min="3" max="3" width="31" style="32" customWidth="1"/>
    <col min="4" max="4" width="23.140625" style="32" customWidth="1"/>
    <col min="5" max="5" width="40.42578125" style="32" customWidth="1"/>
    <col min="6" max="8" width="9.140625" style="32"/>
    <col min="9" max="16384" width="9.140625" style="300"/>
  </cols>
  <sheetData>
    <row r="1" spans="1:9">
      <c r="A1" s="24" t="str">
        <f>Cover!B3</f>
        <v>Specification No.WR1/NT/W-UFOC/DOM/ZA3/23/09365</v>
      </c>
      <c r="B1" s="25"/>
      <c r="C1" s="25"/>
      <c r="D1" s="25"/>
      <c r="E1" s="26" t="str">
        <f>"Attachment-17 "</f>
        <v xml:space="preserve">Attachment-17 </v>
      </c>
    </row>
    <row r="3" spans="1:9" ht="77.25" customHeight="1">
      <c r="A3" s="699" t="str">
        <f>Cover!B2</f>
        <v>Annual Maintenance Contract of Underground /Overhead OFC links of Ahmedabad Intracity, Ahmedabad - Gandhinagar- Dehgam Route &amp; Ahmedabad - Vadodara Expressway from repeater MS42.4 to MS0.0 and LMC for providing the last mile Connectivities to various cities of Gujarat i.e. Ahmedabad, Gandhinagar, Nadiad, Rajkot, Mahesana, Banaskantha, Jamnagar, Patan, Kutch, Bhavnagar, Amreli, Dev Dwarka &amp; Sabarkantha and all cities not covered under PKG-B1 for the period of the Three Years under PKG-B2 under WRTCC</v>
      </c>
      <c r="B3" s="699"/>
      <c r="C3" s="699"/>
      <c r="D3" s="699"/>
      <c r="E3" s="699"/>
      <c r="F3" s="301"/>
      <c r="G3" s="301"/>
      <c r="H3" s="301"/>
    </row>
    <row r="4" spans="1:9" ht="20.100000000000001" customHeight="1">
      <c r="A4" s="31"/>
      <c r="H4" s="33"/>
      <c r="I4" s="12"/>
    </row>
    <row r="5" spans="1:9" ht="20.100000000000001" customHeight="1">
      <c r="A5" s="700" t="s">
        <v>661</v>
      </c>
      <c r="B5" s="700"/>
      <c r="C5" s="700"/>
      <c r="D5" s="700"/>
      <c r="E5" s="700"/>
      <c r="F5" s="36"/>
      <c r="H5" s="33"/>
      <c r="I5" s="12"/>
    </row>
    <row r="6" spans="1:9" ht="20.100000000000001" customHeight="1">
      <c r="A6" s="35"/>
      <c r="H6" s="33"/>
      <c r="I6" s="12"/>
    </row>
    <row r="7" spans="1:9" ht="20.100000000000001" customHeight="1">
      <c r="A7" s="36" t="str">
        <f>'Attach 3(JV)'!A7</f>
        <v>Bidder’s Name and Address (Bidder ) :</v>
      </c>
      <c r="E7" s="16" t="str">
        <f>'Attach 3(JV)'!E7</f>
        <v>To:</v>
      </c>
      <c r="H7" s="33"/>
      <c r="I7" s="12"/>
    </row>
    <row r="8" spans="1:9" ht="20.100000000000001" customHeight="1">
      <c r="A8" s="36" t="str">
        <f>'Attach 3(JV)'!A8</f>
        <v/>
      </c>
      <c r="E8" s="709" t="s">
        <v>1066</v>
      </c>
      <c r="F8" s="90"/>
      <c r="G8" s="90"/>
      <c r="H8" s="33"/>
      <c r="I8" s="12"/>
    </row>
    <row r="9" spans="1:9">
      <c r="A9" s="14" t="s">
        <v>380</v>
      </c>
      <c r="B9" s="1048" t="str">
        <f>'Attach 3(JV)'!B9</f>
        <v/>
      </c>
      <c r="C9" s="1048"/>
      <c r="D9" s="1048"/>
      <c r="E9" s="709"/>
      <c r="F9" s="90"/>
      <c r="G9" s="90"/>
      <c r="H9" s="33"/>
      <c r="I9" s="12"/>
    </row>
    <row r="10" spans="1:9">
      <c r="A10" s="14" t="s">
        <v>382</v>
      </c>
      <c r="B10" s="1048" t="str">
        <f>'Attach 3(JV)'!B10</f>
        <v/>
      </c>
      <c r="C10" s="1048"/>
      <c r="D10" s="1048"/>
      <c r="E10" s="709"/>
      <c r="F10" s="90"/>
      <c r="G10" s="90"/>
      <c r="H10" s="33"/>
      <c r="I10" s="12"/>
    </row>
    <row r="11" spans="1:9">
      <c r="B11" s="1048" t="str">
        <f>'Attach 3(JV)'!B11</f>
        <v/>
      </c>
      <c r="C11" s="1048"/>
      <c r="D11" s="1048"/>
      <c r="E11" s="709"/>
      <c r="F11" s="90"/>
      <c r="G11" s="90"/>
    </row>
    <row r="12" spans="1:9" ht="31.5" customHeight="1">
      <c r="A12" s="35"/>
      <c r="B12" s="1048" t="str">
        <f>'Attach 3(JV)'!B12</f>
        <v/>
      </c>
      <c r="C12" s="1048"/>
      <c r="D12" s="1048"/>
      <c r="E12" s="709"/>
      <c r="F12" s="90"/>
      <c r="G12" s="90"/>
    </row>
    <row r="13" spans="1:9" ht="20.100000000000001" customHeight="1">
      <c r="A13" s="35"/>
      <c r="B13" s="114"/>
      <c r="C13" s="114"/>
      <c r="D13" s="114"/>
      <c r="E13" s="16"/>
    </row>
    <row r="14" spans="1:9" ht="20.100000000000001" customHeight="1">
      <c r="A14" s="32" t="s">
        <v>374</v>
      </c>
    </row>
    <row r="15" spans="1:9" ht="4.5" customHeight="1">
      <c r="A15" s="35"/>
    </row>
    <row r="16" spans="1:9" ht="90" customHeight="1">
      <c r="A16" s="701" t="s">
        <v>1025</v>
      </c>
      <c r="B16" s="701"/>
      <c r="C16" s="701"/>
      <c r="D16" s="701"/>
      <c r="E16" s="701"/>
    </row>
    <row r="17" spans="1:5" ht="45" customHeight="1" thickBot="1">
      <c r="A17" s="701" t="s">
        <v>662</v>
      </c>
      <c r="B17" s="701"/>
      <c r="C17" s="701"/>
      <c r="D17" s="701"/>
      <c r="E17" s="701"/>
    </row>
    <row r="18" spans="1:5" ht="57.75" customHeight="1" thickBot="1">
      <c r="A18" s="636" t="s">
        <v>663</v>
      </c>
      <c r="B18" s="637" t="s">
        <v>378</v>
      </c>
      <c r="C18" s="637" t="s">
        <v>664</v>
      </c>
      <c r="D18" s="637" t="s">
        <v>665</v>
      </c>
      <c r="E18" s="638" t="s">
        <v>666</v>
      </c>
    </row>
    <row r="19" spans="1:5" ht="39.75" customHeight="1">
      <c r="A19" s="640"/>
      <c r="B19" s="641"/>
      <c r="C19" s="641"/>
      <c r="D19" s="641"/>
      <c r="E19" s="642"/>
    </row>
    <row r="20" spans="1:5" ht="39.75" customHeight="1">
      <c r="A20" s="643"/>
      <c r="B20" s="644"/>
      <c r="C20" s="644"/>
      <c r="D20" s="644"/>
      <c r="E20" s="645"/>
    </row>
    <row r="21" spans="1:5" ht="39.75" customHeight="1">
      <c r="A21" s="643"/>
      <c r="B21" s="644"/>
      <c r="C21" s="644"/>
      <c r="D21" s="644"/>
      <c r="E21" s="645"/>
    </row>
    <row r="22" spans="1:5" ht="60.75" customHeight="1">
      <c r="A22" s="643"/>
      <c r="B22" s="644"/>
      <c r="C22" s="644"/>
      <c r="D22" s="644"/>
      <c r="E22" s="645"/>
    </row>
    <row r="23" spans="1:5" ht="33" customHeight="1" thickBot="1">
      <c r="A23" s="646"/>
      <c r="B23" s="647"/>
      <c r="C23" s="647"/>
      <c r="D23" s="647"/>
      <c r="E23" s="648"/>
    </row>
    <row r="24" spans="1:5" ht="33" customHeight="1">
      <c r="A24" s="496"/>
      <c r="B24" s="496"/>
      <c r="C24" s="496"/>
      <c r="D24" s="496"/>
      <c r="E24" s="496"/>
    </row>
    <row r="25" spans="1:5" ht="33" customHeight="1">
      <c r="A25" s="1049" t="s">
        <v>667</v>
      </c>
      <c r="B25" s="1049"/>
      <c r="C25" s="1049"/>
      <c r="D25" s="1049"/>
      <c r="E25" s="1049"/>
    </row>
    <row r="26" spans="1:5" ht="33" customHeight="1">
      <c r="A26" s="496"/>
      <c r="B26" s="496"/>
      <c r="C26" s="496"/>
      <c r="D26" s="496"/>
      <c r="E26" s="496"/>
    </row>
    <row r="27" spans="1:5" ht="33" customHeight="1">
      <c r="A27" s="496"/>
      <c r="B27" s="496"/>
      <c r="C27" s="496"/>
      <c r="D27" s="496"/>
      <c r="E27" s="496"/>
    </row>
    <row r="28" spans="1:5" ht="33" customHeight="1">
      <c r="A28" s="39" t="s">
        <v>48</v>
      </c>
      <c r="B28" s="60" t="str">
        <f>'Attach 3(JV)'!B24</f>
        <v/>
      </c>
      <c r="C28" s="43"/>
      <c r="D28" s="40" t="s">
        <v>46</v>
      </c>
      <c r="E28" s="42" t="str">
        <f>'Attach 3(JV)'!E24</f>
        <v/>
      </c>
    </row>
    <row r="29" spans="1:5" ht="33" customHeight="1">
      <c r="A29" s="39" t="s">
        <v>49</v>
      </c>
      <c r="B29" s="42" t="str">
        <f>'Attach 3(JV)'!B25</f>
        <v/>
      </c>
      <c r="C29" s="43"/>
      <c r="D29" s="40" t="s">
        <v>47</v>
      </c>
      <c r="E29" s="42" t="str">
        <f>'Attach 3(JV)'!E25</f>
        <v/>
      </c>
    </row>
    <row r="30" spans="1:5" ht="33" customHeight="1">
      <c r="B30" s="43"/>
      <c r="C30" s="43"/>
      <c r="D30" s="40"/>
      <c r="E30" s="43"/>
    </row>
    <row r="31" spans="1:5" ht="20.100000000000001" customHeight="1"/>
    <row r="32" spans="1:5" ht="20.100000000000001" customHeight="1">
      <c r="A32" s="41"/>
    </row>
    <row r="33" spans="1:1" ht="20.100000000000001" customHeight="1"/>
    <row r="34" spans="1:1" ht="20.100000000000001" customHeight="1"/>
    <row r="35" spans="1:1" ht="20.100000000000001" customHeight="1">
      <c r="A35" s="41"/>
    </row>
    <row r="36" spans="1:1" ht="20.100000000000001" customHeight="1"/>
    <row r="37" spans="1:1" ht="20.100000000000001" customHeight="1">
      <c r="A37" s="41"/>
    </row>
    <row r="38" spans="1:1" ht="20.100000000000001" customHeight="1"/>
    <row r="39" spans="1:1" ht="20.100000000000001" customHeight="1">
      <c r="A39" s="41"/>
    </row>
    <row r="40" spans="1:1" ht="20.100000000000001" customHeight="1"/>
    <row r="41" spans="1:1" ht="20.100000000000001" customHeight="1"/>
    <row r="42" spans="1:1" ht="20.100000000000001" customHeight="1"/>
    <row r="43" spans="1:1" ht="20.100000000000001" customHeight="1"/>
  </sheetData>
  <sheetProtection algorithmName="SHA-512" hashValue="KFgmIzAbGNuWuAJNP+seg0vU7SHa9hSoZvtp8FdVcpR822WA/6lxI06AVrCnadDmN/pY3xGJa8eA5yBhyEWDYg==" saltValue="hJtwL80Pbv037MColLZjsA==" spinCount="100000" sheet="1" formatColumns="0" formatRows="0" selectLockedCells="1"/>
  <customSheetViews>
    <customSheetView guid="{F68380CD-DF58-4BFA-A4C7-4B5C98AD7B16}" showGridLines="0" zeroValues="0">
      <pageMargins left="0.75" right="0.63" top="0.57999999999999996" bottom="0.6" header="0.34" footer="0.35"/>
      <pageSetup scale="94" orientation="portrait" r:id="rId1"/>
      <headerFooter alignWithMargins="0">
        <oddFooter>&amp;R&amp;"Book Antiqua,Bold"&amp;8 Page &amp;P of &amp;N</oddFooter>
      </headerFooter>
    </customSheetView>
    <customSheetView guid="{2FDEDC7A-220A-4BDB-8FCD-0C556B60E1DF}" showGridLines="0" zeroValues="0">
      <pageMargins left="0.75" right="0.63" top="0.57999999999999996" bottom="0.6" header="0.34" footer="0.35"/>
      <pageSetup scale="94" orientation="portrait" r:id="rId2"/>
      <headerFooter alignWithMargins="0">
        <oddFooter>&amp;R&amp;"Book Antiqua,Bold"&amp;8 Page &amp;P of &amp;N</oddFooter>
      </headerFooter>
    </customSheetView>
    <customSheetView guid="{8E7B022F-1113-4BA2-B2BA-8EDBE02A2557}" showPageBreaks="1" showGridLines="0" zeroValu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pageMargins left="0.75" right="0.75" top="0.77" bottom="1" header="0.5" footer="0.5"/>
      <pageSetup orientation="portrait" r:id="rId4"/>
      <headerFooter alignWithMargins="0">
        <oddFooter>&amp;L&amp;8Tower Package-P238-TW04, TL associated with Phase-I Generation Project in Orissa (Part-C)&amp;R&amp;"Book Antiqua,Bold"&amp;8Attachment-17 TW04  / Page &amp;P of &amp;N</oddFooter>
      </headerFooter>
    </customSheetView>
    <customSheetView guid="{ECEBABD0-566A-41C4-AA9A-38EA30EFEDA8}" showGridLines="0" zeroValues="0" showRuler="0">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PageBreaks="1" showGridLines="0" zeroValues="0" printArea="1" view="pageBreakPreview">
      <pageMargins left="0.75" right="0.63" top="0.57999999999999996" bottom="0.6" header="0.34" footer="0.35"/>
      <pageSetup scale="94" orientation="portrait" r:id="rId6"/>
      <headerFooter alignWithMargins="0">
        <oddFooter>&amp;R&amp;"Book Antiqua,Bold"&amp;8 Page &amp;P of &amp;N</oddFooter>
      </headerFooter>
    </customSheetView>
    <customSheetView guid="{237D8718-39ED-4FFE-B3B2-D1192F8D2E87}" showGridLines="0" zeroValues="0">
      <pageMargins left="0.75" right="0.63" top="0.57999999999999996" bottom="0.6" header="0.34" footer="0.35"/>
      <pageSetup scale="94" orientation="portrait" r:id="rId7"/>
      <headerFooter alignWithMargins="0">
        <oddFooter>&amp;R&amp;"Book Antiqua,Bold"&amp;8 Page &amp;P of &amp;N</oddFooter>
      </headerFooter>
    </customSheetView>
    <customSheetView guid="{6A6F11F6-4979-4331-B451-38654332CB39}" showPageBreaks="1" showGridLines="0" zeroValues="0" printArea="1" view="pageBreakPreview" topLeftCell="A10">
      <selection activeCell="G20" sqref="G20"/>
      <pageMargins left="0.75" right="0.63" top="0.57999999999999996" bottom="0.6" header="0.34" footer="0.35"/>
      <printOptions horizontalCentered="1"/>
      <pageSetup scale="94" orientation="portrait" r:id="rId8"/>
      <headerFooter alignWithMargins="0">
        <oddFooter>&amp;R&amp;"Book Antiqua,Bold"&amp;8 Page &amp;P of &amp;N</oddFooter>
      </headerFooter>
    </customSheetView>
    <customSheetView guid="{C75B92C6-DDA6-4B48-9868-112DE431C284}" showPageBreaks="1" showGridLines="0" zeroValues="0" printArea="1" topLeftCell="A16">
      <selection activeCell="A19" sqref="A19:E19"/>
      <pageMargins left="0.75" right="0.63" top="0.57999999999999996" bottom="0.6" header="0.34" footer="0.35"/>
      <printOptions horizontalCentered="1"/>
      <pageSetup scale="94" orientation="portrait" r:id="rId9"/>
      <headerFooter alignWithMargins="0">
        <oddFooter>&amp;R&amp;"Book Antiqua,Bold"&amp;8 Page &amp;P of &amp;N</oddFooter>
      </headerFooter>
    </customSheetView>
    <customSheetView guid="{827228A5-964E-465A-A946-EF2238A19E11}" showGridLines="0" zeroValues="0" showRuler="0" topLeftCell="A19">
      <selection activeCell="A19" sqref="A19:E19"/>
      <pageMargins left="0.75" right="0.63" top="0.57999999999999996" bottom="0.6" header="0.34" footer="0.35"/>
      <printOptions horizontalCentered="1"/>
      <pageSetup scale="94" orientation="portrait" r:id="rId10"/>
      <headerFooter alignWithMargins="0">
        <oddFooter>&amp;R&amp;"Book Antiqua,Bold"&amp;8 Page &amp;P of &amp;N</oddFooter>
      </headerFooter>
    </customSheetView>
  </customSheetViews>
  <mergeCells count="10">
    <mergeCell ref="B12:D12"/>
    <mergeCell ref="A25:E25"/>
    <mergeCell ref="A17:E17"/>
    <mergeCell ref="A3:E3"/>
    <mergeCell ref="A5:E5"/>
    <mergeCell ref="A16:E16"/>
    <mergeCell ref="B9:D9"/>
    <mergeCell ref="B10:D10"/>
    <mergeCell ref="B11:D11"/>
    <mergeCell ref="E8:E12"/>
  </mergeCells>
  <phoneticPr fontId="6" type="noConversion"/>
  <printOptions horizontalCentered="1"/>
  <pageMargins left="0.75" right="0.63" top="0.57999999999999996" bottom="0.6" header="0.34" footer="0.35"/>
  <pageSetup scale="69" orientation="portrait" r:id="rId11"/>
  <headerFooter alignWithMargins="0">
    <oddFooter>&amp;R&amp;"Book Antiqua,Bold"&amp;8 Page &amp;P of &amp;N</oddFooter>
  </headerFooter>
  <drawing r:id="rId1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8">
    <tabColor indexed="14"/>
  </sheetPr>
  <dimension ref="A1:I156"/>
  <sheetViews>
    <sheetView view="pageBreakPreview" topLeftCell="A8" zoomScale="80" zoomScaleNormal="100" zoomScaleSheetLayoutView="80" workbookViewId="0">
      <selection activeCell="C142" sqref="C142"/>
    </sheetView>
  </sheetViews>
  <sheetFormatPr defaultRowHeight="16.5"/>
  <cols>
    <col min="1" max="1" width="10" style="497" customWidth="1"/>
    <col min="2" max="2" width="0.7109375" style="497" customWidth="1"/>
    <col min="3" max="3" width="114.140625" style="497" customWidth="1"/>
    <col min="4" max="4" width="1.7109375" style="497" customWidth="1"/>
    <col min="5" max="16384" width="9.140625" style="497"/>
  </cols>
  <sheetData>
    <row r="1" spans="1:4" ht="27.75" customHeight="1">
      <c r="A1" s="36" t="str">
        <f>C42</f>
        <v>Specification No.WR1/NT/W-UFOC/DOM/ZA3/23/09365</v>
      </c>
      <c r="D1" s="499" t="s">
        <v>697</v>
      </c>
    </row>
    <row r="2" spans="1:4" ht="27.75" customHeight="1">
      <c r="A2" s="36"/>
      <c r="C2" s="499" t="s">
        <v>668</v>
      </c>
      <c r="D2" s="499"/>
    </row>
    <row r="3" spans="1:4" ht="27.75" customHeight="1">
      <c r="A3" s="31">
        <v>1</v>
      </c>
      <c r="C3" s="498" t="s">
        <v>669</v>
      </c>
      <c r="D3" s="499"/>
    </row>
    <row r="4" spans="1:4" ht="44.25" customHeight="1">
      <c r="A4" s="31">
        <v>2</v>
      </c>
      <c r="C4" s="498" t="s">
        <v>673</v>
      </c>
      <c r="D4" s="499"/>
    </row>
    <row r="5" spans="1:4" ht="40.5" customHeight="1">
      <c r="A5" s="31">
        <v>3</v>
      </c>
      <c r="C5" s="498" t="s">
        <v>670</v>
      </c>
      <c r="D5" s="499"/>
    </row>
    <row r="6" spans="1:4" ht="42.75" customHeight="1">
      <c r="A6" s="31">
        <v>4</v>
      </c>
      <c r="C6" s="498" t="s">
        <v>671</v>
      </c>
      <c r="D6" s="499"/>
    </row>
    <row r="7" spans="1:4" ht="27.75" customHeight="1">
      <c r="A7" s="31">
        <v>5</v>
      </c>
      <c r="C7" s="497" t="s">
        <v>672</v>
      </c>
      <c r="D7" s="499"/>
    </row>
    <row r="8" spans="1:4" ht="44.25" customHeight="1">
      <c r="A8" s="908"/>
      <c r="B8" s="908"/>
      <c r="C8" s="908"/>
      <c r="D8" s="908"/>
    </row>
    <row r="9" spans="1:4" ht="44.25" customHeight="1">
      <c r="A9" s="222"/>
      <c r="B9" s="222"/>
      <c r="C9" s="222"/>
      <c r="D9" s="222"/>
    </row>
    <row r="10" spans="1:4" ht="44.25" customHeight="1">
      <c r="A10" s="222"/>
      <c r="B10" s="222"/>
      <c r="C10" s="222"/>
      <c r="D10" s="222"/>
    </row>
    <row r="11" spans="1:4" ht="44.25" customHeight="1">
      <c r="A11" s="222"/>
      <c r="B11" s="222"/>
      <c r="C11" s="222"/>
      <c r="D11" s="222"/>
    </row>
    <row r="12" spans="1:4" ht="44.25" customHeight="1">
      <c r="A12" s="222"/>
      <c r="B12" s="222"/>
      <c r="C12" s="222"/>
      <c r="D12" s="222"/>
    </row>
    <row r="13" spans="1:4" ht="44.25" customHeight="1">
      <c r="A13" s="222"/>
      <c r="B13" s="222"/>
      <c r="C13" s="222"/>
      <c r="D13" s="222"/>
    </row>
    <row r="14" spans="1:4" ht="44.25" customHeight="1">
      <c r="A14" s="222"/>
      <c r="B14" s="222"/>
      <c r="C14" s="222"/>
      <c r="D14" s="222"/>
    </row>
    <row r="15" spans="1:4" ht="44.25" customHeight="1">
      <c r="A15" s="222"/>
      <c r="B15" s="222"/>
      <c r="C15" s="222"/>
      <c r="D15" s="222"/>
    </row>
    <row r="16" spans="1:4" ht="44.25" customHeight="1">
      <c r="A16" s="222"/>
      <c r="B16" s="222"/>
      <c r="C16" s="222"/>
      <c r="D16" s="222"/>
    </row>
    <row r="17" spans="1:7" ht="44.25" customHeight="1">
      <c r="A17" s="222"/>
      <c r="B17" s="222"/>
      <c r="C17" s="222"/>
      <c r="D17" s="222"/>
    </row>
    <row r="18" spans="1:7" ht="44.25" customHeight="1">
      <c r="A18" s="222"/>
      <c r="B18" s="222"/>
      <c r="C18" s="222"/>
      <c r="D18" s="222"/>
    </row>
    <row r="19" spans="1:7" ht="44.25" customHeight="1">
      <c r="A19" s="222"/>
      <c r="B19" s="222"/>
      <c r="C19" s="222"/>
      <c r="D19" s="222"/>
    </row>
    <row r="20" spans="1:7" ht="44.25" customHeight="1">
      <c r="A20" s="222"/>
      <c r="B20" s="222"/>
      <c r="C20" s="222"/>
      <c r="D20" s="222"/>
    </row>
    <row r="21" spans="1:7" ht="27" customHeight="1">
      <c r="A21" s="500"/>
      <c r="B21" s="500"/>
      <c r="C21" s="505" t="s">
        <v>674</v>
      </c>
      <c r="D21" s="500"/>
    </row>
    <row r="22" spans="1:7" ht="13.5" customHeight="1">
      <c r="A22" s="501"/>
      <c r="B22" s="501"/>
      <c r="C22" s="502" t="s">
        <v>632</v>
      </c>
      <c r="D22" s="5"/>
      <c r="E22" s="5"/>
      <c r="F22" s="5"/>
      <c r="G22" s="5"/>
    </row>
    <row r="23" spans="1:7" ht="13.5" customHeight="1">
      <c r="A23" s="501"/>
      <c r="B23" s="501"/>
      <c r="C23" s="502"/>
      <c r="D23" s="5"/>
      <c r="E23" s="5"/>
      <c r="F23" s="5"/>
      <c r="G23" s="5"/>
    </row>
    <row r="24" spans="1:7" ht="13.5" customHeight="1">
      <c r="A24" s="501"/>
      <c r="B24" s="501"/>
      <c r="C24" s="6" t="s">
        <v>996</v>
      </c>
      <c r="D24" s="5"/>
      <c r="E24" s="5"/>
      <c r="F24" s="5"/>
      <c r="G24" s="5"/>
    </row>
    <row r="25" spans="1:7" ht="13.5" customHeight="1">
      <c r="A25" s="501"/>
      <c r="B25" s="501"/>
      <c r="C25" s="502" t="s">
        <v>633</v>
      </c>
      <c r="D25" s="5"/>
      <c r="E25" s="5"/>
      <c r="F25" s="5"/>
      <c r="G25" s="5"/>
    </row>
    <row r="26" spans="1:7" ht="13.5" customHeight="1">
      <c r="A26" s="501"/>
      <c r="B26" s="501"/>
      <c r="C26" s="502"/>
      <c r="D26" s="5"/>
      <c r="E26" s="5"/>
      <c r="F26" s="5"/>
      <c r="G26" s="5"/>
    </row>
    <row r="27" spans="1:7" ht="13.5" customHeight="1">
      <c r="A27" s="501"/>
      <c r="B27" s="501"/>
      <c r="C27" s="502" t="s">
        <v>1026</v>
      </c>
      <c r="D27" s="5"/>
      <c r="E27" s="5"/>
      <c r="F27" s="5"/>
      <c r="G27" s="5"/>
    </row>
    <row r="28" spans="1:7" ht="13.5" customHeight="1">
      <c r="A28" s="501"/>
      <c r="B28" s="501"/>
      <c r="C28" s="502"/>
      <c r="D28" s="5"/>
      <c r="E28" s="5"/>
      <c r="F28" s="5"/>
      <c r="G28" s="5"/>
    </row>
    <row r="29" spans="1:7" ht="13.5" customHeight="1">
      <c r="A29" s="501"/>
      <c r="B29" s="501"/>
      <c r="C29" s="502" t="s">
        <v>634</v>
      </c>
      <c r="D29" s="5"/>
      <c r="E29" s="5"/>
      <c r="F29" s="5"/>
      <c r="G29" s="5"/>
    </row>
    <row r="30" spans="1:7" ht="13.5" customHeight="1">
      <c r="A30" s="501"/>
      <c r="B30" s="501"/>
      <c r="C30" s="502" t="s">
        <v>635</v>
      </c>
      <c r="D30" s="5"/>
      <c r="E30" s="5"/>
      <c r="F30" s="5"/>
      <c r="G30" s="5"/>
    </row>
    <row r="31" spans="1:7" ht="13.5" customHeight="1">
      <c r="A31" s="501"/>
      <c r="B31" s="501"/>
      <c r="C31" s="502">
        <f>'Names of Bidder'!D8</f>
        <v>0</v>
      </c>
      <c r="D31" s="5"/>
      <c r="E31" s="5"/>
      <c r="F31" s="5"/>
      <c r="G31" s="5"/>
    </row>
    <row r="32" spans="1:7" ht="13.5" customHeight="1">
      <c r="A32" s="501"/>
      <c r="B32" s="501"/>
      <c r="C32" s="502"/>
      <c r="D32" s="5"/>
      <c r="E32" s="5"/>
      <c r="F32" s="5"/>
      <c r="G32" s="5"/>
    </row>
    <row r="33" spans="1:7" ht="24.75" customHeight="1">
      <c r="A33" s="501"/>
      <c r="B33" s="501"/>
      <c r="C33" s="502" t="s">
        <v>675</v>
      </c>
      <c r="D33" s="5"/>
      <c r="E33" s="5"/>
      <c r="F33" s="5"/>
      <c r="G33" s="5"/>
    </row>
    <row r="34" spans="1:7" ht="27" customHeight="1">
      <c r="A34" s="501"/>
      <c r="B34" s="501"/>
      <c r="C34" s="502" t="str">
        <f>'Names of Bidder'!D9 &amp; 'Names of Bidder'!D10 &amp; 'Names of Bidder'!D11</f>
        <v/>
      </c>
      <c r="D34" s="5"/>
      <c r="E34" s="5"/>
      <c r="F34" s="5"/>
      <c r="G34" s="5"/>
    </row>
    <row r="35" spans="1:7" ht="27" customHeight="1">
      <c r="A35" s="501"/>
      <c r="B35" s="501"/>
      <c r="C35" s="502" t="s">
        <v>676</v>
      </c>
      <c r="D35" s="5"/>
      <c r="E35" s="5"/>
      <c r="F35" s="5"/>
      <c r="G35" s="5"/>
    </row>
    <row r="36" spans="1:7" ht="13.5" customHeight="1">
      <c r="A36" s="501"/>
      <c r="B36" s="501"/>
      <c r="C36" s="6" t="s">
        <v>637</v>
      </c>
      <c r="D36" s="5"/>
      <c r="E36" s="5"/>
      <c r="F36" s="5"/>
      <c r="G36" s="5"/>
    </row>
    <row r="37" spans="1:7">
      <c r="C37" s="6"/>
      <c r="D37" s="5"/>
      <c r="E37" s="5"/>
      <c r="F37" s="5"/>
      <c r="G37" s="5"/>
    </row>
    <row r="38" spans="1:7">
      <c r="C38" s="6" t="s">
        <v>638</v>
      </c>
      <c r="D38" s="5"/>
      <c r="E38" s="5"/>
      <c r="F38" s="5"/>
      <c r="G38" s="5"/>
    </row>
    <row r="39" spans="1:7">
      <c r="C39" s="502"/>
      <c r="D39" s="5"/>
      <c r="E39" s="5"/>
      <c r="F39" s="5"/>
      <c r="G39" s="5"/>
    </row>
    <row r="40" spans="1:7">
      <c r="C40" s="7" t="s">
        <v>1027</v>
      </c>
      <c r="D40" s="7"/>
      <c r="E40" s="5"/>
      <c r="F40" s="5"/>
      <c r="G40" s="5"/>
    </row>
    <row r="41" spans="1:7" ht="38.450000000000003" customHeight="1">
      <c r="C41" s="8" t="str">
        <f>Cover!B2</f>
        <v>Annual Maintenance Contract of Underground /Overhead OFC links of Ahmedabad Intracity, Ahmedabad - Gandhinagar- Dehgam Route &amp; Ahmedabad - Vadodara Expressway from repeater MS42.4 to MS0.0 and LMC for providing the last mile Connectivities to various cities of Gujarat i.e. Ahmedabad, Gandhinagar, Nadiad, Rajkot, Mahesana, Banaskantha, Jamnagar, Patan, Kutch, Bhavnagar, Amreli, Dev Dwarka &amp; Sabarkantha and all cities not covered under PKG-B1 for the period of the Three Years under PKG-B2 under WRTCC</v>
      </c>
      <c r="D41" s="7"/>
      <c r="E41" s="5"/>
      <c r="F41" s="5"/>
      <c r="G41" s="5"/>
    </row>
    <row r="42" spans="1:7">
      <c r="C42" s="7" t="str">
        <f>Cover!B3</f>
        <v>Specification No.WR1/NT/W-UFOC/DOM/ZA3/23/09365</v>
      </c>
      <c r="D42" s="7"/>
      <c r="E42" s="5"/>
      <c r="F42" s="5"/>
      <c r="G42" s="5"/>
    </row>
    <row r="43" spans="1:7" ht="33">
      <c r="C43" s="7" t="s">
        <v>1028</v>
      </c>
      <c r="D43" s="5"/>
      <c r="E43" s="5"/>
      <c r="F43" s="5"/>
      <c r="G43" s="5"/>
    </row>
    <row r="44" spans="1:7" ht="46.5" customHeight="1">
      <c r="C44" s="7" t="s">
        <v>1029</v>
      </c>
      <c r="D44" s="504"/>
      <c r="E44" s="5"/>
      <c r="F44" s="5"/>
      <c r="G44" s="5"/>
    </row>
    <row r="45" spans="1:7">
      <c r="C45" s="7"/>
      <c r="D45" s="5"/>
      <c r="E45" s="5"/>
      <c r="F45" s="5"/>
      <c r="G45" s="5"/>
    </row>
    <row r="46" spans="1:7" ht="13.5" customHeight="1">
      <c r="B46" s="672" t="s">
        <v>639</v>
      </c>
      <c r="C46" s="672"/>
      <c r="D46" s="5"/>
      <c r="E46" s="5"/>
      <c r="F46" s="5"/>
      <c r="G46" s="5"/>
    </row>
    <row r="47" spans="1:7">
      <c r="C47" s="7"/>
      <c r="D47" s="5"/>
      <c r="E47" s="5"/>
      <c r="F47" s="5"/>
      <c r="G47" s="5"/>
    </row>
    <row r="48" spans="1:7">
      <c r="C48" s="8" t="s">
        <v>1000</v>
      </c>
      <c r="D48" s="5"/>
      <c r="E48" s="5"/>
      <c r="F48" s="5"/>
      <c r="G48" s="5"/>
    </row>
    <row r="49" spans="2:7">
      <c r="C49" s="7"/>
      <c r="D49" s="5"/>
      <c r="E49" s="5"/>
      <c r="F49" s="5"/>
      <c r="G49" s="5"/>
    </row>
    <row r="50" spans="2:7" ht="33">
      <c r="B50" s="497">
        <v>1</v>
      </c>
      <c r="C50" s="7" t="s">
        <v>1030</v>
      </c>
      <c r="E50" s="5"/>
      <c r="F50" s="5"/>
      <c r="G50" s="5"/>
    </row>
    <row r="51" spans="2:7">
      <c r="C51" s="7"/>
      <c r="D51" s="5"/>
      <c r="E51" s="5"/>
      <c r="F51" s="5"/>
      <c r="G51" s="5"/>
    </row>
    <row r="52" spans="2:7" ht="33">
      <c r="C52" s="503" t="s">
        <v>1031</v>
      </c>
      <c r="D52" s="5"/>
      <c r="E52" s="5"/>
      <c r="F52" s="5"/>
      <c r="G52" s="5"/>
    </row>
    <row r="53" spans="2:7">
      <c r="C53" s="7"/>
      <c r="D53" s="5"/>
      <c r="E53" s="5"/>
      <c r="F53" s="5"/>
      <c r="G53" s="5"/>
    </row>
    <row r="54" spans="2:7" ht="45.75" customHeight="1">
      <c r="C54" s="7" t="s">
        <v>1032</v>
      </c>
      <c r="D54" s="5"/>
      <c r="E54" s="5"/>
      <c r="F54" s="5"/>
      <c r="G54" s="5"/>
    </row>
    <row r="55" spans="2:7">
      <c r="C55" s="9"/>
      <c r="D55" s="5"/>
      <c r="E55" s="5"/>
      <c r="F55" s="5"/>
      <c r="G55" s="5"/>
    </row>
    <row r="56" spans="2:7" ht="49.5">
      <c r="C56" s="7" t="s">
        <v>1033</v>
      </c>
      <c r="D56" s="5"/>
      <c r="E56" s="5"/>
      <c r="F56" s="5"/>
      <c r="G56" s="5"/>
    </row>
    <row r="57" spans="2:7">
      <c r="C57" s="7"/>
      <c r="D57" s="5"/>
      <c r="E57" s="5"/>
      <c r="F57" s="5"/>
      <c r="G57" s="5"/>
    </row>
    <row r="58" spans="2:7" ht="49.5">
      <c r="C58" s="7" t="s">
        <v>1034</v>
      </c>
      <c r="D58" s="5"/>
      <c r="E58" s="5"/>
      <c r="F58" s="5"/>
      <c r="G58" s="5"/>
    </row>
    <row r="59" spans="2:7" ht="11.25" customHeight="1">
      <c r="C59" s="7"/>
      <c r="D59" s="5"/>
      <c r="E59" s="5"/>
      <c r="F59" s="5"/>
      <c r="G59" s="5"/>
    </row>
    <row r="60" spans="2:7" ht="49.5">
      <c r="C60" s="7" t="s">
        <v>1035</v>
      </c>
      <c r="D60" s="5"/>
      <c r="E60" s="5"/>
      <c r="F60" s="5"/>
      <c r="G60" s="5"/>
    </row>
    <row r="61" spans="2:7" ht="11.25" customHeight="1">
      <c r="C61" s="7"/>
      <c r="D61" s="5"/>
      <c r="E61" s="5"/>
      <c r="F61" s="5"/>
      <c r="G61" s="5"/>
    </row>
    <row r="62" spans="2:7" ht="52.5" customHeight="1">
      <c r="C62" s="503" t="s">
        <v>1036</v>
      </c>
      <c r="D62" s="5"/>
      <c r="E62" s="5"/>
      <c r="F62" s="5"/>
      <c r="G62" s="5"/>
    </row>
    <row r="63" spans="2:7" ht="8.25" customHeight="1">
      <c r="C63" s="7"/>
      <c r="D63" s="5"/>
      <c r="E63" s="5"/>
      <c r="F63" s="5"/>
      <c r="G63" s="5"/>
    </row>
    <row r="64" spans="2:7" ht="41.25" customHeight="1">
      <c r="C64" s="7" t="s">
        <v>1037</v>
      </c>
      <c r="D64" s="5"/>
      <c r="E64" s="5"/>
      <c r="F64" s="5"/>
      <c r="G64" s="5"/>
    </row>
    <row r="65" spans="3:7">
      <c r="C65" s="7"/>
      <c r="D65" s="5"/>
      <c r="E65" s="5"/>
      <c r="F65" s="5"/>
      <c r="G65" s="5"/>
    </row>
    <row r="66" spans="3:7" ht="49.5">
      <c r="C66" s="7" t="s">
        <v>1038</v>
      </c>
      <c r="D66" s="5"/>
      <c r="E66" s="5"/>
      <c r="F66" s="5"/>
      <c r="G66" s="5"/>
    </row>
    <row r="67" spans="3:7">
      <c r="C67" s="7"/>
      <c r="D67" s="5"/>
      <c r="E67" s="5"/>
      <c r="F67" s="5"/>
      <c r="G67" s="5"/>
    </row>
    <row r="68" spans="3:7" ht="43.5" customHeight="1">
      <c r="C68" s="503" t="s">
        <v>1039</v>
      </c>
      <c r="D68" s="5"/>
      <c r="E68" s="5"/>
      <c r="F68" s="5"/>
      <c r="G68" s="5"/>
    </row>
    <row r="69" spans="3:7">
      <c r="C69" s="7"/>
      <c r="D69" s="5"/>
      <c r="E69" s="5"/>
      <c r="F69" s="5"/>
      <c r="G69" s="5"/>
    </row>
    <row r="70" spans="3:7" ht="66">
      <c r="C70" s="503" t="s">
        <v>1040</v>
      </c>
      <c r="D70" s="5"/>
      <c r="E70" s="5"/>
      <c r="F70" s="5"/>
      <c r="G70" s="5"/>
    </row>
    <row r="71" spans="3:7">
      <c r="C71" s="7"/>
      <c r="D71" s="5"/>
      <c r="E71" s="5"/>
      <c r="F71" s="5"/>
      <c r="G71" s="5"/>
    </row>
    <row r="72" spans="3:7">
      <c r="C72" s="8" t="s">
        <v>640</v>
      </c>
      <c r="D72" s="5"/>
      <c r="E72" s="5"/>
      <c r="F72" s="5"/>
      <c r="G72" s="5"/>
    </row>
    <row r="73" spans="3:7">
      <c r="C73" s="7"/>
      <c r="D73" s="5"/>
      <c r="E73" s="5"/>
      <c r="F73" s="5"/>
      <c r="G73" s="5"/>
    </row>
    <row r="74" spans="3:7" ht="33">
      <c r="C74" s="7" t="s">
        <v>677</v>
      </c>
      <c r="D74" s="5"/>
      <c r="E74" s="5"/>
      <c r="F74" s="5"/>
      <c r="G74" s="5"/>
    </row>
    <row r="75" spans="3:7">
      <c r="C75" s="7"/>
      <c r="D75" s="5"/>
      <c r="E75" s="5"/>
      <c r="F75" s="5"/>
      <c r="G75" s="5"/>
    </row>
    <row r="76" spans="3:7" ht="49.5">
      <c r="C76" s="7" t="s">
        <v>678</v>
      </c>
      <c r="D76" s="5"/>
      <c r="E76" s="5"/>
      <c r="F76" s="5"/>
      <c r="G76" s="5"/>
    </row>
    <row r="77" spans="3:7">
      <c r="C77" s="7"/>
      <c r="D77" s="5"/>
      <c r="E77" s="5"/>
      <c r="F77" s="5"/>
      <c r="G77" s="5"/>
    </row>
    <row r="78" spans="3:7" ht="49.5">
      <c r="C78" s="7" t="s">
        <v>679</v>
      </c>
      <c r="D78" s="5"/>
      <c r="E78" s="5"/>
      <c r="F78" s="5"/>
      <c r="G78" s="5"/>
    </row>
    <row r="79" spans="3:7">
      <c r="C79" s="7"/>
      <c r="D79" s="5"/>
      <c r="E79" s="5"/>
      <c r="F79" s="5"/>
      <c r="G79" s="5"/>
    </row>
    <row r="80" spans="3:7" ht="33">
      <c r="C80" s="7" t="s">
        <v>680</v>
      </c>
      <c r="D80" s="5"/>
      <c r="E80" s="5"/>
      <c r="F80" s="5"/>
      <c r="G80" s="5"/>
    </row>
    <row r="81" spans="3:7">
      <c r="C81" s="7"/>
      <c r="D81" s="5"/>
      <c r="E81" s="5"/>
      <c r="F81" s="5"/>
      <c r="G81" s="5"/>
    </row>
    <row r="82" spans="3:7" ht="33">
      <c r="C82" s="503" t="s">
        <v>682</v>
      </c>
      <c r="D82" s="5"/>
      <c r="E82" s="5"/>
      <c r="F82" s="5"/>
      <c r="G82" s="5"/>
    </row>
    <row r="83" spans="3:7">
      <c r="C83" s="9"/>
      <c r="D83" s="5"/>
      <c r="E83" s="5"/>
      <c r="F83" s="5"/>
      <c r="G83" s="5"/>
    </row>
    <row r="84" spans="3:7" ht="33">
      <c r="C84" s="7" t="s">
        <v>681</v>
      </c>
      <c r="D84" s="5"/>
      <c r="E84" s="5"/>
      <c r="F84" s="5"/>
      <c r="G84" s="5"/>
    </row>
    <row r="85" spans="3:7">
      <c r="C85" s="7"/>
      <c r="D85" s="5"/>
      <c r="E85" s="5"/>
      <c r="F85" s="5"/>
      <c r="G85" s="5"/>
    </row>
    <row r="86" spans="3:7" ht="49.5">
      <c r="C86" s="7" t="s">
        <v>683</v>
      </c>
      <c r="D86" s="5"/>
      <c r="E86" s="5"/>
      <c r="F86" s="5"/>
      <c r="G86" s="5"/>
    </row>
    <row r="87" spans="3:7">
      <c r="C87" s="7"/>
      <c r="D87" s="5"/>
      <c r="E87" s="5"/>
      <c r="F87" s="5"/>
      <c r="G87" s="5"/>
    </row>
    <row r="88" spans="3:7" ht="66">
      <c r="C88" s="7" t="s">
        <v>684</v>
      </c>
      <c r="D88" s="5"/>
      <c r="E88" s="5"/>
      <c r="F88" s="5"/>
      <c r="G88" s="5"/>
    </row>
    <row r="89" spans="3:7">
      <c r="C89" s="7"/>
      <c r="D89" s="5"/>
      <c r="E89" s="5"/>
      <c r="F89" s="5"/>
      <c r="G89" s="5"/>
    </row>
    <row r="90" spans="3:7" ht="66">
      <c r="C90" s="7" t="s">
        <v>685</v>
      </c>
      <c r="D90" s="5"/>
      <c r="E90" s="5"/>
      <c r="F90" s="5"/>
      <c r="G90" s="5"/>
    </row>
    <row r="91" spans="3:7">
      <c r="C91" s="7"/>
      <c r="D91" s="5"/>
      <c r="E91" s="5"/>
      <c r="F91" s="5"/>
      <c r="G91" s="5"/>
    </row>
    <row r="92" spans="3:7" ht="66">
      <c r="C92" s="7" t="s">
        <v>1041</v>
      </c>
      <c r="D92" s="5"/>
      <c r="E92" s="5"/>
      <c r="F92" s="5"/>
      <c r="G92" s="5"/>
    </row>
    <row r="93" spans="3:7">
      <c r="C93" s="7"/>
      <c r="D93" s="5"/>
      <c r="E93" s="5"/>
      <c r="F93" s="5"/>
      <c r="G93" s="5"/>
    </row>
    <row r="94" spans="3:7" ht="49.5">
      <c r="C94" s="7" t="s">
        <v>686</v>
      </c>
      <c r="D94" s="5"/>
      <c r="E94" s="5"/>
      <c r="F94" s="5"/>
      <c r="G94" s="5"/>
    </row>
    <row r="95" spans="3:7">
      <c r="C95" s="7"/>
      <c r="D95" s="5"/>
      <c r="E95" s="5"/>
      <c r="F95" s="5"/>
      <c r="G95" s="5"/>
    </row>
    <row r="96" spans="3:7" ht="49.5">
      <c r="C96" s="7" t="s">
        <v>687</v>
      </c>
      <c r="D96" s="5"/>
      <c r="E96" s="5"/>
      <c r="F96" s="5"/>
      <c r="G96" s="5"/>
    </row>
    <row r="97" spans="3:7">
      <c r="C97" s="7"/>
      <c r="D97" s="5"/>
      <c r="E97" s="5"/>
      <c r="F97" s="5"/>
      <c r="G97" s="5"/>
    </row>
    <row r="98" spans="3:7" ht="66">
      <c r="C98" s="7" t="s">
        <v>1042</v>
      </c>
      <c r="D98" s="5"/>
      <c r="E98" s="5"/>
      <c r="F98" s="5"/>
      <c r="G98" s="5"/>
    </row>
    <row r="99" spans="3:7">
      <c r="C99" s="7"/>
      <c r="D99" s="5"/>
      <c r="E99" s="5"/>
      <c r="F99" s="5"/>
      <c r="G99" s="5"/>
    </row>
    <row r="100" spans="3:7" ht="49.5">
      <c r="C100" s="503" t="s">
        <v>1043</v>
      </c>
      <c r="D100" s="5"/>
      <c r="E100" s="5"/>
      <c r="F100" s="5"/>
      <c r="G100" s="5"/>
    </row>
    <row r="101" spans="3:7">
      <c r="C101" s="7"/>
      <c r="D101" s="5"/>
      <c r="E101" s="5"/>
      <c r="F101" s="5"/>
      <c r="G101" s="5"/>
    </row>
    <row r="102" spans="3:7" ht="33">
      <c r="C102" s="7" t="s">
        <v>688</v>
      </c>
      <c r="D102" s="5"/>
      <c r="E102" s="5"/>
      <c r="F102" s="5"/>
      <c r="G102" s="5"/>
    </row>
    <row r="103" spans="3:7">
      <c r="C103" s="7"/>
      <c r="D103" s="5"/>
      <c r="E103" s="5"/>
      <c r="F103" s="5"/>
      <c r="G103" s="5"/>
    </row>
    <row r="104" spans="3:7" ht="82.5">
      <c r="C104" s="7" t="s">
        <v>1044</v>
      </c>
      <c r="D104" s="5"/>
      <c r="E104" s="5"/>
      <c r="F104" s="5"/>
      <c r="G104" s="5"/>
    </row>
    <row r="105" spans="3:7">
      <c r="C105" s="7"/>
      <c r="D105" s="5"/>
      <c r="E105" s="5"/>
      <c r="F105" s="5"/>
      <c r="G105" s="5"/>
    </row>
    <row r="106" spans="3:7" ht="49.5">
      <c r="C106" s="7" t="s">
        <v>689</v>
      </c>
      <c r="D106" s="5"/>
      <c r="E106" s="5"/>
      <c r="F106" s="5"/>
      <c r="G106" s="5"/>
    </row>
    <row r="107" spans="3:7">
      <c r="C107" s="7"/>
      <c r="D107" s="5"/>
      <c r="E107" s="5"/>
      <c r="F107" s="5"/>
      <c r="G107" s="5"/>
    </row>
    <row r="108" spans="3:7" ht="66">
      <c r="C108" s="7" t="s">
        <v>1045</v>
      </c>
      <c r="D108" s="5"/>
      <c r="E108" s="5"/>
      <c r="F108" s="5"/>
      <c r="G108" s="5"/>
    </row>
    <row r="109" spans="3:7">
      <c r="C109" s="7"/>
      <c r="D109" s="5"/>
      <c r="E109" s="5"/>
      <c r="F109" s="5"/>
      <c r="G109" s="5"/>
    </row>
    <row r="110" spans="3:7" ht="66">
      <c r="C110" s="7" t="s">
        <v>690</v>
      </c>
      <c r="D110" s="5"/>
      <c r="E110" s="5"/>
      <c r="F110" s="5"/>
      <c r="G110" s="5"/>
    </row>
    <row r="111" spans="3:7">
      <c r="C111" s="7"/>
      <c r="D111" s="5"/>
      <c r="E111" s="5"/>
      <c r="F111" s="5"/>
      <c r="G111" s="5"/>
    </row>
    <row r="112" spans="3:7" ht="49.5">
      <c r="C112" s="7" t="s">
        <v>691</v>
      </c>
      <c r="D112" s="5"/>
      <c r="E112" s="5"/>
      <c r="F112" s="5"/>
      <c r="G112" s="5"/>
    </row>
    <row r="113" spans="2:7">
      <c r="C113" s="7"/>
      <c r="D113" s="5"/>
      <c r="E113" s="5"/>
      <c r="F113" s="5"/>
      <c r="G113" s="5"/>
    </row>
    <row r="114" spans="2:7" ht="49.5">
      <c r="C114" s="503" t="s">
        <v>1046</v>
      </c>
      <c r="D114" s="5"/>
      <c r="E114" s="5"/>
      <c r="F114" s="5"/>
      <c r="G114" s="5"/>
    </row>
    <row r="115" spans="2:7">
      <c r="C115" s="7"/>
      <c r="D115" s="5"/>
      <c r="E115" s="5"/>
      <c r="F115" s="5"/>
      <c r="G115" s="5"/>
    </row>
    <row r="116" spans="2:7">
      <c r="C116" s="8" t="s">
        <v>702</v>
      </c>
      <c r="D116" s="5"/>
      <c r="E116" s="5"/>
      <c r="F116" s="5"/>
      <c r="G116" s="5"/>
    </row>
    <row r="117" spans="2:7">
      <c r="C117" s="7"/>
      <c r="D117" s="5"/>
      <c r="E117" s="5"/>
      <c r="F117" s="5"/>
      <c r="G117" s="5"/>
    </row>
    <row r="118" spans="2:7">
      <c r="C118" s="503" t="s">
        <v>1047</v>
      </c>
      <c r="D118" s="5"/>
      <c r="E118" s="5"/>
      <c r="F118" s="5"/>
      <c r="G118" s="5"/>
    </row>
    <row r="119" spans="2:7">
      <c r="C119" s="7"/>
      <c r="D119" s="5"/>
      <c r="E119" s="5"/>
      <c r="F119" s="5"/>
      <c r="G119" s="5"/>
    </row>
    <row r="120" spans="2:7" ht="33">
      <c r="C120" s="503" t="s">
        <v>1048</v>
      </c>
      <c r="D120" s="5"/>
      <c r="E120" s="5"/>
      <c r="F120" s="5"/>
      <c r="G120" s="5"/>
    </row>
    <row r="121" spans="2:7">
      <c r="C121" s="7"/>
      <c r="D121" s="5"/>
      <c r="E121" s="5"/>
      <c r="F121" s="5"/>
      <c r="G121" s="5"/>
    </row>
    <row r="122" spans="2:7">
      <c r="C122" s="8" t="s">
        <v>692</v>
      </c>
      <c r="D122" s="5"/>
      <c r="E122" s="5"/>
      <c r="F122" s="5"/>
      <c r="G122" s="5"/>
    </row>
    <row r="123" spans="2:7">
      <c r="C123" s="7"/>
      <c r="D123" s="5"/>
      <c r="E123" s="5"/>
      <c r="F123" s="5"/>
      <c r="G123" s="5"/>
    </row>
    <row r="124" spans="2:7" ht="33">
      <c r="C124" s="7" t="s">
        <v>923</v>
      </c>
      <c r="D124" s="5"/>
      <c r="E124" s="5"/>
      <c r="F124" s="5"/>
      <c r="G124" s="5"/>
    </row>
    <row r="125" spans="2:7">
      <c r="C125" s="7"/>
      <c r="D125" s="5"/>
      <c r="E125" s="5"/>
      <c r="F125" s="5"/>
      <c r="G125" s="5"/>
    </row>
    <row r="126" spans="2:7">
      <c r="C126" s="8" t="s">
        <v>693</v>
      </c>
      <c r="D126" s="5"/>
      <c r="E126" s="5"/>
      <c r="F126" s="5"/>
      <c r="G126" s="5"/>
    </row>
    <row r="127" spans="2:7">
      <c r="C127" s="7"/>
      <c r="D127" s="5"/>
      <c r="E127" s="5"/>
      <c r="F127" s="5"/>
      <c r="G127" s="5"/>
    </row>
    <row r="128" spans="2:7" ht="49.5">
      <c r="B128" s="497">
        <v>1</v>
      </c>
      <c r="C128" s="7" t="s">
        <v>1049</v>
      </c>
      <c r="E128" s="5"/>
      <c r="F128" s="5"/>
      <c r="G128" s="5"/>
    </row>
    <row r="129" spans="2:7">
      <c r="C129" s="7"/>
      <c r="D129" s="5"/>
      <c r="E129" s="5"/>
      <c r="F129" s="5"/>
      <c r="G129" s="5"/>
    </row>
    <row r="130" spans="2:7" ht="33">
      <c r="B130" s="497">
        <v>2</v>
      </c>
      <c r="C130" s="7" t="s">
        <v>694</v>
      </c>
      <c r="E130" s="5"/>
      <c r="F130" s="5"/>
      <c r="G130" s="5"/>
    </row>
    <row r="131" spans="2:7">
      <c r="C131" s="7"/>
      <c r="D131" s="5"/>
      <c r="E131" s="5"/>
      <c r="F131" s="5"/>
      <c r="G131" s="5"/>
    </row>
    <row r="132" spans="2:7" ht="48" customHeight="1">
      <c r="C132" s="503" t="s">
        <v>703</v>
      </c>
      <c r="D132" s="5"/>
      <c r="E132" s="5"/>
      <c r="F132" s="5"/>
      <c r="G132" s="5"/>
    </row>
    <row r="133" spans="2:7">
      <c r="C133" s="502"/>
      <c r="D133" s="5"/>
      <c r="E133" s="5"/>
      <c r="F133" s="5"/>
      <c r="G133" s="5"/>
    </row>
    <row r="134" spans="2:7" ht="33">
      <c r="B134" s="497">
        <v>4</v>
      </c>
      <c r="C134" s="7" t="s">
        <v>695</v>
      </c>
      <c r="E134" s="5"/>
      <c r="F134" s="5"/>
      <c r="G134" s="5"/>
    </row>
    <row r="135" spans="2:7">
      <c r="C135" s="7"/>
      <c r="D135" s="5"/>
      <c r="E135" s="5"/>
      <c r="F135" s="5"/>
      <c r="G135" s="5"/>
    </row>
    <row r="136" spans="2:7" ht="49.5">
      <c r="C136" s="503" t="s">
        <v>696</v>
      </c>
      <c r="E136" s="5"/>
      <c r="F136" s="5"/>
      <c r="G136" s="5"/>
    </row>
    <row r="137" spans="2:7">
      <c r="C137" s="7"/>
      <c r="D137" s="5"/>
      <c r="E137" s="5"/>
      <c r="F137" s="5"/>
      <c r="G137" s="5"/>
    </row>
    <row r="138" spans="2:7">
      <c r="C138" s="7"/>
      <c r="D138" s="5"/>
      <c r="E138" s="5"/>
      <c r="F138" s="5"/>
      <c r="G138" s="5"/>
    </row>
    <row r="139" spans="2:7">
      <c r="C139" s="7"/>
      <c r="D139" s="5"/>
      <c r="E139" s="5"/>
      <c r="F139" s="5"/>
      <c r="G139" s="5"/>
    </row>
    <row r="140" spans="2:7">
      <c r="C140" s="512" t="s">
        <v>648</v>
      </c>
      <c r="D140" s="5"/>
      <c r="E140" s="5"/>
      <c r="F140" s="5"/>
      <c r="G140" s="5"/>
    </row>
    <row r="141" spans="2:7">
      <c r="C141" s="508" t="s">
        <v>1062</v>
      </c>
      <c r="D141" s="5"/>
      <c r="E141" s="5"/>
      <c r="F141" s="5"/>
      <c r="G141" s="5"/>
    </row>
    <row r="142" spans="2:7">
      <c r="C142" s="508"/>
      <c r="D142" s="5"/>
      <c r="E142" s="5"/>
      <c r="F142" s="5"/>
      <c r="G142" s="5"/>
    </row>
    <row r="143" spans="2:7">
      <c r="C143" s="508" t="s">
        <v>649</v>
      </c>
      <c r="D143" s="5"/>
      <c r="E143" s="5"/>
      <c r="F143" s="5"/>
      <c r="G143" s="7"/>
    </row>
    <row r="144" spans="2:7">
      <c r="C144" s="508"/>
      <c r="D144" s="5"/>
      <c r="E144" s="5"/>
      <c r="F144" s="5"/>
      <c r="G144" s="5"/>
    </row>
    <row r="145" spans="3:9">
      <c r="C145" s="508" t="s">
        <v>915</v>
      </c>
      <c r="D145" s="5"/>
      <c r="E145" s="5"/>
      <c r="F145" s="5"/>
      <c r="G145" s="5"/>
    </row>
    <row r="146" spans="3:9">
      <c r="C146" s="508" t="s">
        <v>916</v>
      </c>
      <c r="D146" s="5"/>
      <c r="E146" s="5"/>
      <c r="F146" s="7"/>
      <c r="G146" s="5"/>
      <c r="H146" s="5"/>
      <c r="I146" s="5"/>
    </row>
    <row r="147" spans="3:9">
      <c r="C147" s="508"/>
      <c r="D147" s="5"/>
      <c r="E147" s="5"/>
      <c r="F147" s="5"/>
      <c r="G147" s="5"/>
      <c r="H147" s="5"/>
      <c r="I147" s="7"/>
    </row>
    <row r="148" spans="3:9" ht="21.75" customHeight="1">
      <c r="C148" s="508" t="s">
        <v>917</v>
      </c>
      <c r="D148" s="5"/>
      <c r="E148" s="5"/>
      <c r="F148" s="5"/>
      <c r="G148" s="5"/>
      <c r="H148" s="5"/>
      <c r="I148" s="7"/>
    </row>
    <row r="149" spans="3:9">
      <c r="C149" s="508" t="s">
        <v>918</v>
      </c>
      <c r="D149" s="5"/>
      <c r="E149" s="5"/>
      <c r="F149" s="5"/>
      <c r="G149" s="5"/>
      <c r="H149" s="5"/>
      <c r="I149" s="7"/>
    </row>
    <row r="150" spans="3:9">
      <c r="C150" s="508" t="s">
        <v>919</v>
      </c>
      <c r="D150" s="5"/>
      <c r="E150" s="5"/>
      <c r="F150" s="5"/>
      <c r="G150" s="5"/>
      <c r="H150" s="5"/>
      <c r="I150" s="7"/>
    </row>
    <row r="151" spans="3:9">
      <c r="C151" s="508" t="s">
        <v>919</v>
      </c>
      <c r="D151" s="5"/>
      <c r="E151" s="5"/>
      <c r="F151" s="5"/>
      <c r="G151" s="5"/>
      <c r="H151" s="5"/>
      <c r="I151" s="5"/>
    </row>
    <row r="152" spans="3:9">
      <c r="C152" s="508"/>
      <c r="D152" s="5"/>
      <c r="E152" s="5"/>
      <c r="F152" s="5"/>
      <c r="G152" s="5"/>
      <c r="H152" s="5"/>
      <c r="I152" s="5"/>
    </row>
    <row r="153" spans="3:9">
      <c r="C153" s="508" t="s">
        <v>920</v>
      </c>
      <c r="D153" s="5"/>
      <c r="E153" s="5"/>
      <c r="F153" s="5"/>
      <c r="G153" s="5"/>
      <c r="H153" s="5"/>
      <c r="I153" s="7"/>
    </row>
    <row r="154" spans="3:9">
      <c r="C154" s="508" t="s">
        <v>918</v>
      </c>
      <c r="D154" s="5"/>
      <c r="E154" s="5"/>
      <c r="F154" s="5"/>
      <c r="G154" s="5"/>
      <c r="H154" s="5"/>
      <c r="I154" s="7"/>
    </row>
    <row r="155" spans="3:9">
      <c r="C155" s="508" t="s">
        <v>919</v>
      </c>
      <c r="D155" s="5"/>
      <c r="E155" s="5"/>
      <c r="F155" s="5"/>
      <c r="G155" s="5"/>
      <c r="H155" s="5"/>
      <c r="I155" s="7"/>
    </row>
    <row r="156" spans="3:9">
      <c r="C156" s="508" t="s">
        <v>919</v>
      </c>
    </row>
  </sheetData>
  <sheetProtection algorithmName="SHA-512" hashValue="y3TL6su4RlX2QuCpB7L4gjKg87m3ncjvC1vAFhFXI6CkXYDJ3ZR263SLyOYqhhJV+goqUNWo8dos0sQO4xAw4w==" saltValue="wVV2zzBhJuRhxQIP0BlY9w==" spinCount="100000" sheet="1" formatColumns="0" formatRows="0" selectLockedCells="1"/>
  <mergeCells count="2">
    <mergeCell ref="A8:D8"/>
    <mergeCell ref="B46:C46"/>
  </mergeCells>
  <printOptions horizontalCentered="1"/>
  <pageMargins left="0.7" right="0.7" top="0.75" bottom="0.75" header="0.3" footer="0.3"/>
  <pageSetup paperSize="9" scale="77" fitToHeight="5" orientation="portrait" r:id="rId1"/>
  <headerFooter alignWithMargins="0"/>
  <rowBreaks count="1" manualBreakCount="1">
    <brk id="133" max="3" man="1"/>
  </row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9">
    <tabColor indexed="11"/>
  </sheetPr>
  <dimension ref="A1:I40"/>
  <sheetViews>
    <sheetView showGridLines="0" showZeros="0" view="pageBreakPreview" topLeftCell="A4" zoomScaleNormal="100" zoomScaleSheetLayoutView="100" workbookViewId="0">
      <selection activeCell="D7" sqref="D7"/>
    </sheetView>
  </sheetViews>
  <sheetFormatPr defaultRowHeight="16.5"/>
  <cols>
    <col min="1" max="1" width="19.85546875" style="32" customWidth="1"/>
    <col min="2" max="2" width="29.7109375" style="32" customWidth="1"/>
    <col min="3" max="3" width="20.7109375" style="32" customWidth="1"/>
    <col min="4" max="4" width="23.140625" style="32" customWidth="1"/>
    <col min="5" max="5" width="36.7109375" style="32" customWidth="1"/>
    <col min="6" max="8" width="9.140625" style="32"/>
    <col min="9" max="16384" width="9.140625" style="300"/>
  </cols>
  <sheetData>
    <row r="1" spans="1:9">
      <c r="A1" s="24" t="str">
        <f>Cover!B3</f>
        <v>Specification No.WR1/NT/W-UFOC/DOM/ZA3/23/09365</v>
      </c>
      <c r="B1" s="25"/>
      <c r="C1" s="25"/>
      <c r="D1" s="25"/>
      <c r="E1" s="26" t="str">
        <f>"Attachment-19 "</f>
        <v xml:space="preserve">Attachment-19 </v>
      </c>
    </row>
    <row r="3" spans="1:9" ht="74.25" customHeight="1">
      <c r="A3" s="699" t="str">
        <f>Cover!B2</f>
        <v>Annual Maintenance Contract of Underground /Overhead OFC links of Ahmedabad Intracity, Ahmedabad - Gandhinagar- Dehgam Route &amp; Ahmedabad - Vadodara Expressway from repeater MS42.4 to MS0.0 and LMC for providing the last mile Connectivities to various cities of Gujarat i.e. Ahmedabad, Gandhinagar, Nadiad, Rajkot, Mahesana, Banaskantha, Jamnagar, Patan, Kutch, Bhavnagar, Amreli, Dev Dwarka &amp; Sabarkantha and all cities not covered under PKG-B1 for the period of the Three Years under PKG-B2 under WRTCC</v>
      </c>
      <c r="B3" s="699"/>
      <c r="C3" s="699"/>
      <c r="D3" s="699"/>
      <c r="E3" s="699"/>
      <c r="F3" s="301"/>
      <c r="G3" s="301"/>
      <c r="H3" s="301"/>
    </row>
    <row r="4" spans="1:9" ht="20.100000000000001" customHeight="1">
      <c r="A4" s="31"/>
      <c r="H4" s="33"/>
      <c r="I4" s="12"/>
    </row>
    <row r="5" spans="1:9" ht="20.100000000000001" customHeight="1">
      <c r="A5" s="700" t="s">
        <v>698</v>
      </c>
      <c r="B5" s="700"/>
      <c r="C5" s="700"/>
      <c r="D5" s="700"/>
      <c r="E5" s="700"/>
      <c r="F5" s="36"/>
      <c r="H5" s="33"/>
      <c r="I5" s="12"/>
    </row>
    <row r="6" spans="1:9" ht="20.100000000000001" customHeight="1">
      <c r="A6" s="35"/>
      <c r="H6" s="33"/>
      <c r="I6" s="12"/>
    </row>
    <row r="7" spans="1:9" ht="20.100000000000001" customHeight="1">
      <c r="A7" s="36" t="str">
        <f>'[2]Attach 3(JV)'!A7</f>
        <v>Bidder’s Name and Address (Bidder ) :</v>
      </c>
      <c r="E7" s="16" t="str">
        <f>'[2]Attach 3(JV)'!E7</f>
        <v>To:</v>
      </c>
      <c r="H7" s="33"/>
      <c r="I7" s="12"/>
    </row>
    <row r="8" spans="1:9" ht="20.100000000000001" customHeight="1">
      <c r="A8" s="36" t="str">
        <f>'[2]Attach 3(JV)'!A8</f>
        <v/>
      </c>
      <c r="E8" s="1050" t="s">
        <v>1066</v>
      </c>
      <c r="F8" s="666"/>
      <c r="G8" s="666"/>
      <c r="H8" s="33"/>
      <c r="I8" s="12"/>
    </row>
    <row r="9" spans="1:9">
      <c r="A9" s="14" t="s">
        <v>380</v>
      </c>
      <c r="B9" s="1048">
        <f>'Names of Bidder'!D8</f>
        <v>0</v>
      </c>
      <c r="C9" s="1048"/>
      <c r="D9" s="1048"/>
      <c r="E9" s="1050"/>
      <c r="F9" s="666"/>
      <c r="G9" s="666"/>
      <c r="H9" s="33"/>
      <c r="I9" s="12"/>
    </row>
    <row r="10" spans="1:9">
      <c r="A10" s="14" t="s">
        <v>382</v>
      </c>
      <c r="B10" s="1048">
        <f>'Names of Bidder'!D9</f>
        <v>0</v>
      </c>
      <c r="C10" s="1048"/>
      <c r="D10" s="1048"/>
      <c r="E10" s="1050"/>
      <c r="F10" s="666"/>
      <c r="G10" s="666"/>
      <c r="H10" s="33"/>
      <c r="I10" s="12"/>
    </row>
    <row r="11" spans="1:9">
      <c r="B11" s="1048">
        <f>'Names of Bidder'!D10</f>
        <v>0</v>
      </c>
      <c r="C11" s="1048"/>
      <c r="D11" s="1048"/>
      <c r="E11" s="1050"/>
      <c r="F11" s="666"/>
      <c r="G11" s="666"/>
    </row>
    <row r="12" spans="1:9">
      <c r="A12" s="35"/>
      <c r="B12" s="1048">
        <f>'Names of Bidder'!D11</f>
        <v>0</v>
      </c>
      <c r="C12" s="1048"/>
      <c r="D12" s="1048"/>
      <c r="E12" s="1050"/>
      <c r="F12" s="666"/>
      <c r="G12" s="666"/>
    </row>
    <row r="13" spans="1:9" ht="20.100000000000001" customHeight="1">
      <c r="A13" s="35"/>
      <c r="B13" s="114"/>
      <c r="C13" s="114"/>
      <c r="D13" s="114"/>
      <c r="E13" s="16"/>
    </row>
    <row r="14" spans="1:9" ht="20.100000000000001" customHeight="1">
      <c r="A14" s="35"/>
      <c r="B14" s="114"/>
      <c r="C14" s="114"/>
      <c r="D14" s="114"/>
    </row>
    <row r="15" spans="1:9" ht="29.25" customHeight="1">
      <c r="A15" s="32" t="s">
        <v>374</v>
      </c>
    </row>
    <row r="16" spans="1:9" hidden="1">
      <c r="A16" s="35"/>
    </row>
    <row r="17" spans="1:9" ht="45" customHeight="1">
      <c r="A17" s="701" t="s">
        <v>1050</v>
      </c>
      <c r="B17" s="701"/>
      <c r="C17" s="701"/>
      <c r="D17" s="701"/>
      <c r="E17" s="701"/>
    </row>
    <row r="18" spans="1:9" ht="57.75" customHeight="1">
      <c r="A18" s="701" t="s">
        <v>699</v>
      </c>
      <c r="B18" s="701"/>
      <c r="C18" s="701"/>
      <c r="D18" s="701"/>
      <c r="E18" s="701"/>
    </row>
    <row r="19" spans="1:9" ht="39.75" customHeight="1">
      <c r="A19" s="701" t="s">
        <v>700</v>
      </c>
      <c r="B19" s="701"/>
      <c r="C19" s="701"/>
      <c r="D19" s="701"/>
      <c r="E19" s="701"/>
    </row>
    <row r="20" spans="1:9" ht="39.75" customHeight="1">
      <c r="A20" s="701" t="s">
        <v>701</v>
      </c>
      <c r="B20" s="701"/>
      <c r="C20" s="701"/>
      <c r="D20" s="701"/>
      <c r="E20" s="701"/>
    </row>
    <row r="21" spans="1:9" ht="39.75" customHeight="1">
      <c r="A21" s="38"/>
    </row>
    <row r="22" spans="1:9" ht="60.75" customHeight="1">
      <c r="A22" s="701" t="s">
        <v>1051</v>
      </c>
      <c r="B22" s="701"/>
      <c r="C22" s="701"/>
      <c r="D22" s="701"/>
      <c r="E22" s="701"/>
    </row>
    <row r="23" spans="1:9" s="32" customFormat="1" ht="33" customHeight="1">
      <c r="A23" s="496"/>
      <c r="B23" s="496"/>
      <c r="C23" s="496"/>
      <c r="D23" s="496"/>
      <c r="E23" s="496"/>
      <c r="I23" s="300"/>
    </row>
    <row r="24" spans="1:9" s="32" customFormat="1" ht="33" customHeight="1">
      <c r="A24" s="496"/>
      <c r="B24" s="496"/>
      <c r="C24" s="496"/>
      <c r="D24" s="496"/>
      <c r="E24" s="496"/>
      <c r="I24" s="300"/>
    </row>
    <row r="25" spans="1:9" s="32" customFormat="1" ht="33" customHeight="1">
      <c r="A25" s="39" t="s">
        <v>48</v>
      </c>
      <c r="B25" s="60" t="str">
        <f>'Attach 3(JV)'!B24</f>
        <v/>
      </c>
      <c r="C25" s="43"/>
      <c r="D25" s="40" t="s">
        <v>46</v>
      </c>
      <c r="E25" s="42" t="str">
        <f>'Attach 3(JV)'!E24</f>
        <v/>
      </c>
      <c r="I25" s="300"/>
    </row>
    <row r="26" spans="1:9" s="32" customFormat="1" ht="33" customHeight="1">
      <c r="A26" s="39" t="s">
        <v>49</v>
      </c>
      <c r="B26" s="42" t="str">
        <f>'Attach 3(JV)'!B25</f>
        <v/>
      </c>
      <c r="C26" s="43"/>
      <c r="D26" s="40" t="s">
        <v>47</v>
      </c>
      <c r="E26" s="42" t="str">
        <f>'Attach 3(JV)'!E25</f>
        <v/>
      </c>
      <c r="I26" s="300"/>
    </row>
    <row r="27" spans="1:9" s="32" customFormat="1" ht="33" customHeight="1">
      <c r="B27" s="43"/>
      <c r="C27" s="43"/>
      <c r="D27" s="40"/>
      <c r="E27" s="43"/>
      <c r="I27" s="300"/>
    </row>
    <row r="28" spans="1:9" s="32" customFormat="1" ht="20.100000000000001" customHeight="1">
      <c r="I28" s="300"/>
    </row>
    <row r="29" spans="1:9" s="32" customFormat="1" ht="20.100000000000001" customHeight="1">
      <c r="A29" s="41"/>
      <c r="I29" s="300"/>
    </row>
    <row r="30" spans="1:9" s="32" customFormat="1" ht="20.100000000000001" customHeight="1">
      <c r="I30" s="300"/>
    </row>
    <row r="31" spans="1:9" s="32" customFormat="1" ht="20.100000000000001" customHeight="1">
      <c r="I31" s="300"/>
    </row>
    <row r="32" spans="1:9" s="32" customFormat="1" ht="20.100000000000001" customHeight="1">
      <c r="A32" s="41"/>
      <c r="I32" s="300"/>
    </row>
    <row r="33" spans="1:9" s="32" customFormat="1" ht="20.100000000000001" customHeight="1">
      <c r="I33" s="300"/>
    </row>
    <row r="34" spans="1:9" s="32" customFormat="1" ht="20.100000000000001" customHeight="1">
      <c r="A34" s="41"/>
      <c r="I34" s="300"/>
    </row>
    <row r="35" spans="1:9" s="32" customFormat="1" ht="20.100000000000001" customHeight="1">
      <c r="I35" s="300"/>
    </row>
    <row r="36" spans="1:9" s="32" customFormat="1" ht="20.100000000000001" customHeight="1">
      <c r="A36" s="41"/>
      <c r="I36" s="300"/>
    </row>
    <row r="37" spans="1:9" s="32" customFormat="1" ht="20.100000000000001" customHeight="1">
      <c r="I37" s="300"/>
    </row>
    <row r="38" spans="1:9" s="32" customFormat="1" ht="20.100000000000001" customHeight="1">
      <c r="I38" s="300"/>
    </row>
    <row r="39" spans="1:9" s="32" customFormat="1" ht="20.100000000000001" customHeight="1">
      <c r="I39" s="300"/>
    </row>
    <row r="40" spans="1:9" s="32" customFormat="1" ht="20.100000000000001" customHeight="1">
      <c r="I40" s="300"/>
    </row>
  </sheetData>
  <sheetProtection algorithmName="SHA-512" hashValue="ZAguHVOiBY6RcV9aNLiFa6uZFqG6LX58TEaDZy5nweG+sA6r4+Hj4doOybTyACjkPEOCbFKF5ZcK7pDoSm44JA==" saltValue="HwXE0fN/4XZDJKnVa0xqqA==" spinCount="100000" sheet="1" formatColumns="0" formatRows="0" selectLockedCells="1"/>
  <mergeCells count="12">
    <mergeCell ref="A22:E22"/>
    <mergeCell ref="A3:E3"/>
    <mergeCell ref="A5:E5"/>
    <mergeCell ref="B9:D9"/>
    <mergeCell ref="B10:D10"/>
    <mergeCell ref="B11:D11"/>
    <mergeCell ref="B12:D12"/>
    <mergeCell ref="A17:E17"/>
    <mergeCell ref="A18:E18"/>
    <mergeCell ref="A19:E19"/>
    <mergeCell ref="A20:E20"/>
    <mergeCell ref="E8:E12"/>
  </mergeCells>
  <printOptions horizontalCentered="1"/>
  <pageMargins left="0.75" right="0.63" top="0.57999999999999996" bottom="0.6" header="0.34" footer="0.35"/>
  <pageSetup scale="74" orientation="portrait" r:id="rId1"/>
  <headerFooter alignWithMargins="0">
    <oddFooter>&amp;R&amp;"Book Antiqua,Bold"&amp;8 Page &amp;P of &amp;N</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0">
    <tabColor indexed="14"/>
  </sheetPr>
  <dimension ref="A1:O46"/>
  <sheetViews>
    <sheetView view="pageBreakPreview" topLeftCell="A35" zoomScaleNormal="100" zoomScaleSheetLayoutView="100" workbookViewId="0">
      <selection activeCell="D26" sqref="D26:G26"/>
    </sheetView>
  </sheetViews>
  <sheetFormatPr defaultRowHeight="13.5"/>
  <cols>
    <col min="1" max="1" width="10" style="597" customWidth="1"/>
    <col min="2" max="2" width="24.42578125" style="597" customWidth="1"/>
    <col min="3" max="3" width="40.7109375" style="597" customWidth="1"/>
    <col min="4" max="4" width="17" style="597" customWidth="1"/>
    <col min="5" max="6" width="9.140625" style="597"/>
    <col min="7" max="7" width="22.7109375" style="597" customWidth="1"/>
    <col min="8" max="16384" width="9.140625" style="597"/>
  </cols>
  <sheetData>
    <row r="1" spans="1:9" ht="27.75" customHeight="1">
      <c r="A1" s="15" t="str">
        <f>Cover!B3</f>
        <v>Specification No.WR1/NT/W-UFOC/DOM/ZA3/23/09365</v>
      </c>
      <c r="G1" s="598" t="s">
        <v>727</v>
      </c>
    </row>
    <row r="2" spans="1:9" ht="98.25" customHeight="1">
      <c r="A2" s="1061" t="str">
        <f>Cover!B2</f>
        <v>Annual Maintenance Contract of Underground /Overhead OFC links of Ahmedabad Intracity, Ahmedabad - Gandhinagar- Dehgam Route &amp; Ahmedabad - Vadodara Expressway from repeater MS42.4 to MS0.0 and LMC for providing the last mile Connectivities to various cities of Gujarat i.e. Ahmedabad, Gandhinagar, Nadiad, Rajkot, Mahesana, Banaskantha, Jamnagar, Patan, Kutch, Bhavnagar, Amreli, Dev Dwarka &amp; Sabarkantha and all cities not covered under PKG-B1 for the period of the Three Years under PKG-B2 under WRTCC</v>
      </c>
      <c r="B2" s="1062"/>
      <c r="C2" s="1062"/>
      <c r="D2" s="1062"/>
      <c r="E2" s="1062"/>
      <c r="F2" s="1062"/>
      <c r="G2" s="1062"/>
    </row>
    <row r="3" spans="1:9" s="623" customFormat="1" ht="39" customHeight="1">
      <c r="A3" s="1063" t="s">
        <v>782</v>
      </c>
      <c r="B3" s="1063"/>
      <c r="C3" s="1063"/>
      <c r="D3" s="1063"/>
      <c r="E3" s="1063"/>
      <c r="F3" s="1063"/>
      <c r="G3" s="1063"/>
    </row>
    <row r="4" spans="1:9" s="625" customFormat="1" ht="20.100000000000001" customHeight="1">
      <c r="A4" s="7"/>
      <c r="B4" s="5"/>
      <c r="C4" s="5"/>
      <c r="D4" s="5"/>
      <c r="E4" s="5"/>
      <c r="F4" s="5"/>
      <c r="G4" s="5"/>
      <c r="H4" s="11"/>
      <c r="I4" s="624"/>
    </row>
    <row r="5" spans="1:9" s="625" customFormat="1" ht="20.100000000000001" customHeight="1">
      <c r="A5" s="15" t="s">
        <v>728</v>
      </c>
      <c r="B5" s="5"/>
      <c r="C5" s="5"/>
      <c r="D5" s="5"/>
      <c r="E5" s="627" t="s">
        <v>379</v>
      </c>
      <c r="F5" s="5"/>
      <c r="G5" s="5"/>
      <c r="H5" s="11"/>
      <c r="I5" s="624"/>
    </row>
    <row r="6" spans="1:9" s="625" customFormat="1" ht="20.100000000000001" customHeight="1">
      <c r="A6" s="15"/>
      <c r="B6" s="5"/>
      <c r="C6" s="5"/>
      <c r="D6" s="5"/>
      <c r="E6" s="1059" t="s">
        <v>1065</v>
      </c>
      <c r="F6" s="1060"/>
      <c r="G6" s="1060"/>
      <c r="H6" s="11"/>
      <c r="I6" s="624"/>
    </row>
    <row r="7" spans="1:9" s="625" customFormat="1" ht="16.5">
      <c r="A7" s="601" t="s">
        <v>380</v>
      </c>
      <c r="B7" s="1058">
        <f>'Names of Bidder'!D8</f>
        <v>0</v>
      </c>
      <c r="C7" s="1058"/>
      <c r="D7" s="1058"/>
      <c r="E7" s="1060"/>
      <c r="F7" s="1060"/>
      <c r="G7" s="1060"/>
      <c r="H7" s="11"/>
      <c r="I7" s="624"/>
    </row>
    <row r="8" spans="1:9" s="625" customFormat="1" ht="15.6" customHeight="1">
      <c r="A8" s="601" t="s">
        <v>382</v>
      </c>
      <c r="B8" s="1058">
        <f>'Names of Bidder'!D9</f>
        <v>0</v>
      </c>
      <c r="C8" s="1058"/>
      <c r="D8" s="1058"/>
      <c r="E8" s="1060"/>
      <c r="F8" s="1060"/>
      <c r="G8" s="1060"/>
      <c r="H8" s="11"/>
      <c r="I8" s="624"/>
    </row>
    <row r="9" spans="1:9" s="625" customFormat="1" ht="16.5">
      <c r="A9" s="5"/>
      <c r="B9" s="1058">
        <f>'Names of Bidder'!D10</f>
        <v>0</v>
      </c>
      <c r="C9" s="1058"/>
      <c r="D9" s="1058"/>
      <c r="E9" s="1060"/>
      <c r="F9" s="1060"/>
      <c r="G9" s="1060"/>
      <c r="H9" s="5"/>
    </row>
    <row r="10" spans="1:9" s="625" customFormat="1" ht="16.5">
      <c r="A10" s="7"/>
      <c r="B10" s="1058">
        <f>'Names of Bidder'!D11</f>
        <v>0</v>
      </c>
      <c r="C10" s="1058"/>
      <c r="D10" s="1058"/>
      <c r="E10" s="1060"/>
      <c r="F10" s="1060"/>
      <c r="G10" s="1060"/>
      <c r="H10" s="5"/>
    </row>
    <row r="11" spans="1:9" s="625" customFormat="1" ht="20.100000000000001" customHeight="1">
      <c r="A11" s="7"/>
      <c r="B11" s="602"/>
      <c r="C11" s="602"/>
      <c r="D11" s="602"/>
      <c r="E11" s="563"/>
      <c r="F11" s="563"/>
      <c r="G11" s="563"/>
      <c r="H11" s="5"/>
    </row>
    <row r="12" spans="1:9" s="625" customFormat="1" ht="20.100000000000001" customHeight="1">
      <c r="A12" s="7"/>
      <c r="B12" s="602"/>
      <c r="C12" s="602"/>
      <c r="D12" s="602"/>
      <c r="E12" s="563"/>
      <c r="F12" s="563"/>
      <c r="G12" s="563"/>
      <c r="H12" s="5"/>
    </row>
    <row r="13" spans="1:9" s="625" customFormat="1" ht="29.25" customHeight="1">
      <c r="A13" s="5" t="s">
        <v>374</v>
      </c>
      <c r="B13" s="5"/>
      <c r="C13" s="5"/>
      <c r="D13" s="5"/>
      <c r="E13" s="5"/>
      <c r="F13" s="5"/>
      <c r="G13" s="5"/>
      <c r="H13" s="5"/>
    </row>
    <row r="14" spans="1:9" s="625" customFormat="1" ht="5.25" customHeight="1">
      <c r="A14" s="7"/>
      <c r="B14" s="5"/>
      <c r="C14" s="5"/>
      <c r="D14" s="5"/>
      <c r="E14" s="5"/>
      <c r="F14" s="5"/>
      <c r="G14" s="5"/>
      <c r="H14" s="5"/>
    </row>
    <row r="15" spans="1:9" s="625" customFormat="1" ht="48" customHeight="1">
      <c r="A15" s="502">
        <v>1</v>
      </c>
      <c r="B15" s="1051" t="s">
        <v>729</v>
      </c>
      <c r="C15" s="1051"/>
      <c r="D15" s="1051"/>
      <c r="E15" s="1051"/>
      <c r="F15" s="1051"/>
      <c r="G15" s="1051"/>
      <c r="H15" s="5"/>
    </row>
    <row r="16" spans="1:9" s="625" customFormat="1" ht="3" customHeight="1">
      <c r="A16" s="502"/>
      <c r="B16" s="1051"/>
      <c r="C16" s="1051"/>
      <c r="D16" s="1051"/>
      <c r="E16" s="1051"/>
      <c r="F16" s="1051"/>
      <c r="G16" s="1051"/>
      <c r="H16" s="5"/>
    </row>
    <row r="17" spans="1:8" s="625" customFormat="1" ht="46.9" customHeight="1">
      <c r="A17" s="502">
        <v>2</v>
      </c>
      <c r="B17" s="1051" t="s">
        <v>730</v>
      </c>
      <c r="C17" s="1051"/>
      <c r="D17" s="1051"/>
      <c r="E17" s="1051"/>
      <c r="F17" s="1051"/>
      <c r="G17" s="1051"/>
      <c r="H17" s="5"/>
    </row>
    <row r="18" spans="1:8" s="625" customFormat="1" ht="7.5" customHeight="1">
      <c r="A18" s="502"/>
      <c r="B18" s="9"/>
      <c r="C18" s="672"/>
      <c r="D18" s="672"/>
      <c r="E18" s="672"/>
      <c r="F18" s="672"/>
      <c r="G18" s="672"/>
      <c r="H18" s="5"/>
    </row>
    <row r="19" spans="1:8" s="625" customFormat="1" ht="45" customHeight="1">
      <c r="A19" s="502">
        <v>3</v>
      </c>
      <c r="B19" s="1051" t="s">
        <v>731</v>
      </c>
      <c r="C19" s="1051"/>
      <c r="D19" s="1051"/>
      <c r="E19" s="1051"/>
      <c r="F19" s="1051"/>
      <c r="G19" s="1051"/>
      <c r="H19" s="5"/>
    </row>
    <row r="20" spans="1:8" s="625" customFormat="1" ht="7.5" customHeight="1">
      <c r="A20" s="502"/>
      <c r="B20" s="1051"/>
      <c r="C20" s="1051"/>
      <c r="D20" s="1051"/>
      <c r="E20" s="1051"/>
      <c r="F20" s="1051"/>
      <c r="G20" s="1051"/>
      <c r="H20" s="5"/>
    </row>
    <row r="21" spans="1:8" s="625" customFormat="1" ht="67.5" customHeight="1">
      <c r="A21" s="502">
        <v>4</v>
      </c>
      <c r="B21" s="1051" t="s">
        <v>732</v>
      </c>
      <c r="C21" s="1051"/>
      <c r="D21" s="1051"/>
      <c r="E21" s="1051"/>
      <c r="F21" s="1051"/>
      <c r="G21" s="1051"/>
      <c r="H21" s="5"/>
    </row>
    <row r="22" spans="1:8" s="625" customFormat="1" ht="8.25" customHeight="1">
      <c r="A22" s="502"/>
      <c r="B22" s="1051"/>
      <c r="C22" s="1051"/>
      <c r="D22" s="1051"/>
      <c r="E22" s="1051"/>
      <c r="F22" s="1051"/>
      <c r="G22" s="1051"/>
      <c r="H22" s="5"/>
    </row>
    <row r="23" spans="1:8" s="625" customFormat="1" ht="61.5" customHeight="1">
      <c r="A23" s="502">
        <v>5</v>
      </c>
      <c r="B23" s="1051" t="s">
        <v>733</v>
      </c>
      <c r="C23" s="1051"/>
      <c r="D23" s="1051"/>
      <c r="E23" s="1051"/>
      <c r="F23" s="1051"/>
      <c r="G23" s="1051"/>
      <c r="H23" s="5"/>
    </row>
    <row r="24" spans="1:8" s="625" customFormat="1" ht="60" customHeight="1">
      <c r="A24" s="502"/>
      <c r="B24" s="1054" t="s">
        <v>785</v>
      </c>
      <c r="C24" s="1054"/>
      <c r="D24" s="1054"/>
      <c r="E24" s="1054"/>
      <c r="F24" s="1054"/>
      <c r="G24" s="1054"/>
      <c r="H24" s="5"/>
    </row>
    <row r="25" spans="1:8" s="625" customFormat="1" ht="30" customHeight="1">
      <c r="A25" s="502"/>
      <c r="B25" s="630" t="s">
        <v>734</v>
      </c>
      <c r="C25" s="630" t="s">
        <v>532</v>
      </c>
      <c r="D25" s="1055" t="s">
        <v>735</v>
      </c>
      <c r="E25" s="1055"/>
      <c r="F25" s="1055"/>
      <c r="G25" s="1055"/>
      <c r="H25" s="5"/>
    </row>
    <row r="26" spans="1:8" s="625" customFormat="1" ht="30" customHeight="1">
      <c r="A26" s="502"/>
      <c r="B26" s="580">
        <v>1</v>
      </c>
      <c r="C26" s="580" t="s">
        <v>802</v>
      </c>
      <c r="D26" s="1056"/>
      <c r="E26" s="1056"/>
      <c r="F26" s="1056"/>
      <c r="G26" s="1056"/>
      <c r="H26" s="5"/>
    </row>
    <row r="27" spans="1:8" s="625" customFormat="1" ht="30" customHeight="1">
      <c r="A27" s="502"/>
      <c r="B27" s="580">
        <v>2</v>
      </c>
      <c r="C27" s="580" t="s">
        <v>796</v>
      </c>
      <c r="D27" s="1056"/>
      <c r="E27" s="1056"/>
      <c r="F27" s="1056"/>
      <c r="G27" s="1056"/>
      <c r="H27" s="5"/>
    </row>
    <row r="28" spans="1:8" s="625" customFormat="1" ht="30" customHeight="1">
      <c r="A28" s="502"/>
      <c r="B28" s="580">
        <v>3</v>
      </c>
      <c r="C28" s="580" t="s">
        <v>967</v>
      </c>
      <c r="D28" s="1056"/>
      <c r="E28" s="1056"/>
      <c r="F28" s="1056"/>
      <c r="G28" s="1056"/>
      <c r="H28" s="5"/>
    </row>
    <row r="29" spans="1:8" s="625" customFormat="1" ht="30" customHeight="1">
      <c r="A29" s="502"/>
      <c r="B29" s="580">
        <v>4</v>
      </c>
      <c r="C29" s="580" t="s">
        <v>968</v>
      </c>
      <c r="D29" s="1056"/>
      <c r="E29" s="1056"/>
      <c r="F29" s="1056"/>
      <c r="G29" s="1056"/>
      <c r="H29" s="5"/>
    </row>
    <row r="30" spans="1:8" s="625" customFormat="1" ht="30" customHeight="1">
      <c r="A30" s="502"/>
      <c r="B30" s="580">
        <v>5</v>
      </c>
      <c r="C30" s="580" t="s">
        <v>992</v>
      </c>
      <c r="D30" s="1056"/>
      <c r="E30" s="1056"/>
      <c r="F30" s="1056"/>
      <c r="G30" s="1056"/>
      <c r="H30" s="5"/>
    </row>
    <row r="31" spans="1:8" s="625" customFormat="1" ht="14.25" customHeight="1">
      <c r="A31" s="502"/>
      <c r="B31" s="862"/>
      <c r="C31" s="862"/>
      <c r="D31" s="862"/>
      <c r="E31" s="862"/>
      <c r="F31" s="862"/>
      <c r="G31" s="862"/>
      <c r="H31" s="5"/>
    </row>
    <row r="32" spans="1:8" s="625" customFormat="1" ht="39.75" customHeight="1">
      <c r="A32" s="502"/>
      <c r="B32" s="1051" t="s">
        <v>736</v>
      </c>
      <c r="C32" s="1051"/>
      <c r="D32" s="1051"/>
      <c r="E32" s="1051"/>
      <c r="F32" s="1051"/>
      <c r="G32" s="1051"/>
      <c r="H32" s="5"/>
    </row>
    <row r="33" spans="1:15" s="625" customFormat="1" ht="64.5" customHeight="1">
      <c r="A33" s="502"/>
      <c r="B33" s="630" t="s">
        <v>737</v>
      </c>
      <c r="C33" s="631" t="s">
        <v>738</v>
      </c>
      <c r="D33" s="1055" t="s">
        <v>739</v>
      </c>
      <c r="E33" s="1055"/>
      <c r="F33" s="1055" t="s">
        <v>740</v>
      </c>
      <c r="G33" s="1055"/>
      <c r="H33" s="5"/>
    </row>
    <row r="34" spans="1:15" s="625" customFormat="1" ht="30" customHeight="1">
      <c r="A34" s="502"/>
      <c r="B34" s="649"/>
      <c r="C34" s="649"/>
      <c r="D34" s="1056"/>
      <c r="E34" s="1056"/>
      <c r="F34" s="1056"/>
      <c r="G34" s="1056"/>
      <c r="H34" s="5"/>
    </row>
    <row r="35" spans="1:15" s="625" customFormat="1" ht="15.75" customHeight="1">
      <c r="A35" s="502"/>
      <c r="B35" s="862"/>
      <c r="C35" s="862"/>
      <c r="D35" s="862"/>
      <c r="E35" s="862"/>
      <c r="F35" s="862"/>
      <c r="G35" s="862"/>
      <c r="H35" s="5"/>
    </row>
    <row r="36" spans="1:15" s="625" customFormat="1" ht="95.25" customHeight="1">
      <c r="A36" s="502"/>
      <c r="B36" s="1057" t="s">
        <v>783</v>
      </c>
      <c r="C36" s="1057"/>
      <c r="D36" s="1057"/>
      <c r="E36" s="1057"/>
      <c r="F36" s="1057"/>
      <c r="G36" s="1057"/>
      <c r="H36" s="5"/>
    </row>
    <row r="37" spans="1:15" s="625" customFormat="1" ht="3.75" customHeight="1">
      <c r="A37" s="502"/>
      <c r="B37" s="862"/>
      <c r="C37" s="862"/>
      <c r="D37" s="862"/>
      <c r="E37" s="862"/>
      <c r="F37" s="862"/>
      <c r="G37" s="862"/>
      <c r="H37" s="5"/>
    </row>
    <row r="38" spans="1:15" s="625" customFormat="1" ht="143.25" customHeight="1">
      <c r="A38" s="502" t="s">
        <v>741</v>
      </c>
      <c r="B38" s="1051" t="s">
        <v>742</v>
      </c>
      <c r="C38" s="1051"/>
      <c r="D38" s="1051"/>
      <c r="E38" s="1051"/>
      <c r="F38" s="1051"/>
      <c r="G38" s="1051"/>
      <c r="H38" s="5"/>
    </row>
    <row r="39" spans="1:15" s="625" customFormat="1" ht="8.25" customHeight="1">
      <c r="A39" s="502"/>
      <c r="B39" s="632"/>
      <c r="C39" s="632"/>
      <c r="D39" s="632"/>
      <c r="E39" s="632"/>
      <c r="F39" s="632"/>
      <c r="G39" s="632"/>
      <c r="H39" s="5"/>
    </row>
    <row r="40" spans="1:15" s="625" customFormat="1" ht="138.75" customHeight="1">
      <c r="A40" s="502">
        <v>7</v>
      </c>
      <c r="B40" s="1051" t="s">
        <v>743</v>
      </c>
      <c r="C40" s="1051"/>
      <c r="D40" s="1051"/>
      <c r="E40" s="1051"/>
      <c r="F40" s="1051"/>
      <c r="G40" s="1051"/>
      <c r="H40" s="5"/>
    </row>
    <row r="41" spans="1:15" s="625" customFormat="1" ht="30" customHeight="1">
      <c r="A41" s="502"/>
      <c r="B41" s="632"/>
      <c r="C41" s="632"/>
      <c r="D41" s="632"/>
      <c r="E41" s="632"/>
      <c r="F41" s="632"/>
      <c r="G41" s="632"/>
      <c r="H41" s="5"/>
    </row>
    <row r="42" spans="1:15" s="625" customFormat="1" ht="283.5" customHeight="1">
      <c r="A42" s="502"/>
      <c r="B42" s="632"/>
      <c r="C42" s="1052" t="s">
        <v>744</v>
      </c>
      <c r="D42" s="1052"/>
      <c r="E42" s="1052"/>
      <c r="F42" s="1052"/>
      <c r="G42" s="1052"/>
      <c r="H42" s="5"/>
    </row>
    <row r="43" spans="1:15" s="625" customFormat="1" ht="30" customHeight="1">
      <c r="A43" s="502"/>
      <c r="B43" s="504"/>
      <c r="C43" s="504"/>
      <c r="D43" s="504"/>
      <c r="E43" s="504"/>
      <c r="F43" s="504"/>
      <c r="G43" s="504"/>
      <c r="H43" s="5"/>
    </row>
    <row r="44" spans="1:15" s="625" customFormat="1" ht="52.5" customHeight="1">
      <c r="A44" s="502"/>
      <c r="B44" s="1053" t="s">
        <v>745</v>
      </c>
      <c r="C44" s="1053"/>
      <c r="D44" s="1053"/>
      <c r="E44" s="1053"/>
      <c r="F44" s="1053"/>
      <c r="G44" s="1053"/>
      <c r="H44" s="5"/>
    </row>
    <row r="45" spans="1:15" s="5" customFormat="1" ht="33" customHeight="1" thickBot="1">
      <c r="A45" s="21" t="s">
        <v>48</v>
      </c>
      <c r="B45" s="207" t="str">
        <f>'Attach 3(JV)'!B24</f>
        <v/>
      </c>
      <c r="C45" s="18"/>
      <c r="D45" s="23" t="s">
        <v>46</v>
      </c>
      <c r="E45" s="22" t="str">
        <f>'Attach 3(JV)'!E24</f>
        <v/>
      </c>
      <c r="I45" s="625"/>
      <c r="M45" s="633"/>
      <c r="N45" s="634"/>
      <c r="O45" s="635"/>
    </row>
    <row r="46" spans="1:15" s="5" customFormat="1" ht="33" customHeight="1" thickBot="1">
      <c r="A46" s="21" t="s">
        <v>49</v>
      </c>
      <c r="B46" s="22" t="str">
        <f>'Attach 3(JV)'!B25</f>
        <v/>
      </c>
      <c r="C46" s="18"/>
      <c r="D46" s="23" t="s">
        <v>47</v>
      </c>
      <c r="E46" s="22" t="str">
        <f>'Attach 3(JV)'!E25</f>
        <v/>
      </c>
      <c r="I46" s="625"/>
      <c r="M46" s="633"/>
      <c r="N46" s="634"/>
      <c r="O46" s="635"/>
    </row>
  </sheetData>
  <sheetProtection algorithmName="SHA-512" hashValue="DOdYZyeiLOoXpQCCLiLf45k3Sri1XQ8I2jYzQVDQuvR6r8g3tLxNbZSWuccbRnW1c/tdQ45DHts7us/Ofv3dBw==" saltValue="ZX2C1jMiHMnXveymclIyOQ==" spinCount="100000" sheet="1" formatColumns="0" formatRows="0" selectLockedCells="1"/>
  <mergeCells count="36">
    <mergeCell ref="A2:G2"/>
    <mergeCell ref="A3:G3"/>
    <mergeCell ref="B7:D7"/>
    <mergeCell ref="B8:D8"/>
    <mergeCell ref="B9:D9"/>
    <mergeCell ref="B10:D10"/>
    <mergeCell ref="B15:G15"/>
    <mergeCell ref="B16:G16"/>
    <mergeCell ref="B17:G17"/>
    <mergeCell ref="C18:G18"/>
    <mergeCell ref="E6:G10"/>
    <mergeCell ref="B19:G19"/>
    <mergeCell ref="B20:G20"/>
    <mergeCell ref="B21:G21"/>
    <mergeCell ref="B22:G22"/>
    <mergeCell ref="B23:G23"/>
    <mergeCell ref="B24:G24"/>
    <mergeCell ref="D25:G25"/>
    <mergeCell ref="D26:G26"/>
    <mergeCell ref="B36:G36"/>
    <mergeCell ref="D27:G27"/>
    <mergeCell ref="D28:G28"/>
    <mergeCell ref="D29:G29"/>
    <mergeCell ref="D30:G30"/>
    <mergeCell ref="B31:G31"/>
    <mergeCell ref="B32:G32"/>
    <mergeCell ref="D33:E33"/>
    <mergeCell ref="F33:G33"/>
    <mergeCell ref="D34:E34"/>
    <mergeCell ref="F34:G34"/>
    <mergeCell ref="B35:G35"/>
    <mergeCell ref="B37:G37"/>
    <mergeCell ref="B38:G38"/>
    <mergeCell ref="B40:G40"/>
    <mergeCell ref="C42:G42"/>
    <mergeCell ref="B44:G44"/>
  </mergeCells>
  <printOptions horizontalCentered="1"/>
  <pageMargins left="0.7" right="0.7" top="0.75" bottom="0.75" header="0.3" footer="0.3"/>
  <pageSetup paperSize="9" scale="65"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2">
    <tabColor rgb="FF00B050"/>
    <pageSetUpPr fitToPage="1"/>
  </sheetPr>
  <dimension ref="A1:I55"/>
  <sheetViews>
    <sheetView topLeftCell="A8" workbookViewId="0">
      <selection activeCell="A20" sqref="A20:E20"/>
    </sheetView>
  </sheetViews>
  <sheetFormatPr defaultRowHeight="16.5"/>
  <cols>
    <col min="1" max="1" width="19.85546875" style="5" customWidth="1"/>
    <col min="2" max="2" width="29.7109375" style="5" customWidth="1"/>
    <col min="3" max="3" width="20.7109375" style="5" customWidth="1"/>
    <col min="4" max="4" width="23.140625" style="5" customWidth="1"/>
    <col min="5" max="5" width="36.7109375" style="5" customWidth="1"/>
    <col min="6" max="8" width="9.140625" style="5"/>
    <col min="9" max="16384" width="9.140625" style="625"/>
  </cols>
  <sheetData>
    <row r="1" spans="1:9">
      <c r="A1" s="546" t="str">
        <f>Cover!B3</f>
        <v>Specification No.WR1/NT/W-UFOC/DOM/ZA3/23/09365</v>
      </c>
      <c r="B1" s="19"/>
      <c r="C1" s="19"/>
      <c r="D1" s="19"/>
      <c r="E1" s="20" t="str">
        <f>"Attachment-21 "</f>
        <v xml:space="preserve">Attachment-21 </v>
      </c>
    </row>
    <row r="3" spans="1:9" ht="77.25" customHeight="1">
      <c r="A3" s="970" t="str">
        <f>Cover!B2</f>
        <v>Annual Maintenance Contract of Underground /Overhead OFC links of Ahmedabad Intracity, Ahmedabad - Gandhinagar- Dehgam Route &amp; Ahmedabad - Vadodara Expressway from repeater MS42.4 to MS0.0 and LMC for providing the last mile Connectivities to various cities of Gujarat i.e. Ahmedabad, Gandhinagar, Nadiad, Rajkot, Mahesana, Banaskantha, Jamnagar, Patan, Kutch, Bhavnagar, Amreli, Dev Dwarka &amp; Sabarkantha and all cities not covered under PKG-B1 for the period of the Three Years under PKG-B2 under WRTCC</v>
      </c>
      <c r="B3" s="970"/>
      <c r="C3" s="970"/>
      <c r="D3" s="970"/>
      <c r="E3" s="970"/>
      <c r="F3" s="626"/>
      <c r="G3" s="626"/>
      <c r="H3" s="626"/>
    </row>
    <row r="4" spans="1:9" ht="39" customHeight="1">
      <c r="A4" s="1062" t="s">
        <v>943</v>
      </c>
      <c r="B4" s="1062"/>
      <c r="C4" s="1062"/>
      <c r="D4" s="1062"/>
      <c r="E4" s="1062"/>
      <c r="F4" s="15"/>
      <c r="H4" s="11"/>
      <c r="I4" s="624"/>
    </row>
    <row r="5" spans="1:9" ht="20.100000000000001" customHeight="1">
      <c r="A5" s="7"/>
      <c r="H5" s="11"/>
      <c r="I5" s="624"/>
    </row>
    <row r="6" spans="1:9" ht="41.25" customHeight="1">
      <c r="A6" s="1064" t="s">
        <v>946</v>
      </c>
      <c r="B6" s="1064"/>
      <c r="C6" s="1064"/>
      <c r="D6" s="1064"/>
      <c r="E6" s="1064"/>
      <c r="H6" s="11"/>
      <c r="I6" s="624"/>
    </row>
    <row r="7" spans="1:9" ht="20.100000000000001" customHeight="1">
      <c r="A7" s="7"/>
      <c r="B7" s="602"/>
      <c r="C7" s="602"/>
      <c r="D7" s="602"/>
      <c r="E7" s="627"/>
    </row>
    <row r="8" spans="1:9" ht="102" customHeight="1">
      <c r="A8" s="1065" t="s">
        <v>932</v>
      </c>
      <c r="B8" s="1065"/>
      <c r="C8" s="1065"/>
      <c r="D8" s="1065"/>
      <c r="E8" s="1065"/>
    </row>
    <row r="10" spans="1:9" ht="51" customHeight="1">
      <c r="A10" s="1065" t="s">
        <v>1052</v>
      </c>
      <c r="B10" s="1065"/>
      <c r="C10" s="1065"/>
      <c r="D10" s="1065"/>
      <c r="E10" s="1065"/>
    </row>
    <row r="11" spans="1:9">
      <c r="A11" s="972"/>
      <c r="B11" s="972"/>
      <c r="C11" s="972"/>
      <c r="D11" s="972"/>
      <c r="E11" s="972"/>
    </row>
    <row r="12" spans="1:9" ht="31.5" customHeight="1">
      <c r="A12" s="972" t="s">
        <v>819</v>
      </c>
      <c r="B12" s="972"/>
      <c r="C12" s="972"/>
      <c r="D12" s="972"/>
      <c r="E12" s="972"/>
    </row>
    <row r="13" spans="1:9">
      <c r="A13" s="972"/>
      <c r="B13" s="972"/>
      <c r="C13" s="972"/>
      <c r="D13" s="972"/>
      <c r="E13" s="972"/>
    </row>
    <row r="14" spans="1:9" ht="29.25" customHeight="1">
      <c r="A14" s="972" t="s">
        <v>933</v>
      </c>
      <c r="B14" s="972"/>
      <c r="C14" s="972"/>
      <c r="D14" s="972"/>
      <c r="E14" s="972"/>
    </row>
    <row r="15" spans="1:9">
      <c r="A15" s="8"/>
    </row>
    <row r="16" spans="1:9" ht="30" customHeight="1">
      <c r="A16" s="1051" t="s">
        <v>934</v>
      </c>
      <c r="B16" s="1051"/>
      <c r="C16" s="1051"/>
      <c r="D16" s="1051"/>
      <c r="E16" s="1051"/>
    </row>
    <row r="17" spans="1:5">
      <c r="A17" s="8"/>
    </row>
    <row r="18" spans="1:5" ht="30" customHeight="1">
      <c r="A18" s="972" t="s">
        <v>935</v>
      </c>
      <c r="B18" s="972"/>
      <c r="C18" s="972"/>
      <c r="D18" s="972"/>
      <c r="E18" s="972"/>
    </row>
    <row r="19" spans="1:5">
      <c r="A19" s="7"/>
      <c r="B19" s="7"/>
      <c r="C19" s="7"/>
      <c r="D19" s="7"/>
      <c r="E19" s="7"/>
    </row>
    <row r="20" spans="1:5" ht="65.25" customHeight="1">
      <c r="A20" s="1051" t="s">
        <v>1053</v>
      </c>
      <c r="B20" s="1051"/>
      <c r="C20" s="1051"/>
      <c r="D20" s="1051"/>
      <c r="E20" s="1051"/>
    </row>
    <row r="21" spans="1:5">
      <c r="A21" s="7"/>
      <c r="B21" s="7"/>
      <c r="C21" s="7"/>
      <c r="D21" s="7"/>
      <c r="E21" s="7"/>
    </row>
    <row r="22" spans="1:5" ht="30" customHeight="1">
      <c r="A22" s="1051" t="s">
        <v>936</v>
      </c>
      <c r="B22" s="1051"/>
      <c r="C22" s="1051"/>
      <c r="D22" s="1051"/>
      <c r="E22" s="1051"/>
    </row>
    <row r="23" spans="1:5" ht="30" customHeight="1">
      <c r="A23" s="7"/>
      <c r="B23" s="1067"/>
      <c r="C23" s="1067"/>
      <c r="D23" s="1067"/>
      <c r="E23" s="7"/>
    </row>
    <row r="24" spans="1:5" ht="36.75" customHeight="1">
      <c r="A24" s="628" t="s">
        <v>803</v>
      </c>
      <c r="B24" s="1066" t="s">
        <v>820</v>
      </c>
      <c r="C24" s="1066"/>
      <c r="D24" s="1066"/>
      <c r="E24" s="650"/>
    </row>
    <row r="25" spans="1:5" ht="30" customHeight="1">
      <c r="A25" s="628" t="s">
        <v>804</v>
      </c>
      <c r="B25" s="1066" t="s">
        <v>821</v>
      </c>
      <c r="C25" s="1066"/>
      <c r="D25" s="1066"/>
      <c r="E25" s="650"/>
    </row>
    <row r="26" spans="1:5" ht="30" customHeight="1">
      <c r="A26" s="628" t="s">
        <v>805</v>
      </c>
      <c r="B26" s="1066" t="s">
        <v>822</v>
      </c>
      <c r="C26" s="1066"/>
      <c r="D26" s="1066"/>
      <c r="E26" s="650"/>
    </row>
    <row r="27" spans="1:5" ht="30" customHeight="1">
      <c r="A27" s="628" t="s">
        <v>806</v>
      </c>
      <c r="B27" s="1066" t="s">
        <v>823</v>
      </c>
      <c r="C27" s="1066"/>
      <c r="D27" s="1066"/>
      <c r="E27" s="650"/>
    </row>
    <row r="28" spans="1:5" ht="36" customHeight="1">
      <c r="A28" s="628" t="s">
        <v>807</v>
      </c>
      <c r="B28" s="1066" t="s">
        <v>937</v>
      </c>
      <c r="C28" s="1066"/>
      <c r="D28" s="1066"/>
      <c r="E28" s="650"/>
    </row>
    <row r="29" spans="1:5" ht="30" customHeight="1">
      <c r="A29" s="628" t="s">
        <v>808</v>
      </c>
      <c r="B29" s="1066" t="s">
        <v>824</v>
      </c>
      <c r="C29" s="1066"/>
      <c r="D29" s="1066"/>
      <c r="E29" s="650"/>
    </row>
    <row r="30" spans="1:5" ht="30" customHeight="1">
      <c r="A30" s="628" t="s">
        <v>809</v>
      </c>
      <c r="B30" s="1066" t="s">
        <v>825</v>
      </c>
      <c r="C30" s="1066"/>
      <c r="D30" s="1066"/>
      <c r="E30" s="650"/>
    </row>
    <row r="31" spans="1:5" ht="30" customHeight="1">
      <c r="A31" s="628" t="s">
        <v>810</v>
      </c>
      <c r="B31" s="1066" t="s">
        <v>826</v>
      </c>
      <c r="C31" s="1066"/>
      <c r="D31" s="1066"/>
      <c r="E31" s="650"/>
    </row>
    <row r="32" spans="1:5" ht="30" customHeight="1">
      <c r="A32" s="628" t="s">
        <v>811</v>
      </c>
      <c r="B32" s="1066" t="s">
        <v>827</v>
      </c>
      <c r="C32" s="1066"/>
      <c r="D32" s="1066"/>
      <c r="E32" s="650"/>
    </row>
    <row r="33" spans="1:9" ht="30" customHeight="1">
      <c r="A33" s="628" t="s">
        <v>812</v>
      </c>
      <c r="B33" s="1066" t="s">
        <v>813</v>
      </c>
      <c r="C33" s="1066"/>
      <c r="D33" s="1066"/>
      <c r="E33" s="650"/>
    </row>
    <row r="34" spans="1:9" ht="30" customHeight="1">
      <c r="A34" s="628" t="s">
        <v>814</v>
      </c>
      <c r="B34" s="1066" t="s">
        <v>815</v>
      </c>
      <c r="C34" s="1066"/>
      <c r="D34" s="1066"/>
      <c r="E34" s="650"/>
    </row>
    <row r="35" spans="1:9" ht="36" customHeight="1">
      <c r="A35" s="628" t="s">
        <v>816</v>
      </c>
      <c r="B35" s="1066" t="s">
        <v>817</v>
      </c>
      <c r="C35" s="1066"/>
      <c r="D35" s="1066"/>
      <c r="E35" s="650"/>
    </row>
    <row r="36" spans="1:9" ht="30" customHeight="1">
      <c r="A36" s="628" t="s">
        <v>818</v>
      </c>
      <c r="B36" s="1066" t="s">
        <v>828</v>
      </c>
      <c r="C36" s="1066"/>
      <c r="D36" s="1066"/>
      <c r="E36" s="650"/>
    </row>
    <row r="37" spans="1:9" ht="30" customHeight="1">
      <c r="A37" s="502"/>
      <c r="B37" s="629"/>
      <c r="C37" s="629"/>
      <c r="D37" s="629"/>
      <c r="E37" s="7"/>
    </row>
    <row r="38" spans="1:9" ht="30" customHeight="1">
      <c r="A38" s="7"/>
      <c r="B38" s="7"/>
      <c r="C38" s="7"/>
      <c r="D38" s="7"/>
      <c r="E38" s="7"/>
    </row>
    <row r="39" spans="1:9" ht="30" customHeight="1">
      <c r="A39" s="21" t="s">
        <v>48</v>
      </c>
      <c r="B39" s="504">
        <f>'Names of Bidder'!D25</f>
        <v>0</v>
      </c>
      <c r="C39" s="504"/>
      <c r="D39" s="865" t="s">
        <v>829</v>
      </c>
      <c r="E39" s="1068"/>
    </row>
    <row r="40" spans="1:9" s="5" customFormat="1" ht="33" customHeight="1">
      <c r="A40" s="21" t="s">
        <v>49</v>
      </c>
      <c r="B40" s="504">
        <f>'Names of Bidder'!D26</f>
        <v>0</v>
      </c>
      <c r="C40" s="504"/>
      <c r="D40" s="1068"/>
      <c r="E40" s="1068"/>
      <c r="I40" s="625"/>
    </row>
    <row r="41" spans="1:9" s="5" customFormat="1" ht="33" customHeight="1">
      <c r="A41" s="496"/>
      <c r="B41" s="496"/>
      <c r="C41" s="496"/>
      <c r="D41" s="496"/>
      <c r="E41" s="496"/>
      <c r="I41" s="625"/>
    </row>
    <row r="42" spans="1:9" s="5" customFormat="1" ht="33" customHeight="1">
      <c r="B42" s="18"/>
      <c r="C42" s="18"/>
      <c r="D42" s="23"/>
      <c r="E42" s="18"/>
      <c r="I42" s="625"/>
    </row>
    <row r="43" spans="1:9" s="5" customFormat="1" ht="20.100000000000001" customHeight="1">
      <c r="I43" s="625"/>
    </row>
    <row r="44" spans="1:9" s="5" customFormat="1" ht="20.100000000000001" customHeight="1">
      <c r="A44" s="9"/>
      <c r="I44" s="625"/>
    </row>
    <row r="45" spans="1:9" s="5" customFormat="1" ht="20.100000000000001" customHeight="1">
      <c r="I45" s="625"/>
    </row>
    <row r="46" spans="1:9" s="5" customFormat="1" ht="20.100000000000001" customHeight="1">
      <c r="I46" s="625"/>
    </row>
    <row r="47" spans="1:9" s="5" customFormat="1" ht="20.100000000000001" customHeight="1">
      <c r="A47" s="9"/>
      <c r="I47" s="625"/>
    </row>
    <row r="48" spans="1:9" s="5" customFormat="1" ht="20.100000000000001" customHeight="1">
      <c r="I48" s="625"/>
    </row>
    <row r="49" spans="1:9" s="5" customFormat="1" ht="20.100000000000001" customHeight="1">
      <c r="A49" s="9"/>
      <c r="I49" s="625"/>
    </row>
    <row r="50" spans="1:9" s="5" customFormat="1" ht="20.100000000000001" customHeight="1">
      <c r="I50" s="625"/>
    </row>
    <row r="51" spans="1:9" s="5" customFormat="1" ht="20.100000000000001" customHeight="1">
      <c r="A51" s="9"/>
      <c r="I51" s="625"/>
    </row>
    <row r="52" spans="1:9" s="5" customFormat="1" ht="20.100000000000001" customHeight="1">
      <c r="I52" s="625"/>
    </row>
    <row r="53" spans="1:9" s="5" customFormat="1" ht="20.100000000000001" customHeight="1">
      <c r="I53" s="625"/>
    </row>
    <row r="54" spans="1:9" s="5" customFormat="1" ht="20.100000000000001" customHeight="1">
      <c r="I54" s="625"/>
    </row>
    <row r="55" spans="1:9" s="5" customFormat="1" ht="20.100000000000001" customHeight="1">
      <c r="I55" s="625"/>
    </row>
  </sheetData>
  <sheetProtection algorithmName="SHA-512" hashValue="HFJms4NvDTrrEqjYYAqcVZ2kpVHEyW3KhJTVFcaqTI1MhgDtCAHmfi3n21XZj2fC7Pj+6GX305FddMQcooUh0A==" saltValue="ej0DQnSKGGFdY0VB+N3Bdg==" spinCount="100000" sheet="1" objects="1" scenarios="1"/>
  <mergeCells count="28">
    <mergeCell ref="B31:D31"/>
    <mergeCell ref="D39:E40"/>
    <mergeCell ref="B32:D32"/>
    <mergeCell ref="B33:D33"/>
    <mergeCell ref="B34:D34"/>
    <mergeCell ref="B35:D35"/>
    <mergeCell ref="B36:D36"/>
    <mergeCell ref="B26:D26"/>
    <mergeCell ref="B27:D27"/>
    <mergeCell ref="B28:D28"/>
    <mergeCell ref="B29:D29"/>
    <mergeCell ref="B30:D30"/>
    <mergeCell ref="B25:D25"/>
    <mergeCell ref="A11:E11"/>
    <mergeCell ref="A12:E12"/>
    <mergeCell ref="A13:E13"/>
    <mergeCell ref="A14:E14"/>
    <mergeCell ref="A16:E16"/>
    <mergeCell ref="A18:E18"/>
    <mergeCell ref="A20:E20"/>
    <mergeCell ref="A22:E22"/>
    <mergeCell ref="B23:D23"/>
    <mergeCell ref="B24:D24"/>
    <mergeCell ref="A6:E6"/>
    <mergeCell ref="A8:E8"/>
    <mergeCell ref="A10:E10"/>
    <mergeCell ref="A3:E3"/>
    <mergeCell ref="A4:E4"/>
  </mergeCells>
  <pageMargins left="0.7" right="0.7" top="0.75" bottom="0.75" header="0.3" footer="0.3"/>
  <pageSetup scale="7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C27"/>
  <sheetViews>
    <sheetView showGridLines="0" topLeftCell="B1" zoomScaleNormal="100" zoomScaleSheetLayoutView="100" workbookViewId="0">
      <selection activeCell="D8" sqref="D8:D11"/>
    </sheetView>
  </sheetViews>
  <sheetFormatPr defaultRowHeight="16.5"/>
  <cols>
    <col min="1" max="1" width="9.140625" style="247" hidden="1" customWidth="1"/>
    <col min="2" max="2" width="25.85546875" style="246" customWidth="1"/>
    <col min="3" max="3" width="11.7109375" style="246" customWidth="1"/>
    <col min="4" max="4" width="54" style="246" customWidth="1"/>
    <col min="5" max="5" width="11.85546875" style="246" customWidth="1"/>
    <col min="6" max="25" width="11.85546875" style="255" customWidth="1"/>
    <col min="26" max="26" width="9.140625" style="247"/>
    <col min="27" max="27" width="24" style="247" customWidth="1"/>
    <col min="28" max="28" width="10.85546875" style="247" customWidth="1"/>
    <col min="29" max="16384" width="9.140625" style="247"/>
  </cols>
  <sheetData>
    <row r="1" spans="2:29" s="243" customFormat="1" ht="107.25" customHeight="1">
      <c r="B1" s="689" t="str">
        <f>Cover!B2</f>
        <v>Annual Maintenance Contract of Underground /Overhead OFC links of Ahmedabad Intracity, Ahmedabad - Gandhinagar- Dehgam Route &amp; Ahmedabad - Vadodara Expressway from repeater MS42.4 to MS0.0 and LMC for providing the last mile Connectivities to various cities of Gujarat i.e. Ahmedabad, Gandhinagar, Nadiad, Rajkot, Mahesana, Banaskantha, Jamnagar, Patan, Kutch, Bhavnagar, Amreli, Dev Dwarka &amp; Sabarkantha and all cities not covered under PKG-B1 for the period of the Three Years under PKG-B2 under WRTCC</v>
      </c>
      <c r="C1" s="689"/>
      <c r="D1" s="689"/>
      <c r="E1" s="240"/>
      <c r="F1" s="241"/>
      <c r="G1" s="242"/>
      <c r="H1" s="242"/>
      <c r="I1" s="242"/>
      <c r="J1" s="242"/>
      <c r="K1" s="242"/>
      <c r="L1" s="242"/>
      <c r="M1" s="242"/>
      <c r="N1" s="242"/>
      <c r="O1" s="242"/>
      <c r="P1" s="242"/>
      <c r="Q1" s="242"/>
      <c r="R1" s="242"/>
      <c r="S1" s="242"/>
      <c r="T1" s="242"/>
      <c r="U1" s="242"/>
      <c r="V1" s="242"/>
      <c r="W1" s="242"/>
      <c r="X1" s="242"/>
      <c r="Y1" s="242"/>
      <c r="AA1" s="320" t="s">
        <v>452</v>
      </c>
      <c r="AB1" s="244"/>
      <c r="AC1" s="244"/>
    </row>
    <row r="2" spans="2:29" ht="20.100000000000001" customHeight="1">
      <c r="B2" s="690" t="str">
        <f>Cover!B3</f>
        <v>Specification No.WR1/NT/W-UFOC/DOM/ZA3/23/09365</v>
      </c>
      <c r="C2" s="690"/>
      <c r="D2" s="690"/>
      <c r="E2" s="245"/>
      <c r="F2" s="246"/>
      <c r="G2" s="246"/>
      <c r="H2" s="246"/>
      <c r="I2" s="246"/>
      <c r="J2" s="246"/>
      <c r="K2" s="246"/>
      <c r="L2" s="246"/>
      <c r="M2" s="246"/>
      <c r="N2" s="246"/>
      <c r="O2" s="246"/>
      <c r="P2" s="246"/>
      <c r="Q2" s="246"/>
      <c r="R2" s="246"/>
      <c r="S2" s="246"/>
      <c r="T2" s="246"/>
      <c r="U2" s="246"/>
      <c r="V2" s="246"/>
      <c r="W2" s="246"/>
      <c r="X2" s="246"/>
      <c r="Y2" s="246"/>
      <c r="AA2" s="316" t="s">
        <v>442</v>
      </c>
      <c r="AB2" s="248">
        <v>1</v>
      </c>
      <c r="AC2" s="249"/>
    </row>
    <row r="3" spans="2:29" ht="12" customHeight="1">
      <c r="B3" s="250"/>
      <c r="C3" s="250"/>
      <c r="D3" s="250"/>
      <c r="E3" s="250"/>
      <c r="F3" s="246"/>
      <c r="G3" s="246"/>
      <c r="H3" s="246"/>
      <c r="I3" s="246"/>
      <c r="J3" s="246"/>
      <c r="K3" s="246"/>
      <c r="L3" s="246"/>
      <c r="M3" s="246"/>
      <c r="N3" s="246"/>
      <c r="O3" s="246"/>
      <c r="P3" s="246"/>
      <c r="Q3" s="246"/>
      <c r="R3" s="246"/>
      <c r="S3" s="246"/>
      <c r="T3" s="246"/>
      <c r="U3" s="246"/>
      <c r="V3" s="246"/>
      <c r="W3" s="246"/>
      <c r="X3" s="246"/>
      <c r="Y3" s="246"/>
      <c r="AA3" s="316" t="s">
        <v>443</v>
      </c>
      <c r="AB3" s="248">
        <v>2</v>
      </c>
      <c r="AC3" s="249"/>
    </row>
    <row r="4" spans="2:29" ht="20.100000000000001" customHeight="1">
      <c r="B4" s="691" t="s">
        <v>172</v>
      </c>
      <c r="C4" s="691"/>
      <c r="D4" s="691"/>
      <c r="E4" s="250"/>
      <c r="F4" s="246"/>
      <c r="G4" s="246"/>
      <c r="H4" s="246"/>
      <c r="I4" s="246"/>
      <c r="J4" s="246"/>
      <c r="K4" s="246"/>
      <c r="L4" s="246"/>
      <c r="M4" s="246"/>
      <c r="N4" s="246"/>
      <c r="O4" s="246"/>
      <c r="P4" s="246"/>
      <c r="Q4" s="246"/>
      <c r="R4" s="246"/>
      <c r="S4" s="246"/>
      <c r="T4" s="246"/>
      <c r="U4" s="246"/>
      <c r="V4" s="246"/>
      <c r="W4" s="246"/>
      <c r="X4" s="246"/>
      <c r="Y4" s="246"/>
      <c r="AA4" s="316" t="s">
        <v>444</v>
      </c>
      <c r="AB4" s="248"/>
      <c r="AC4" s="249"/>
    </row>
    <row r="5" spans="2:29" ht="12" customHeight="1" thickBot="1">
      <c r="B5" s="251"/>
      <c r="C5" s="251"/>
      <c r="F5" s="246"/>
      <c r="G5" s="246"/>
      <c r="H5" s="246"/>
      <c r="I5" s="246"/>
      <c r="J5" s="246"/>
      <c r="K5" s="246"/>
      <c r="L5" s="246"/>
      <c r="M5" s="246"/>
      <c r="N5" s="246"/>
      <c r="O5" s="246"/>
      <c r="P5" s="246"/>
      <c r="Q5" s="246"/>
      <c r="R5" s="246"/>
      <c r="S5" s="246"/>
      <c r="T5" s="246"/>
      <c r="U5" s="246"/>
      <c r="V5" s="246"/>
      <c r="W5" s="246"/>
      <c r="X5" s="246"/>
      <c r="Y5" s="246"/>
      <c r="AA5" s="316"/>
      <c r="AB5" s="249"/>
      <c r="AC5" s="249"/>
    </row>
    <row r="6" spans="2:29" s="243" customFormat="1" ht="43.5" customHeight="1">
      <c r="B6" s="696" t="s">
        <v>653</v>
      </c>
      <c r="C6" s="697"/>
      <c r="D6" s="319"/>
      <c r="F6" s="252"/>
      <c r="I6" s="463" t="s">
        <v>624</v>
      </c>
      <c r="J6" s="252"/>
      <c r="K6" s="252"/>
      <c r="L6" s="252"/>
      <c r="M6" s="252"/>
      <c r="N6" s="252"/>
      <c r="O6" s="252"/>
      <c r="P6" s="252"/>
      <c r="Q6" s="252"/>
      <c r="R6" s="252"/>
      <c r="S6" s="252"/>
      <c r="U6" s="252"/>
      <c r="V6" s="252"/>
      <c r="W6" s="252"/>
      <c r="X6" s="252"/>
      <c r="Y6" s="252"/>
      <c r="AA6" s="253" t="e">
        <f xml:space="preserve"> IF(D6= "Sole Bidder", 0,#REF!)</f>
        <v>#REF!</v>
      </c>
      <c r="AB6" s="244"/>
      <c r="AC6" s="244"/>
    </row>
    <row r="7" spans="2:29" ht="19.5" customHeight="1">
      <c r="B7" s="254"/>
      <c r="C7" s="254"/>
      <c r="D7" s="252"/>
    </row>
    <row r="8" spans="2:29">
      <c r="B8" s="256" t="s">
        <v>445</v>
      </c>
      <c r="C8" s="257"/>
      <c r="D8" s="299"/>
    </row>
    <row r="9" spans="2:29">
      <c r="B9" s="258" t="s">
        <v>23</v>
      </c>
      <c r="C9" s="259"/>
      <c r="D9" s="299"/>
    </row>
    <row r="10" spans="2:29">
      <c r="B10" s="260"/>
      <c r="C10" s="261"/>
      <c r="D10" s="523"/>
      <c r="H10" s="469"/>
      <c r="I10" s="469"/>
      <c r="J10" s="469"/>
    </row>
    <row r="11" spans="2:29">
      <c r="B11" s="262"/>
      <c r="C11" s="263"/>
      <c r="D11" s="524"/>
      <c r="H11" s="469"/>
      <c r="I11" s="469"/>
      <c r="J11" s="469"/>
    </row>
    <row r="12" spans="2:29" ht="20.100000000000001" customHeight="1">
      <c r="D12" s="254"/>
      <c r="H12" s="469"/>
      <c r="I12" s="469" t="s">
        <v>184</v>
      </c>
      <c r="J12" s="469"/>
    </row>
    <row r="13" spans="2:29">
      <c r="B13" s="256" t="s">
        <v>625</v>
      </c>
      <c r="C13" s="257"/>
      <c r="D13" s="466" t="s">
        <v>626</v>
      </c>
      <c r="H13" s="469"/>
      <c r="I13" s="469" t="s">
        <v>626</v>
      </c>
      <c r="J13" s="469"/>
    </row>
    <row r="14" spans="2:29" ht="34.5" customHeight="1">
      <c r="B14" s="692" t="s">
        <v>627</v>
      </c>
      <c r="C14" s="693"/>
      <c r="D14" s="467" t="str">
        <f>IF(D13="Yes", "Kindly provide the details of designated authority of GoI","Not Applicable")</f>
        <v>Not Applicable</v>
      </c>
      <c r="H14" s="469"/>
      <c r="I14" s="469"/>
      <c r="J14" s="469"/>
    </row>
    <row r="15" spans="2:29" ht="33" customHeight="1">
      <c r="B15" s="694"/>
      <c r="C15" s="695"/>
      <c r="D15" s="319"/>
      <c r="H15" s="469"/>
      <c r="I15" s="469"/>
      <c r="J15" s="469"/>
    </row>
    <row r="16" spans="2:29">
      <c r="B16" s="464"/>
      <c r="C16" s="465"/>
      <c r="D16" s="465"/>
    </row>
    <row r="17" spans="2:28">
      <c r="B17" s="256" t="s">
        <v>446</v>
      </c>
      <c r="C17" s="257"/>
      <c r="D17" s="299"/>
    </row>
    <row r="18" spans="2:28">
      <c r="B18" s="258"/>
      <c r="C18" s="259"/>
      <c r="D18" s="299"/>
    </row>
    <row r="19" spans="2:28">
      <c r="B19" s="317"/>
      <c r="C19" s="318"/>
      <c r="D19" s="319"/>
    </row>
    <row r="20" spans="2:28">
      <c r="B20" s="262" t="s">
        <v>447</v>
      </c>
      <c r="C20" s="263"/>
      <c r="D20" s="319"/>
    </row>
    <row r="21" spans="2:28" ht="20.100000000000001" customHeight="1">
      <c r="D21" s="254"/>
      <c r="AB21" s="290">
        <v>41326</v>
      </c>
    </row>
    <row r="22" spans="2:28">
      <c r="B22" s="264" t="s">
        <v>173</v>
      </c>
      <c r="C22" s="265"/>
      <c r="D22" s="299"/>
      <c r="AB22" s="290">
        <v>42004</v>
      </c>
    </row>
    <row r="23" spans="2:28">
      <c r="B23" s="264" t="s">
        <v>174</v>
      </c>
      <c r="C23" s="265"/>
      <c r="D23" s="319"/>
    </row>
    <row r="24" spans="2:28" ht="21" customHeight="1">
      <c r="B24" s="266"/>
      <c r="C24" s="266"/>
      <c r="D24" s="266"/>
    </row>
    <row r="25" spans="2:28" ht="21" customHeight="1">
      <c r="B25" s="264" t="s">
        <v>410</v>
      </c>
      <c r="C25" s="265"/>
      <c r="D25" s="424"/>
      <c r="E25" s="255"/>
    </row>
    <row r="26" spans="2:28" ht="21" customHeight="1">
      <c r="B26" s="264" t="s">
        <v>411</v>
      </c>
      <c r="C26" s="265"/>
      <c r="D26" s="319"/>
      <c r="E26" s="255"/>
    </row>
    <row r="27" spans="2:28">
      <c r="E27" s="255"/>
    </row>
  </sheetData>
  <sheetProtection algorithmName="SHA-512" hashValue="cucrSGOydzNEGdxU2YX4Xfju2zKHy9a+EiLfW7jAJw29ElYFJDdYN/bSI89r0GyVSVqAMGmGYil89AsCSTEtTg==" saltValue="0YhY4ymLEwgTsHNluI7n9g==" spinCount="100000" sheet="1" formatColumns="0" formatRows="0" selectLockedCells="1"/>
  <customSheetViews>
    <customSheetView guid="{F68380CD-DF58-4BFA-A4C7-4B5C98AD7B16}" scale="60" showPageBreaks="1" showGridLines="0" printArea="1" hiddenColumns="1" view="pageBreakPreview" topLeftCell="B1">
      <selection activeCell="D6" sqref="D6"/>
      <pageMargins left="0.75" right="0.75" top="0.69" bottom="0.7" header="0.4" footer="0.37"/>
      <pageSetup orientation="portrait" r:id="rId1"/>
      <headerFooter alignWithMargins="0"/>
    </customSheetView>
    <customSheetView guid="{2FDEDC7A-220A-4BDB-8FCD-0C556B60E1DF}" scale="60" showPageBreaks="1" showGridLines="0" printArea="1" hiddenColumns="1" view="pageBreakPreview" topLeftCell="B1">
      <selection activeCell="D6" sqref="D6"/>
      <pageMargins left="0.75" right="0.75" top="0.69" bottom="0.7" header="0.4" footer="0.37"/>
      <pageSetup orientation="portrait" r:id="rId2"/>
      <headerFooter alignWithMargins="0"/>
    </customSheetView>
    <customSheetView guid="{CD4CA1A8-824A-452F-BDBA-32A47C1B3013}" showGridLines="0" hiddenColumns="1" topLeftCell="B1">
      <selection activeCell="D9" sqref="D9"/>
      <pageMargins left="0.75" right="0.75" top="0.69" bottom="0.7" header="0.4" footer="0.37"/>
      <pageSetup orientation="portrait" r:id="rId3"/>
      <headerFooter alignWithMargins="0"/>
    </customSheetView>
    <customSheetView guid="{237D8718-39ED-4FFE-B3B2-D1192F8D2E87}" showGridLines="0" hiddenColumns="1" topLeftCell="B1">
      <selection activeCell="D6" sqref="D6"/>
      <pageMargins left="0.75" right="0.75" top="0.69" bottom="0.7" header="0.4" footer="0.37"/>
      <pageSetup orientation="portrait" r:id="rId4"/>
      <headerFooter alignWithMargins="0"/>
    </customSheetView>
    <customSheetView guid="{6A6F11F6-4979-4331-B451-38654332CB39}" showPageBreaks="1" showGridLines="0" printArea="1" hiddenColumns="1" view="pageBreakPreview" topLeftCell="B1">
      <selection activeCell="G20" sqref="G20"/>
      <pageMargins left="0.75" right="0.75" top="0.69" bottom="0.7" header="0.4" footer="0.37"/>
      <pageSetup orientation="portrait" r:id="rId5"/>
      <headerFooter alignWithMargins="0"/>
    </customSheetView>
    <customSheetView guid="{C75B92C6-DDA6-4B48-9868-112DE431C284}" showPageBreaks="1" showGridLines="0" printArea="1" hiddenColumns="1" topLeftCell="B4">
      <selection activeCell="D8" sqref="D8"/>
      <pageMargins left="0.75" right="0.75" top="0.69" bottom="0.7" header="0.4" footer="0.37"/>
      <pageSetup orientation="portrait" r:id="rId6"/>
      <headerFooter alignWithMargins="0"/>
    </customSheetView>
    <customSheetView guid="{827228A5-964E-465A-A946-EF2238A19E11}" showGridLines="0" printArea="1" hiddenColumns="1" showRuler="0" topLeftCell="B7">
      <selection activeCell="D21" sqref="D21"/>
      <pageMargins left="0.75" right="0.75" top="0.69" bottom="0.7" header="0.4" footer="0.37"/>
      <pageSetup orientation="portrait" r:id="rId7"/>
      <headerFooter alignWithMargins="0"/>
    </customSheetView>
  </customSheetViews>
  <mergeCells count="5">
    <mergeCell ref="B1:D1"/>
    <mergeCell ref="B2:D2"/>
    <mergeCell ref="B4:D4"/>
    <mergeCell ref="B14:C15"/>
    <mergeCell ref="B6:C6"/>
  </mergeCells>
  <phoneticPr fontId="69" type="noConversion"/>
  <conditionalFormatting sqref="B14 C17 B18:C20">
    <cfRule type="expression" dxfId="79" priority="3" stopIfTrue="1">
      <formula>$D$6= "Individual Firm"</formula>
    </cfRule>
  </conditionalFormatting>
  <conditionalFormatting sqref="B16:D16">
    <cfRule type="expression" dxfId="78" priority="1" stopIfTrue="1">
      <formula>$D$6= "Individual Firm"</formula>
    </cfRule>
  </conditionalFormatting>
  <conditionalFormatting sqref="C13">
    <cfRule type="expression" dxfId="77" priority="2" stopIfTrue="1">
      <formula>$D$6= "Individual Firm"</formula>
    </cfRule>
  </conditionalFormatting>
  <conditionalFormatting sqref="D7">
    <cfRule type="expression" dxfId="76" priority="4" stopIfTrue="1">
      <formula>$AA$6=0</formula>
    </cfRule>
  </conditionalFormatting>
  <dataValidations count="2">
    <dataValidation allowBlank="1" showInputMessage="1" showErrorMessage="1" error="Enter date in dd-mmm-yy format. Example 01-oct-10" sqref="D25" xr:uid="{00000000-0002-0000-0200-000000000000}"/>
    <dataValidation type="list" allowBlank="1" showInputMessage="1" showErrorMessage="1" sqref="D13" xr:uid="{00000000-0002-0000-0200-000001000000}">
      <formula1>$I$11:$I$13</formula1>
    </dataValidation>
  </dataValidations>
  <pageMargins left="0.75" right="0.75" top="0.69" bottom="0.7" header="0.4" footer="0.37"/>
  <pageSetup orientation="portrait" r:id="rId8"/>
  <headerFooter alignWithMargins="0"/>
  <drawing r:id="rId9"/>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3">
    <tabColor rgb="FF002060"/>
    <pageSetUpPr fitToPage="1"/>
  </sheetPr>
  <dimension ref="A1:I18"/>
  <sheetViews>
    <sheetView workbookViewId="0">
      <selection activeCell="A11" sqref="A11:G11"/>
    </sheetView>
  </sheetViews>
  <sheetFormatPr defaultRowHeight="13.5"/>
  <cols>
    <col min="1" max="1" width="10" style="597" customWidth="1"/>
    <col min="2" max="2" width="24.42578125" style="597" customWidth="1"/>
    <col min="3" max="3" width="40.7109375" style="597" customWidth="1"/>
    <col min="4" max="4" width="17" style="597" customWidth="1"/>
    <col min="5" max="6" width="9.140625" style="597"/>
    <col min="7" max="7" width="21.140625" style="597" customWidth="1"/>
    <col min="8" max="16384" width="9.140625" style="597"/>
  </cols>
  <sheetData>
    <row r="1" spans="1:9" ht="27.75" customHeight="1">
      <c r="A1" s="15" t="str">
        <f>Cover!B3</f>
        <v>Specification No.WR1/NT/W-UFOC/DOM/ZA3/23/09365</v>
      </c>
      <c r="G1" s="598" t="s">
        <v>830</v>
      </c>
    </row>
    <row r="2" spans="1:9" ht="16.5">
      <c r="A2" s="15"/>
      <c r="G2" s="598"/>
    </row>
    <row r="3" spans="1:9" ht="75.75" customHeight="1">
      <c r="A3" s="1069" t="str">
        <f>Cover!B2</f>
        <v>Annual Maintenance Contract of Underground /Overhead OFC links of Ahmedabad Intracity, Ahmedabad - Gandhinagar- Dehgam Route &amp; Ahmedabad - Vadodara Expressway from repeater MS42.4 to MS0.0 and LMC for providing the last mile Connectivities to various cities of Gujarat i.e. Ahmedabad, Gandhinagar, Nadiad, Rajkot, Mahesana, Banaskantha, Jamnagar, Patan, Kutch, Bhavnagar, Amreli, Dev Dwarka &amp; Sabarkantha and all cities not covered under PKG-B1 for the period of the Three Years under PKG-B2 under WRTCC</v>
      </c>
      <c r="B3" s="1070"/>
      <c r="C3" s="1070"/>
      <c r="D3" s="1070"/>
      <c r="E3" s="1070"/>
      <c r="F3" s="1070"/>
      <c r="G3" s="1070"/>
    </row>
    <row r="4" spans="1:9" s="623" customFormat="1" ht="16.5">
      <c r="A4" s="599"/>
      <c r="B4" s="599"/>
      <c r="C4" s="599"/>
      <c r="D4" s="599"/>
      <c r="E4" s="599"/>
      <c r="F4" s="599"/>
      <c r="G4" s="599"/>
    </row>
    <row r="5" spans="1:9" s="625" customFormat="1" ht="68.25" customHeight="1">
      <c r="A5" s="1071" t="s">
        <v>938</v>
      </c>
      <c r="B5" s="1071"/>
      <c r="C5" s="1071"/>
      <c r="D5" s="1071"/>
      <c r="E5" s="1071"/>
      <c r="F5" s="1071"/>
      <c r="G5" s="1071"/>
      <c r="H5" s="11"/>
      <c r="I5" s="624"/>
    </row>
    <row r="6" spans="1:9" s="625" customFormat="1" ht="20.100000000000001" customHeight="1">
      <c r="A6" s="7"/>
      <c r="B6" s="5"/>
      <c r="C6" s="1072" t="s">
        <v>372</v>
      </c>
      <c r="D6" s="1072"/>
      <c r="E6" s="5"/>
      <c r="F6" s="5"/>
      <c r="G6" s="5"/>
      <c r="H6" s="11"/>
      <c r="I6" s="624"/>
    </row>
    <row r="7" spans="1:9" s="625" customFormat="1" ht="16.5">
      <c r="A7" s="5" t="s">
        <v>374</v>
      </c>
      <c r="B7" s="5"/>
      <c r="C7" s="5"/>
      <c r="D7" s="5"/>
      <c r="E7" s="5"/>
      <c r="F7" s="5"/>
      <c r="G7" s="5"/>
      <c r="H7" s="5"/>
    </row>
    <row r="8" spans="1:9" s="625" customFormat="1" ht="16.5">
      <c r="A8" s="7"/>
      <c r="B8" s="5"/>
      <c r="C8" s="5"/>
      <c r="D8" s="5"/>
      <c r="E8" s="5"/>
      <c r="F8" s="5"/>
      <c r="G8" s="5"/>
      <c r="H8" s="5"/>
    </row>
    <row r="9" spans="1:9" s="625" customFormat="1" ht="105" customHeight="1">
      <c r="A9" s="1051" t="s">
        <v>939</v>
      </c>
      <c r="B9" s="1051"/>
      <c r="C9" s="1051"/>
      <c r="D9" s="1051"/>
      <c r="E9" s="1051"/>
      <c r="F9" s="1051"/>
      <c r="G9" s="1051"/>
      <c r="H9" s="5"/>
    </row>
    <row r="10" spans="1:9" s="625" customFormat="1" ht="16.5">
      <c r="A10" s="502"/>
      <c r="B10" s="1051"/>
      <c r="C10" s="1051"/>
      <c r="D10" s="1051"/>
      <c r="E10" s="1051"/>
      <c r="F10" s="1051"/>
      <c r="G10" s="1051"/>
      <c r="H10" s="5"/>
    </row>
    <row r="11" spans="1:9" s="625" customFormat="1" ht="79.5" customHeight="1">
      <c r="A11" s="1051" t="s">
        <v>1054</v>
      </c>
      <c r="B11" s="1051"/>
      <c r="C11" s="1051"/>
      <c r="D11" s="1051"/>
      <c r="E11" s="1051"/>
      <c r="F11" s="1051"/>
      <c r="G11" s="1051"/>
      <c r="H11" s="5"/>
    </row>
    <row r="12" spans="1:9" s="625" customFormat="1" ht="16.5">
      <c r="A12" s="502"/>
      <c r="B12" s="9"/>
      <c r="C12" s="672"/>
      <c r="D12" s="672"/>
      <c r="E12" s="672"/>
      <c r="F12" s="672"/>
      <c r="G12" s="672"/>
      <c r="H12" s="5"/>
    </row>
    <row r="13" spans="1:9" s="625" customFormat="1" ht="66.75" customHeight="1">
      <c r="A13" s="1065" t="s">
        <v>940</v>
      </c>
      <c r="B13" s="1065"/>
      <c r="C13" s="1065"/>
      <c r="D13" s="1065"/>
      <c r="E13" s="1065"/>
      <c r="F13" s="1065"/>
      <c r="G13" s="1065"/>
      <c r="H13" s="5"/>
    </row>
    <row r="14" spans="1:9" s="625" customFormat="1" ht="16.5">
      <c r="A14" s="502"/>
      <c r="B14" s="1051"/>
      <c r="C14" s="1051"/>
      <c r="D14" s="1051"/>
      <c r="E14" s="1051"/>
      <c r="F14" s="1051"/>
      <c r="G14" s="1051"/>
      <c r="H14" s="5"/>
    </row>
    <row r="15" spans="1:9" s="625" customFormat="1" ht="75.75" customHeight="1">
      <c r="A15" s="1051" t="s">
        <v>941</v>
      </c>
      <c r="B15" s="1051"/>
      <c r="C15" s="1051"/>
      <c r="D15" s="1051"/>
      <c r="E15" s="1051"/>
      <c r="F15" s="1051"/>
      <c r="G15" s="1051"/>
      <c r="H15" s="5"/>
    </row>
    <row r="16" spans="1:9" s="625" customFormat="1" ht="16.5">
      <c r="A16" s="502"/>
      <c r="B16" s="1051"/>
      <c r="C16" s="1051"/>
      <c r="D16" s="1051"/>
      <c r="E16" s="1051"/>
      <c r="F16" s="1051"/>
      <c r="G16" s="1051"/>
      <c r="H16" s="5"/>
    </row>
    <row r="17" spans="1:9" s="5" customFormat="1" ht="32.25" customHeight="1">
      <c r="A17" s="21" t="s">
        <v>48</v>
      </c>
      <c r="B17" s="207" t="str">
        <f>'Attach 3(JV)'!B24</f>
        <v/>
      </c>
      <c r="C17" s="18"/>
      <c r="D17" s="1062" t="s">
        <v>829</v>
      </c>
      <c r="E17" s="971"/>
      <c r="F17" s="971"/>
      <c r="G17" s="971"/>
      <c r="I17" s="625"/>
    </row>
    <row r="18" spans="1:9" ht="63.75" customHeight="1">
      <c r="A18" s="21" t="s">
        <v>49</v>
      </c>
      <c r="B18" s="22" t="str">
        <f>'Attach 3(JV)'!B25</f>
        <v/>
      </c>
      <c r="C18" s="18"/>
      <c r="D18" s="971"/>
      <c r="E18" s="971"/>
      <c r="F18" s="971"/>
      <c r="G18" s="971"/>
    </row>
  </sheetData>
  <sheetProtection algorithmName="SHA-512" hashValue="lH0/24/fh2jjlX/amblxFFYVTiCl5YnW9IfmBmgEYWVek+m1clyCtF8B/aRtyd2UWHSjcMmon7RIjApqBuf9qg==" saltValue="lzp556GnX6XUaEZAPyyXAg==" spinCount="100000" sheet="1" objects="1" scenarios="1"/>
  <mergeCells count="12">
    <mergeCell ref="A3:G3"/>
    <mergeCell ref="A5:G5"/>
    <mergeCell ref="B10:G10"/>
    <mergeCell ref="C12:G12"/>
    <mergeCell ref="A9:G9"/>
    <mergeCell ref="A11:G11"/>
    <mergeCell ref="C6:D6"/>
    <mergeCell ref="B14:G14"/>
    <mergeCell ref="B16:G16"/>
    <mergeCell ref="A13:G13"/>
    <mergeCell ref="A15:G15"/>
    <mergeCell ref="D17:G18"/>
  </mergeCells>
  <pageMargins left="0.7" right="0.7" top="0.75" bottom="0.75" header="0.3" footer="0.3"/>
  <pageSetup paperSize="9" scale="74" fitToHeight="0"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4">
    <tabColor rgb="FFFF0000"/>
    <pageSetUpPr fitToPage="1"/>
  </sheetPr>
  <dimension ref="A1:I46"/>
  <sheetViews>
    <sheetView workbookViewId="0">
      <selection activeCell="H11" sqref="H11:H12"/>
    </sheetView>
  </sheetViews>
  <sheetFormatPr defaultRowHeight="16.5"/>
  <cols>
    <col min="1" max="1" width="19.85546875" style="32" customWidth="1"/>
    <col min="2" max="2" width="29.7109375" style="32" customWidth="1"/>
    <col min="3" max="3" width="20.7109375" style="32" customWidth="1"/>
    <col min="4" max="4" width="23.140625" style="32" customWidth="1"/>
    <col min="5" max="5" width="36.7109375" style="32" customWidth="1"/>
    <col min="6" max="8" width="9.140625" style="32"/>
    <col min="9" max="16384" width="9.140625" style="300"/>
  </cols>
  <sheetData>
    <row r="1" spans="1:9">
      <c r="A1" s="24" t="str">
        <f>Cover!B3</f>
        <v>Specification No.WR1/NT/W-UFOC/DOM/ZA3/23/09365</v>
      </c>
      <c r="B1" s="25"/>
      <c r="C1" s="25"/>
      <c r="D1" s="25"/>
      <c r="E1" s="26" t="str">
        <f>"Attachment-23 "</f>
        <v xml:space="preserve">Attachment-23 </v>
      </c>
    </row>
    <row r="3" spans="1:9" ht="75" customHeight="1">
      <c r="A3" s="699" t="str">
        <f>Cover!B2</f>
        <v>Annual Maintenance Contract of Underground /Overhead OFC links of Ahmedabad Intracity, Ahmedabad - Gandhinagar- Dehgam Route &amp; Ahmedabad - Vadodara Expressway from repeater MS42.4 to MS0.0 and LMC for providing the last mile Connectivities to various cities of Gujarat i.e. Ahmedabad, Gandhinagar, Nadiad, Rajkot, Mahesana, Banaskantha, Jamnagar, Patan, Kutch, Bhavnagar, Amreli, Dev Dwarka &amp; Sabarkantha and all cities not covered under PKG-B1 for the period of the Three Years under PKG-B2 under WRTCC</v>
      </c>
      <c r="B3" s="699"/>
      <c r="C3" s="699"/>
      <c r="D3" s="699"/>
      <c r="E3" s="699"/>
      <c r="F3" s="301"/>
      <c r="G3" s="301"/>
      <c r="H3" s="301"/>
    </row>
    <row r="4" spans="1:9" ht="30.75" customHeight="1">
      <c r="A4" s="1073"/>
      <c r="B4" s="1073"/>
      <c r="C4" s="1073"/>
      <c r="D4" s="1073"/>
      <c r="E4" s="1073"/>
      <c r="H4" s="33"/>
      <c r="I4" s="12"/>
    </row>
    <row r="5" spans="1:9" ht="20.100000000000001" customHeight="1">
      <c r="A5" s="700" t="s">
        <v>924</v>
      </c>
      <c r="B5" s="700"/>
      <c r="C5" s="700"/>
      <c r="D5" s="700"/>
      <c r="E5" s="700"/>
      <c r="F5" s="36"/>
      <c r="H5" s="33"/>
      <c r="I5" s="12"/>
    </row>
    <row r="6" spans="1:9" ht="20.100000000000001" customHeight="1">
      <c r="A6" s="35"/>
      <c r="H6" s="33"/>
      <c r="I6" s="12"/>
    </row>
    <row r="7" spans="1:9" ht="20.100000000000001" customHeight="1">
      <c r="A7" s="36" t="str">
        <f>'[2]Attach 3(JV)'!A7</f>
        <v>Bidder’s Name and Address (Bidder ) :</v>
      </c>
      <c r="E7" s="16" t="str">
        <f>'[2]Attach 3(JV)'!E7</f>
        <v>To:</v>
      </c>
      <c r="H7" s="33"/>
      <c r="I7" s="12"/>
    </row>
    <row r="8" spans="1:9" ht="20.100000000000001" customHeight="1">
      <c r="A8" s="36" t="str">
        <f>'[2]Attach 3(JV)'!A8</f>
        <v/>
      </c>
      <c r="E8" s="1050" t="s">
        <v>1066</v>
      </c>
      <c r="F8" s="666"/>
      <c r="G8" s="666"/>
      <c r="H8" s="33"/>
      <c r="I8" s="12"/>
    </row>
    <row r="9" spans="1:9">
      <c r="A9" s="14" t="s">
        <v>380</v>
      </c>
      <c r="B9" s="1048">
        <f>'Names of Bidder'!D8</f>
        <v>0</v>
      </c>
      <c r="C9" s="1048"/>
      <c r="D9" s="1048"/>
      <c r="E9" s="1050"/>
      <c r="F9" s="666"/>
      <c r="G9" s="666"/>
      <c r="H9" s="33"/>
      <c r="I9" s="12"/>
    </row>
    <row r="10" spans="1:9">
      <c r="A10" s="14" t="s">
        <v>382</v>
      </c>
      <c r="B10" s="1048">
        <f>'Names of Bidder'!D9</f>
        <v>0</v>
      </c>
      <c r="C10" s="1048"/>
      <c r="D10" s="1048"/>
      <c r="E10" s="1050"/>
      <c r="F10" s="666"/>
      <c r="G10" s="666"/>
      <c r="H10" s="33"/>
      <c r="I10" s="12"/>
    </row>
    <row r="11" spans="1:9">
      <c r="B11" s="1048">
        <f>'Names of Bidder'!D10</f>
        <v>0</v>
      </c>
      <c r="C11" s="1048"/>
      <c r="D11" s="1048"/>
      <c r="E11" s="1050"/>
      <c r="F11" s="666"/>
      <c r="G11" s="666"/>
    </row>
    <row r="12" spans="1:9">
      <c r="A12" s="35"/>
      <c r="B12" s="1048">
        <f>'Names of Bidder'!D11</f>
        <v>0</v>
      </c>
      <c r="C12" s="1048"/>
      <c r="D12" s="1048"/>
      <c r="E12" s="1050"/>
      <c r="F12" s="666"/>
      <c r="G12" s="666"/>
    </row>
    <row r="13" spans="1:9" ht="20.100000000000001" customHeight="1">
      <c r="A13" s="35"/>
      <c r="B13" s="114"/>
      <c r="C13" s="114"/>
      <c r="D13" s="114"/>
      <c r="E13" s="16"/>
    </row>
    <row r="14" spans="1:9" ht="29.25" customHeight="1">
      <c r="A14" s="32" t="s">
        <v>374</v>
      </c>
    </row>
    <row r="15" spans="1:9" hidden="1">
      <c r="A15" s="35"/>
    </row>
    <row r="16" spans="1:9">
      <c r="A16" s="701" t="s">
        <v>925</v>
      </c>
      <c r="B16" s="701"/>
      <c r="C16" s="701"/>
      <c r="D16" s="701"/>
      <c r="E16" s="701"/>
    </row>
    <row r="17" spans="1:9" ht="70.5" customHeight="1">
      <c r="A17" s="846" t="str">
        <f>A3</f>
        <v>Annual Maintenance Contract of Underground /Overhead OFC links of Ahmedabad Intracity, Ahmedabad - Gandhinagar- Dehgam Route &amp; Ahmedabad - Vadodara Expressway from repeater MS42.4 to MS0.0 and LMC for providing the last mile Connectivities to various cities of Gujarat i.e. Ahmedabad, Gandhinagar, Nadiad, Rajkot, Mahesana, Banaskantha, Jamnagar, Patan, Kutch, Bhavnagar, Amreli, Dev Dwarka &amp; Sabarkantha and all cities not covered under PKG-B1 for the period of the Three Years under PKG-B2 under WRTCC</v>
      </c>
      <c r="B17" s="846"/>
      <c r="C17" s="846"/>
      <c r="D17" s="846"/>
      <c r="E17" s="846"/>
    </row>
    <row r="18" spans="1:9">
      <c r="A18" s="39"/>
      <c r="B18" s="39"/>
      <c r="C18" s="39"/>
      <c r="D18" s="39"/>
      <c r="E18" s="39"/>
    </row>
    <row r="19" spans="1:9">
      <c r="A19" s="701" t="s">
        <v>926</v>
      </c>
      <c r="B19" s="701"/>
      <c r="C19" s="701"/>
      <c r="D19" s="701"/>
      <c r="E19" s="701"/>
    </row>
    <row r="20" spans="1:9">
      <c r="A20" s="701" t="s">
        <v>927</v>
      </c>
      <c r="B20" s="701"/>
      <c r="C20" s="701"/>
      <c r="D20" s="701"/>
      <c r="E20" s="701"/>
    </row>
    <row r="21" spans="1:9">
      <c r="A21" s="35"/>
      <c r="B21" s="35"/>
      <c r="C21" s="35"/>
      <c r="D21" s="35"/>
      <c r="E21" s="35"/>
    </row>
    <row r="22" spans="1:9" ht="39.75" customHeight="1">
      <c r="A22" s="701" t="s">
        <v>928</v>
      </c>
      <c r="B22" s="701"/>
      <c r="C22" s="701"/>
      <c r="D22" s="701"/>
      <c r="E22" s="701"/>
    </row>
    <row r="23" spans="1:9">
      <c r="A23" s="38"/>
    </row>
    <row r="24" spans="1:9" ht="73.5" customHeight="1">
      <c r="A24" s="874" t="s">
        <v>929</v>
      </c>
      <c r="B24" s="874"/>
      <c r="C24" s="874"/>
      <c r="D24" s="874"/>
      <c r="E24" s="874"/>
    </row>
    <row r="25" spans="1:9">
      <c r="A25" s="38"/>
    </row>
    <row r="26" spans="1:9" ht="131.25" customHeight="1">
      <c r="A26" s="846" t="s">
        <v>930</v>
      </c>
      <c r="B26" s="846"/>
      <c r="C26" s="846"/>
      <c r="D26" s="846"/>
      <c r="E26" s="846"/>
    </row>
    <row r="27" spans="1:9">
      <c r="A27" s="38"/>
    </row>
    <row r="28" spans="1:9">
      <c r="A28" s="701" t="s">
        <v>931</v>
      </c>
      <c r="B28" s="701"/>
      <c r="C28" s="701"/>
      <c r="D28" s="701"/>
      <c r="E28" s="701"/>
    </row>
    <row r="29" spans="1:9" s="32" customFormat="1">
      <c r="A29" s="496"/>
      <c r="B29" s="496"/>
      <c r="C29" s="496"/>
      <c r="D29" s="496"/>
      <c r="E29" s="496"/>
      <c r="I29" s="300"/>
    </row>
    <row r="30" spans="1:9" s="32" customFormat="1">
      <c r="A30" s="496"/>
      <c r="B30" s="496"/>
      <c r="C30" s="496"/>
      <c r="D30" s="496"/>
      <c r="E30" s="496"/>
      <c r="I30" s="300"/>
    </row>
    <row r="31" spans="1:9" s="32" customFormat="1" ht="33" customHeight="1">
      <c r="A31" s="39" t="s">
        <v>48</v>
      </c>
      <c r="B31" s="60" t="str">
        <f>'Attach 3(JV)'!B24</f>
        <v/>
      </c>
      <c r="C31" s="43"/>
      <c r="D31" s="40" t="s">
        <v>46</v>
      </c>
      <c r="E31" s="42" t="str">
        <f>'Attach 3(JV)'!E24</f>
        <v/>
      </c>
      <c r="I31" s="300"/>
    </row>
    <row r="32" spans="1:9" s="32" customFormat="1" ht="33" customHeight="1">
      <c r="A32" s="39" t="s">
        <v>49</v>
      </c>
      <c r="B32" s="42" t="str">
        <f>'Attach 3(JV)'!B25</f>
        <v/>
      </c>
      <c r="C32" s="43"/>
      <c r="D32" s="40" t="s">
        <v>47</v>
      </c>
      <c r="E32" s="42" t="str">
        <f>'Attach 3(JV)'!E25</f>
        <v/>
      </c>
      <c r="I32" s="300"/>
    </row>
    <row r="33" spans="1:9" s="32" customFormat="1" ht="33" customHeight="1">
      <c r="B33" s="43"/>
      <c r="C33" s="43"/>
      <c r="D33" s="40"/>
      <c r="E33" s="43"/>
      <c r="I33" s="300"/>
    </row>
    <row r="34" spans="1:9" s="32" customFormat="1" ht="20.100000000000001" customHeight="1">
      <c r="I34" s="300"/>
    </row>
    <row r="35" spans="1:9" s="32" customFormat="1" ht="20.100000000000001" customHeight="1">
      <c r="A35" s="41"/>
      <c r="I35" s="300"/>
    </row>
    <row r="36" spans="1:9" s="32" customFormat="1" ht="20.100000000000001" customHeight="1">
      <c r="I36" s="300"/>
    </row>
    <row r="37" spans="1:9" s="32" customFormat="1" ht="20.100000000000001" customHeight="1">
      <c r="I37" s="300"/>
    </row>
    <row r="38" spans="1:9" s="32" customFormat="1" ht="20.100000000000001" customHeight="1">
      <c r="A38" s="41"/>
      <c r="I38" s="300"/>
    </row>
    <row r="39" spans="1:9" s="32" customFormat="1" ht="20.100000000000001" customHeight="1">
      <c r="I39" s="300"/>
    </row>
    <row r="40" spans="1:9" s="32" customFormat="1" ht="20.100000000000001" customHeight="1">
      <c r="A40" s="41"/>
      <c r="I40" s="300"/>
    </row>
    <row r="41" spans="1:9" s="32" customFormat="1" ht="20.100000000000001" customHeight="1">
      <c r="I41" s="300"/>
    </row>
    <row r="42" spans="1:9" s="32" customFormat="1" ht="20.100000000000001" customHeight="1">
      <c r="A42" s="41"/>
      <c r="I42" s="300"/>
    </row>
    <row r="43" spans="1:9" s="32" customFormat="1" ht="20.100000000000001" customHeight="1">
      <c r="I43" s="300"/>
    </row>
    <row r="44" spans="1:9" s="32" customFormat="1" ht="20.100000000000001" customHeight="1">
      <c r="I44" s="300"/>
    </row>
    <row r="45" spans="1:9" s="32" customFormat="1" ht="20.100000000000001" customHeight="1">
      <c r="I45" s="300"/>
    </row>
    <row r="46" spans="1:9" s="32" customFormat="1" ht="20.100000000000001" customHeight="1">
      <c r="I46" s="300"/>
    </row>
  </sheetData>
  <sheetProtection algorithmName="SHA-512" hashValue="rx1Ao+k5sd2V109ac6xEYExVNoYRiUbJ1rbKMfIKR0AtCiFH26Jqq+BXRPdk2x6d23t1NTfOu8BwNAAAX6srkA==" saltValue="4lox129N2AYkBCvdZd/jXA==" spinCount="100000" sheet="1" objects="1" scenarios="1"/>
  <mergeCells count="16">
    <mergeCell ref="B12:D12"/>
    <mergeCell ref="A4:E4"/>
    <mergeCell ref="E8:E12"/>
    <mergeCell ref="A3:E3"/>
    <mergeCell ref="A5:E5"/>
    <mergeCell ref="B9:D9"/>
    <mergeCell ref="B10:D10"/>
    <mergeCell ref="B11:D11"/>
    <mergeCell ref="A16:E16"/>
    <mergeCell ref="A19:E19"/>
    <mergeCell ref="A20:E20"/>
    <mergeCell ref="A22:E22"/>
    <mergeCell ref="A28:E28"/>
    <mergeCell ref="A17:E17"/>
    <mergeCell ref="A24:E24"/>
    <mergeCell ref="A26:E26"/>
  </mergeCells>
  <pageMargins left="0.7" right="0.7" top="0.75" bottom="0.75" header="0.3" footer="0.3"/>
  <pageSetup scale="77" fitToHeight="0"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5">
    <tabColor rgb="FF7030A0"/>
    <pageSetUpPr fitToPage="1"/>
  </sheetPr>
  <dimension ref="A1:H61"/>
  <sheetViews>
    <sheetView workbookViewId="0">
      <selection activeCell="K17" sqref="K17"/>
    </sheetView>
  </sheetViews>
  <sheetFormatPr defaultRowHeight="13.5"/>
  <cols>
    <col min="1" max="1" width="12.5703125" customWidth="1"/>
    <col min="2" max="2" width="24.42578125" customWidth="1"/>
    <col min="3" max="3" width="40.7109375" customWidth="1"/>
    <col min="4" max="4" width="17" customWidth="1"/>
    <col min="7" max="7" width="22.7109375" customWidth="1"/>
  </cols>
  <sheetData>
    <row r="1" spans="1:7" ht="16.5">
      <c r="A1" s="15" t="str">
        <f>Cover!B3</f>
        <v>Specification No.WR1/NT/W-UFOC/DOM/ZA3/23/09365</v>
      </c>
      <c r="B1" s="597"/>
      <c r="C1" s="597"/>
      <c r="D1" s="597"/>
      <c r="E1" s="597"/>
      <c r="F1" s="597"/>
      <c r="G1" s="598" t="s">
        <v>921</v>
      </c>
    </row>
    <row r="2" spans="1:7" ht="16.5">
      <c r="A2" s="15"/>
      <c r="B2" s="597"/>
      <c r="C2" s="597"/>
      <c r="D2" s="597"/>
      <c r="E2" s="597"/>
      <c r="F2" s="597"/>
      <c r="G2" s="598"/>
    </row>
    <row r="3" spans="1:7" ht="82.5" customHeight="1">
      <c r="A3" s="699" t="str">
        <f>Cover!B2</f>
        <v>Annual Maintenance Contract of Underground /Overhead OFC links of Ahmedabad Intracity, Ahmedabad - Gandhinagar- Dehgam Route &amp; Ahmedabad - Vadodara Expressway from repeater MS42.4 to MS0.0 and LMC for providing the last mile Connectivities to various cities of Gujarat i.e. Ahmedabad, Gandhinagar, Nadiad, Rajkot, Mahesana, Banaskantha, Jamnagar, Patan, Kutch, Bhavnagar, Amreli, Dev Dwarka &amp; Sabarkantha and all cities not covered under PKG-B1 for the period of the Three Years under PKG-B2 under WRTCC</v>
      </c>
      <c r="B3" s="699"/>
      <c r="C3" s="699"/>
      <c r="D3" s="699"/>
      <c r="E3" s="699"/>
      <c r="F3" s="699"/>
      <c r="G3" s="699"/>
    </row>
    <row r="4" spans="1:7" ht="15">
      <c r="A4" s="599"/>
      <c r="B4" s="599"/>
      <c r="C4" s="599"/>
      <c r="D4" s="599"/>
      <c r="E4" s="599"/>
      <c r="F4" s="599"/>
      <c r="G4" s="599"/>
    </row>
    <row r="5" spans="1:7" ht="36.75" customHeight="1">
      <c r="A5" s="1071" t="s">
        <v>831</v>
      </c>
      <c r="B5" s="1071"/>
      <c r="C5" s="1071"/>
      <c r="D5" s="1071"/>
      <c r="E5" s="1071"/>
      <c r="F5" s="1071"/>
      <c r="G5" s="1071"/>
    </row>
    <row r="7" spans="1:7" ht="16.5">
      <c r="A7" s="15" t="str">
        <f>'Attach 3(JV)'!A7</f>
        <v>Bidder’s Name and Address (Bidder ) :</v>
      </c>
      <c r="B7" s="5"/>
      <c r="C7" s="5"/>
      <c r="D7" s="5"/>
      <c r="E7" s="600" t="str">
        <f>'Attach 3(JV)'!E7</f>
        <v>To:</v>
      </c>
      <c r="F7" s="593"/>
      <c r="G7" s="593"/>
    </row>
    <row r="8" spans="1:7" ht="15">
      <c r="A8" s="973" t="str">
        <f>'Attach 3(JV)'!A8</f>
        <v/>
      </c>
      <c r="B8" s="973"/>
      <c r="C8" s="973"/>
      <c r="D8" s="973"/>
      <c r="E8" s="1065" t="s">
        <v>1066</v>
      </c>
      <c r="F8" s="1065"/>
      <c r="G8" s="1065"/>
    </row>
    <row r="9" spans="1:7" ht="16.5">
      <c r="A9" s="601" t="s">
        <v>380</v>
      </c>
      <c r="B9" s="1078" t="str">
        <f>'Attach 3(JV)'!B9</f>
        <v/>
      </c>
      <c r="C9" s="1078"/>
      <c r="D9" s="1078"/>
      <c r="E9" s="1065"/>
      <c r="F9" s="1065"/>
      <c r="G9" s="1065"/>
    </row>
    <row r="10" spans="1:7" ht="16.5">
      <c r="A10" s="601" t="s">
        <v>382</v>
      </c>
      <c r="B10" s="1078" t="str">
        <f>'Attach 3(JV)'!B10</f>
        <v/>
      </c>
      <c r="C10" s="1078"/>
      <c r="D10" s="1078"/>
      <c r="E10" s="1065"/>
      <c r="F10" s="1065"/>
      <c r="G10" s="1065"/>
    </row>
    <row r="11" spans="1:7" ht="16.5">
      <c r="A11" s="5"/>
      <c r="B11" s="1078" t="str">
        <f>'Attach 3(JV)'!B11</f>
        <v/>
      </c>
      <c r="C11" s="1078"/>
      <c r="D11" s="1078"/>
      <c r="E11" s="1065"/>
      <c r="F11" s="1065"/>
      <c r="G11" s="1065"/>
    </row>
    <row r="12" spans="1:7" ht="36" customHeight="1">
      <c r="A12" s="7"/>
      <c r="B12" s="1078" t="str">
        <f>'Attach 3(JV)'!B12</f>
        <v/>
      </c>
      <c r="C12" s="1078"/>
      <c r="D12" s="1078"/>
      <c r="E12" s="1065"/>
      <c r="F12" s="1065"/>
      <c r="G12" s="1065"/>
    </row>
    <row r="13" spans="1:7" ht="16.5">
      <c r="A13" s="7"/>
      <c r="B13" s="602"/>
      <c r="C13" s="602"/>
      <c r="D13" s="602"/>
      <c r="E13" s="5"/>
      <c r="F13" s="593"/>
      <c r="G13" s="593"/>
    </row>
    <row r="14" spans="1:7" ht="16.5">
      <c r="A14" s="5" t="s">
        <v>374</v>
      </c>
    </row>
    <row r="17" spans="1:7" ht="30" customHeight="1">
      <c r="A17" s="603">
        <v>1</v>
      </c>
      <c r="B17" s="1077" t="s">
        <v>832</v>
      </c>
      <c r="C17" s="1077"/>
      <c r="D17" s="1077"/>
      <c r="E17" s="1077"/>
      <c r="F17" s="1077"/>
      <c r="G17" s="1077"/>
    </row>
    <row r="19" spans="1:7" ht="16.5">
      <c r="A19" s="604"/>
      <c r="B19" s="605" t="s">
        <v>877</v>
      </c>
      <c r="C19" s="1074" t="s">
        <v>833</v>
      </c>
      <c r="D19" s="1074"/>
      <c r="E19" s="1075" t="s">
        <v>870</v>
      </c>
      <c r="F19" s="1075"/>
      <c r="G19" s="1076"/>
    </row>
    <row r="20" spans="1:7" ht="16.5" customHeight="1">
      <c r="A20" s="1079"/>
      <c r="B20" s="1074">
        <v>1</v>
      </c>
      <c r="C20" s="1086" t="s">
        <v>834</v>
      </c>
      <c r="D20" s="1086"/>
      <c r="E20" s="531"/>
      <c r="F20" s="531"/>
      <c r="G20" s="655" t="s">
        <v>184</v>
      </c>
    </row>
    <row r="21" spans="1:7" ht="16.5">
      <c r="A21" s="1079"/>
      <c r="B21" s="1074"/>
      <c r="C21" s="1086"/>
      <c r="D21" s="1086"/>
      <c r="E21" s="533"/>
      <c r="F21" s="533"/>
      <c r="G21" s="651" t="s">
        <v>867</v>
      </c>
    </row>
    <row r="22" spans="1:7" ht="13.5" customHeight="1">
      <c r="A22" s="1079"/>
      <c r="B22" s="1074">
        <v>2</v>
      </c>
      <c r="C22" s="1086" t="s">
        <v>835</v>
      </c>
      <c r="D22" s="1086"/>
      <c r="E22" s="531"/>
      <c r="F22" s="531"/>
      <c r="G22" s="532" t="s">
        <v>184</v>
      </c>
    </row>
    <row r="23" spans="1:7" ht="14.25" customHeight="1">
      <c r="A23" s="1079"/>
      <c r="B23" s="1074"/>
      <c r="C23" s="1086"/>
      <c r="D23" s="1086"/>
      <c r="E23" s="533"/>
      <c r="F23" s="533"/>
      <c r="G23" s="534" t="s">
        <v>626</v>
      </c>
    </row>
    <row r="24" spans="1:7" ht="16.5" customHeight="1">
      <c r="A24" s="1079"/>
      <c r="B24" s="1074">
        <v>3</v>
      </c>
      <c r="C24" s="1086" t="s">
        <v>836</v>
      </c>
      <c r="D24" s="1086"/>
      <c r="E24" s="531"/>
      <c r="F24" s="531"/>
      <c r="G24" s="532" t="s">
        <v>184</v>
      </c>
    </row>
    <row r="25" spans="1:7" ht="14.25" customHeight="1">
      <c r="A25" s="1079"/>
      <c r="B25" s="1074"/>
      <c r="C25" s="1086"/>
      <c r="D25" s="1086"/>
      <c r="E25" s="533"/>
      <c r="F25" s="533"/>
      <c r="G25" s="534" t="s">
        <v>626</v>
      </c>
    </row>
    <row r="26" spans="1:7" ht="13.5" customHeight="1">
      <c r="A26" s="1079"/>
      <c r="B26" s="1074">
        <v>4</v>
      </c>
      <c r="C26" s="1086" t="s">
        <v>837</v>
      </c>
      <c r="D26" s="1086"/>
      <c r="E26" s="531"/>
      <c r="F26" s="531"/>
      <c r="G26" s="532" t="s">
        <v>184</v>
      </c>
    </row>
    <row r="27" spans="1:7" ht="14.25" customHeight="1">
      <c r="A27" s="1079"/>
      <c r="B27" s="1074"/>
      <c r="C27" s="1086"/>
      <c r="D27" s="1086"/>
      <c r="E27" s="533"/>
      <c r="F27" s="533"/>
      <c r="G27" s="534" t="s">
        <v>626</v>
      </c>
    </row>
    <row r="28" spans="1:7" ht="13.5" customHeight="1">
      <c r="A28" s="1079"/>
      <c r="B28" s="1074">
        <v>5</v>
      </c>
      <c r="C28" s="1086" t="s">
        <v>838</v>
      </c>
      <c r="D28" s="1086"/>
      <c r="E28" s="531"/>
      <c r="F28" s="531"/>
      <c r="G28" s="532" t="s">
        <v>184</v>
      </c>
    </row>
    <row r="29" spans="1:7" ht="14.25" customHeight="1">
      <c r="A29" s="1079"/>
      <c r="B29" s="1074"/>
      <c r="C29" s="1086"/>
      <c r="D29" s="1086"/>
      <c r="E29" s="533"/>
      <c r="F29" s="533"/>
      <c r="G29" s="534" t="s">
        <v>626</v>
      </c>
    </row>
    <row r="30" spans="1:7" ht="21" customHeight="1">
      <c r="A30" s="1079"/>
      <c r="B30" s="1074">
        <v>6</v>
      </c>
      <c r="C30" s="1086" t="s">
        <v>839</v>
      </c>
      <c r="D30" s="1086"/>
      <c r="E30" s="531"/>
      <c r="F30" s="531"/>
      <c r="G30" s="532" t="s">
        <v>868</v>
      </c>
    </row>
    <row r="31" spans="1:7" ht="24" customHeight="1">
      <c r="A31" s="1079"/>
      <c r="B31" s="1074"/>
      <c r="C31" s="1086"/>
      <c r="D31" s="1086"/>
      <c r="E31" s="533"/>
      <c r="F31" s="533"/>
      <c r="G31" s="534" t="s">
        <v>869</v>
      </c>
    </row>
    <row r="32" spans="1:7" ht="15">
      <c r="A32" s="606"/>
    </row>
    <row r="33" spans="1:8" ht="15">
      <c r="A33" s="606" t="s">
        <v>840</v>
      </c>
    </row>
    <row r="34" spans="1:8" ht="35.25" customHeight="1">
      <c r="A34" s="607">
        <v>1</v>
      </c>
      <c r="B34" s="1081" t="s">
        <v>841</v>
      </c>
      <c r="C34" s="1081"/>
      <c r="D34" s="1081"/>
      <c r="E34" s="1081"/>
      <c r="F34" s="1081"/>
      <c r="G34" s="1081"/>
    </row>
    <row r="35" spans="1:8" ht="26.25" customHeight="1">
      <c r="A35" s="607" t="s">
        <v>872</v>
      </c>
      <c r="B35" s="1081" t="s">
        <v>871</v>
      </c>
      <c r="C35" s="1081"/>
      <c r="D35" s="1081"/>
      <c r="E35" s="1081"/>
      <c r="F35" s="1081"/>
      <c r="G35" s="1081"/>
    </row>
    <row r="36" spans="1:8" ht="15">
      <c r="A36" s="607" t="s">
        <v>874</v>
      </c>
      <c r="B36" s="1081" t="s">
        <v>873</v>
      </c>
      <c r="C36" s="1081"/>
      <c r="D36" s="1081"/>
      <c r="E36" s="1081"/>
      <c r="F36" s="1081"/>
      <c r="G36" s="1081"/>
    </row>
    <row r="37" spans="1:8" ht="15">
      <c r="A37" s="607" t="s">
        <v>390</v>
      </c>
      <c r="B37" s="1082" t="s">
        <v>842</v>
      </c>
      <c r="C37" s="1082"/>
      <c r="D37" s="1082"/>
      <c r="E37" s="1082"/>
      <c r="F37" s="1082"/>
      <c r="G37" s="1082"/>
    </row>
    <row r="38" spans="1:8" ht="15">
      <c r="A38" s="607" t="s">
        <v>391</v>
      </c>
      <c r="B38" s="1082" t="s">
        <v>843</v>
      </c>
      <c r="C38" s="1082"/>
      <c r="D38" s="1082"/>
      <c r="E38" s="1082"/>
      <c r="F38" s="1082"/>
      <c r="G38" s="1082"/>
    </row>
    <row r="39" spans="1:8" ht="15">
      <c r="A39" s="607"/>
      <c r="B39" s="608"/>
      <c r="C39" s="608"/>
      <c r="D39" s="608"/>
      <c r="E39" s="608"/>
      <c r="F39" s="608"/>
      <c r="G39" s="608"/>
    </row>
    <row r="40" spans="1:8" ht="30.75" customHeight="1">
      <c r="B40" s="609" t="s">
        <v>378</v>
      </c>
      <c r="C40" s="610" t="s">
        <v>844</v>
      </c>
      <c r="D40" s="1083" t="s">
        <v>845</v>
      </c>
      <c r="E40" s="1083"/>
      <c r="F40" s="1083" t="s">
        <v>846</v>
      </c>
      <c r="G40" s="1083"/>
    </row>
    <row r="41" spans="1:8" ht="44.25" customHeight="1">
      <c r="B41" s="611">
        <v>1</v>
      </c>
      <c r="C41" s="611" t="s">
        <v>847</v>
      </c>
      <c r="D41" s="1084" t="s">
        <v>848</v>
      </c>
      <c r="E41" s="1084"/>
      <c r="F41" s="1084" t="s">
        <v>849</v>
      </c>
      <c r="G41" s="1084"/>
    </row>
    <row r="42" spans="1:8" ht="45.75" customHeight="1">
      <c r="B42" s="611">
        <v>2</v>
      </c>
      <c r="C42" s="611" t="s">
        <v>850</v>
      </c>
      <c r="D42" s="1084" t="s">
        <v>851</v>
      </c>
      <c r="E42" s="1084"/>
      <c r="F42" s="1084" t="s">
        <v>852</v>
      </c>
      <c r="G42" s="1084"/>
      <c r="H42" s="612"/>
    </row>
    <row r="43" spans="1:8" ht="28.5" customHeight="1">
      <c r="B43" s="611">
        <v>3</v>
      </c>
      <c r="C43" s="611" t="s">
        <v>853</v>
      </c>
      <c r="D43" s="1084" t="s">
        <v>854</v>
      </c>
      <c r="E43" s="1084"/>
      <c r="F43" s="1084" t="s">
        <v>855</v>
      </c>
      <c r="G43" s="1084"/>
    </row>
    <row r="44" spans="1:8" ht="48" customHeight="1">
      <c r="B44" s="611">
        <v>4</v>
      </c>
      <c r="C44" s="611" t="s">
        <v>856</v>
      </c>
      <c r="D44" s="1084" t="s">
        <v>857</v>
      </c>
      <c r="E44" s="1084"/>
      <c r="F44" s="1084" t="s">
        <v>858</v>
      </c>
      <c r="G44" s="1084"/>
    </row>
    <row r="45" spans="1:8" ht="43.5" customHeight="1">
      <c r="B45" s="611">
        <v>5</v>
      </c>
      <c r="C45" s="611" t="s">
        <v>859</v>
      </c>
      <c r="D45" s="1084" t="s">
        <v>860</v>
      </c>
      <c r="E45" s="1084"/>
      <c r="F45" s="1084" t="s">
        <v>861</v>
      </c>
      <c r="G45" s="1084"/>
    </row>
    <row r="46" spans="1:8" ht="16.5">
      <c r="A46" s="613"/>
    </row>
    <row r="47" spans="1:8" ht="15">
      <c r="A47" s="1087" t="s">
        <v>862</v>
      </c>
      <c r="B47" s="1087"/>
      <c r="C47" s="1087"/>
      <c r="D47" s="1087"/>
      <c r="E47" s="1087"/>
      <c r="F47" s="1087"/>
      <c r="G47" s="1087"/>
    </row>
    <row r="48" spans="1:8">
      <c r="A48" s="614"/>
    </row>
    <row r="49" spans="1:7" ht="17.25">
      <c r="A49" s="615" t="s">
        <v>878</v>
      </c>
      <c r="B49" s="1082" t="s">
        <v>879</v>
      </c>
      <c r="C49" s="1082"/>
      <c r="D49" s="1082"/>
      <c r="E49" s="1082"/>
      <c r="F49" s="1082"/>
      <c r="G49" s="1082"/>
    </row>
    <row r="50" spans="1:7" ht="32.25" customHeight="1">
      <c r="A50" s="1080"/>
      <c r="B50" s="1081" t="s">
        <v>863</v>
      </c>
      <c r="C50" s="1081"/>
      <c r="D50" s="1081"/>
      <c r="E50" s="1081"/>
      <c r="F50" s="1088" t="s">
        <v>875</v>
      </c>
      <c r="G50" s="1089"/>
    </row>
    <row r="51" spans="1:7" ht="15">
      <c r="A51" s="1080"/>
      <c r="B51" s="616"/>
      <c r="F51" s="620"/>
      <c r="G51" s="620"/>
    </row>
    <row r="52" spans="1:7" ht="20.25" customHeight="1">
      <c r="A52" s="616"/>
      <c r="B52" s="1081" t="s">
        <v>876</v>
      </c>
      <c r="C52" s="1081"/>
      <c r="D52" s="1081"/>
      <c r="F52" s="621"/>
      <c r="G52" s="622" t="s">
        <v>864</v>
      </c>
    </row>
    <row r="53" spans="1:7" ht="30" customHeight="1">
      <c r="A53" s="616"/>
      <c r="B53" s="1081"/>
      <c r="C53" s="1081"/>
      <c r="D53" s="1081"/>
      <c r="F53" s="621"/>
      <c r="G53" s="622" t="s">
        <v>865</v>
      </c>
    </row>
    <row r="54" spans="1:7" ht="15.75">
      <c r="A54" s="508"/>
    </row>
    <row r="55" spans="1:7" ht="81.75" customHeight="1">
      <c r="A55" s="603">
        <v>2</v>
      </c>
      <c r="B55" s="993" t="s">
        <v>866</v>
      </c>
      <c r="C55" s="993"/>
      <c r="D55" s="993"/>
      <c r="E55" s="993"/>
      <c r="F55" s="993"/>
      <c r="G55" s="993"/>
    </row>
    <row r="56" spans="1:7" ht="15.75">
      <c r="A56" s="506"/>
      <c r="B56" s="542"/>
      <c r="C56" s="542"/>
      <c r="D56" s="542"/>
      <c r="E56" s="542"/>
      <c r="F56" s="542"/>
      <c r="G56" s="542"/>
    </row>
    <row r="57" spans="1:7" ht="15.75">
      <c r="A57" s="506"/>
      <c r="B57" s="542"/>
      <c r="C57" s="542"/>
      <c r="D57" s="542"/>
      <c r="E57" s="542"/>
      <c r="F57" s="542"/>
      <c r="G57" s="542"/>
    </row>
    <row r="58" spans="1:7" ht="15.75">
      <c r="A58" s="506"/>
      <c r="B58" s="542"/>
      <c r="C58" s="542"/>
      <c r="D58" s="542"/>
      <c r="E58" s="542"/>
      <c r="F58" s="542"/>
      <c r="G58" s="542"/>
    </row>
    <row r="59" spans="1:7" ht="15.75">
      <c r="A59" s="506"/>
      <c r="B59" s="542"/>
      <c r="C59" s="542"/>
      <c r="D59" s="542"/>
      <c r="E59" s="542"/>
      <c r="F59" s="542"/>
      <c r="G59" s="542"/>
    </row>
    <row r="60" spans="1:7" ht="15">
      <c r="A60" s="15" t="s">
        <v>48</v>
      </c>
      <c r="B60" s="617">
        <f>'Names of Bidder'!D25</f>
        <v>0</v>
      </c>
      <c r="C60" s="618"/>
      <c r="D60" s="1085" t="s">
        <v>46</v>
      </c>
      <c r="E60" s="1085"/>
      <c r="F60" s="1085"/>
      <c r="G60" t="str">
        <f>'Attach 3(JV)'!E24</f>
        <v/>
      </c>
    </row>
    <row r="61" spans="1:7" ht="15">
      <c r="A61" s="15" t="s">
        <v>49</v>
      </c>
      <c r="B61" s="619">
        <f>'Names of Bidder'!D26</f>
        <v>0</v>
      </c>
      <c r="C61" s="618"/>
      <c r="D61" s="1085" t="s">
        <v>47</v>
      </c>
      <c r="E61" s="1085"/>
      <c r="F61" s="1085"/>
      <c r="G61" t="str">
        <f>'Attach 3(JV)'!E25</f>
        <v/>
      </c>
    </row>
  </sheetData>
  <sheetProtection algorithmName="SHA-512" hashValue="91ohGjyxvvq2YIPanARhVf9CwwrPCUsM2tIESe34VuONRRAhvPpoqpfKbzzMKLoIuxq8EL9wGEDtep1UmAm2Ng==" saltValue="wUh214qqWWEtleCUvwj2BA==" spinCount="100000" sheet="1" objects="1" scenarios="1"/>
  <mergeCells count="55">
    <mergeCell ref="B55:G55"/>
    <mergeCell ref="D61:F61"/>
    <mergeCell ref="D60:F60"/>
    <mergeCell ref="C19:D19"/>
    <mergeCell ref="B20:B21"/>
    <mergeCell ref="B22:B23"/>
    <mergeCell ref="C20:D21"/>
    <mergeCell ref="C22:D23"/>
    <mergeCell ref="C24:D25"/>
    <mergeCell ref="C26:D27"/>
    <mergeCell ref="C28:D29"/>
    <mergeCell ref="C30:D31"/>
    <mergeCell ref="A47:G47"/>
    <mergeCell ref="B49:G49"/>
    <mergeCell ref="B50:E50"/>
    <mergeCell ref="F50:G50"/>
    <mergeCell ref="B52:D53"/>
    <mergeCell ref="F44:G44"/>
    <mergeCell ref="F45:G45"/>
    <mergeCell ref="D40:E40"/>
    <mergeCell ref="D41:E41"/>
    <mergeCell ref="D42:E42"/>
    <mergeCell ref="D43:E43"/>
    <mergeCell ref="D44:E44"/>
    <mergeCell ref="D45:E45"/>
    <mergeCell ref="A50:A51"/>
    <mergeCell ref="B34:G34"/>
    <mergeCell ref="B35:G35"/>
    <mergeCell ref="B36:G36"/>
    <mergeCell ref="B37:G37"/>
    <mergeCell ref="B38:G38"/>
    <mergeCell ref="F40:G40"/>
    <mergeCell ref="F41:G41"/>
    <mergeCell ref="F42:G42"/>
    <mergeCell ref="F43:G43"/>
    <mergeCell ref="A26:A27"/>
    <mergeCell ref="A28:A29"/>
    <mergeCell ref="A30:A31"/>
    <mergeCell ref="A20:A21"/>
    <mergeCell ref="A22:A23"/>
    <mergeCell ref="A24:A25"/>
    <mergeCell ref="A3:G3"/>
    <mergeCell ref="A5:G5"/>
    <mergeCell ref="A8:D8"/>
    <mergeCell ref="E8:G12"/>
    <mergeCell ref="B9:D9"/>
    <mergeCell ref="B10:D10"/>
    <mergeCell ref="B11:D11"/>
    <mergeCell ref="B12:D12"/>
    <mergeCell ref="B30:B31"/>
    <mergeCell ref="B24:B25"/>
    <mergeCell ref="E19:G19"/>
    <mergeCell ref="B17:G17"/>
    <mergeCell ref="B26:B27"/>
    <mergeCell ref="B28:B29"/>
  </mergeCells>
  <pageMargins left="0.7" right="0.7" top="0.75" bottom="0.75" header="0.3" footer="0.3"/>
  <pageSetup paperSize="9" scale="72" fitToHeight="0"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BDBAB-9E64-4DE1-9CA2-68FF84359E6C}">
  <sheetPr codeName="Sheet36">
    <tabColor rgb="FF00B050"/>
    <pageSetUpPr fitToPage="1"/>
  </sheetPr>
  <dimension ref="A1:I38"/>
  <sheetViews>
    <sheetView workbookViewId="0">
      <selection activeCell="G10" sqref="G10"/>
    </sheetView>
  </sheetViews>
  <sheetFormatPr defaultRowHeight="13.5"/>
  <cols>
    <col min="1" max="1" width="12.5703125" customWidth="1"/>
    <col min="2" max="2" width="24.42578125" customWidth="1"/>
    <col min="3" max="3" width="40.7109375" customWidth="1"/>
    <col min="4" max="4" width="17" customWidth="1"/>
    <col min="7" max="7" width="22.7109375" customWidth="1"/>
  </cols>
  <sheetData>
    <row r="1" spans="1:9" ht="16.5">
      <c r="A1" s="15" t="str">
        <f>Cover!B3</f>
        <v>Specification No.WR1/NT/W-UFOC/DOM/ZA3/23/09365</v>
      </c>
      <c r="B1" s="597"/>
      <c r="C1" s="597"/>
      <c r="D1" s="597"/>
      <c r="E1" s="597"/>
      <c r="F1" s="597"/>
      <c r="G1" s="598" t="s">
        <v>962</v>
      </c>
    </row>
    <row r="2" spans="1:9" ht="16.5">
      <c r="A2" s="15"/>
      <c r="B2" s="597"/>
      <c r="C2" s="597"/>
      <c r="D2" s="597"/>
      <c r="E2" s="597"/>
      <c r="F2" s="597"/>
      <c r="G2" s="598"/>
    </row>
    <row r="3" spans="1:9" ht="33" customHeight="1">
      <c r="A3" s="699" t="str">
        <f>Cover!B2</f>
        <v>Annual Maintenance Contract of Underground /Overhead OFC links of Ahmedabad Intracity, Ahmedabad - Gandhinagar- Dehgam Route &amp; Ahmedabad - Vadodara Expressway from repeater MS42.4 to MS0.0 and LMC for providing the last mile Connectivities to various cities of Gujarat i.e. Ahmedabad, Gandhinagar, Nadiad, Rajkot, Mahesana, Banaskantha, Jamnagar, Patan, Kutch, Bhavnagar, Amreli, Dev Dwarka &amp; Sabarkantha and all cities not covered under PKG-B1 for the period of the Three Years under PKG-B2 under WRTCC</v>
      </c>
      <c r="B3" s="699"/>
      <c r="C3" s="699"/>
      <c r="D3" s="699"/>
      <c r="E3" s="699"/>
      <c r="F3" s="699"/>
      <c r="G3" s="699"/>
      <c r="I3" s="660"/>
    </row>
    <row r="4" spans="1:9" ht="15">
      <c r="A4" s="599"/>
      <c r="B4" s="599"/>
      <c r="C4" s="599"/>
      <c r="D4" s="599"/>
      <c r="E4" s="599"/>
      <c r="F4" s="599"/>
      <c r="G4" s="599"/>
    </row>
    <row r="5" spans="1:9" ht="23.25">
      <c r="A5" s="1093" t="s">
        <v>949</v>
      </c>
      <c r="B5" s="1093"/>
      <c r="C5" s="1093"/>
      <c r="D5" s="1093"/>
      <c r="E5" s="1093"/>
      <c r="F5" s="1093"/>
      <c r="G5" s="1093"/>
    </row>
    <row r="7" spans="1:9" ht="15">
      <c r="A7" s="600" t="str">
        <f>'Attach 3(JV)'!E7</f>
        <v>To:</v>
      </c>
      <c r="B7" s="593"/>
      <c r="C7" s="593"/>
    </row>
    <row r="8" spans="1:9">
      <c r="A8" s="1065" t="s">
        <v>1066</v>
      </c>
      <c r="B8" s="1065"/>
      <c r="C8" s="1065"/>
    </row>
    <row r="9" spans="1:9">
      <c r="A9" s="1065"/>
      <c r="B9" s="1065"/>
      <c r="C9" s="1065"/>
    </row>
    <row r="10" spans="1:9">
      <c r="A10" s="1065"/>
      <c r="B10" s="1065"/>
      <c r="C10" s="1065"/>
    </row>
    <row r="11" spans="1:9">
      <c r="A11" s="1065"/>
      <c r="B11" s="1065"/>
      <c r="C11" s="1065"/>
    </row>
    <row r="12" spans="1:9" ht="47.25" customHeight="1">
      <c r="A12" s="1065"/>
      <c r="B12" s="1065"/>
      <c r="C12" s="1065"/>
    </row>
    <row r="13" spans="1:9" ht="16.5">
      <c r="A13" s="7"/>
      <c r="B13" s="602"/>
      <c r="C13" s="602"/>
      <c r="D13" s="602"/>
      <c r="E13" s="5"/>
      <c r="F13" s="593"/>
      <c r="G13" s="593"/>
    </row>
    <row r="14" spans="1:9" ht="16.5">
      <c r="A14" s="5" t="s">
        <v>374</v>
      </c>
    </row>
    <row r="16" spans="1:9" ht="16.5">
      <c r="A16" s="656" t="s">
        <v>950</v>
      </c>
      <c r="B16">
        <f>'Names of Bidder'!D8</f>
        <v>0</v>
      </c>
      <c r="C16" s="1090" t="s">
        <v>951</v>
      </c>
      <c r="D16" s="1090"/>
      <c r="E16" s="1090"/>
      <c r="F16" s="1090"/>
      <c r="G16" s="1090"/>
    </row>
    <row r="17" spans="1:7" ht="15">
      <c r="A17" s="1091"/>
      <c r="B17" s="1091"/>
      <c r="C17" s="1091"/>
      <c r="D17" s="1091"/>
      <c r="E17" s="1091"/>
      <c r="F17" s="1091"/>
      <c r="G17" s="1091"/>
    </row>
    <row r="18" spans="1:7" ht="51.75" customHeight="1">
      <c r="A18" s="1065" t="s">
        <v>952</v>
      </c>
      <c r="B18" s="1065"/>
      <c r="C18" s="1065"/>
      <c r="D18" s="1065"/>
      <c r="E18" s="1065"/>
      <c r="F18" s="1065"/>
      <c r="G18" s="1065"/>
    </row>
    <row r="19" spans="1:7" ht="16.5">
      <c r="A19" s="657"/>
      <c r="B19" s="1092"/>
      <c r="C19" s="1092"/>
      <c r="D19" s="1092"/>
      <c r="E19" s="1092"/>
      <c r="F19" s="1092"/>
      <c r="G19" s="1092"/>
    </row>
    <row r="20" spans="1:7" ht="16.5">
      <c r="A20" s="657">
        <v>1</v>
      </c>
      <c r="B20" s="1092" t="s">
        <v>953</v>
      </c>
      <c r="C20" s="1092"/>
      <c r="D20" s="1092"/>
      <c r="E20" s="1092"/>
      <c r="F20" s="1092"/>
      <c r="G20" s="1092"/>
    </row>
    <row r="21" spans="1:7" ht="16.5">
      <c r="A21" s="657"/>
      <c r="B21" s="658"/>
      <c r="C21" s="658"/>
      <c r="D21" s="658"/>
      <c r="E21" s="658"/>
      <c r="F21" s="658"/>
      <c r="G21" s="658"/>
    </row>
    <row r="22" spans="1:7" ht="45" customHeight="1">
      <c r="A22" s="659">
        <v>2</v>
      </c>
      <c r="B22" s="1092" t="s">
        <v>954</v>
      </c>
      <c r="C22" s="1092"/>
      <c r="D22" s="1092"/>
      <c r="E22" s="1092"/>
      <c r="F22" s="1092"/>
      <c r="G22" s="1092"/>
    </row>
    <row r="23" spans="1:7" ht="15">
      <c r="A23" s="607"/>
      <c r="B23" s="1082"/>
      <c r="C23" s="1082"/>
      <c r="D23" s="1082"/>
      <c r="E23" s="1082"/>
      <c r="F23" s="1082"/>
      <c r="G23" s="1082"/>
    </row>
    <row r="24" spans="1:7" ht="27.75" customHeight="1">
      <c r="A24" s="607">
        <v>3</v>
      </c>
      <c r="B24" s="1092" t="s">
        <v>955</v>
      </c>
      <c r="C24" s="1092"/>
      <c r="D24" s="1092"/>
      <c r="E24" s="1092"/>
      <c r="F24" s="1092"/>
      <c r="G24" s="1092"/>
    </row>
    <row r="25" spans="1:7" ht="16.5">
      <c r="A25" s="607"/>
      <c r="B25" s="1092"/>
      <c r="C25" s="1092"/>
      <c r="D25" s="1092"/>
      <c r="E25" s="1092"/>
      <c r="F25" s="1092"/>
      <c r="G25" s="1092"/>
    </row>
    <row r="26" spans="1:7" ht="16.5">
      <c r="A26" s="607">
        <v>4</v>
      </c>
      <c r="B26" s="1092" t="s">
        <v>956</v>
      </c>
      <c r="C26" s="1092"/>
      <c r="D26" s="1092"/>
      <c r="E26" s="1092"/>
      <c r="F26" s="1092"/>
      <c r="G26" s="1092"/>
    </row>
    <row r="27" spans="1:7" ht="16.5">
      <c r="A27" s="607"/>
      <c r="B27" s="1092" t="s">
        <v>957</v>
      </c>
      <c r="C27" s="1092"/>
      <c r="D27" s="1092"/>
      <c r="E27" s="1092"/>
      <c r="F27" s="1092"/>
      <c r="G27" s="1092"/>
    </row>
    <row r="28" spans="1:7" ht="16.5">
      <c r="A28" s="607"/>
      <c r="B28" s="1092" t="s">
        <v>958</v>
      </c>
      <c r="C28" s="1092"/>
      <c r="D28" s="1092"/>
      <c r="E28" s="1092"/>
      <c r="F28" s="1092"/>
      <c r="G28" s="1092"/>
    </row>
    <row r="29" spans="1:7" ht="16.5">
      <c r="A29" s="607"/>
      <c r="B29" s="1092" t="s">
        <v>959</v>
      </c>
      <c r="C29" s="1092"/>
      <c r="D29" s="1092"/>
      <c r="E29" s="1092"/>
      <c r="F29" s="1092"/>
      <c r="G29" s="1092"/>
    </row>
    <row r="30" spans="1:7" ht="16.5">
      <c r="A30" s="607"/>
      <c r="B30" s="1092"/>
      <c r="C30" s="1092"/>
      <c r="D30" s="1092"/>
      <c r="E30" s="1092"/>
      <c r="F30" s="1092"/>
      <c r="G30" s="1092"/>
    </row>
    <row r="31" spans="1:7" ht="16.5">
      <c r="A31" s="607">
        <v>5</v>
      </c>
      <c r="B31" s="1092" t="s">
        <v>960</v>
      </c>
      <c r="C31" s="1092"/>
      <c r="D31" s="1092"/>
      <c r="E31" s="1092"/>
      <c r="F31" s="1092"/>
      <c r="G31" s="1092"/>
    </row>
    <row r="32" spans="1:7" ht="16.5">
      <c r="A32" s="613"/>
      <c r="B32" s="1092"/>
      <c r="C32" s="1092"/>
      <c r="D32" s="1092"/>
      <c r="E32" s="1092"/>
      <c r="F32" s="1092"/>
      <c r="G32" s="1092"/>
    </row>
    <row r="33" spans="1:7" ht="15.75">
      <c r="A33" s="506"/>
      <c r="B33" s="542"/>
      <c r="C33" s="542"/>
      <c r="D33" s="542"/>
      <c r="E33" s="542"/>
      <c r="F33" s="542"/>
      <c r="G33" s="542"/>
    </row>
    <row r="34" spans="1:7" ht="15.75">
      <c r="A34" s="506"/>
      <c r="B34" s="542"/>
      <c r="C34" s="542"/>
      <c r="D34" s="542"/>
      <c r="E34" s="542"/>
      <c r="F34" s="542"/>
      <c r="G34" s="542"/>
    </row>
    <row r="35" spans="1:7" ht="15">
      <c r="A35" s="15" t="s">
        <v>48</v>
      </c>
      <c r="B35" s="617">
        <f>'Names of Bidder'!D25</f>
        <v>0</v>
      </c>
      <c r="C35" s="618"/>
      <c r="D35" s="1085" t="s">
        <v>46</v>
      </c>
      <c r="E35" s="1085"/>
      <c r="F35" s="1085"/>
      <c r="G35" t="str">
        <f>'Attach 3(JV)'!E24</f>
        <v/>
      </c>
    </row>
    <row r="36" spans="1:7" ht="15">
      <c r="A36" s="15" t="s">
        <v>49</v>
      </c>
      <c r="B36" s="619">
        <f>'Names of Bidder'!D26</f>
        <v>0</v>
      </c>
      <c r="C36" s="618"/>
      <c r="D36" s="1085" t="s">
        <v>47</v>
      </c>
      <c r="E36" s="1085"/>
      <c r="F36" s="1085"/>
      <c r="G36" t="str">
        <f>'Attach 3(JV)'!E25</f>
        <v/>
      </c>
    </row>
    <row r="38" spans="1:7" ht="16.5">
      <c r="A38" s="1090" t="s">
        <v>961</v>
      </c>
      <c r="B38" s="1090"/>
      <c r="C38" s="1090"/>
      <c r="D38" s="1090"/>
      <c r="E38" s="1090"/>
      <c r="F38" s="1090"/>
      <c r="G38" s="1090"/>
    </row>
  </sheetData>
  <sheetProtection algorithmName="SHA-512" hashValue="0V4Ww3bOcmHs3ubX5QQO59ZGtSO/s87b6Rfu0wHxI5Wv6Q6e26dAeMYzW9OP2s59t0BvonpZi2vHiL/roV5WWQ==" saltValue="elJDvFK9NtSDSirB93jOSw==" spinCount="100000" sheet="1" objects="1" scenarios="1"/>
  <mergeCells count="22">
    <mergeCell ref="B22:G22"/>
    <mergeCell ref="B31:G31"/>
    <mergeCell ref="B32:G32"/>
    <mergeCell ref="A3:G3"/>
    <mergeCell ref="A5:G5"/>
    <mergeCell ref="A8:C12"/>
    <mergeCell ref="A38:G38"/>
    <mergeCell ref="D35:F35"/>
    <mergeCell ref="D36:F36"/>
    <mergeCell ref="C16:G16"/>
    <mergeCell ref="A17:G17"/>
    <mergeCell ref="A18:G18"/>
    <mergeCell ref="B26:G26"/>
    <mergeCell ref="B25:G25"/>
    <mergeCell ref="B27:G27"/>
    <mergeCell ref="B28:G28"/>
    <mergeCell ref="B29:G29"/>
    <mergeCell ref="B30:G30"/>
    <mergeCell ref="B23:G23"/>
    <mergeCell ref="B24:G24"/>
    <mergeCell ref="B19:G19"/>
    <mergeCell ref="B20:G20"/>
  </mergeCells>
  <pageMargins left="0.7" right="0.7" top="0.75" bottom="0.75" header="0.3" footer="0.3"/>
  <pageSetup scale="74" fitToHeight="0"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C8C70-C9DC-4AF5-8750-AB54FFC562C5}">
  <sheetPr>
    <tabColor theme="4"/>
    <pageSetUpPr fitToPage="1"/>
  </sheetPr>
  <dimension ref="A1:I38"/>
  <sheetViews>
    <sheetView workbookViewId="0">
      <selection activeCell="G13" sqref="G13"/>
    </sheetView>
  </sheetViews>
  <sheetFormatPr defaultRowHeight="13.5"/>
  <cols>
    <col min="1" max="1" width="12.5703125" customWidth="1"/>
    <col min="2" max="2" width="24.42578125" customWidth="1"/>
    <col min="3" max="3" width="40.7109375" customWidth="1"/>
    <col min="4" max="4" width="17" customWidth="1"/>
    <col min="7" max="7" width="29.7109375" customWidth="1"/>
  </cols>
  <sheetData>
    <row r="1" spans="1:9" ht="16.5">
      <c r="A1" s="15" t="str">
        <f>Cover!B3</f>
        <v>Specification No.WR1/NT/W-UFOC/DOM/ZA3/23/09365</v>
      </c>
      <c r="B1" s="597"/>
      <c r="C1" s="597"/>
      <c r="D1" s="597"/>
      <c r="E1" s="597"/>
      <c r="F1" s="597"/>
      <c r="G1" s="598" t="s">
        <v>971</v>
      </c>
    </row>
    <row r="2" spans="1:9" ht="16.5">
      <c r="A2" s="15"/>
      <c r="B2" s="597"/>
      <c r="C2" s="597"/>
      <c r="D2" s="597"/>
      <c r="E2" s="597"/>
      <c r="F2" s="597"/>
      <c r="G2" s="598"/>
    </row>
    <row r="3" spans="1:9" ht="33" customHeight="1">
      <c r="A3" s="699" t="str">
        <f>Cover!B2</f>
        <v>Annual Maintenance Contract of Underground /Overhead OFC links of Ahmedabad Intracity, Ahmedabad - Gandhinagar- Dehgam Route &amp; Ahmedabad - Vadodara Expressway from repeater MS42.4 to MS0.0 and LMC for providing the last mile Connectivities to various cities of Gujarat i.e. Ahmedabad, Gandhinagar, Nadiad, Rajkot, Mahesana, Banaskantha, Jamnagar, Patan, Kutch, Bhavnagar, Amreli, Dev Dwarka &amp; Sabarkantha and all cities not covered under PKG-B1 for the period of the Three Years under PKG-B2 under WRTCC</v>
      </c>
      <c r="B3" s="699"/>
      <c r="C3" s="699"/>
      <c r="D3" s="699"/>
      <c r="E3" s="699"/>
      <c r="F3" s="699"/>
      <c r="G3" s="699"/>
      <c r="I3" s="660"/>
    </row>
    <row r="4" spans="1:9" ht="15">
      <c r="A4" s="599"/>
      <c r="B4" s="599"/>
      <c r="C4" s="599"/>
      <c r="D4" s="599"/>
      <c r="E4" s="599"/>
      <c r="F4" s="599"/>
      <c r="G4" s="599"/>
    </row>
    <row r="5" spans="1:9" ht="50.25" customHeight="1">
      <c r="A5" s="1071" t="s">
        <v>970</v>
      </c>
      <c r="B5" s="1071"/>
      <c r="C5" s="1071"/>
      <c r="D5" s="1071"/>
      <c r="E5" s="1071"/>
      <c r="F5" s="1071"/>
      <c r="G5" s="1071"/>
    </row>
    <row r="7" spans="1:9" ht="15">
      <c r="A7" s="600" t="str">
        <f>'Attach 3(JV)'!E7</f>
        <v>To:</v>
      </c>
      <c r="B7" s="593"/>
      <c r="C7" s="593"/>
    </row>
    <row r="8" spans="1:9">
      <c r="A8" s="1065" t="s">
        <v>1066</v>
      </c>
      <c r="B8" s="1065"/>
      <c r="C8" s="1065"/>
    </row>
    <row r="9" spans="1:9">
      <c r="A9" s="1065"/>
      <c r="B9" s="1065"/>
      <c r="C9" s="1065"/>
    </row>
    <row r="10" spans="1:9">
      <c r="A10" s="1065"/>
      <c r="B10" s="1065"/>
      <c r="C10" s="1065"/>
    </row>
    <row r="11" spans="1:9">
      <c r="A11" s="1065"/>
      <c r="B11" s="1065"/>
      <c r="C11" s="1065"/>
    </row>
    <row r="12" spans="1:9" ht="47.25" customHeight="1">
      <c r="A12" s="1065"/>
      <c r="B12" s="1065"/>
      <c r="C12" s="1065"/>
    </row>
    <row r="13" spans="1:9" ht="16.5">
      <c r="A13" s="7"/>
      <c r="B13" s="602"/>
      <c r="C13" s="602"/>
      <c r="D13" s="602"/>
      <c r="E13" s="5"/>
      <c r="F13" s="593"/>
      <c r="G13" s="593"/>
    </row>
    <row r="14" spans="1:9" ht="16.5">
      <c r="A14" s="5" t="s">
        <v>374</v>
      </c>
    </row>
    <row r="16" spans="1:9" ht="16.5">
      <c r="A16" s="656"/>
      <c r="C16" s="1090"/>
      <c r="D16" s="1090"/>
      <c r="E16" s="1090"/>
      <c r="F16" s="1090"/>
      <c r="G16" s="1090"/>
    </row>
    <row r="17" spans="1:7" ht="15">
      <c r="A17" s="1091"/>
      <c r="B17" s="1091"/>
      <c r="C17" s="1091"/>
      <c r="D17" s="1091"/>
      <c r="E17" s="1091"/>
      <c r="F17" s="1091"/>
      <c r="G17" s="1091"/>
    </row>
    <row r="18" spans="1:7" ht="105" customHeight="1">
      <c r="A18" s="1065" t="s">
        <v>972</v>
      </c>
      <c r="B18" s="1065"/>
      <c r="C18" s="1065"/>
      <c r="D18" s="1065"/>
      <c r="E18" s="1065"/>
      <c r="F18" s="1065"/>
      <c r="G18" s="1065"/>
    </row>
    <row r="19" spans="1:7" ht="16.5">
      <c r="A19" s="657"/>
      <c r="B19" s="1092"/>
      <c r="C19" s="1092"/>
      <c r="D19" s="1092"/>
      <c r="E19" s="1092"/>
      <c r="F19" s="1092"/>
      <c r="G19" s="1092"/>
    </row>
    <row r="20" spans="1:7" ht="111.75" customHeight="1">
      <c r="A20" s="1092" t="s">
        <v>973</v>
      </c>
      <c r="B20" s="1092"/>
      <c r="C20" s="1092"/>
      <c r="D20" s="1092"/>
      <c r="E20" s="1092"/>
      <c r="F20" s="1092"/>
      <c r="G20" s="1092"/>
    </row>
    <row r="21" spans="1:7" ht="16.5">
      <c r="A21" s="1082" t="s">
        <v>977</v>
      </c>
      <c r="B21" s="1082"/>
      <c r="C21" s="1082"/>
      <c r="D21" s="658"/>
      <c r="E21" s="658"/>
      <c r="F21" s="658"/>
      <c r="G21" s="658"/>
    </row>
    <row r="22" spans="1:7" ht="16.5">
      <c r="A22" s="659"/>
      <c r="B22" s="1092"/>
      <c r="C22" s="1092"/>
      <c r="D22" s="1092"/>
      <c r="E22" s="1092"/>
      <c r="F22" s="1092"/>
      <c r="G22" s="1092"/>
    </row>
    <row r="23" spans="1:7" ht="16.5">
      <c r="A23" s="607"/>
      <c r="B23" s="1094" t="s">
        <v>974</v>
      </c>
      <c r="C23" s="1094"/>
      <c r="D23" s="1094"/>
      <c r="E23" s="1094"/>
      <c r="F23" s="1094"/>
      <c r="G23" s="1094"/>
    </row>
    <row r="24" spans="1:7" ht="16.5">
      <c r="A24" s="607"/>
      <c r="B24" s="1092"/>
      <c r="C24" s="1092"/>
      <c r="D24" s="1092"/>
      <c r="E24" s="1092"/>
      <c r="F24" s="1092"/>
      <c r="G24" s="1092"/>
    </row>
    <row r="25" spans="1:7" ht="16.5">
      <c r="A25" s="607"/>
      <c r="B25" s="1092" t="s">
        <v>975</v>
      </c>
      <c r="C25" s="1092"/>
      <c r="D25" s="1092"/>
      <c r="E25" s="1092"/>
      <c r="F25" s="1092"/>
      <c r="G25" s="1092"/>
    </row>
    <row r="26" spans="1:7" ht="16.5">
      <c r="A26" s="607"/>
      <c r="B26" s="1092"/>
      <c r="C26" s="1092"/>
      <c r="D26" s="1092"/>
      <c r="E26" s="1092"/>
      <c r="F26" s="1092"/>
      <c r="G26" s="1092"/>
    </row>
    <row r="27" spans="1:7" ht="16.5">
      <c r="A27" s="607"/>
      <c r="B27" s="1092" t="s">
        <v>976</v>
      </c>
      <c r="C27" s="1092"/>
      <c r="D27" s="1092"/>
      <c r="E27" s="1092"/>
      <c r="F27" s="1092"/>
      <c r="G27" s="1092"/>
    </row>
    <row r="28" spans="1:7" ht="16.5">
      <c r="A28" s="607"/>
      <c r="B28" s="1092"/>
      <c r="C28" s="1092"/>
      <c r="D28" s="1092"/>
      <c r="E28" s="1092"/>
      <c r="F28" s="1092"/>
      <c r="G28" s="1092"/>
    </row>
    <row r="29" spans="1:7" ht="16.5">
      <c r="A29" s="607"/>
      <c r="B29" s="1092"/>
      <c r="C29" s="1092"/>
      <c r="D29" s="1092"/>
      <c r="E29" s="1092"/>
      <c r="F29" s="1092"/>
      <c r="G29" s="1092"/>
    </row>
    <row r="30" spans="1:7" ht="34.5" customHeight="1">
      <c r="A30" s="1092" t="s">
        <v>1055</v>
      </c>
      <c r="B30" s="1081"/>
      <c r="C30" s="1081"/>
      <c r="D30" s="1081"/>
      <c r="E30" s="1081"/>
      <c r="F30" s="1081"/>
      <c r="G30" s="1081"/>
    </row>
    <row r="31" spans="1:7" ht="16.5">
      <c r="A31" s="607"/>
      <c r="B31" s="1092"/>
      <c r="C31" s="1092"/>
      <c r="D31" s="1092"/>
      <c r="E31" s="1092"/>
      <c r="F31" s="1092"/>
      <c r="G31" s="1092"/>
    </row>
    <row r="32" spans="1:7" ht="16.5">
      <c r="A32" s="613"/>
      <c r="B32" s="1092"/>
      <c r="C32" s="1092"/>
      <c r="D32" s="1092"/>
      <c r="E32" s="1092"/>
      <c r="F32" s="1092"/>
      <c r="G32" s="1092"/>
    </row>
    <row r="33" spans="1:7" ht="15.75">
      <c r="A33" s="506"/>
      <c r="B33" s="542"/>
      <c r="C33" s="542"/>
      <c r="D33" s="542"/>
      <c r="E33" s="542"/>
      <c r="F33" s="542"/>
      <c r="G33" s="542"/>
    </row>
    <row r="34" spans="1:7" ht="15.75">
      <c r="A34" s="506"/>
      <c r="B34" s="542"/>
      <c r="C34" s="542"/>
      <c r="D34" s="542"/>
      <c r="E34" s="542"/>
      <c r="F34" s="542"/>
      <c r="G34" s="542"/>
    </row>
    <row r="35" spans="1:7" ht="15">
      <c r="A35" s="15" t="s">
        <v>48</v>
      </c>
      <c r="B35" s="617">
        <f>'Names of Bidder'!D25</f>
        <v>0</v>
      </c>
      <c r="C35" s="618"/>
      <c r="D35" s="1085" t="s">
        <v>46</v>
      </c>
      <c r="E35" s="1085"/>
      <c r="F35" s="1085"/>
      <c r="G35" t="str">
        <f>'Attach 3(JV)'!E24</f>
        <v/>
      </c>
    </row>
    <row r="36" spans="1:7" ht="15">
      <c r="A36" s="15" t="s">
        <v>49</v>
      </c>
      <c r="B36" s="619">
        <f>'Names of Bidder'!D26</f>
        <v>0</v>
      </c>
      <c r="C36" s="618"/>
      <c r="D36" s="1085" t="s">
        <v>47</v>
      </c>
      <c r="E36" s="1085"/>
      <c r="F36" s="1085"/>
      <c r="G36" t="str">
        <f>'Attach 3(JV)'!E25</f>
        <v/>
      </c>
    </row>
    <row r="38" spans="1:7" ht="16.5">
      <c r="A38" s="1090" t="s">
        <v>961</v>
      </c>
      <c r="B38" s="1090"/>
      <c r="C38" s="1090"/>
      <c r="D38" s="1090"/>
      <c r="E38" s="1090"/>
      <c r="F38" s="1090"/>
      <c r="G38" s="1090"/>
    </row>
  </sheetData>
  <sheetProtection algorithmName="SHA-512" hashValue="X71GEN9sFo7hjNrsDuxa/knzunqLayDqnXwyh5oGRr3wzQqx46TKIfKP8qH4M/oyrRo/I2pyAxhSFxhEH8vaBA==" saltValue="fGDBxQ3+dp4eibUNhnVTAA==" spinCount="100000" sheet="1" objects="1" scenarios="1"/>
  <mergeCells count="23">
    <mergeCell ref="B32:G32"/>
    <mergeCell ref="D35:F35"/>
    <mergeCell ref="D36:F36"/>
    <mergeCell ref="A38:G38"/>
    <mergeCell ref="A20:G20"/>
    <mergeCell ref="A30:G30"/>
    <mergeCell ref="A21:C21"/>
    <mergeCell ref="B26:G26"/>
    <mergeCell ref="B27:G27"/>
    <mergeCell ref="B28:G28"/>
    <mergeCell ref="B29:G29"/>
    <mergeCell ref="B31:G31"/>
    <mergeCell ref="B19:G19"/>
    <mergeCell ref="B22:G22"/>
    <mergeCell ref="B23:G23"/>
    <mergeCell ref="B24:G24"/>
    <mergeCell ref="B25:G25"/>
    <mergeCell ref="A18:G18"/>
    <mergeCell ref="A3:G3"/>
    <mergeCell ref="A5:G5"/>
    <mergeCell ref="A8:C12"/>
    <mergeCell ref="C16:G16"/>
    <mergeCell ref="A17:G17"/>
  </mergeCells>
  <pageMargins left="0.7" right="0.7" top="0.75" bottom="0.75" header="0.3" footer="0.3"/>
  <pageSetup scale="70" fitToHeight="0"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1">
    <tabColor indexed="13"/>
    <pageSetUpPr fitToPage="1"/>
  </sheetPr>
  <dimension ref="A1:AV107"/>
  <sheetViews>
    <sheetView showGridLines="0" topLeftCell="A72" zoomScale="118" zoomScaleNormal="118" zoomScaleSheetLayoutView="100" workbookViewId="0">
      <selection activeCell="B81" sqref="B81:C81"/>
    </sheetView>
  </sheetViews>
  <sheetFormatPr defaultRowHeight="16.5"/>
  <cols>
    <col min="1" max="1" width="10.7109375" style="5" customWidth="1"/>
    <col min="2" max="2" width="13.7109375" style="5" customWidth="1"/>
    <col min="3" max="3" width="22.7109375" style="5" customWidth="1"/>
    <col min="4" max="4" width="20.7109375" style="5" customWidth="1"/>
    <col min="5" max="5" width="16.28515625" style="5" customWidth="1"/>
    <col min="6" max="6" width="30" style="5" customWidth="1"/>
    <col min="7" max="7" width="0" style="1" hidden="1" customWidth="1"/>
    <col min="8" max="8" width="33" style="1" hidden="1" customWidth="1"/>
    <col min="9" max="9" width="53.28515625" style="1" hidden="1" customWidth="1"/>
    <col min="10" max="10" width="34.28515625" style="1" hidden="1" customWidth="1"/>
    <col min="11" max="11" width="37.140625" style="1" customWidth="1"/>
    <col min="12" max="21" width="9.140625" style="1"/>
    <col min="22" max="22" width="10" style="1" bestFit="1" customWidth="1"/>
    <col min="23" max="23" width="9.140625" style="1"/>
    <col min="24" max="24" width="9.140625" style="587"/>
    <col min="25" max="25" width="22.42578125" style="590" customWidth="1"/>
    <col min="26" max="26" width="9.140625" style="591"/>
    <col min="27" max="27" width="9.140625" style="592"/>
    <col min="28" max="28" width="9.140625" style="593"/>
    <col min="29" max="29" width="10" bestFit="1" customWidth="1"/>
    <col min="30" max="30" width="14.85546875" customWidth="1"/>
  </cols>
  <sheetData>
    <row r="1" spans="1:48">
      <c r="A1" s="546" t="str">
        <f>Cover!B3</f>
        <v>Specification No.WR1/NT/W-UFOC/DOM/ZA3/23/09365</v>
      </c>
      <c r="B1" s="546"/>
      <c r="C1" s="19"/>
      <c r="D1" s="19"/>
      <c r="E1" s="19"/>
      <c r="F1" s="547" t="str">
        <f>"Bid Form 1st Envelope "</f>
        <v xml:space="preserve">Bid Form 1st Envelope </v>
      </c>
      <c r="V1" s="548"/>
      <c r="W1" s="548"/>
      <c r="X1" s="549"/>
      <c r="Y1" s="550"/>
      <c r="Z1" s="551"/>
      <c r="AA1" s="552">
        <v>1</v>
      </c>
      <c r="AB1" s="553" t="s">
        <v>345</v>
      </c>
      <c r="AC1" s="554">
        <v>1</v>
      </c>
      <c r="AD1" s="554" t="s">
        <v>129</v>
      </c>
      <c r="AE1" s="555"/>
      <c r="AF1" s="555"/>
      <c r="AG1" s="554">
        <v>1</v>
      </c>
      <c r="AH1" s="555" t="s">
        <v>130</v>
      </c>
      <c r="AI1" s="553"/>
      <c r="AJ1" s="553"/>
      <c r="AK1" s="553"/>
      <c r="AL1" s="553"/>
      <c r="AM1" s="553"/>
      <c r="AN1" s="553"/>
      <c r="AO1" s="553"/>
      <c r="AP1" s="553"/>
      <c r="AQ1" s="553"/>
      <c r="AR1" s="553"/>
      <c r="AS1" s="553"/>
      <c r="AT1" s="553"/>
      <c r="AU1" s="553"/>
      <c r="AV1" s="553"/>
    </row>
    <row r="2" spans="1:48">
      <c r="V2" s="548"/>
      <c r="W2" s="548"/>
      <c r="X2" s="549"/>
      <c r="Y2" s="550"/>
      <c r="Z2" s="551"/>
      <c r="AA2" s="552">
        <v>2</v>
      </c>
      <c r="AB2" s="553" t="s">
        <v>346</v>
      </c>
      <c r="AC2" s="554">
        <v>2</v>
      </c>
      <c r="AD2" s="554" t="s">
        <v>322</v>
      </c>
      <c r="AE2" s="555"/>
      <c r="AF2" s="555"/>
      <c r="AG2" s="554">
        <v>2</v>
      </c>
      <c r="AH2" s="555" t="s">
        <v>323</v>
      </c>
      <c r="AI2" s="553"/>
      <c r="AJ2" s="553"/>
      <c r="AK2" s="553"/>
      <c r="AL2" s="553"/>
      <c r="AM2" s="553"/>
      <c r="AN2" s="553"/>
      <c r="AO2" s="553"/>
      <c r="AP2" s="553"/>
      <c r="AQ2" s="553"/>
      <c r="AR2" s="553"/>
      <c r="AS2" s="553"/>
      <c r="AT2" s="553"/>
      <c r="AU2" s="553"/>
      <c r="AV2" s="553"/>
    </row>
    <row r="3" spans="1:48" ht="20.100000000000001" customHeight="1">
      <c r="A3" s="971" t="s">
        <v>77</v>
      </c>
      <c r="B3" s="971"/>
      <c r="C3" s="971"/>
      <c r="D3" s="971"/>
      <c r="E3" s="971"/>
      <c r="F3" s="971"/>
      <c r="V3" s="548"/>
      <c r="W3" s="548"/>
      <c r="X3" s="556"/>
      <c r="Y3" s="557"/>
      <c r="Z3" s="551"/>
      <c r="AA3" s="552">
        <v>3</v>
      </c>
      <c r="AB3" s="553" t="s">
        <v>347</v>
      </c>
      <c r="AC3" s="554">
        <v>3</v>
      </c>
      <c r="AD3" s="554" t="s">
        <v>324</v>
      </c>
      <c r="AE3" s="555"/>
      <c r="AF3" s="555"/>
      <c r="AG3" s="554">
        <v>3</v>
      </c>
      <c r="AH3" s="555" t="s">
        <v>325</v>
      </c>
      <c r="AI3" s="553"/>
      <c r="AJ3" s="553"/>
      <c r="AK3" s="553"/>
      <c r="AL3" s="553"/>
      <c r="AM3" s="553"/>
      <c r="AN3" s="553"/>
      <c r="AO3" s="553"/>
      <c r="AP3" s="553"/>
      <c r="AQ3" s="553"/>
      <c r="AR3" s="553"/>
      <c r="AS3" s="553"/>
      <c r="AT3" s="553"/>
      <c r="AU3" s="553"/>
      <c r="AV3" s="553"/>
    </row>
    <row r="4" spans="1:48" ht="12" customHeight="1">
      <c r="A4" s="6"/>
      <c r="B4" s="6"/>
      <c r="C4" s="6"/>
      <c r="D4" s="6"/>
      <c r="E4" s="6"/>
      <c r="F4" s="6"/>
      <c r="V4" s="548"/>
      <c r="W4" s="548"/>
      <c r="X4" s="556"/>
      <c r="Y4" s="557"/>
      <c r="Z4" s="551"/>
      <c r="AA4" s="552">
        <v>4</v>
      </c>
      <c r="AB4" s="553" t="s">
        <v>348</v>
      </c>
      <c r="AC4" s="554">
        <v>4</v>
      </c>
      <c r="AD4" s="554" t="s">
        <v>326</v>
      </c>
      <c r="AE4" s="555"/>
      <c r="AF4" s="555"/>
      <c r="AG4" s="554">
        <v>4</v>
      </c>
      <c r="AH4" s="555" t="s">
        <v>327</v>
      </c>
      <c r="AI4" s="553"/>
      <c r="AJ4" s="553"/>
      <c r="AK4" s="553"/>
      <c r="AL4" s="553"/>
      <c r="AM4" s="553"/>
      <c r="AN4" s="553"/>
      <c r="AO4" s="553"/>
      <c r="AP4" s="553"/>
      <c r="AQ4" s="553"/>
      <c r="AR4" s="553"/>
      <c r="AS4" s="553"/>
      <c r="AT4" s="553"/>
      <c r="AU4" s="553"/>
      <c r="AV4" s="553"/>
    </row>
    <row r="5" spans="1:48" ht="20.100000000000001" customHeight="1">
      <c r="A5" s="9" t="s">
        <v>344</v>
      </c>
      <c r="B5" s="9"/>
      <c r="C5" s="1110"/>
      <c r="D5" s="1110"/>
      <c r="E5" s="1110"/>
      <c r="F5" s="1110"/>
      <c r="V5" s="548"/>
      <c r="W5" s="548"/>
      <c r="X5" s="556"/>
      <c r="Y5" s="557"/>
      <c r="Z5" s="551"/>
      <c r="AA5" s="552">
        <v>5</v>
      </c>
      <c r="AB5" s="553" t="s">
        <v>349</v>
      </c>
      <c r="AC5" s="554">
        <v>5</v>
      </c>
      <c r="AD5" s="554" t="s">
        <v>326</v>
      </c>
      <c r="AE5" s="555"/>
      <c r="AF5" s="555"/>
      <c r="AG5" s="554">
        <v>5</v>
      </c>
      <c r="AH5" s="555" t="s">
        <v>328</v>
      </c>
      <c r="AI5" s="553"/>
      <c r="AJ5" s="553"/>
      <c r="AK5" s="553"/>
      <c r="AL5" s="553"/>
      <c r="AM5" s="553"/>
      <c r="AN5" s="553"/>
      <c r="AO5" s="553"/>
      <c r="AP5" s="553"/>
      <c r="AQ5" s="553"/>
      <c r="AR5" s="553"/>
      <c r="AS5" s="553"/>
      <c r="AT5" s="553"/>
      <c r="AU5" s="553"/>
      <c r="AV5" s="553"/>
    </row>
    <row r="6" spans="1:48" ht="20.100000000000001" customHeight="1">
      <c r="A6" s="9" t="s">
        <v>48</v>
      </c>
      <c r="B6" s="558" t="str">
        <f>'Attach 3(JV)'!B24</f>
        <v/>
      </c>
      <c r="V6" s="548"/>
      <c r="W6" s="548"/>
      <c r="X6" s="556"/>
      <c r="Y6" s="557"/>
      <c r="Z6" s="551"/>
      <c r="AA6" s="552">
        <v>6</v>
      </c>
      <c r="AB6" s="553" t="s">
        <v>350</v>
      </c>
      <c r="AC6" s="554">
        <v>6</v>
      </c>
      <c r="AD6" s="554" t="s">
        <v>326</v>
      </c>
      <c r="AE6" s="559" t="e">
        <f>DAY(B6)</f>
        <v>#VALUE!</v>
      </c>
      <c r="AF6" s="555"/>
      <c r="AG6" s="554">
        <v>6</v>
      </c>
      <c r="AH6" s="555" t="s">
        <v>329</v>
      </c>
      <c r="AI6" s="553"/>
      <c r="AJ6" s="553"/>
      <c r="AK6" s="553"/>
      <c r="AL6" s="553"/>
      <c r="AM6" s="553"/>
      <c r="AN6" s="553"/>
      <c r="AO6" s="553"/>
      <c r="AP6" s="553"/>
      <c r="AQ6" s="553"/>
      <c r="AR6" s="553"/>
      <c r="AS6" s="553"/>
      <c r="AT6" s="553"/>
      <c r="AU6" s="553"/>
      <c r="AV6" s="553"/>
    </row>
    <row r="7" spans="1:48" ht="20.100000000000001" customHeight="1">
      <c r="A7" s="9"/>
      <c r="B7" s="560"/>
      <c r="C7" s="560"/>
      <c r="V7" s="548"/>
      <c r="W7" s="548"/>
      <c r="X7" s="556"/>
      <c r="Y7" s="557"/>
      <c r="Z7" s="551"/>
      <c r="AA7" s="552">
        <v>7</v>
      </c>
      <c r="AB7" s="553" t="s">
        <v>351</v>
      </c>
      <c r="AC7" s="554">
        <v>7</v>
      </c>
      <c r="AD7" s="554" t="s">
        <v>326</v>
      </c>
      <c r="AE7" s="559" t="e">
        <f>MONTH(B6)</f>
        <v>#VALUE!</v>
      </c>
      <c r="AF7" s="555"/>
      <c r="AG7" s="554">
        <v>7</v>
      </c>
      <c r="AH7" s="555" t="s">
        <v>330</v>
      </c>
      <c r="AI7" s="553"/>
      <c r="AJ7" s="553"/>
      <c r="AK7" s="553"/>
      <c r="AL7" s="553"/>
      <c r="AM7" s="553"/>
      <c r="AN7" s="553"/>
      <c r="AO7" s="553"/>
      <c r="AP7" s="553"/>
      <c r="AQ7" s="553"/>
      <c r="AR7" s="553"/>
      <c r="AS7" s="553"/>
      <c r="AT7" s="553"/>
      <c r="AU7" s="553"/>
      <c r="AV7" s="553"/>
    </row>
    <row r="8" spans="1:48" ht="20.100000000000001" customHeight="1">
      <c r="A8" s="561" t="s">
        <v>379</v>
      </c>
      <c r="B8" s="562"/>
      <c r="F8" s="7"/>
      <c r="V8" s="548"/>
      <c r="W8" s="548"/>
      <c r="X8" s="556"/>
      <c r="Y8" s="557"/>
      <c r="Z8" s="551"/>
      <c r="AA8" s="552">
        <v>8</v>
      </c>
      <c r="AB8" s="553" t="s">
        <v>352</v>
      </c>
      <c r="AC8" s="554">
        <v>8</v>
      </c>
      <c r="AD8" s="554" t="s">
        <v>326</v>
      </c>
      <c r="AE8" s="559" t="e">
        <f>LOOKUP(AE7,AG1:AG12,AH1:AH12)</f>
        <v>#VALUE!</v>
      </c>
      <c r="AF8" s="555"/>
      <c r="AG8" s="554">
        <v>8</v>
      </c>
      <c r="AH8" s="555" t="s">
        <v>331</v>
      </c>
      <c r="AI8" s="553"/>
      <c r="AJ8" s="553"/>
      <c r="AK8" s="553"/>
      <c r="AL8" s="553"/>
      <c r="AM8" s="553"/>
      <c r="AN8" s="553"/>
      <c r="AO8" s="553"/>
      <c r="AP8" s="553"/>
      <c r="AQ8" s="553"/>
      <c r="AR8" s="553"/>
      <c r="AS8" s="553"/>
      <c r="AT8" s="553"/>
      <c r="AU8" s="553"/>
      <c r="AV8" s="553"/>
    </row>
    <row r="9" spans="1:48" ht="20.100000000000001" customHeight="1">
      <c r="A9" s="1111" t="s">
        <v>1067</v>
      </c>
      <c r="B9" s="1111"/>
      <c r="C9" s="1111"/>
      <c r="D9" s="563"/>
      <c r="F9" s="7"/>
      <c r="V9" s="548"/>
      <c r="W9" s="548"/>
      <c r="X9" s="556"/>
      <c r="Y9" s="557"/>
      <c r="Z9" s="551"/>
      <c r="AA9" s="552">
        <v>9</v>
      </c>
      <c r="AB9" s="553" t="s">
        <v>353</v>
      </c>
      <c r="AC9" s="554">
        <v>9</v>
      </c>
      <c r="AD9" s="554" t="s">
        <v>326</v>
      </c>
      <c r="AE9" s="559" t="e">
        <f>YEAR(B6)</f>
        <v>#VALUE!</v>
      </c>
      <c r="AF9" s="555"/>
      <c r="AG9" s="554">
        <v>9</v>
      </c>
      <c r="AH9" s="555" t="s">
        <v>332</v>
      </c>
      <c r="AI9" s="553"/>
      <c r="AJ9" s="553"/>
      <c r="AK9" s="553"/>
      <c r="AL9" s="553"/>
      <c r="AM9" s="553"/>
      <c r="AN9" s="553"/>
      <c r="AO9" s="553"/>
      <c r="AP9" s="553"/>
      <c r="AQ9" s="553"/>
      <c r="AR9" s="553"/>
      <c r="AS9" s="553"/>
      <c r="AT9" s="553"/>
      <c r="AU9" s="553"/>
      <c r="AV9" s="553"/>
    </row>
    <row r="10" spans="1:48" ht="20.100000000000001" customHeight="1">
      <c r="A10" s="1111"/>
      <c r="B10" s="1111"/>
      <c r="C10" s="1111"/>
      <c r="D10" s="563"/>
      <c r="F10" s="7"/>
      <c r="V10" s="548"/>
      <c r="W10" s="548"/>
      <c r="X10" s="556"/>
      <c r="Y10" s="557"/>
      <c r="Z10" s="551"/>
      <c r="AA10" s="552">
        <v>10</v>
      </c>
      <c r="AB10" s="553" t="s">
        <v>354</v>
      </c>
      <c r="AC10" s="554">
        <v>10</v>
      </c>
      <c r="AD10" s="554" t="s">
        <v>326</v>
      </c>
      <c r="AE10" s="555"/>
      <c r="AF10" s="555"/>
      <c r="AG10" s="554">
        <v>10</v>
      </c>
      <c r="AH10" s="555" t="s">
        <v>333</v>
      </c>
      <c r="AI10" s="553"/>
      <c r="AJ10" s="553"/>
      <c r="AK10" s="553"/>
      <c r="AL10" s="553"/>
      <c r="AM10" s="553"/>
      <c r="AN10" s="553"/>
      <c r="AO10" s="553"/>
      <c r="AP10" s="553"/>
      <c r="AQ10" s="553"/>
      <c r="AR10" s="553"/>
      <c r="AS10" s="553"/>
      <c r="AT10" s="553"/>
      <c r="AU10" s="553"/>
      <c r="AV10" s="553"/>
    </row>
    <row r="11" spans="1:48" ht="20.100000000000001" customHeight="1">
      <c r="A11" s="1111"/>
      <c r="B11" s="1111"/>
      <c r="C11" s="1111"/>
      <c r="D11" s="563"/>
      <c r="F11" s="7"/>
      <c r="V11" s="548"/>
      <c r="W11" s="548"/>
      <c r="X11" s="556"/>
      <c r="Y11" s="557"/>
      <c r="Z11" s="551"/>
      <c r="AA11" s="552">
        <v>11</v>
      </c>
      <c r="AB11" s="553" t="s">
        <v>355</v>
      </c>
      <c r="AC11" s="554">
        <v>11</v>
      </c>
      <c r="AD11" s="554" t="s">
        <v>326</v>
      </c>
      <c r="AE11" s="555"/>
      <c r="AF11" s="555"/>
      <c r="AG11" s="554">
        <v>11</v>
      </c>
      <c r="AH11" s="555" t="s">
        <v>334</v>
      </c>
      <c r="AI11" s="553"/>
      <c r="AJ11" s="553"/>
      <c r="AK11" s="553"/>
      <c r="AL11" s="553"/>
      <c r="AM11" s="553"/>
      <c r="AN11" s="553"/>
      <c r="AO11" s="553"/>
      <c r="AP11" s="553"/>
      <c r="AQ11" s="553"/>
      <c r="AR11" s="553"/>
      <c r="AS11" s="553"/>
      <c r="AT11" s="553"/>
      <c r="AU11" s="553"/>
      <c r="AV11" s="553"/>
    </row>
    <row r="12" spans="1:48" ht="20.100000000000001" customHeight="1">
      <c r="A12" s="1111"/>
      <c r="B12" s="1111"/>
      <c r="C12" s="1111"/>
      <c r="D12" s="563"/>
      <c r="F12" s="7"/>
      <c r="V12" s="548"/>
      <c r="W12" s="548"/>
      <c r="X12" s="556"/>
      <c r="Y12" s="557"/>
      <c r="Z12" s="551"/>
      <c r="AA12" s="552">
        <v>12</v>
      </c>
      <c r="AB12" s="553" t="s">
        <v>356</v>
      </c>
      <c r="AC12" s="554">
        <v>12</v>
      </c>
      <c r="AD12" s="554" t="s">
        <v>326</v>
      </c>
      <c r="AE12" s="555"/>
      <c r="AF12" s="555"/>
      <c r="AG12" s="554">
        <v>12</v>
      </c>
      <c r="AH12" s="555" t="s">
        <v>335</v>
      </c>
      <c r="AI12" s="553"/>
      <c r="AJ12" s="553"/>
      <c r="AK12" s="553"/>
      <c r="AL12" s="553"/>
      <c r="AM12" s="553"/>
      <c r="AN12" s="553"/>
      <c r="AO12" s="553"/>
      <c r="AP12" s="553"/>
      <c r="AQ12" s="553"/>
      <c r="AR12" s="553"/>
      <c r="AS12" s="553"/>
      <c r="AT12" s="553"/>
      <c r="AU12" s="553"/>
      <c r="AV12" s="553"/>
    </row>
    <row r="13" spans="1:48" ht="0.6" customHeight="1">
      <c r="A13" s="1111"/>
      <c r="B13" s="1111"/>
      <c r="C13" s="1111"/>
      <c r="F13" s="7"/>
      <c r="V13" s="548"/>
      <c r="W13" s="548"/>
      <c r="X13" s="556"/>
      <c r="Y13" s="557"/>
      <c r="Z13" s="551"/>
      <c r="AA13" s="552">
        <v>13</v>
      </c>
      <c r="AB13" s="553" t="s">
        <v>357</v>
      </c>
      <c r="AC13" s="554">
        <v>13</v>
      </c>
      <c r="AD13" s="554" t="s">
        <v>326</v>
      </c>
      <c r="AE13" s="555"/>
      <c r="AF13" s="555"/>
      <c r="AG13" s="555"/>
      <c r="AH13" s="555"/>
      <c r="AI13" s="553"/>
      <c r="AJ13" s="553"/>
      <c r="AK13" s="553"/>
      <c r="AL13" s="553"/>
      <c r="AM13" s="553"/>
      <c r="AN13" s="553"/>
      <c r="AO13" s="553"/>
      <c r="AP13" s="553"/>
      <c r="AQ13" s="553"/>
      <c r="AR13" s="553"/>
      <c r="AS13" s="553"/>
      <c r="AT13" s="553"/>
      <c r="AU13" s="553"/>
      <c r="AV13" s="553"/>
    </row>
    <row r="14" spans="1:48" ht="12" customHeight="1">
      <c r="A14" s="9"/>
      <c r="B14" s="9"/>
      <c r="F14" s="7"/>
      <c r="V14" s="548"/>
      <c r="W14" s="548"/>
      <c r="X14" s="556"/>
      <c r="Y14" s="557"/>
      <c r="Z14" s="551"/>
      <c r="AA14" s="552">
        <v>14</v>
      </c>
      <c r="AB14" s="553" t="s">
        <v>358</v>
      </c>
      <c r="AC14" s="554">
        <v>14</v>
      </c>
      <c r="AD14" s="554" t="s">
        <v>326</v>
      </c>
      <c r="AE14" s="555"/>
      <c r="AF14" s="555"/>
      <c r="AG14" s="555"/>
      <c r="AH14" s="555"/>
      <c r="AI14" s="553"/>
      <c r="AJ14" s="553"/>
      <c r="AK14" s="553"/>
      <c r="AL14" s="553"/>
      <c r="AM14" s="553"/>
      <c r="AN14" s="553"/>
      <c r="AO14" s="553"/>
      <c r="AP14" s="553"/>
      <c r="AQ14" s="553"/>
      <c r="AR14" s="553"/>
      <c r="AS14" s="553"/>
      <c r="AT14" s="553"/>
      <c r="AU14" s="553"/>
      <c r="AV14" s="553"/>
    </row>
    <row r="15" spans="1:48" ht="88.5" customHeight="1">
      <c r="A15" s="564" t="s">
        <v>366</v>
      </c>
      <c r="B15" s="564"/>
      <c r="C15" s="1108" t="str">
        <f>Cover!B2</f>
        <v>Annual Maintenance Contract of Underground /Overhead OFC links of Ahmedabad Intracity, Ahmedabad - Gandhinagar- Dehgam Route &amp; Ahmedabad - Vadodara Expressway from repeater MS42.4 to MS0.0 and LMC for providing the last mile Connectivities to various cities of Gujarat i.e. Ahmedabad, Gandhinagar, Nadiad, Rajkot, Mahesana, Banaskantha, Jamnagar, Patan, Kutch, Bhavnagar, Amreli, Dev Dwarka &amp; Sabarkantha and all cities not covered under PKG-B1 for the period of the Three Years under PKG-B2 under WRTCC</v>
      </c>
      <c r="D15" s="1108"/>
      <c r="E15" s="1108"/>
      <c r="F15" s="1108"/>
      <c r="V15" s="548"/>
      <c r="W15" s="548"/>
      <c r="X15" s="556"/>
      <c r="Y15" s="557"/>
      <c r="Z15" s="551"/>
      <c r="AA15" s="552">
        <v>15</v>
      </c>
      <c r="AB15" s="553" t="s">
        <v>359</v>
      </c>
      <c r="AC15" s="554">
        <v>15</v>
      </c>
      <c r="AD15" s="554" t="s">
        <v>326</v>
      </c>
      <c r="AE15" s="555"/>
      <c r="AF15" s="555"/>
      <c r="AG15" s="555"/>
      <c r="AH15" s="555"/>
      <c r="AI15" s="553"/>
      <c r="AJ15" s="553"/>
      <c r="AK15" s="553"/>
      <c r="AL15" s="553"/>
      <c r="AM15" s="553"/>
      <c r="AN15" s="553"/>
      <c r="AO15" s="553"/>
      <c r="AP15" s="553"/>
      <c r="AQ15" s="553"/>
      <c r="AR15" s="553"/>
      <c r="AS15" s="553"/>
      <c r="AT15" s="553"/>
      <c r="AU15" s="553"/>
      <c r="AV15" s="553"/>
    </row>
    <row r="16" spans="1:48" ht="21" customHeight="1" thickBot="1">
      <c r="A16" s="5" t="s">
        <v>78</v>
      </c>
      <c r="C16" s="7"/>
      <c r="D16" s="7"/>
      <c r="E16" s="7"/>
      <c r="F16" s="7"/>
      <c r="V16" s="548"/>
      <c r="W16" s="548"/>
      <c r="X16" s="556"/>
      <c r="Y16" s="557"/>
      <c r="Z16" s="551"/>
      <c r="AA16" s="552">
        <v>16</v>
      </c>
      <c r="AB16" s="553" t="s">
        <v>360</v>
      </c>
      <c r="AC16" s="554">
        <v>16</v>
      </c>
      <c r="AD16" s="554" t="s">
        <v>326</v>
      </c>
      <c r="AE16" s="555"/>
      <c r="AF16" s="555"/>
      <c r="AG16" s="555"/>
      <c r="AH16" s="555"/>
      <c r="AI16" s="553"/>
      <c r="AJ16" s="553"/>
      <c r="AK16" s="553"/>
      <c r="AL16" s="553"/>
      <c r="AM16" s="553"/>
      <c r="AN16" s="553"/>
      <c r="AO16" s="553"/>
      <c r="AP16" s="553"/>
      <c r="AQ16" s="553"/>
      <c r="AR16" s="553"/>
      <c r="AS16" s="553"/>
      <c r="AT16" s="553"/>
      <c r="AU16" s="553"/>
      <c r="AV16" s="553"/>
    </row>
    <row r="17" spans="1:48" s="1" customFormat="1" ht="166.5" customHeight="1">
      <c r="A17" s="565">
        <v>1</v>
      </c>
      <c r="B17" s="1095" t="str">
        <f>"Having examined the Bidding Documents, including Amendments "&amp;J17</f>
        <v>Having examined the Bidding Documents, including Amendments the receipt of which is hereby acknowledged, we the undersigned, offer to design, manufacture, test, deliver, install and commission (including carrying out Trial Operation, Performance &amp; Guarantee Test as per provision of Technical Specification) the Facilities under the above-named package in full conformity with the said Bidding Documents. In accordance with ITB Clause 9.1 of the Bidding Documents, as per which the bid shall be submitted by the bidder under “Single Stage - Two Envelope” procedure of bidding. Accordingly, we hereby submit our Bid, in two envelopes i.e. First Envelope – Techno – Commercial Part &amp; Second Envelope - Price Part (to be opened subsequently).</v>
      </c>
      <c r="C17" s="1095"/>
      <c r="D17" s="1095"/>
      <c r="E17" s="1095"/>
      <c r="F17" s="1095"/>
      <c r="J17" s="662" t="s">
        <v>969</v>
      </c>
      <c r="V17" s="566"/>
      <c r="W17" s="566"/>
      <c r="X17" s="567" t="s">
        <v>37</v>
      </c>
      <c r="Y17" s="549"/>
      <c r="Z17" s="568"/>
      <c r="AA17" s="552">
        <v>17</v>
      </c>
      <c r="AB17" s="548" t="s">
        <v>361</v>
      </c>
      <c r="AC17" s="554">
        <v>17</v>
      </c>
      <c r="AD17" s="554" t="s">
        <v>326</v>
      </c>
      <c r="AE17" s="555"/>
      <c r="AF17" s="555"/>
      <c r="AG17" s="555"/>
      <c r="AH17" s="555"/>
      <c r="AI17" s="548"/>
      <c r="AJ17" s="548"/>
      <c r="AK17" s="548"/>
      <c r="AL17" s="548"/>
      <c r="AM17" s="548"/>
      <c r="AN17" s="548"/>
      <c r="AO17" s="548"/>
      <c r="AP17" s="548"/>
      <c r="AQ17" s="548"/>
      <c r="AR17" s="548"/>
      <c r="AS17" s="548"/>
      <c r="AT17" s="548"/>
      <c r="AU17" s="548"/>
      <c r="AV17" s="548"/>
    </row>
    <row r="18" spans="1:48" ht="21" customHeight="1">
      <c r="A18" s="565">
        <v>1.1000000000000001</v>
      </c>
      <c r="B18" s="569" t="s">
        <v>752</v>
      </c>
      <c r="C18" s="7"/>
      <c r="D18" s="7"/>
      <c r="E18" s="7"/>
      <c r="F18" s="7"/>
      <c r="V18" s="548"/>
      <c r="W18" s="548"/>
      <c r="X18" s="556"/>
      <c r="Y18" s="557" t="s">
        <v>367</v>
      </c>
      <c r="Z18" s="551"/>
      <c r="AA18" s="552">
        <v>18</v>
      </c>
      <c r="AB18" s="553" t="s">
        <v>362</v>
      </c>
      <c r="AC18" s="554">
        <v>18</v>
      </c>
      <c r="AD18" s="554" t="s">
        <v>326</v>
      </c>
      <c r="AE18" s="555"/>
      <c r="AF18" s="555"/>
      <c r="AG18" s="555"/>
      <c r="AH18" s="555"/>
      <c r="AI18" s="553"/>
      <c r="AJ18" s="553"/>
      <c r="AK18" s="553"/>
      <c r="AL18" s="553"/>
      <c r="AM18" s="553"/>
      <c r="AN18" s="553"/>
      <c r="AO18" s="553"/>
      <c r="AP18" s="553"/>
      <c r="AQ18" s="553"/>
      <c r="AR18" s="553"/>
      <c r="AS18" s="553"/>
      <c r="AT18" s="553"/>
      <c r="AU18" s="553"/>
      <c r="AV18" s="553"/>
    </row>
    <row r="19" spans="1:48" ht="21" customHeight="1">
      <c r="A19" s="565">
        <v>2</v>
      </c>
      <c r="B19" s="569" t="s">
        <v>79</v>
      </c>
      <c r="C19" s="7"/>
      <c r="D19" s="7"/>
      <c r="E19" s="7"/>
      <c r="F19" s="7"/>
      <c r="V19" s="548"/>
      <c r="W19" s="548"/>
      <c r="X19" s="556"/>
      <c r="Y19" s="557" t="s">
        <v>367</v>
      </c>
      <c r="Z19" s="551"/>
      <c r="AA19" s="552">
        <v>18</v>
      </c>
      <c r="AB19" s="553" t="s">
        <v>362</v>
      </c>
      <c r="AC19" s="554">
        <v>18</v>
      </c>
      <c r="AD19" s="554" t="s">
        <v>326</v>
      </c>
      <c r="AE19" s="555"/>
      <c r="AF19" s="555"/>
      <c r="AG19" s="555"/>
      <c r="AH19" s="555"/>
      <c r="AI19" s="553"/>
      <c r="AJ19" s="553"/>
      <c r="AK19" s="553"/>
      <c r="AL19" s="553"/>
      <c r="AM19" s="553"/>
      <c r="AN19" s="553"/>
      <c r="AO19" s="553"/>
      <c r="AP19" s="553"/>
      <c r="AQ19" s="553"/>
      <c r="AR19" s="553"/>
      <c r="AS19" s="553"/>
      <c r="AT19" s="553"/>
      <c r="AU19" s="553"/>
      <c r="AV19" s="553"/>
    </row>
    <row r="20" spans="1:48" s="1" customFormat="1" ht="37.5" customHeight="1">
      <c r="A20" s="5"/>
      <c r="B20" s="972" t="s">
        <v>80</v>
      </c>
      <c r="C20" s="972"/>
      <c r="D20" s="972"/>
      <c r="E20" s="972"/>
      <c r="F20" s="972"/>
      <c r="V20" s="548"/>
      <c r="W20" s="548"/>
      <c r="X20" s="556"/>
      <c r="Y20" s="557" t="s">
        <v>368</v>
      </c>
      <c r="Z20" s="552"/>
      <c r="AA20" s="552">
        <v>19</v>
      </c>
      <c r="AB20" s="548" t="s">
        <v>363</v>
      </c>
      <c r="AC20" s="554">
        <v>19</v>
      </c>
      <c r="AD20" s="554" t="s">
        <v>326</v>
      </c>
      <c r="AE20" s="570"/>
      <c r="AF20" s="570"/>
      <c r="AG20" s="570"/>
      <c r="AH20" s="570"/>
      <c r="AI20" s="548"/>
      <c r="AJ20" s="548"/>
      <c r="AK20" s="548"/>
      <c r="AL20" s="548"/>
      <c r="AM20" s="548"/>
      <c r="AN20" s="548"/>
      <c r="AO20" s="548"/>
      <c r="AP20" s="548"/>
      <c r="AQ20" s="548"/>
      <c r="AR20" s="548"/>
      <c r="AS20" s="548"/>
      <c r="AT20" s="548"/>
      <c r="AU20" s="548"/>
      <c r="AV20" s="548"/>
    </row>
    <row r="21" spans="1:48" s="1" customFormat="1" ht="33.75" customHeight="1">
      <c r="A21" s="5"/>
      <c r="B21" s="571" t="str">
        <f>"(a) Attachment 1(" &amp; Basic!$B$2 &amp; ") :"</f>
        <v>(a) Attachment 1() :</v>
      </c>
      <c r="C21" s="7"/>
      <c r="D21" s="1109" t="s">
        <v>372</v>
      </c>
      <c r="E21" s="1109"/>
      <c r="F21" s="1109"/>
      <c r="G21" s="572"/>
      <c r="H21" s="572"/>
      <c r="I21" s="572"/>
      <c r="J21" s="572"/>
      <c r="K21" s="572"/>
      <c r="L21" s="572"/>
      <c r="M21" s="572"/>
      <c r="N21" s="572"/>
      <c r="O21" s="572"/>
      <c r="P21" s="572"/>
      <c r="Q21" s="572"/>
      <c r="R21" s="548"/>
      <c r="S21" s="548"/>
      <c r="T21" s="556"/>
      <c r="U21" s="557" t="s">
        <v>369</v>
      </c>
      <c r="V21" s="552"/>
      <c r="W21" s="552">
        <v>20</v>
      </c>
      <c r="X21" s="548" t="s">
        <v>364</v>
      </c>
      <c r="Y21" s="554">
        <v>20</v>
      </c>
      <c r="Z21" s="554" t="s">
        <v>326</v>
      </c>
      <c r="AA21" s="555"/>
      <c r="AB21" s="555"/>
      <c r="AC21" s="555"/>
      <c r="AD21" s="555"/>
      <c r="AE21" s="548"/>
      <c r="AF21" s="548"/>
      <c r="AG21" s="548"/>
      <c r="AH21" s="548"/>
      <c r="AI21" s="548"/>
      <c r="AJ21" s="548"/>
      <c r="AK21" s="548"/>
      <c r="AL21" s="548"/>
      <c r="AM21" s="548"/>
      <c r="AN21" s="548"/>
      <c r="AO21" s="548"/>
      <c r="AP21" s="548"/>
      <c r="AQ21" s="548"/>
      <c r="AR21" s="548"/>
    </row>
    <row r="22" spans="1:48" s="1" customFormat="1" ht="77.25" customHeight="1">
      <c r="A22" s="5"/>
      <c r="B22" s="571" t="str">
        <f>"(b) Attachment 2(" &amp; Basic!$B$2 &amp; ") :"</f>
        <v>(b) Attachment 2() :</v>
      </c>
      <c r="C22" s="7"/>
      <c r="D22" s="1105" t="s">
        <v>81</v>
      </c>
      <c r="E22" s="1105"/>
      <c r="F22" s="1105"/>
      <c r="V22" s="548"/>
      <c r="W22" s="548"/>
      <c r="X22" s="556"/>
      <c r="Y22" s="557" t="s">
        <v>370</v>
      </c>
      <c r="Z22" s="552" t="e">
        <f>IF(#REF! &gt; 9, "("&amp;#REF!&amp;")", "(0"&amp;#REF!&amp;")")</f>
        <v>#REF!</v>
      </c>
      <c r="AA22" s="552"/>
      <c r="AB22" s="548"/>
      <c r="AC22" s="554">
        <v>21</v>
      </c>
      <c r="AD22" s="554" t="s">
        <v>129</v>
      </c>
      <c r="AE22" s="555"/>
      <c r="AF22" s="555"/>
      <c r="AG22" s="555"/>
      <c r="AH22" s="555"/>
      <c r="AI22" s="548"/>
      <c r="AJ22" s="548"/>
      <c r="AK22" s="548"/>
      <c r="AL22" s="548"/>
      <c r="AM22" s="548"/>
      <c r="AN22" s="548"/>
      <c r="AO22" s="548"/>
      <c r="AP22" s="548"/>
      <c r="AQ22" s="548"/>
      <c r="AR22" s="548"/>
      <c r="AS22" s="548"/>
      <c r="AT22" s="548"/>
      <c r="AU22" s="548"/>
      <c r="AV22" s="548"/>
    </row>
    <row r="23" spans="1:48" s="1" customFormat="1" ht="86.25" customHeight="1">
      <c r="A23" s="5"/>
      <c r="B23" s="571" t="str">
        <f>"(c) Attachment 3(" &amp; Basic!$B$2 &amp; ") :"</f>
        <v>(c) Attachment 3() :</v>
      </c>
      <c r="C23" s="7"/>
      <c r="D23" s="1109" t="s">
        <v>993</v>
      </c>
      <c r="E23" s="1105"/>
      <c r="F23" s="1105"/>
      <c r="V23" s="548"/>
      <c r="W23" s="573"/>
      <c r="X23" s="556"/>
      <c r="Y23" s="557" t="s">
        <v>718</v>
      </c>
      <c r="Z23" s="552"/>
      <c r="AA23" s="552"/>
      <c r="AB23" s="548"/>
      <c r="AC23" s="554">
        <v>22</v>
      </c>
      <c r="AD23" s="554" t="s">
        <v>326</v>
      </c>
      <c r="AE23" s="555"/>
      <c r="AF23" s="555"/>
      <c r="AG23" s="555"/>
      <c r="AH23" s="555"/>
      <c r="AI23" s="548"/>
      <c r="AJ23" s="548"/>
      <c r="AK23" s="548"/>
      <c r="AL23" s="548"/>
      <c r="AM23" s="548"/>
      <c r="AN23" s="548"/>
      <c r="AO23" s="548"/>
      <c r="AP23" s="548"/>
      <c r="AQ23" s="548"/>
      <c r="AR23" s="548"/>
      <c r="AS23" s="548"/>
      <c r="AT23" s="548"/>
      <c r="AU23" s="548"/>
      <c r="AV23" s="548"/>
    </row>
    <row r="24" spans="1:48" s="1" customFormat="1" ht="12.75" hidden="1" customHeight="1">
      <c r="A24" s="5"/>
      <c r="B24" s="5"/>
      <c r="C24" s="5"/>
      <c r="D24" s="1105"/>
      <c r="E24" s="1105"/>
      <c r="F24" s="1105"/>
      <c r="G24" s="563"/>
      <c r="H24" s="563"/>
      <c r="I24" s="563"/>
      <c r="J24" s="563"/>
      <c r="K24" s="563"/>
      <c r="L24" s="563"/>
      <c r="M24" s="563"/>
      <c r="N24" s="563"/>
      <c r="O24" s="563"/>
      <c r="P24" s="563"/>
      <c r="Q24" s="563"/>
      <c r="R24" s="563"/>
      <c r="S24" s="563"/>
      <c r="T24" s="563"/>
      <c r="U24" s="563"/>
      <c r="V24" s="548"/>
      <c r="W24" s="548"/>
      <c r="X24" s="556"/>
      <c r="Y24" s="557" t="s">
        <v>371</v>
      </c>
      <c r="Z24" s="552"/>
      <c r="AA24" s="552"/>
      <c r="AB24" s="548"/>
      <c r="AC24" s="554">
        <v>23</v>
      </c>
      <c r="AD24" s="554" t="s">
        <v>326</v>
      </c>
      <c r="AE24" s="555"/>
      <c r="AF24" s="555"/>
      <c r="AG24" s="555"/>
      <c r="AH24" s="555"/>
      <c r="AI24" s="548"/>
      <c r="AJ24" s="548"/>
      <c r="AK24" s="548"/>
      <c r="AL24" s="548"/>
      <c r="AM24" s="548"/>
      <c r="AN24" s="548"/>
      <c r="AO24" s="548"/>
      <c r="AP24" s="548"/>
      <c r="AQ24" s="548"/>
      <c r="AR24" s="548"/>
      <c r="AS24" s="548"/>
      <c r="AT24" s="548"/>
      <c r="AU24" s="548"/>
      <c r="AV24" s="548"/>
    </row>
    <row r="25" spans="1:48" s="1" customFormat="1" ht="5.25" customHeight="1">
      <c r="A25" s="5"/>
      <c r="B25" s="5"/>
      <c r="C25" s="5"/>
      <c r="D25" s="1105"/>
      <c r="E25" s="1105"/>
      <c r="F25" s="1105"/>
      <c r="G25" s="574"/>
      <c r="H25" s="574"/>
      <c r="I25" s="574"/>
      <c r="J25" s="574"/>
      <c r="K25" s="574"/>
      <c r="L25" s="574"/>
      <c r="M25" s="574"/>
      <c r="N25" s="574"/>
      <c r="O25" s="574"/>
      <c r="P25" s="574"/>
      <c r="Q25" s="574"/>
      <c r="R25" s="574"/>
      <c r="S25" s="574"/>
      <c r="T25" s="574"/>
      <c r="U25" s="574"/>
      <c r="V25" s="575"/>
      <c r="W25" s="575"/>
      <c r="X25" s="556"/>
      <c r="Y25" s="557" t="s">
        <v>372</v>
      </c>
      <c r="Z25" s="552"/>
      <c r="AA25" s="552"/>
      <c r="AB25" s="548"/>
      <c r="AC25" s="554">
        <v>24</v>
      </c>
      <c r="AD25" s="554" t="s">
        <v>326</v>
      </c>
      <c r="AE25" s="555"/>
      <c r="AF25" s="555"/>
      <c r="AG25" s="555"/>
      <c r="AH25" s="555"/>
      <c r="AI25" s="548"/>
      <c r="AJ25" s="548"/>
      <c r="AK25" s="548"/>
      <c r="AL25" s="548"/>
      <c r="AM25" s="548"/>
      <c r="AN25" s="548"/>
      <c r="AO25" s="548"/>
      <c r="AP25" s="548"/>
      <c r="AQ25" s="548"/>
      <c r="AR25" s="548"/>
      <c r="AS25" s="548"/>
      <c r="AT25" s="548"/>
      <c r="AU25" s="548"/>
      <c r="AV25" s="548"/>
    </row>
    <row r="26" spans="1:48" ht="75" customHeight="1">
      <c r="B26" s="571" t="str">
        <f>"(d) Attachment 4(" &amp; Basic!$B$2 &amp; ") :"</f>
        <v>(d) Attachment 4() :</v>
      </c>
      <c r="C26" s="576"/>
      <c r="D26" s="1105" t="s">
        <v>43</v>
      </c>
      <c r="E26" s="1105"/>
      <c r="F26" s="1105"/>
      <c r="V26" s="548"/>
      <c r="W26" s="548"/>
      <c r="X26" s="556"/>
      <c r="Y26" s="557"/>
      <c r="Z26" s="551"/>
      <c r="AA26" s="551"/>
      <c r="AB26" s="553"/>
      <c r="AC26" s="554">
        <v>25</v>
      </c>
      <c r="AD26" s="554" t="s">
        <v>326</v>
      </c>
      <c r="AE26" s="555"/>
      <c r="AF26" s="555"/>
      <c r="AG26" s="555"/>
      <c r="AH26" s="555"/>
      <c r="AI26" s="553"/>
      <c r="AJ26" s="553"/>
      <c r="AK26" s="553"/>
      <c r="AL26" s="553"/>
      <c r="AM26" s="553"/>
      <c r="AN26" s="553"/>
      <c r="AO26" s="553"/>
      <c r="AP26" s="553"/>
      <c r="AQ26" s="553"/>
      <c r="AR26" s="553"/>
      <c r="AS26" s="553"/>
      <c r="AT26" s="553"/>
      <c r="AU26" s="553"/>
      <c r="AV26" s="553"/>
    </row>
    <row r="27" spans="1:48" ht="69" customHeight="1">
      <c r="B27" s="571" t="str">
        <f>"(e) Attachment 5(" &amp; Basic!$B$2 &amp; ") :"</f>
        <v>(e) Attachment 5() :</v>
      </c>
      <c r="C27" s="576"/>
      <c r="D27" s="1105" t="s">
        <v>82</v>
      </c>
      <c r="E27" s="1105"/>
      <c r="F27" s="1105"/>
      <c r="V27" s="548"/>
      <c r="W27" s="548"/>
      <c r="X27" s="556"/>
      <c r="Y27" s="557"/>
      <c r="Z27" s="551"/>
      <c r="AA27" s="551"/>
      <c r="AB27" s="553"/>
      <c r="AC27" s="554">
        <v>26</v>
      </c>
      <c r="AD27" s="554" t="s">
        <v>326</v>
      </c>
      <c r="AE27" s="555"/>
      <c r="AF27" s="555"/>
      <c r="AG27" s="555"/>
      <c r="AH27" s="555"/>
      <c r="AI27" s="553"/>
      <c r="AJ27" s="553"/>
      <c r="AK27" s="553"/>
      <c r="AL27" s="553"/>
      <c r="AM27" s="553"/>
      <c r="AN27" s="553"/>
      <c r="AO27" s="553"/>
      <c r="AP27" s="553"/>
      <c r="AQ27" s="553"/>
      <c r="AR27" s="553"/>
      <c r="AS27" s="553"/>
      <c r="AT27" s="553"/>
      <c r="AU27" s="553"/>
      <c r="AV27" s="553"/>
    </row>
    <row r="28" spans="1:48" ht="78.75" customHeight="1">
      <c r="B28" s="571" t="str">
        <f>"(f) Attachment 5A(" &amp; Basic!$B$2 &amp; ") :"</f>
        <v>(f) Attachment 5A() :</v>
      </c>
      <c r="C28" s="576"/>
      <c r="D28" s="1108" t="s">
        <v>719</v>
      </c>
      <c r="E28" s="1108"/>
      <c r="F28" s="1108"/>
      <c r="V28" s="548"/>
      <c r="W28" s="548"/>
      <c r="X28" s="556"/>
      <c r="Y28" s="557"/>
      <c r="Z28" s="551"/>
      <c r="AA28" s="551"/>
      <c r="AB28" s="553"/>
      <c r="AC28" s="554"/>
      <c r="AD28" s="554"/>
      <c r="AE28" s="555"/>
      <c r="AF28" s="555"/>
      <c r="AG28" s="555"/>
      <c r="AH28" s="555"/>
      <c r="AI28" s="553"/>
      <c r="AJ28" s="553"/>
      <c r="AK28" s="553"/>
      <c r="AL28" s="553"/>
      <c r="AM28" s="553"/>
      <c r="AN28" s="553"/>
      <c r="AO28" s="553"/>
      <c r="AP28" s="553"/>
      <c r="AQ28" s="553"/>
      <c r="AR28" s="553"/>
      <c r="AS28" s="553"/>
      <c r="AT28" s="553"/>
      <c r="AU28" s="553"/>
      <c r="AV28" s="553"/>
    </row>
    <row r="29" spans="1:48" s="1" customFormat="1" ht="105.75" customHeight="1">
      <c r="A29" s="5"/>
      <c r="B29" s="571" t="str">
        <f>"(g) Attachment 6(" &amp; Basic!$B$2 &amp; ") :"</f>
        <v>(g) Attachment 6() :</v>
      </c>
      <c r="C29" s="576"/>
      <c r="D29" s="1105" t="s">
        <v>83</v>
      </c>
      <c r="E29" s="1105"/>
      <c r="F29" s="1105"/>
      <c r="V29" s="548"/>
      <c r="W29" s="548"/>
      <c r="X29" s="556"/>
      <c r="Y29" s="557"/>
      <c r="Z29" s="552"/>
      <c r="AA29" s="552"/>
      <c r="AB29" s="548"/>
      <c r="AC29" s="554">
        <v>27</v>
      </c>
      <c r="AD29" s="554" t="s">
        <v>326</v>
      </c>
      <c r="AE29" s="555"/>
      <c r="AF29" s="555"/>
      <c r="AG29" s="555"/>
      <c r="AH29" s="555"/>
      <c r="AI29" s="548"/>
      <c r="AJ29" s="548"/>
      <c r="AK29" s="548"/>
      <c r="AL29" s="548"/>
      <c r="AM29" s="548"/>
      <c r="AN29" s="548"/>
      <c r="AO29" s="548"/>
      <c r="AP29" s="548"/>
      <c r="AQ29" s="548"/>
      <c r="AR29" s="548"/>
      <c r="AS29" s="548"/>
      <c r="AT29" s="548"/>
      <c r="AU29" s="548"/>
      <c r="AV29" s="548"/>
    </row>
    <row r="30" spans="1:48" s="1" customFormat="1" ht="57" customHeight="1">
      <c r="A30" s="5"/>
      <c r="B30" s="571" t="str">
        <f>"(h) Attachment 7(" &amp; Basic!$B$2 &amp; ") :"</f>
        <v>(h) Attachment 7() :</v>
      </c>
      <c r="C30" s="576"/>
      <c r="D30" s="1105" t="s">
        <v>986</v>
      </c>
      <c r="E30" s="1105"/>
      <c r="F30" s="1105"/>
      <c r="V30" s="548"/>
      <c r="W30" s="548"/>
      <c r="X30" s="556"/>
      <c r="Y30" s="557"/>
      <c r="Z30" s="552"/>
      <c r="AA30" s="552"/>
      <c r="AB30" s="548"/>
      <c r="AC30" s="554">
        <v>28</v>
      </c>
      <c r="AD30" s="554" t="s">
        <v>326</v>
      </c>
      <c r="AE30" s="555"/>
      <c r="AF30" s="555"/>
      <c r="AG30" s="555"/>
      <c r="AH30" s="555"/>
      <c r="AI30" s="548"/>
      <c r="AJ30" s="548"/>
      <c r="AK30" s="548"/>
      <c r="AL30" s="548"/>
      <c r="AM30" s="548"/>
      <c r="AN30" s="548"/>
      <c r="AO30" s="548"/>
      <c r="AP30" s="548"/>
      <c r="AQ30" s="548"/>
      <c r="AR30" s="548"/>
      <c r="AS30" s="548"/>
      <c r="AT30" s="548"/>
      <c r="AU30" s="548"/>
      <c r="AV30" s="548"/>
    </row>
    <row r="31" spans="1:48" s="1" customFormat="1" ht="33" customHeight="1">
      <c r="A31" s="5"/>
      <c r="B31" s="571" t="str">
        <f>"(i) Attachment 8(" &amp; Basic!$B$2 &amp; ") :"</f>
        <v>(i) Attachment 8() :</v>
      </c>
      <c r="C31" s="576"/>
      <c r="D31" s="1105" t="s">
        <v>341</v>
      </c>
      <c r="E31" s="1105"/>
      <c r="F31" s="1105"/>
      <c r="V31" s="548"/>
      <c r="W31" s="548"/>
      <c r="X31" s="556"/>
      <c r="Y31" s="557"/>
      <c r="Z31" s="552"/>
      <c r="AA31" s="552"/>
      <c r="AB31" s="548"/>
      <c r="AC31" s="554">
        <v>29</v>
      </c>
      <c r="AD31" s="554" t="s">
        <v>326</v>
      </c>
      <c r="AE31" s="555"/>
      <c r="AF31" s="555"/>
      <c r="AG31" s="555"/>
      <c r="AH31" s="555"/>
      <c r="AI31" s="548"/>
      <c r="AJ31" s="548"/>
      <c r="AK31" s="548"/>
      <c r="AL31" s="548"/>
      <c r="AM31" s="548"/>
      <c r="AN31" s="548"/>
      <c r="AO31" s="548"/>
      <c r="AP31" s="548"/>
      <c r="AQ31" s="548"/>
      <c r="AR31" s="548"/>
      <c r="AS31" s="548"/>
      <c r="AT31" s="548"/>
      <c r="AU31" s="548"/>
      <c r="AV31" s="548"/>
    </row>
    <row r="32" spans="1:48" s="1" customFormat="1" ht="33" customHeight="1">
      <c r="A32" s="5"/>
      <c r="B32" s="571" t="str">
        <f>"(j) Attachment 9(" &amp; Basic!$B$2 &amp; ")  :"</f>
        <v>(j) Attachment 9()  :</v>
      </c>
      <c r="C32" s="576"/>
      <c r="D32" s="1105" t="s">
        <v>84</v>
      </c>
      <c r="E32" s="1105"/>
      <c r="F32" s="1105"/>
      <c r="V32" s="548"/>
      <c r="W32" s="548"/>
      <c r="X32" s="556"/>
      <c r="Y32" s="557"/>
      <c r="Z32" s="552"/>
      <c r="AA32" s="552"/>
      <c r="AB32" s="548"/>
      <c r="AC32" s="554">
        <v>30</v>
      </c>
      <c r="AD32" s="554" t="s">
        <v>326</v>
      </c>
      <c r="AE32" s="555"/>
      <c r="AF32" s="555"/>
      <c r="AG32" s="555"/>
      <c r="AH32" s="555"/>
      <c r="AI32" s="548"/>
      <c r="AJ32" s="548"/>
      <c r="AK32" s="548"/>
      <c r="AL32" s="548"/>
      <c r="AM32" s="548"/>
      <c r="AN32" s="548"/>
      <c r="AO32" s="548"/>
      <c r="AP32" s="548"/>
      <c r="AQ32" s="548"/>
      <c r="AR32" s="548"/>
      <c r="AS32" s="548"/>
      <c r="AT32" s="548"/>
      <c r="AU32" s="548"/>
      <c r="AV32" s="548"/>
    </row>
    <row r="33" spans="1:48" s="1" customFormat="1" ht="33" customHeight="1">
      <c r="A33" s="5"/>
      <c r="B33" s="571" t="str">
        <f>"(k) Attachment 10(" &amp; Basic!$B$2 &amp; "):"</f>
        <v>(k) Attachment 10():</v>
      </c>
      <c r="C33" s="576"/>
      <c r="D33" s="1105" t="s">
        <v>85</v>
      </c>
      <c r="E33" s="1105"/>
      <c r="F33" s="1105"/>
      <c r="V33" s="548"/>
      <c r="W33" s="548"/>
      <c r="X33" s="556"/>
      <c r="Y33" s="557"/>
      <c r="Z33" s="552"/>
      <c r="AA33" s="552"/>
      <c r="AB33" s="548"/>
      <c r="AC33" s="554">
        <v>31</v>
      </c>
      <c r="AD33" s="554" t="s">
        <v>129</v>
      </c>
      <c r="AE33" s="555"/>
      <c r="AF33" s="555"/>
      <c r="AG33" s="555"/>
      <c r="AH33" s="555"/>
      <c r="AI33" s="548"/>
      <c r="AJ33" s="548"/>
      <c r="AK33" s="548"/>
      <c r="AL33" s="548"/>
      <c r="AM33" s="548"/>
      <c r="AN33" s="548"/>
      <c r="AO33" s="548"/>
      <c r="AP33" s="548"/>
      <c r="AQ33" s="548"/>
      <c r="AR33" s="548"/>
      <c r="AS33" s="548"/>
      <c r="AT33" s="548"/>
      <c r="AU33" s="548"/>
      <c r="AV33" s="548"/>
    </row>
    <row r="34" spans="1:48" s="1" customFormat="1" ht="33" customHeight="1">
      <c r="A34" s="5"/>
      <c r="B34" s="571" t="str">
        <f>"(l) Attachment 11(" &amp; Basic!$B$2 &amp; "):"</f>
        <v>(l) Attachment 11():</v>
      </c>
      <c r="C34" s="576"/>
      <c r="D34" s="1105" t="s">
        <v>17</v>
      </c>
      <c r="E34" s="1105"/>
      <c r="F34" s="1105"/>
      <c r="V34" s="548"/>
      <c r="W34" s="548"/>
      <c r="X34" s="556"/>
      <c r="Y34" s="557"/>
      <c r="Z34" s="552"/>
      <c r="AA34" s="552"/>
      <c r="AB34" s="548"/>
      <c r="AC34" s="548"/>
      <c r="AD34" s="548"/>
      <c r="AE34" s="548"/>
      <c r="AF34" s="548"/>
      <c r="AG34" s="548"/>
      <c r="AH34" s="548"/>
      <c r="AI34" s="548"/>
      <c r="AJ34" s="548"/>
      <c r="AK34" s="548"/>
      <c r="AL34" s="548"/>
      <c r="AM34" s="548"/>
      <c r="AN34" s="548"/>
      <c r="AO34" s="548"/>
      <c r="AP34" s="548"/>
      <c r="AQ34" s="548"/>
      <c r="AR34" s="548"/>
      <c r="AS34" s="548"/>
      <c r="AT34" s="548"/>
      <c r="AU34" s="548"/>
      <c r="AV34" s="548"/>
    </row>
    <row r="35" spans="1:48" s="1" customFormat="1" ht="40.5" customHeight="1">
      <c r="A35" s="5"/>
      <c r="B35" s="571" t="str">
        <f>"(m) Attachment 12(" &amp; Basic!$B$2 &amp; "):"</f>
        <v>(m) Attachment 12():</v>
      </c>
      <c r="C35" s="576"/>
      <c r="D35" s="1105" t="s">
        <v>36</v>
      </c>
      <c r="E35" s="1105"/>
      <c r="F35" s="1105"/>
      <c r="V35" s="548"/>
      <c r="W35" s="548"/>
      <c r="X35" s="556"/>
      <c r="Y35" s="557"/>
      <c r="Z35" s="552"/>
      <c r="AA35" s="552"/>
      <c r="AB35" s="548"/>
      <c r="AC35" s="548"/>
      <c r="AD35" s="548"/>
      <c r="AE35" s="548"/>
      <c r="AF35" s="548"/>
      <c r="AG35" s="548"/>
      <c r="AH35" s="548"/>
      <c r="AI35" s="548"/>
      <c r="AJ35" s="548"/>
      <c r="AK35" s="548"/>
      <c r="AL35" s="548"/>
      <c r="AM35" s="548"/>
      <c r="AN35" s="548"/>
      <c r="AO35" s="548"/>
      <c r="AP35" s="548"/>
      <c r="AQ35" s="548"/>
      <c r="AR35" s="548"/>
      <c r="AS35" s="548"/>
      <c r="AT35" s="548"/>
      <c r="AU35" s="548"/>
      <c r="AV35" s="548"/>
    </row>
    <row r="36" spans="1:48" s="1" customFormat="1" ht="33" customHeight="1">
      <c r="A36" s="5"/>
      <c r="B36" s="571" t="str">
        <f>"(n) Attachment 13(" &amp; Basic!$B$2 &amp; "):"</f>
        <v>(n) Attachment 13():</v>
      </c>
      <c r="C36" s="576"/>
      <c r="D36" s="1105" t="s">
        <v>288</v>
      </c>
      <c r="E36" s="1105"/>
      <c r="F36" s="1105"/>
      <c r="V36" s="548"/>
      <c r="W36" s="548"/>
      <c r="X36" s="556"/>
      <c r="Y36" s="557"/>
      <c r="Z36" s="552"/>
      <c r="AA36" s="552"/>
      <c r="AB36" s="548"/>
      <c r="AC36" s="548"/>
      <c r="AD36" s="548"/>
      <c r="AE36" s="548"/>
      <c r="AF36" s="548"/>
      <c r="AG36" s="548"/>
      <c r="AH36" s="548"/>
      <c r="AI36" s="548"/>
      <c r="AJ36" s="548"/>
      <c r="AK36" s="548"/>
      <c r="AL36" s="548"/>
      <c r="AM36" s="548"/>
      <c r="AN36" s="548"/>
      <c r="AO36" s="548"/>
      <c r="AP36" s="548"/>
      <c r="AQ36" s="548"/>
      <c r="AR36" s="548"/>
      <c r="AS36" s="548"/>
      <c r="AT36" s="548"/>
      <c r="AU36" s="548"/>
      <c r="AV36" s="548"/>
    </row>
    <row r="37" spans="1:48" s="1" customFormat="1" ht="46.5" customHeight="1">
      <c r="A37" s="5"/>
      <c r="B37" s="571" t="str">
        <f>"(o) Attachment 14-IP(" &amp; Basic!$B$2 &amp; "):"</f>
        <v>(o) Attachment 14-IP():</v>
      </c>
      <c r="C37" s="576"/>
      <c r="D37" s="1105" t="s">
        <v>963</v>
      </c>
      <c r="E37" s="1105"/>
      <c r="F37" s="1105"/>
      <c r="V37" s="548"/>
      <c r="W37" s="548"/>
      <c r="X37" s="556"/>
      <c r="Y37" s="557"/>
      <c r="Z37" s="552"/>
      <c r="AA37" s="552"/>
      <c r="AB37" s="548"/>
      <c r="AC37" s="548"/>
      <c r="AD37" s="548"/>
      <c r="AE37" s="548"/>
      <c r="AF37" s="548"/>
      <c r="AG37" s="548"/>
      <c r="AH37" s="548"/>
      <c r="AI37" s="548"/>
      <c r="AJ37" s="548"/>
      <c r="AK37" s="548"/>
      <c r="AL37" s="548"/>
      <c r="AM37" s="548"/>
      <c r="AN37" s="548"/>
      <c r="AO37" s="548"/>
      <c r="AP37" s="548"/>
      <c r="AQ37" s="548"/>
      <c r="AR37" s="548"/>
      <c r="AS37" s="548"/>
      <c r="AT37" s="548"/>
      <c r="AU37" s="548"/>
      <c r="AV37" s="548"/>
    </row>
    <row r="38" spans="1:48" s="1" customFormat="1" ht="52.5" customHeight="1">
      <c r="A38" s="5"/>
      <c r="B38" s="571" t="str">
        <f>"(p) Attachment 15(" &amp; Basic!$B$2 &amp; "):"</f>
        <v>(p) Attachment 15():</v>
      </c>
      <c r="C38" s="576"/>
      <c r="D38" s="1105" t="s">
        <v>42</v>
      </c>
      <c r="E38" s="1105"/>
      <c r="F38" s="1105"/>
      <c r="V38" s="548"/>
      <c r="W38" s="548"/>
      <c r="X38" s="556"/>
      <c r="Y38" s="557"/>
      <c r="Z38" s="552"/>
      <c r="AA38" s="552"/>
      <c r="AB38" s="548"/>
      <c r="AC38" s="548"/>
      <c r="AD38" s="548"/>
      <c r="AE38" s="548"/>
      <c r="AF38" s="548"/>
      <c r="AG38" s="548"/>
      <c r="AH38" s="548"/>
      <c r="AI38" s="548"/>
      <c r="AJ38" s="548"/>
      <c r="AK38" s="548"/>
      <c r="AL38" s="548"/>
      <c r="AM38" s="548"/>
      <c r="AN38" s="548"/>
      <c r="AO38" s="548"/>
      <c r="AP38" s="548"/>
      <c r="AQ38" s="548"/>
      <c r="AR38" s="548"/>
      <c r="AS38" s="548"/>
      <c r="AT38" s="548"/>
      <c r="AU38" s="548"/>
      <c r="AV38" s="548"/>
    </row>
    <row r="39" spans="1:48" s="1" customFormat="1" ht="33" customHeight="1">
      <c r="A39" s="5"/>
      <c r="B39" s="571" t="str">
        <f>"(q) Attachment 16(" &amp; Basic!$B$2 &amp; "):"</f>
        <v>(q) Attachment 16():</v>
      </c>
      <c r="C39" s="576"/>
      <c r="D39" s="1105" t="s">
        <v>289</v>
      </c>
      <c r="E39" s="1105"/>
      <c r="F39" s="1105"/>
      <c r="V39" s="548"/>
      <c r="W39" s="548"/>
      <c r="X39" s="556"/>
      <c r="Y39" s="557"/>
      <c r="Z39" s="552"/>
      <c r="AA39" s="552"/>
      <c r="AB39" s="548"/>
      <c r="AC39" s="548"/>
      <c r="AD39" s="548"/>
      <c r="AE39" s="548"/>
      <c r="AF39" s="548"/>
      <c r="AG39" s="548"/>
      <c r="AH39" s="548"/>
      <c r="AI39" s="548"/>
      <c r="AJ39" s="548"/>
      <c r="AK39" s="548"/>
      <c r="AL39" s="548"/>
      <c r="AM39" s="548"/>
      <c r="AN39" s="548"/>
      <c r="AO39" s="548"/>
      <c r="AP39" s="548"/>
      <c r="AQ39" s="548"/>
      <c r="AR39" s="548"/>
      <c r="AS39" s="548"/>
      <c r="AT39" s="548"/>
      <c r="AU39" s="548"/>
      <c r="AV39" s="548"/>
    </row>
    <row r="40" spans="1:48" ht="33" customHeight="1">
      <c r="B40" s="571" t="str">
        <f>"(r) Attachment 17(" &amp; Basic!$B$2 &amp; "):"</f>
        <v>(r) Attachment 17():</v>
      </c>
      <c r="C40" s="576"/>
      <c r="D40" s="1105" t="s">
        <v>746</v>
      </c>
      <c r="E40" s="1105"/>
      <c r="F40" s="1105"/>
      <c r="V40" s="548"/>
      <c r="W40" s="548"/>
      <c r="X40" s="556"/>
      <c r="Y40" s="557"/>
      <c r="Z40" s="551"/>
      <c r="AA40" s="551"/>
      <c r="AB40" s="553"/>
      <c r="AC40" s="553"/>
      <c r="AD40" s="553"/>
      <c r="AE40" s="553"/>
      <c r="AF40" s="553"/>
      <c r="AG40" s="553"/>
      <c r="AH40" s="553"/>
      <c r="AI40" s="553"/>
      <c r="AJ40" s="553"/>
      <c r="AK40" s="553"/>
      <c r="AL40" s="553"/>
      <c r="AM40" s="553"/>
      <c r="AN40" s="553"/>
      <c r="AO40" s="553"/>
      <c r="AP40" s="553"/>
      <c r="AQ40" s="553"/>
      <c r="AR40" s="553"/>
      <c r="AS40" s="553"/>
      <c r="AT40" s="553"/>
      <c r="AU40" s="553"/>
      <c r="AV40" s="553"/>
    </row>
    <row r="41" spans="1:48" ht="33" customHeight="1">
      <c r="B41" s="571" t="str">
        <f>"(s) Attachment 18(" &amp; Basic!$B$2 &amp; "):"</f>
        <v>(s) Attachment 18():</v>
      </c>
      <c r="C41" s="576"/>
      <c r="D41" s="1105" t="s">
        <v>747</v>
      </c>
      <c r="E41" s="1105"/>
      <c r="F41" s="1105"/>
      <c r="V41" s="548"/>
      <c r="W41" s="548"/>
      <c r="X41" s="556"/>
      <c r="Y41" s="557"/>
      <c r="Z41" s="551"/>
      <c r="AA41" s="551"/>
      <c r="AB41" s="553"/>
      <c r="AC41" s="553"/>
      <c r="AD41" s="553"/>
      <c r="AE41" s="553"/>
      <c r="AF41" s="553"/>
      <c r="AG41" s="553"/>
      <c r="AH41" s="553"/>
      <c r="AI41" s="553"/>
      <c r="AJ41" s="553"/>
      <c r="AK41" s="553"/>
      <c r="AL41" s="553"/>
      <c r="AM41" s="553"/>
      <c r="AN41" s="553"/>
      <c r="AO41" s="553"/>
      <c r="AP41" s="553"/>
      <c r="AQ41" s="553"/>
      <c r="AR41" s="553"/>
      <c r="AS41" s="553"/>
      <c r="AT41" s="553"/>
      <c r="AU41" s="553"/>
      <c r="AV41" s="553"/>
    </row>
    <row r="42" spans="1:48" ht="33" customHeight="1">
      <c r="B42" s="571" t="str">
        <f>"(t) Attachment 19(" &amp; Basic!$B$2 &amp; "):"</f>
        <v>(t) Attachment 19():</v>
      </c>
      <c r="C42" s="576"/>
      <c r="D42" s="1105" t="s">
        <v>748</v>
      </c>
      <c r="E42" s="1105"/>
      <c r="F42" s="1105"/>
      <c r="V42" s="548"/>
      <c r="W42" s="548"/>
      <c r="X42" s="556"/>
      <c r="Y42" s="557"/>
      <c r="Z42" s="551"/>
      <c r="AA42" s="551"/>
      <c r="AB42" s="553"/>
      <c r="AC42" s="553"/>
      <c r="AD42" s="553"/>
      <c r="AE42" s="553"/>
      <c r="AF42" s="553"/>
      <c r="AG42" s="553"/>
      <c r="AH42" s="553"/>
      <c r="AI42" s="553"/>
      <c r="AJ42" s="553"/>
      <c r="AK42" s="553"/>
      <c r="AL42" s="553"/>
      <c r="AM42" s="553"/>
      <c r="AN42" s="553"/>
      <c r="AO42" s="553"/>
      <c r="AP42" s="553"/>
      <c r="AQ42" s="553"/>
      <c r="AR42" s="553"/>
      <c r="AS42" s="553"/>
      <c r="AT42" s="553"/>
      <c r="AU42" s="553"/>
      <c r="AV42" s="553"/>
    </row>
    <row r="43" spans="1:48" ht="33" customHeight="1">
      <c r="B43" s="571" t="str">
        <f>"(u) Attachment 20(" &amp; Basic!$B$2 &amp; "):"</f>
        <v>(u) Attachment 20():</v>
      </c>
      <c r="C43" s="576"/>
      <c r="D43" s="1105" t="s">
        <v>749</v>
      </c>
      <c r="E43" s="1105"/>
      <c r="F43" s="1105"/>
      <c r="V43" s="548"/>
      <c r="W43" s="548"/>
      <c r="X43" s="556"/>
      <c r="Y43" s="557"/>
      <c r="Z43" s="551"/>
      <c r="AA43" s="551"/>
      <c r="AB43" s="553"/>
      <c r="AC43" s="553"/>
      <c r="AD43" s="553"/>
      <c r="AE43" s="553"/>
      <c r="AF43" s="553"/>
      <c r="AG43" s="553"/>
      <c r="AH43" s="553"/>
      <c r="AI43" s="553"/>
      <c r="AJ43" s="553"/>
      <c r="AK43" s="553"/>
      <c r="AL43" s="553"/>
      <c r="AM43" s="553"/>
      <c r="AN43" s="553"/>
      <c r="AO43" s="553"/>
      <c r="AP43" s="553"/>
      <c r="AQ43" s="553"/>
      <c r="AR43" s="553"/>
      <c r="AS43" s="553"/>
      <c r="AT43" s="553"/>
      <c r="AU43" s="553"/>
      <c r="AV43" s="553"/>
    </row>
    <row r="44" spans="1:48" ht="52.15" customHeight="1">
      <c r="B44" s="571" t="s">
        <v>777</v>
      </c>
      <c r="C44" s="576"/>
      <c r="D44" s="1065" t="s">
        <v>942</v>
      </c>
      <c r="E44" s="1065"/>
      <c r="F44" s="1065"/>
      <c r="V44" s="548"/>
      <c r="W44" s="548"/>
      <c r="X44" s="556"/>
      <c r="Y44" s="557"/>
      <c r="Z44" s="551"/>
      <c r="AA44" s="551"/>
      <c r="AB44" s="553"/>
      <c r="AC44" s="553"/>
      <c r="AD44" s="553"/>
      <c r="AE44" s="553"/>
      <c r="AF44" s="553"/>
      <c r="AG44" s="553"/>
      <c r="AH44" s="553"/>
      <c r="AI44" s="553"/>
      <c r="AJ44" s="553"/>
      <c r="AK44" s="553"/>
      <c r="AL44" s="553"/>
      <c r="AM44" s="553"/>
      <c r="AN44" s="553"/>
      <c r="AO44" s="553"/>
      <c r="AP44" s="553"/>
      <c r="AQ44" s="553"/>
      <c r="AR44" s="553"/>
      <c r="AS44" s="553"/>
      <c r="AT44" s="553"/>
      <c r="AU44" s="553"/>
      <c r="AV44" s="553"/>
    </row>
    <row r="45" spans="1:48" ht="83.25" customHeight="1">
      <c r="B45" s="571" t="s">
        <v>778</v>
      </c>
      <c r="C45" s="576"/>
      <c r="D45" s="1077" t="s">
        <v>987</v>
      </c>
      <c r="E45" s="1077"/>
      <c r="F45" s="1077"/>
      <c r="V45" s="548"/>
      <c r="W45" s="548"/>
      <c r="X45" s="556"/>
      <c r="Y45" s="557"/>
      <c r="Z45" s="551"/>
      <c r="AA45" s="551"/>
      <c r="AB45" s="553"/>
      <c r="AC45" s="553"/>
      <c r="AD45" s="553"/>
      <c r="AE45" s="553"/>
      <c r="AF45" s="553"/>
      <c r="AG45" s="553"/>
      <c r="AH45" s="553"/>
      <c r="AI45" s="553"/>
      <c r="AJ45" s="553"/>
      <c r="AK45" s="553"/>
      <c r="AL45" s="553"/>
      <c r="AM45" s="553"/>
      <c r="AN45" s="553"/>
      <c r="AO45" s="553"/>
      <c r="AP45" s="553"/>
      <c r="AQ45" s="553"/>
      <c r="AR45" s="553"/>
      <c r="AS45" s="553"/>
      <c r="AT45" s="553"/>
      <c r="AU45" s="553"/>
      <c r="AV45" s="553"/>
    </row>
    <row r="46" spans="1:48" ht="33" customHeight="1">
      <c r="B46" s="571" t="s">
        <v>779</v>
      </c>
      <c r="C46" s="576"/>
      <c r="D46" s="1077" t="s">
        <v>780</v>
      </c>
      <c r="E46" s="1077"/>
      <c r="F46" s="1077"/>
      <c r="V46" s="548"/>
      <c r="W46" s="548"/>
      <c r="X46" s="556"/>
      <c r="Y46" s="557"/>
      <c r="Z46" s="551"/>
      <c r="AA46" s="551"/>
      <c r="AB46" s="553"/>
      <c r="AC46" s="553"/>
      <c r="AD46" s="553"/>
      <c r="AE46" s="553"/>
      <c r="AF46" s="553"/>
      <c r="AG46" s="553"/>
      <c r="AH46" s="553"/>
      <c r="AI46" s="553"/>
      <c r="AJ46" s="553"/>
      <c r="AK46" s="553"/>
      <c r="AL46" s="553"/>
      <c r="AM46" s="553"/>
      <c r="AN46" s="553"/>
      <c r="AO46" s="553"/>
      <c r="AP46" s="553"/>
      <c r="AQ46" s="553"/>
      <c r="AR46" s="553"/>
      <c r="AS46" s="553"/>
      <c r="AT46" s="553"/>
      <c r="AU46" s="553"/>
      <c r="AV46" s="553"/>
    </row>
    <row r="47" spans="1:48">
      <c r="B47" s="571" t="s">
        <v>983</v>
      </c>
      <c r="C47" s="576"/>
      <c r="D47" s="1077" t="s">
        <v>922</v>
      </c>
      <c r="E47" s="1077"/>
      <c r="F47" s="1077"/>
      <c r="V47" s="548"/>
      <c r="W47" s="548"/>
      <c r="X47" s="556"/>
      <c r="Y47" s="557"/>
      <c r="Z47" s="551"/>
      <c r="AA47" s="551"/>
      <c r="AB47" s="553"/>
      <c r="AC47" s="553"/>
      <c r="AD47" s="553"/>
      <c r="AE47" s="553"/>
      <c r="AF47" s="553"/>
      <c r="AG47" s="553"/>
      <c r="AH47" s="553"/>
      <c r="AI47" s="553"/>
      <c r="AJ47" s="553"/>
      <c r="AK47" s="553"/>
      <c r="AL47" s="553"/>
      <c r="AM47" s="553"/>
      <c r="AN47" s="553"/>
      <c r="AO47" s="553"/>
      <c r="AP47" s="553"/>
      <c r="AQ47" s="553"/>
      <c r="AR47" s="553"/>
      <c r="AS47" s="553"/>
      <c r="AT47" s="553"/>
      <c r="AU47" s="553"/>
      <c r="AV47" s="553"/>
    </row>
    <row r="48" spans="1:48">
      <c r="B48" s="571" t="s">
        <v>984</v>
      </c>
      <c r="C48" s="576"/>
      <c r="D48" s="1107" t="s">
        <v>948</v>
      </c>
      <c r="E48" s="1107"/>
      <c r="F48" s="1107"/>
      <c r="V48" s="548"/>
      <c r="W48" s="548"/>
      <c r="X48" s="556"/>
      <c r="Y48" s="557"/>
      <c r="Z48" s="551"/>
      <c r="AA48" s="551"/>
      <c r="AB48" s="553"/>
      <c r="AC48" s="553"/>
      <c r="AD48" s="553"/>
      <c r="AE48" s="553"/>
      <c r="AF48" s="553"/>
      <c r="AG48" s="553"/>
      <c r="AH48" s="553"/>
      <c r="AI48" s="553"/>
      <c r="AJ48" s="553"/>
      <c r="AK48" s="553"/>
      <c r="AL48" s="553"/>
      <c r="AM48" s="553"/>
      <c r="AN48" s="553"/>
      <c r="AO48" s="553"/>
      <c r="AP48" s="553"/>
      <c r="AQ48" s="553"/>
      <c r="AR48" s="553"/>
      <c r="AS48" s="553"/>
      <c r="AT48" s="553"/>
      <c r="AU48" s="553"/>
      <c r="AV48" s="553"/>
    </row>
    <row r="49" spans="1:48" ht="66.75" customHeight="1">
      <c r="B49" s="571" t="s">
        <v>985</v>
      </c>
      <c r="C49" s="576"/>
      <c r="D49" s="1077" t="s">
        <v>970</v>
      </c>
      <c r="E49" s="1077"/>
      <c r="F49" s="1077"/>
      <c r="V49" s="548"/>
      <c r="W49" s="548"/>
      <c r="X49" s="556"/>
      <c r="Y49" s="557"/>
      <c r="Z49" s="551"/>
      <c r="AA49" s="551"/>
      <c r="AB49" s="553"/>
      <c r="AC49" s="553"/>
      <c r="AD49" s="553"/>
      <c r="AE49" s="553"/>
      <c r="AF49" s="553"/>
      <c r="AG49" s="553"/>
      <c r="AH49" s="553"/>
      <c r="AI49" s="553"/>
      <c r="AJ49" s="553"/>
      <c r="AK49" s="553"/>
      <c r="AL49" s="553"/>
      <c r="AM49" s="553"/>
      <c r="AN49" s="553"/>
      <c r="AO49" s="553"/>
      <c r="AP49" s="553"/>
      <c r="AQ49" s="553"/>
      <c r="AR49" s="553"/>
      <c r="AS49" s="553"/>
      <c r="AT49" s="553"/>
      <c r="AU49" s="553"/>
      <c r="AV49" s="553"/>
    </row>
    <row r="50" spans="1:48" ht="48.75" customHeight="1">
      <c r="A50" s="565">
        <v>3</v>
      </c>
      <c r="B50" s="1106" t="str">
        <f>IF('Names of Bidder'!D13="Yes", "We are a Micro and Small Enterprise (MSE) registered with "   &amp;'Names of Bidder'!D15&amp;  " a designated authority of GoI under the Public procurement Policy for MSEs order 2012, Notification dated 01/06/2020 and 26.06.2020 read in conjunction with related notifications issued from time to time for such enterprises", "We are not MSE registered")</f>
        <v>We are not MSE registered</v>
      </c>
      <c r="C50" s="1106"/>
      <c r="D50" s="1106"/>
      <c r="E50" s="1106"/>
      <c r="F50" s="1106"/>
      <c r="V50" s="548"/>
      <c r="W50" s="548"/>
      <c r="X50" s="556"/>
      <c r="Y50" s="557"/>
      <c r="Z50" s="551"/>
      <c r="AA50" s="551"/>
      <c r="AB50" s="553"/>
      <c r="AC50" s="553"/>
      <c r="AD50" s="553"/>
      <c r="AE50" s="553"/>
      <c r="AF50" s="553"/>
      <c r="AG50" s="553"/>
      <c r="AH50" s="553"/>
      <c r="AI50" s="553"/>
      <c r="AJ50" s="553"/>
      <c r="AK50" s="553"/>
      <c r="AL50" s="553"/>
      <c r="AM50" s="553"/>
      <c r="AN50" s="553"/>
      <c r="AO50" s="553"/>
      <c r="AP50" s="553"/>
      <c r="AQ50" s="553"/>
      <c r="AR50" s="553"/>
      <c r="AS50" s="553"/>
      <c r="AT50" s="553"/>
      <c r="AU50" s="553"/>
      <c r="AV50" s="553"/>
    </row>
    <row r="51" spans="1:48" ht="84" customHeight="1">
      <c r="A51" s="565">
        <v>4</v>
      </c>
      <c r="B51" s="1095" t="s">
        <v>86</v>
      </c>
      <c r="C51" s="1095"/>
      <c r="D51" s="1095"/>
      <c r="E51" s="1095"/>
      <c r="F51" s="1095"/>
      <c r="V51" s="548"/>
      <c r="W51" s="548"/>
      <c r="X51" s="556"/>
      <c r="Y51" s="557"/>
      <c r="Z51" s="551"/>
      <c r="AA51" s="551"/>
      <c r="AB51" s="553"/>
      <c r="AC51" s="553"/>
      <c r="AD51" s="553"/>
      <c r="AE51" s="553"/>
      <c r="AF51" s="553"/>
      <c r="AG51" s="553"/>
      <c r="AH51" s="553"/>
      <c r="AI51" s="553"/>
      <c r="AJ51" s="553"/>
      <c r="AK51" s="553"/>
      <c r="AL51" s="553"/>
      <c r="AM51" s="553"/>
      <c r="AN51" s="553"/>
      <c r="AO51" s="553"/>
      <c r="AP51" s="553"/>
      <c r="AQ51" s="553"/>
      <c r="AR51" s="553"/>
      <c r="AS51" s="553"/>
      <c r="AT51" s="553"/>
      <c r="AU51" s="553"/>
      <c r="AV51" s="553"/>
    </row>
    <row r="52" spans="1:48" ht="83.25" customHeight="1">
      <c r="A52" s="565">
        <v>4.0999999999999996</v>
      </c>
      <c r="B52" s="1095" t="s">
        <v>8</v>
      </c>
      <c r="C52" s="1095"/>
      <c r="D52" s="1095"/>
      <c r="E52" s="1095"/>
      <c r="F52" s="1095"/>
      <c r="V52" s="548"/>
      <c r="W52" s="548"/>
      <c r="X52" s="556"/>
      <c r="Y52" s="557"/>
      <c r="Z52" s="551"/>
      <c r="AA52" s="551"/>
      <c r="AB52" s="553"/>
      <c r="AC52" s="553"/>
      <c r="AD52" s="553"/>
      <c r="AE52" s="553"/>
      <c r="AF52" s="553"/>
      <c r="AG52" s="553"/>
      <c r="AH52" s="553"/>
      <c r="AI52" s="553"/>
      <c r="AJ52" s="553"/>
      <c r="AK52" s="553"/>
      <c r="AL52" s="553"/>
      <c r="AM52" s="553"/>
      <c r="AN52" s="553"/>
      <c r="AO52" s="553"/>
      <c r="AP52" s="553"/>
      <c r="AQ52" s="553"/>
      <c r="AR52" s="553"/>
      <c r="AS52" s="553"/>
      <c r="AT52" s="553"/>
      <c r="AU52" s="553"/>
      <c r="AV52" s="553"/>
    </row>
    <row r="53" spans="1:48" ht="80.25" customHeight="1">
      <c r="A53" s="565">
        <v>4.2</v>
      </c>
      <c r="B53" s="1095" t="s">
        <v>437</v>
      </c>
      <c r="C53" s="1095"/>
      <c r="D53" s="1095"/>
      <c r="E53" s="1095"/>
      <c r="F53" s="1095"/>
      <c r="V53" s="548"/>
      <c r="W53" s="548"/>
      <c r="X53" s="556"/>
      <c r="Y53" s="557"/>
      <c r="Z53" s="551"/>
      <c r="AA53" s="551"/>
      <c r="AB53" s="553"/>
      <c r="AC53" s="553"/>
      <c r="AD53" s="553"/>
      <c r="AE53" s="553"/>
      <c r="AF53" s="553"/>
      <c r="AG53" s="553"/>
      <c r="AH53" s="553"/>
      <c r="AI53" s="553"/>
      <c r="AJ53" s="553"/>
      <c r="AK53" s="553"/>
      <c r="AL53" s="553"/>
      <c r="AM53" s="553"/>
      <c r="AN53" s="553"/>
      <c r="AO53" s="553"/>
      <c r="AP53" s="553"/>
      <c r="AQ53" s="553"/>
      <c r="AR53" s="553"/>
      <c r="AS53" s="553"/>
      <c r="AT53" s="553"/>
      <c r="AU53" s="553"/>
      <c r="AV53" s="553"/>
    </row>
    <row r="54" spans="1:48" s="1" customFormat="1" ht="82.5" customHeight="1">
      <c r="A54" s="565">
        <v>5</v>
      </c>
      <c r="B54" s="1095" t="s">
        <v>9</v>
      </c>
      <c r="C54" s="1095"/>
      <c r="D54" s="1095"/>
      <c r="E54" s="1095"/>
      <c r="F54" s="1095"/>
      <c r="V54" s="548"/>
      <c r="W54" s="548"/>
      <c r="X54" s="556"/>
      <c r="Y54" s="557"/>
      <c r="Z54" s="552"/>
      <c r="AA54" s="552"/>
      <c r="AB54" s="548"/>
      <c r="AC54" s="548"/>
      <c r="AD54" s="548"/>
      <c r="AE54" s="548"/>
      <c r="AF54" s="548"/>
      <c r="AG54" s="548"/>
      <c r="AH54" s="548"/>
      <c r="AI54" s="548"/>
      <c r="AJ54" s="548"/>
      <c r="AK54" s="548"/>
      <c r="AL54" s="548"/>
      <c r="AM54" s="548"/>
      <c r="AN54" s="548"/>
      <c r="AO54" s="548"/>
      <c r="AP54" s="548"/>
      <c r="AQ54" s="548"/>
      <c r="AR54" s="548"/>
      <c r="AS54" s="548"/>
      <c r="AT54" s="548"/>
      <c r="AU54" s="548"/>
      <c r="AV54" s="548"/>
    </row>
    <row r="55" spans="1:48" ht="77.25" customHeight="1">
      <c r="A55" s="565">
        <v>5.0999999999999996</v>
      </c>
      <c r="B55" s="1095" t="s">
        <v>750</v>
      </c>
      <c r="C55" s="1095"/>
      <c r="D55" s="1095"/>
      <c r="E55" s="1095"/>
      <c r="F55" s="1095"/>
      <c r="V55" s="548"/>
      <c r="W55" s="548"/>
      <c r="X55" s="556"/>
      <c r="Y55" s="557"/>
      <c r="Z55" s="551"/>
      <c r="AA55" s="551"/>
      <c r="AB55" s="553"/>
      <c r="AC55" s="553"/>
      <c r="AD55" s="553"/>
      <c r="AE55" s="553"/>
      <c r="AF55" s="553"/>
      <c r="AG55" s="553"/>
      <c r="AH55" s="553"/>
      <c r="AI55" s="553"/>
      <c r="AJ55" s="553"/>
      <c r="AK55" s="553"/>
      <c r="AL55" s="553"/>
      <c r="AM55" s="553"/>
      <c r="AN55" s="553"/>
      <c r="AO55" s="553"/>
      <c r="AP55" s="553"/>
      <c r="AQ55" s="553"/>
      <c r="AR55" s="553"/>
      <c r="AS55" s="553"/>
      <c r="AT55" s="553"/>
      <c r="AU55" s="553"/>
      <c r="AV55" s="553"/>
    </row>
    <row r="56" spans="1:48" ht="73.5" customHeight="1">
      <c r="A56" s="565">
        <v>5.2</v>
      </c>
      <c r="B56" s="1095" t="s">
        <v>751</v>
      </c>
      <c r="C56" s="1095"/>
      <c r="D56" s="1095"/>
      <c r="E56" s="1095"/>
      <c r="F56" s="1095"/>
      <c r="V56" s="548"/>
      <c r="W56" s="548"/>
      <c r="X56" s="556"/>
      <c r="Y56" s="557"/>
      <c r="Z56" s="551"/>
      <c r="AA56" s="551"/>
      <c r="AB56" s="553"/>
      <c r="AC56" s="553"/>
      <c r="AD56" s="553"/>
      <c r="AE56" s="553"/>
      <c r="AF56" s="553"/>
      <c r="AG56" s="553"/>
      <c r="AH56" s="553"/>
      <c r="AI56" s="553"/>
      <c r="AJ56" s="553"/>
      <c r="AK56" s="553"/>
      <c r="AL56" s="553"/>
      <c r="AM56" s="553"/>
      <c r="AN56" s="553"/>
      <c r="AO56" s="553"/>
      <c r="AP56" s="553"/>
      <c r="AQ56" s="553"/>
      <c r="AR56" s="553"/>
      <c r="AS56" s="553"/>
      <c r="AT56" s="553"/>
      <c r="AU56" s="553"/>
      <c r="AV56" s="553"/>
    </row>
    <row r="57" spans="1:48" ht="56.25" customHeight="1">
      <c r="A57" s="565">
        <v>5.3</v>
      </c>
      <c r="B57" s="1095" t="s">
        <v>784</v>
      </c>
      <c r="C57" s="1095"/>
      <c r="D57" s="1095"/>
      <c r="E57" s="1095"/>
      <c r="F57" s="1095"/>
      <c r="V57" s="548"/>
      <c r="W57" s="548"/>
      <c r="X57" s="556"/>
      <c r="Y57" s="557"/>
      <c r="Z57" s="551"/>
      <c r="AA57" s="551"/>
      <c r="AB57" s="553"/>
      <c r="AC57" s="553"/>
      <c r="AD57" s="553"/>
      <c r="AE57" s="553"/>
      <c r="AF57" s="553"/>
      <c r="AG57" s="553"/>
      <c r="AH57" s="553"/>
      <c r="AI57" s="553"/>
      <c r="AJ57" s="553"/>
      <c r="AK57" s="553"/>
      <c r="AL57" s="553"/>
      <c r="AM57" s="553"/>
      <c r="AN57" s="553"/>
      <c r="AO57" s="553"/>
      <c r="AP57" s="553"/>
      <c r="AQ57" s="553"/>
      <c r="AR57" s="553"/>
      <c r="AS57" s="553"/>
      <c r="AT57" s="553"/>
      <c r="AU57" s="553"/>
      <c r="AV57" s="553"/>
    </row>
    <row r="58" spans="1:48" ht="21" customHeight="1">
      <c r="A58" s="577">
        <v>6</v>
      </c>
      <c r="B58" s="1097" t="s">
        <v>87</v>
      </c>
      <c r="C58" s="1097"/>
      <c r="D58" s="1097"/>
      <c r="E58" s="1097"/>
      <c r="F58" s="1097"/>
      <c r="V58" s="548"/>
      <c r="W58" s="548"/>
      <c r="X58" s="556"/>
      <c r="Y58" s="557"/>
      <c r="Z58" s="551"/>
      <c r="AA58" s="551"/>
      <c r="AB58" s="553"/>
      <c r="AC58" s="553"/>
      <c r="AD58" s="553"/>
      <c r="AE58" s="553"/>
      <c r="AF58" s="553"/>
      <c r="AG58" s="553"/>
      <c r="AH58" s="553"/>
      <c r="AI58" s="553"/>
      <c r="AJ58" s="553"/>
      <c r="AK58" s="553"/>
      <c r="AL58" s="553"/>
      <c r="AM58" s="553"/>
      <c r="AN58" s="553"/>
      <c r="AO58" s="553"/>
      <c r="AP58" s="553"/>
      <c r="AQ58" s="553"/>
      <c r="AR58" s="553"/>
      <c r="AS58" s="553"/>
      <c r="AT58" s="553"/>
      <c r="AU58" s="553"/>
      <c r="AV58" s="553"/>
    </row>
    <row r="59" spans="1:48" s="1" customFormat="1" ht="60.75" customHeight="1">
      <c r="A59" s="565">
        <v>6.1</v>
      </c>
      <c r="B59" s="1095" t="s">
        <v>10</v>
      </c>
      <c r="C59" s="1095"/>
      <c r="D59" s="1095"/>
      <c r="E59" s="1095"/>
      <c r="F59" s="1095"/>
      <c r="V59" s="548"/>
      <c r="W59" s="548"/>
      <c r="X59" s="556"/>
      <c r="Y59" s="557"/>
      <c r="Z59" s="552"/>
      <c r="AA59" s="552"/>
      <c r="AB59" s="548"/>
      <c r="AC59" s="548"/>
      <c r="AD59" s="548"/>
      <c r="AE59" s="548"/>
      <c r="AF59" s="548"/>
      <c r="AG59" s="548"/>
      <c r="AH59" s="548"/>
      <c r="AI59" s="548"/>
      <c r="AJ59" s="548"/>
      <c r="AK59" s="548"/>
      <c r="AL59" s="548"/>
      <c r="AM59" s="548"/>
      <c r="AN59" s="548"/>
      <c r="AO59" s="548"/>
      <c r="AP59" s="548"/>
      <c r="AQ59" s="548"/>
      <c r="AR59" s="548"/>
      <c r="AS59" s="548"/>
      <c r="AT59" s="548"/>
      <c r="AU59" s="548"/>
      <c r="AV59" s="548"/>
    </row>
    <row r="60" spans="1:48" s="1" customFormat="1" ht="33" customHeight="1">
      <c r="A60" s="565">
        <v>7</v>
      </c>
      <c r="B60" s="1095" t="s">
        <v>88</v>
      </c>
      <c r="C60" s="1095"/>
      <c r="D60" s="1095"/>
      <c r="E60" s="1095"/>
      <c r="F60" s="1095"/>
      <c r="V60" s="548"/>
      <c r="W60" s="548"/>
      <c r="X60" s="556"/>
      <c r="Y60" s="557"/>
      <c r="Z60" s="552"/>
      <c r="AA60" s="552"/>
      <c r="AB60" s="548"/>
      <c r="AC60" s="548"/>
      <c r="AD60" s="548"/>
      <c r="AE60" s="548"/>
      <c r="AF60" s="548"/>
      <c r="AG60" s="548"/>
      <c r="AH60" s="548"/>
      <c r="AI60" s="548"/>
      <c r="AJ60" s="548"/>
      <c r="AK60" s="548"/>
      <c r="AL60" s="548"/>
      <c r="AM60" s="548"/>
      <c r="AN60" s="548"/>
      <c r="AO60" s="548"/>
      <c r="AP60" s="548"/>
      <c r="AQ60" s="548"/>
      <c r="AR60" s="548"/>
      <c r="AS60" s="548"/>
      <c r="AT60" s="548"/>
      <c r="AU60" s="548"/>
      <c r="AV60" s="548"/>
    </row>
    <row r="61" spans="1:48" s="1" customFormat="1" ht="26.1" customHeight="1">
      <c r="A61" s="577"/>
      <c r="B61" s="502" t="s">
        <v>390</v>
      </c>
      <c r="C61" s="9" t="s">
        <v>365</v>
      </c>
      <c r="D61" s="5"/>
      <c r="E61" s="578" t="s">
        <v>89</v>
      </c>
      <c r="G61"/>
      <c r="H61"/>
      <c r="I61"/>
      <c r="J61"/>
      <c r="K61"/>
      <c r="L61"/>
      <c r="M61"/>
      <c r="N61"/>
      <c r="O61"/>
      <c r="P61"/>
      <c r="Q61"/>
      <c r="R61"/>
      <c r="S61"/>
      <c r="T61"/>
      <c r="U61"/>
      <c r="V61" s="553"/>
      <c r="W61" s="553"/>
      <c r="X61" s="550"/>
      <c r="Y61" s="557"/>
      <c r="Z61" s="552"/>
      <c r="AA61" s="552"/>
      <c r="AB61" s="548"/>
      <c r="AC61" s="548"/>
      <c r="AD61" s="548"/>
      <c r="AE61" s="548"/>
      <c r="AF61" s="548"/>
      <c r="AG61" s="548"/>
      <c r="AH61" s="548"/>
      <c r="AI61" s="548"/>
      <c r="AJ61" s="548"/>
      <c r="AK61" s="548"/>
      <c r="AL61" s="548"/>
      <c r="AM61" s="548"/>
      <c r="AN61" s="548"/>
      <c r="AO61" s="548"/>
      <c r="AP61" s="548"/>
      <c r="AQ61" s="548"/>
      <c r="AR61" s="548"/>
      <c r="AS61" s="548"/>
      <c r="AT61" s="548"/>
      <c r="AU61" s="548"/>
      <c r="AV61" s="548"/>
    </row>
    <row r="62" spans="1:48" s="1" customFormat="1" ht="38.1" customHeight="1">
      <c r="A62" s="577"/>
      <c r="B62" s="502" t="s">
        <v>391</v>
      </c>
      <c r="C62" s="7" t="s">
        <v>90</v>
      </c>
      <c r="D62" s="5"/>
      <c r="E62" s="578" t="s">
        <v>91</v>
      </c>
      <c r="G62"/>
      <c r="H62"/>
      <c r="I62"/>
      <c r="J62"/>
      <c r="K62"/>
      <c r="L62"/>
      <c r="M62"/>
      <c r="N62"/>
      <c r="O62"/>
      <c r="P62"/>
      <c r="Q62"/>
      <c r="R62"/>
      <c r="S62"/>
      <c r="T62"/>
      <c r="U62"/>
      <c r="V62" s="553"/>
      <c r="W62" s="553"/>
      <c r="X62" s="550"/>
      <c r="Y62" s="557"/>
      <c r="Z62" s="552"/>
      <c r="AA62" s="552"/>
      <c r="AB62" s="548"/>
      <c r="AC62" s="548"/>
      <c r="AD62" s="548"/>
      <c r="AE62" s="548"/>
      <c r="AF62" s="548"/>
      <c r="AG62" s="548"/>
      <c r="AH62" s="548"/>
      <c r="AI62" s="548"/>
      <c r="AJ62" s="548"/>
      <c r="AK62" s="548"/>
      <c r="AL62" s="548"/>
      <c r="AM62" s="548"/>
      <c r="AN62" s="548"/>
      <c r="AO62" s="548"/>
      <c r="AP62" s="548"/>
      <c r="AQ62" s="548"/>
      <c r="AR62" s="548"/>
      <c r="AS62" s="548"/>
      <c r="AT62" s="548"/>
      <c r="AU62" s="548"/>
      <c r="AV62" s="548"/>
    </row>
    <row r="63" spans="1:48" s="1" customFormat="1" ht="38.1" customHeight="1">
      <c r="A63" s="577"/>
      <c r="B63" s="502" t="s">
        <v>392</v>
      </c>
      <c r="C63" s="7" t="s">
        <v>92</v>
      </c>
      <c r="D63" s="5"/>
      <c r="E63" s="578" t="s">
        <v>93</v>
      </c>
      <c r="V63" s="548"/>
      <c r="W63" s="548"/>
      <c r="X63" s="549"/>
      <c r="Y63" s="557"/>
      <c r="Z63" s="552"/>
      <c r="AA63" s="552"/>
      <c r="AB63" s="548"/>
      <c r="AC63" s="548"/>
      <c r="AD63" s="548"/>
      <c r="AE63" s="548"/>
      <c r="AF63" s="548"/>
      <c r="AG63" s="548"/>
      <c r="AH63" s="548"/>
      <c r="AI63" s="548"/>
      <c r="AJ63" s="548"/>
      <c r="AK63" s="548"/>
      <c r="AL63" s="548"/>
      <c r="AM63" s="548"/>
      <c r="AN63" s="548"/>
      <c r="AO63" s="548"/>
      <c r="AP63" s="548"/>
      <c r="AQ63" s="548"/>
      <c r="AR63" s="548"/>
      <c r="AS63" s="548"/>
      <c r="AT63" s="548"/>
      <c r="AU63" s="548"/>
      <c r="AV63" s="548"/>
    </row>
    <row r="64" spans="1:48" s="1" customFormat="1" ht="38.1" customHeight="1">
      <c r="A64" s="577"/>
      <c r="B64" s="502" t="s">
        <v>94</v>
      </c>
      <c r="C64" s="7" t="s">
        <v>95</v>
      </c>
      <c r="D64" s="5"/>
      <c r="E64" s="578" t="s">
        <v>96</v>
      </c>
      <c r="V64" s="548"/>
      <c r="W64" s="548"/>
      <c r="X64" s="550"/>
      <c r="Y64" s="557"/>
      <c r="Z64" s="552"/>
      <c r="AA64" s="552"/>
      <c r="AB64" s="548"/>
      <c r="AC64" s="548"/>
      <c r="AD64" s="548"/>
      <c r="AE64" s="548"/>
      <c r="AF64" s="548"/>
      <c r="AG64" s="548"/>
      <c r="AH64" s="548"/>
      <c r="AI64" s="548"/>
      <c r="AJ64" s="548"/>
      <c r="AK64" s="548"/>
      <c r="AL64" s="548"/>
      <c r="AM64" s="548"/>
      <c r="AN64" s="548"/>
      <c r="AO64" s="548"/>
      <c r="AP64" s="548"/>
      <c r="AQ64" s="548"/>
      <c r="AR64" s="548"/>
      <c r="AS64" s="548"/>
      <c r="AT64" s="548"/>
      <c r="AU64" s="548"/>
      <c r="AV64" s="548"/>
    </row>
    <row r="65" spans="1:48" s="1" customFormat="1" ht="38.1" customHeight="1">
      <c r="A65" s="577"/>
      <c r="B65" s="502" t="s">
        <v>97</v>
      </c>
      <c r="C65" s="7" t="s">
        <v>98</v>
      </c>
      <c r="D65" s="5"/>
      <c r="E65" s="578" t="s">
        <v>99</v>
      </c>
      <c r="G65"/>
      <c r="H65"/>
      <c r="I65"/>
      <c r="J65"/>
      <c r="K65"/>
      <c r="L65"/>
      <c r="M65"/>
      <c r="N65"/>
      <c r="O65"/>
      <c r="P65"/>
      <c r="Q65"/>
      <c r="R65"/>
      <c r="S65"/>
      <c r="T65"/>
      <c r="U65"/>
      <c r="V65" s="553"/>
      <c r="W65" s="553"/>
      <c r="X65" s="550"/>
      <c r="Y65" s="557"/>
      <c r="Z65" s="552"/>
      <c r="AA65" s="552"/>
      <c r="AB65" s="548"/>
      <c r="AC65" s="548"/>
      <c r="AD65" s="548"/>
      <c r="AE65" s="548"/>
      <c r="AF65" s="548"/>
      <c r="AG65" s="548"/>
      <c r="AH65" s="548"/>
      <c r="AI65" s="548"/>
      <c r="AJ65" s="548"/>
      <c r="AK65" s="548"/>
      <c r="AL65" s="548"/>
      <c r="AM65" s="548"/>
      <c r="AN65" s="548"/>
      <c r="AO65" s="548"/>
      <c r="AP65" s="548"/>
      <c r="AQ65" s="548"/>
      <c r="AR65" s="548"/>
      <c r="AS65" s="548"/>
      <c r="AT65" s="548"/>
      <c r="AU65" s="548"/>
      <c r="AV65" s="548"/>
    </row>
    <row r="66" spans="1:48" s="1" customFormat="1" ht="38.1" customHeight="1">
      <c r="A66" s="577"/>
      <c r="B66" s="502" t="s">
        <v>100</v>
      </c>
      <c r="C66" s="7" t="s">
        <v>101</v>
      </c>
      <c r="D66" s="5"/>
      <c r="E66" s="578" t="s">
        <v>103</v>
      </c>
      <c r="V66" s="548"/>
      <c r="W66" s="548"/>
      <c r="X66" s="550"/>
      <c r="Y66" s="557"/>
      <c r="Z66" s="552"/>
      <c r="AA66" s="552"/>
      <c r="AB66" s="548"/>
      <c r="AC66" s="548"/>
      <c r="AD66" s="548"/>
      <c r="AE66" s="548"/>
      <c r="AF66" s="548"/>
      <c r="AG66" s="548"/>
      <c r="AH66" s="548"/>
      <c r="AI66" s="548"/>
      <c r="AJ66" s="548"/>
      <c r="AK66" s="548"/>
      <c r="AL66" s="548"/>
      <c r="AM66" s="548"/>
      <c r="AN66" s="548"/>
      <c r="AO66" s="548"/>
      <c r="AP66" s="548"/>
      <c r="AQ66" s="548"/>
      <c r="AR66" s="548"/>
      <c r="AS66" s="548"/>
      <c r="AT66" s="548"/>
      <c r="AU66" s="548"/>
      <c r="AV66" s="548"/>
    </row>
    <row r="67" spans="1:48" s="1" customFormat="1" ht="38.1" customHeight="1">
      <c r="A67" s="577"/>
      <c r="B67" s="502" t="s">
        <v>104</v>
      </c>
      <c r="C67" s="7" t="s">
        <v>105</v>
      </c>
      <c r="D67" s="5"/>
      <c r="E67" s="578" t="s">
        <v>106</v>
      </c>
      <c r="V67" s="548"/>
      <c r="W67" s="548"/>
      <c r="X67" s="550"/>
      <c r="Y67" s="557"/>
      <c r="Z67" s="552"/>
      <c r="AA67" s="552"/>
      <c r="AB67" s="548"/>
      <c r="AC67" s="548"/>
      <c r="AD67" s="548"/>
      <c r="AE67" s="548"/>
      <c r="AF67" s="548"/>
      <c r="AG67" s="548"/>
      <c r="AH67" s="548"/>
      <c r="AI67" s="548"/>
      <c r="AJ67" s="548"/>
      <c r="AK67" s="548"/>
      <c r="AL67" s="548"/>
      <c r="AM67" s="548"/>
      <c r="AN67" s="548"/>
      <c r="AO67" s="548"/>
      <c r="AP67" s="548"/>
      <c r="AQ67" s="548"/>
      <c r="AR67" s="548"/>
      <c r="AS67" s="548"/>
      <c r="AT67" s="548"/>
      <c r="AU67" s="548"/>
      <c r="AV67" s="548"/>
    </row>
    <row r="68" spans="1:48" ht="38.1" customHeight="1">
      <c r="A68" s="502"/>
      <c r="B68" s="502" t="s">
        <v>107</v>
      </c>
      <c r="C68" s="7" t="s">
        <v>108</v>
      </c>
      <c r="E68" s="578" t="s">
        <v>109</v>
      </c>
      <c r="F68"/>
      <c r="G68"/>
      <c r="H68"/>
      <c r="I68"/>
      <c r="J68"/>
      <c r="K68"/>
      <c r="L68"/>
      <c r="M68"/>
      <c r="N68"/>
      <c r="O68"/>
      <c r="P68"/>
      <c r="Q68"/>
      <c r="R68"/>
      <c r="S68"/>
      <c r="T68"/>
      <c r="U68"/>
      <c r="V68" s="553"/>
      <c r="W68" s="553"/>
      <c r="X68" s="550"/>
      <c r="Y68" s="557"/>
      <c r="Z68" s="551"/>
      <c r="AA68" s="551"/>
      <c r="AB68" s="553"/>
      <c r="AC68" s="553"/>
      <c r="AD68" s="553"/>
      <c r="AE68" s="553"/>
      <c r="AF68" s="553"/>
      <c r="AG68" s="553"/>
      <c r="AH68" s="553"/>
      <c r="AI68" s="553"/>
      <c r="AJ68" s="553"/>
      <c r="AK68" s="553"/>
      <c r="AL68" s="553"/>
      <c r="AM68" s="553"/>
      <c r="AN68" s="553"/>
      <c r="AO68" s="553"/>
      <c r="AP68" s="553"/>
      <c r="AQ68" s="553"/>
      <c r="AR68" s="553"/>
      <c r="AS68" s="553"/>
      <c r="AT68" s="553"/>
      <c r="AU68" s="553"/>
      <c r="AV68" s="553"/>
    </row>
    <row r="69" spans="1:48" ht="38.1" customHeight="1">
      <c r="A69" s="502"/>
      <c r="B69" s="502" t="s">
        <v>110</v>
      </c>
      <c r="C69" s="7" t="s">
        <v>438</v>
      </c>
      <c r="E69" s="578" t="s">
        <v>111</v>
      </c>
      <c r="F69"/>
      <c r="G69"/>
      <c r="H69"/>
      <c r="I69"/>
      <c r="J69"/>
      <c r="K69"/>
      <c r="L69"/>
      <c r="M69"/>
      <c r="N69"/>
      <c r="O69"/>
      <c r="P69"/>
      <c r="Q69"/>
      <c r="R69"/>
      <c r="S69"/>
      <c r="T69"/>
      <c r="U69"/>
      <c r="V69" s="553"/>
      <c r="W69" s="553"/>
      <c r="X69" s="550"/>
      <c r="Y69" s="557"/>
      <c r="Z69" s="551"/>
      <c r="AA69" s="551"/>
      <c r="AB69" s="553"/>
      <c r="AC69" s="553"/>
      <c r="AD69" s="553"/>
      <c r="AE69" s="553"/>
      <c r="AF69" s="553"/>
      <c r="AG69" s="553"/>
      <c r="AH69" s="553"/>
      <c r="AI69" s="553"/>
      <c r="AJ69" s="553"/>
      <c r="AK69" s="553"/>
      <c r="AL69" s="553"/>
      <c r="AM69" s="553"/>
      <c r="AN69" s="553"/>
      <c r="AO69" s="553"/>
      <c r="AP69" s="553"/>
      <c r="AQ69" s="553"/>
      <c r="AR69" s="553"/>
      <c r="AS69" s="553"/>
      <c r="AT69" s="553"/>
      <c r="AU69" s="553"/>
      <c r="AV69" s="553"/>
    </row>
    <row r="70" spans="1:48" ht="38.1" customHeight="1">
      <c r="A70" s="502"/>
      <c r="B70" s="502" t="s">
        <v>112</v>
      </c>
      <c r="C70" s="7" t="s">
        <v>439</v>
      </c>
      <c r="E70" s="578" t="s">
        <v>113</v>
      </c>
      <c r="F70"/>
      <c r="G70"/>
      <c r="H70"/>
      <c r="I70"/>
      <c r="J70"/>
      <c r="K70"/>
      <c r="L70"/>
      <c r="M70"/>
      <c r="N70"/>
      <c r="O70"/>
      <c r="P70"/>
      <c r="Q70"/>
      <c r="R70"/>
      <c r="S70"/>
      <c r="T70"/>
      <c r="U70"/>
      <c r="V70" s="553"/>
      <c r="W70" s="553"/>
      <c r="X70" s="550"/>
      <c r="Y70" s="557"/>
      <c r="Z70" s="551"/>
      <c r="AA70" s="551"/>
      <c r="AB70" s="553"/>
      <c r="AC70" s="553"/>
      <c r="AD70" s="553"/>
      <c r="AE70" s="553"/>
      <c r="AF70" s="553"/>
      <c r="AG70" s="553"/>
      <c r="AH70" s="553"/>
      <c r="AI70" s="553"/>
      <c r="AJ70" s="553"/>
      <c r="AK70" s="553"/>
      <c r="AL70" s="553"/>
      <c r="AM70" s="553"/>
      <c r="AN70" s="553"/>
      <c r="AO70" s="553"/>
      <c r="AP70" s="553"/>
      <c r="AQ70" s="553"/>
      <c r="AR70" s="553"/>
      <c r="AS70" s="553"/>
      <c r="AT70" s="553"/>
      <c r="AU70" s="553"/>
      <c r="AV70" s="553"/>
    </row>
    <row r="71" spans="1:48" ht="38.1" customHeight="1">
      <c r="A71" s="502"/>
      <c r="B71" s="502" t="s">
        <v>114</v>
      </c>
      <c r="C71" s="7" t="s">
        <v>440</v>
      </c>
      <c r="E71" s="578" t="s">
        <v>115</v>
      </c>
      <c r="F71"/>
      <c r="G71"/>
      <c r="H71"/>
      <c r="I71"/>
      <c r="J71"/>
      <c r="K71"/>
      <c r="L71"/>
      <c r="M71"/>
      <c r="N71"/>
      <c r="O71"/>
      <c r="P71"/>
      <c r="Q71"/>
      <c r="R71"/>
      <c r="S71"/>
      <c r="T71"/>
      <c r="U71"/>
      <c r="V71" s="553"/>
      <c r="W71" s="553"/>
      <c r="X71" s="550"/>
      <c r="Y71" s="557"/>
      <c r="Z71" s="551"/>
      <c r="AA71" s="551"/>
      <c r="AB71" s="553"/>
      <c r="AC71" s="553"/>
      <c r="AD71" s="553"/>
      <c r="AE71" s="553"/>
      <c r="AF71" s="553"/>
      <c r="AG71" s="553"/>
      <c r="AH71" s="553"/>
      <c r="AI71" s="553"/>
      <c r="AJ71" s="553"/>
      <c r="AK71" s="553"/>
      <c r="AL71" s="553"/>
      <c r="AM71" s="553"/>
      <c r="AN71" s="553"/>
      <c r="AO71" s="553"/>
      <c r="AP71" s="553"/>
      <c r="AQ71" s="553"/>
      <c r="AR71" s="553"/>
      <c r="AS71" s="553"/>
      <c r="AT71" s="553"/>
      <c r="AU71" s="553"/>
      <c r="AV71" s="553"/>
    </row>
    <row r="72" spans="1:48" ht="41.25" customHeight="1">
      <c r="B72" s="565" t="s">
        <v>117</v>
      </c>
      <c r="C72" s="1065" t="s">
        <v>118</v>
      </c>
      <c r="D72" s="1065"/>
      <c r="E72" s="579" t="s">
        <v>116</v>
      </c>
      <c r="F72"/>
      <c r="V72" s="548"/>
      <c r="W72" s="548"/>
      <c r="X72" s="556"/>
      <c r="Y72" s="557"/>
      <c r="Z72" s="551"/>
      <c r="AA72" s="551"/>
      <c r="AB72" s="553"/>
      <c r="AC72" s="553"/>
      <c r="AD72" s="553"/>
      <c r="AE72" s="553"/>
      <c r="AF72" s="553"/>
      <c r="AG72" s="553"/>
      <c r="AH72" s="553"/>
      <c r="AI72" s="553"/>
      <c r="AJ72" s="553"/>
      <c r="AK72" s="553"/>
      <c r="AL72" s="553"/>
      <c r="AM72" s="553"/>
      <c r="AN72" s="553"/>
      <c r="AO72" s="553"/>
      <c r="AP72" s="553"/>
      <c r="AQ72" s="553"/>
      <c r="AR72" s="553"/>
      <c r="AS72" s="553"/>
      <c r="AT72" s="553"/>
      <c r="AU72" s="553"/>
      <c r="AV72" s="553"/>
    </row>
    <row r="73" spans="1:48" ht="34.5" customHeight="1">
      <c r="B73" s="1095" t="s">
        <v>119</v>
      </c>
      <c r="C73" s="1095"/>
      <c r="D73" s="1095"/>
      <c r="E73" s="1095"/>
      <c r="F73" s="1095"/>
      <c r="V73" s="548"/>
      <c r="W73" s="548"/>
      <c r="X73" s="556"/>
      <c r="Y73" s="557"/>
      <c r="Z73" s="551"/>
      <c r="AA73" s="551"/>
      <c r="AB73" s="553"/>
      <c r="AC73" s="553"/>
      <c r="AD73" s="553"/>
      <c r="AE73" s="553"/>
      <c r="AF73" s="553"/>
      <c r="AG73" s="553"/>
      <c r="AH73" s="553"/>
      <c r="AI73" s="553"/>
      <c r="AJ73" s="553"/>
      <c r="AK73" s="553"/>
      <c r="AL73" s="553"/>
      <c r="AM73" s="553"/>
      <c r="AN73" s="553"/>
      <c r="AO73" s="553"/>
      <c r="AP73" s="553"/>
      <c r="AQ73" s="553"/>
      <c r="AR73" s="553"/>
      <c r="AS73" s="553"/>
      <c r="AT73" s="553"/>
      <c r="AU73" s="553"/>
      <c r="AV73" s="553"/>
    </row>
    <row r="74" spans="1:48" ht="53.25" customHeight="1">
      <c r="A74" s="565">
        <v>8</v>
      </c>
      <c r="B74" s="1095" t="s">
        <v>124</v>
      </c>
      <c r="C74" s="1095"/>
      <c r="D74" s="1095"/>
      <c r="E74" s="1095"/>
      <c r="F74" s="1095"/>
      <c r="V74" s="548"/>
      <c r="W74" s="548"/>
      <c r="X74" s="556"/>
      <c r="Y74" s="557"/>
      <c r="Z74" s="551"/>
      <c r="AA74" s="551"/>
      <c r="AB74" s="553"/>
      <c r="AC74" s="553"/>
      <c r="AD74" s="553"/>
      <c r="AE74" s="553"/>
      <c r="AF74" s="553"/>
      <c r="AG74" s="553"/>
      <c r="AH74" s="553"/>
      <c r="AI74" s="553"/>
      <c r="AJ74" s="553"/>
      <c r="AK74" s="553"/>
      <c r="AL74" s="553"/>
      <c r="AM74" s="553"/>
      <c r="AN74" s="553"/>
      <c r="AO74" s="553"/>
      <c r="AP74" s="553"/>
      <c r="AQ74" s="553"/>
      <c r="AR74" s="553"/>
      <c r="AS74" s="553"/>
      <c r="AT74" s="553"/>
      <c r="AU74" s="553"/>
      <c r="AV74" s="553"/>
    </row>
    <row r="75" spans="1:48" ht="53.25" customHeight="1">
      <c r="A75" s="565">
        <v>9</v>
      </c>
      <c r="B75" s="1095" t="s">
        <v>11</v>
      </c>
      <c r="C75" s="1095"/>
      <c r="D75" s="1095"/>
      <c r="E75" s="1095"/>
      <c r="F75" s="1095"/>
      <c r="V75" s="548"/>
      <c r="W75" s="548"/>
      <c r="X75" s="556"/>
      <c r="Y75" s="557"/>
      <c r="Z75" s="551"/>
      <c r="AA75" s="551"/>
      <c r="AB75" s="553"/>
      <c r="AC75" s="553"/>
      <c r="AD75" s="553"/>
      <c r="AE75" s="553"/>
      <c r="AF75" s="553"/>
      <c r="AG75" s="553"/>
      <c r="AH75" s="553"/>
      <c r="AI75" s="553"/>
      <c r="AJ75" s="553"/>
      <c r="AK75" s="553"/>
      <c r="AL75" s="553"/>
      <c r="AM75" s="553"/>
      <c r="AN75" s="553"/>
      <c r="AO75" s="553"/>
      <c r="AP75" s="553"/>
      <c r="AQ75" s="553"/>
      <c r="AR75" s="553"/>
      <c r="AS75" s="553"/>
      <c r="AT75" s="553"/>
      <c r="AU75" s="553"/>
      <c r="AV75" s="553"/>
    </row>
    <row r="76" spans="1:48" ht="57.75" customHeight="1">
      <c r="A76" s="565">
        <v>10</v>
      </c>
      <c r="B76" s="1095" t="s">
        <v>621</v>
      </c>
      <c r="C76" s="1095"/>
      <c r="D76" s="1095"/>
      <c r="E76" s="1095"/>
      <c r="F76" s="1095"/>
      <c r="V76" s="548"/>
      <c r="W76" s="548"/>
      <c r="X76" s="556"/>
      <c r="Y76" s="557"/>
      <c r="Z76" s="551"/>
      <c r="AA76" s="551"/>
      <c r="AB76" s="553"/>
      <c r="AC76" s="553"/>
      <c r="AD76" s="553"/>
      <c r="AE76" s="553"/>
      <c r="AF76" s="553"/>
      <c r="AG76" s="553"/>
      <c r="AH76" s="553"/>
      <c r="AI76" s="553"/>
      <c r="AJ76" s="553"/>
      <c r="AK76" s="553"/>
      <c r="AL76" s="553"/>
      <c r="AM76" s="553"/>
      <c r="AN76" s="553"/>
      <c r="AO76" s="553"/>
      <c r="AP76" s="553"/>
      <c r="AQ76" s="553"/>
      <c r="AR76" s="553"/>
      <c r="AS76" s="553"/>
      <c r="AT76" s="553"/>
      <c r="AU76" s="553"/>
      <c r="AV76" s="553"/>
    </row>
    <row r="77" spans="1:48" ht="56.25" customHeight="1">
      <c r="A77" s="565">
        <v>11</v>
      </c>
      <c r="B77" s="1095" t="s">
        <v>125</v>
      </c>
      <c r="C77" s="1095"/>
      <c r="D77" s="1095"/>
      <c r="E77" s="1095"/>
      <c r="F77" s="1095"/>
      <c r="V77" s="548"/>
      <c r="W77" s="548"/>
      <c r="X77" s="556"/>
      <c r="Y77" s="557"/>
      <c r="Z77" s="551"/>
      <c r="AA77" s="551"/>
      <c r="AB77" s="553"/>
      <c r="AC77" s="553"/>
      <c r="AD77" s="553"/>
      <c r="AE77" s="553"/>
      <c r="AF77" s="553"/>
      <c r="AG77" s="553"/>
      <c r="AH77" s="553"/>
      <c r="AI77" s="553"/>
      <c r="AJ77" s="553"/>
      <c r="AK77" s="553"/>
      <c r="AL77" s="553"/>
      <c r="AM77" s="553"/>
      <c r="AN77" s="553"/>
      <c r="AO77" s="553"/>
      <c r="AP77" s="553"/>
      <c r="AQ77" s="553"/>
      <c r="AR77" s="553"/>
      <c r="AS77" s="553"/>
      <c r="AT77" s="553"/>
      <c r="AU77" s="553"/>
      <c r="AV77" s="553"/>
    </row>
    <row r="78" spans="1:48" ht="30.75" customHeight="1">
      <c r="A78" s="565">
        <v>12</v>
      </c>
      <c r="B78" s="1095" t="s">
        <v>126</v>
      </c>
      <c r="C78" s="1095"/>
      <c r="D78" s="1095"/>
      <c r="E78" s="1095"/>
      <c r="F78" s="1095"/>
      <c r="V78" s="548"/>
      <c r="W78" s="548"/>
      <c r="X78" s="556"/>
      <c r="Y78" s="557"/>
      <c r="Z78" s="551"/>
      <c r="AA78" s="551"/>
      <c r="AB78" s="553"/>
      <c r="AC78" s="553"/>
      <c r="AD78" s="553"/>
      <c r="AE78" s="553"/>
      <c r="AF78" s="553"/>
      <c r="AG78" s="553"/>
      <c r="AH78" s="553"/>
      <c r="AI78" s="553"/>
      <c r="AJ78" s="553"/>
      <c r="AK78" s="553"/>
      <c r="AL78" s="553"/>
      <c r="AM78" s="553"/>
      <c r="AN78" s="553"/>
      <c r="AO78" s="553"/>
      <c r="AP78" s="553"/>
      <c r="AQ78" s="553"/>
      <c r="AR78" s="553"/>
      <c r="AS78" s="553"/>
      <c r="AT78" s="553"/>
      <c r="AU78" s="553"/>
      <c r="AV78" s="553"/>
    </row>
    <row r="79" spans="1:48" ht="36.75" customHeight="1">
      <c r="A79" s="565">
        <v>13</v>
      </c>
      <c r="B79" s="1095" t="s">
        <v>12</v>
      </c>
      <c r="C79" s="1095"/>
      <c r="D79" s="1095"/>
      <c r="E79" s="1095"/>
      <c r="F79" s="1095"/>
      <c r="V79" s="548"/>
      <c r="W79" s="548"/>
      <c r="X79" s="556"/>
      <c r="Y79" s="557"/>
      <c r="Z79" s="551"/>
      <c r="AA79" s="551"/>
      <c r="AB79" s="553"/>
      <c r="AC79" s="553"/>
      <c r="AD79" s="553"/>
      <c r="AE79" s="553"/>
      <c r="AF79" s="553"/>
      <c r="AG79" s="553"/>
      <c r="AH79" s="553"/>
      <c r="AI79" s="553"/>
      <c r="AJ79" s="553"/>
      <c r="AK79" s="553"/>
      <c r="AL79" s="553"/>
      <c r="AM79" s="553"/>
      <c r="AN79" s="553"/>
      <c r="AO79" s="553"/>
      <c r="AP79" s="553"/>
      <c r="AQ79" s="553"/>
      <c r="AR79" s="553"/>
      <c r="AS79" s="553"/>
      <c r="AT79" s="553"/>
      <c r="AU79" s="553"/>
      <c r="AV79" s="553"/>
    </row>
    <row r="80" spans="1:48" ht="45" customHeight="1">
      <c r="A80" s="577"/>
      <c r="B80" s="1096" t="s">
        <v>127</v>
      </c>
      <c r="C80" s="1096"/>
      <c r="D80" s="1096" t="s">
        <v>128</v>
      </c>
      <c r="E80" s="1096"/>
      <c r="F80" s="580" t="s">
        <v>336</v>
      </c>
      <c r="V80" s="548"/>
      <c r="W80" s="548"/>
      <c r="X80" s="556"/>
      <c r="Y80" s="557"/>
      <c r="Z80" s="551"/>
      <c r="AA80" s="551"/>
      <c r="AB80" s="553"/>
      <c r="AC80" s="553"/>
      <c r="AD80" s="553"/>
      <c r="AE80" s="553"/>
      <c r="AF80" s="553"/>
      <c r="AG80" s="553"/>
      <c r="AH80" s="553"/>
      <c r="AI80" s="553"/>
      <c r="AJ80" s="553"/>
      <c r="AK80" s="553"/>
      <c r="AL80" s="553"/>
      <c r="AM80" s="553"/>
      <c r="AN80" s="553"/>
      <c r="AO80" s="553"/>
      <c r="AP80" s="553"/>
      <c r="AQ80" s="553"/>
      <c r="AR80" s="553"/>
      <c r="AS80" s="553"/>
      <c r="AT80" s="553"/>
      <c r="AU80" s="553"/>
      <c r="AV80" s="553"/>
    </row>
    <row r="81" spans="1:48" ht="35.1" customHeight="1">
      <c r="A81" s="577"/>
      <c r="B81" s="778"/>
      <c r="C81" s="778"/>
      <c r="D81" s="889"/>
      <c r="E81" s="889"/>
      <c r="F81" s="76"/>
      <c r="V81" s="548"/>
      <c r="W81" s="548"/>
      <c r="X81" s="556"/>
      <c r="Y81" s="557"/>
      <c r="Z81" s="551"/>
      <c r="AA81" s="551"/>
      <c r="AB81" s="553"/>
      <c r="AC81" s="553"/>
      <c r="AD81" s="553"/>
      <c r="AE81" s="553"/>
      <c r="AF81" s="553"/>
      <c r="AG81" s="553"/>
      <c r="AH81" s="553"/>
      <c r="AI81" s="553"/>
      <c r="AJ81" s="553"/>
      <c r="AK81" s="553"/>
      <c r="AL81" s="553"/>
      <c r="AM81" s="553"/>
      <c r="AN81" s="553"/>
      <c r="AO81" s="553"/>
      <c r="AP81" s="553"/>
      <c r="AQ81" s="553"/>
      <c r="AR81" s="553"/>
      <c r="AS81" s="553"/>
      <c r="AT81" s="553"/>
      <c r="AU81" s="553"/>
      <c r="AV81" s="553"/>
    </row>
    <row r="82" spans="1:48" ht="35.1" customHeight="1">
      <c r="A82" s="577"/>
      <c r="B82" s="778"/>
      <c r="C82" s="778"/>
      <c r="D82" s="889"/>
      <c r="E82" s="889"/>
      <c r="F82" s="76"/>
      <c r="V82" s="548"/>
      <c r="W82" s="548"/>
      <c r="X82" s="556"/>
      <c r="Y82" s="557"/>
      <c r="Z82" s="551"/>
      <c r="AA82" s="551"/>
      <c r="AB82" s="553"/>
      <c r="AC82" s="553"/>
      <c r="AD82" s="553"/>
      <c r="AE82" s="553"/>
      <c r="AF82" s="553"/>
      <c r="AG82" s="553"/>
      <c r="AH82" s="553"/>
      <c r="AI82" s="553"/>
      <c r="AJ82" s="553"/>
      <c r="AK82" s="553"/>
      <c r="AL82" s="553"/>
      <c r="AM82" s="553"/>
      <c r="AN82" s="553"/>
      <c r="AO82" s="553"/>
      <c r="AP82" s="553"/>
      <c r="AQ82" s="553"/>
      <c r="AR82" s="553"/>
      <c r="AS82" s="553"/>
      <c r="AT82" s="553"/>
      <c r="AU82" s="553"/>
      <c r="AV82" s="553"/>
    </row>
    <row r="83" spans="1:48" ht="35.1" customHeight="1">
      <c r="A83" s="577"/>
      <c r="B83" s="778"/>
      <c r="C83" s="778"/>
      <c r="D83" s="889"/>
      <c r="E83" s="889"/>
      <c r="F83" s="76"/>
      <c r="V83" s="548"/>
      <c r="W83" s="548"/>
      <c r="X83" s="556"/>
      <c r="Y83" s="557"/>
      <c r="Z83" s="551"/>
      <c r="AA83" s="551"/>
      <c r="AB83" s="553"/>
      <c r="AC83" s="553"/>
      <c r="AD83" s="553"/>
      <c r="AE83" s="553"/>
      <c r="AF83" s="553"/>
      <c r="AG83" s="553"/>
      <c r="AH83" s="553"/>
      <c r="AI83" s="553"/>
      <c r="AJ83" s="553"/>
      <c r="AK83" s="553"/>
      <c r="AL83" s="553"/>
      <c r="AM83" s="553"/>
      <c r="AN83" s="553"/>
      <c r="AO83" s="553"/>
      <c r="AP83" s="553"/>
      <c r="AQ83" s="553"/>
      <c r="AR83" s="553"/>
      <c r="AS83" s="553"/>
      <c r="AT83" s="553"/>
      <c r="AU83" s="553"/>
      <c r="AV83" s="553"/>
    </row>
    <row r="84" spans="1:48" ht="33" customHeight="1">
      <c r="A84" s="577"/>
      <c r="B84" s="1098" t="s">
        <v>337</v>
      </c>
      <c r="C84" s="1098"/>
      <c r="D84" s="862"/>
      <c r="E84" s="862"/>
      <c r="F84" s="581"/>
      <c r="V84" s="548"/>
      <c r="W84" s="548"/>
      <c r="X84" s="556"/>
      <c r="Y84" s="557"/>
      <c r="Z84" s="551"/>
      <c r="AA84" s="551"/>
      <c r="AB84" s="553"/>
      <c r="AC84" s="553"/>
      <c r="AD84" s="553"/>
      <c r="AE84" s="553"/>
      <c r="AF84" s="553"/>
      <c r="AG84" s="553"/>
      <c r="AH84" s="553"/>
      <c r="AI84" s="553"/>
      <c r="AJ84" s="553"/>
      <c r="AK84" s="553"/>
      <c r="AL84" s="553"/>
      <c r="AM84" s="553"/>
      <c r="AN84" s="553"/>
      <c r="AO84" s="553"/>
      <c r="AP84" s="553"/>
      <c r="AQ84" s="553"/>
      <c r="AR84" s="553"/>
      <c r="AS84" s="553"/>
      <c r="AT84" s="553"/>
      <c r="AU84" s="553"/>
      <c r="AV84" s="553"/>
    </row>
    <row r="85" spans="1:48" ht="100.5" customHeight="1">
      <c r="A85" s="579">
        <v>14</v>
      </c>
      <c r="B85" s="1095" t="s">
        <v>338</v>
      </c>
      <c r="C85" s="1095"/>
      <c r="D85" s="1095"/>
      <c r="E85" s="1095"/>
      <c r="F85" s="1095"/>
      <c r="V85" s="548"/>
      <c r="W85" s="548"/>
      <c r="X85" s="556"/>
      <c r="Y85" s="557"/>
      <c r="Z85" s="551"/>
      <c r="AA85" s="551"/>
      <c r="AB85" s="553"/>
      <c r="AC85" s="553"/>
      <c r="AD85" s="553"/>
      <c r="AE85" s="553"/>
      <c r="AF85" s="553"/>
      <c r="AG85" s="553"/>
      <c r="AH85" s="553"/>
      <c r="AI85" s="553"/>
      <c r="AJ85" s="553"/>
      <c r="AK85" s="553"/>
      <c r="AL85" s="553"/>
      <c r="AM85" s="553"/>
      <c r="AN85" s="553"/>
      <c r="AO85" s="553"/>
      <c r="AP85" s="553"/>
      <c r="AQ85" s="553"/>
      <c r="AR85" s="553"/>
      <c r="AS85" s="553"/>
      <c r="AT85" s="553"/>
      <c r="AU85" s="553"/>
      <c r="AV85" s="553"/>
    </row>
    <row r="86" spans="1:48" ht="30" customHeight="1">
      <c r="A86" s="582"/>
      <c r="B86" s="5" t="str">
        <f>IF(ISERROR("Dated this " &amp; AE6 &amp; LOOKUP(AE6,AC1:AC33,AD1:AD33) &amp; " day of " &amp; AE8 &amp; " " &amp;AE9), "", "Dated this " &amp; AE6 &amp; LOOKUP(AE6,AC1:AC33,AD1:AD33) &amp; " day of " &amp; AE8 &amp; " " &amp;AE9)</f>
        <v/>
      </c>
      <c r="E86" s="581"/>
      <c r="F86" s="581"/>
      <c r="V86" s="548"/>
      <c r="W86" s="548"/>
      <c r="X86" s="556"/>
      <c r="Y86" s="557"/>
      <c r="Z86" s="551"/>
      <c r="AA86" s="551"/>
      <c r="AB86" s="553"/>
      <c r="AC86" s="553"/>
      <c r="AD86" s="553"/>
      <c r="AE86" s="553"/>
      <c r="AF86" s="553"/>
      <c r="AG86" s="553"/>
      <c r="AH86" s="553"/>
      <c r="AI86" s="553"/>
      <c r="AJ86" s="553"/>
      <c r="AK86" s="553"/>
      <c r="AL86" s="553"/>
      <c r="AM86" s="553"/>
      <c r="AN86" s="553"/>
      <c r="AO86" s="553"/>
      <c r="AP86" s="553"/>
      <c r="AQ86" s="553"/>
      <c r="AR86" s="553"/>
      <c r="AS86" s="553"/>
      <c r="AT86" s="553"/>
      <c r="AU86" s="553"/>
      <c r="AV86" s="553"/>
    </row>
    <row r="87" spans="1:48" ht="30" customHeight="1">
      <c r="A87" s="582"/>
      <c r="B87" s="9" t="s">
        <v>339</v>
      </c>
      <c r="C87"/>
      <c r="D87" s="7"/>
      <c r="E87" s="7"/>
      <c r="F87" s="7"/>
      <c r="V87" s="548"/>
      <c r="W87" s="548"/>
      <c r="X87" s="556"/>
      <c r="Y87" s="557"/>
      <c r="Z87" s="551"/>
      <c r="AA87" s="551"/>
      <c r="AB87" s="553"/>
      <c r="AC87" s="553"/>
      <c r="AD87" s="553"/>
      <c r="AE87" s="553"/>
      <c r="AF87" s="553"/>
      <c r="AG87" s="553"/>
      <c r="AH87" s="553"/>
      <c r="AI87" s="553"/>
      <c r="AJ87" s="553"/>
      <c r="AK87" s="553"/>
      <c r="AL87" s="553"/>
      <c r="AM87" s="553"/>
      <c r="AN87" s="553"/>
      <c r="AO87" s="553"/>
      <c r="AP87" s="553"/>
      <c r="AQ87" s="553"/>
      <c r="AR87" s="553"/>
      <c r="AS87" s="553"/>
      <c r="AT87" s="553"/>
      <c r="AU87" s="553"/>
      <c r="AV87" s="553"/>
    </row>
    <row r="88" spans="1:48" ht="15.95" customHeight="1">
      <c r="A88" s="582"/>
      <c r="B88" s="577"/>
      <c r="C88" s="7"/>
      <c r="D88" s="7"/>
      <c r="E88" s="7"/>
      <c r="F88" s="7"/>
      <c r="V88" s="548"/>
      <c r="W88" s="548"/>
      <c r="X88" s="556"/>
      <c r="Y88" s="557"/>
      <c r="Z88" s="551"/>
      <c r="AA88" s="551"/>
      <c r="AB88" s="553"/>
      <c r="AC88" s="553"/>
      <c r="AD88" s="553"/>
      <c r="AE88" s="553"/>
      <c r="AF88" s="553"/>
      <c r="AG88" s="553"/>
      <c r="AH88" s="553"/>
      <c r="AI88" s="553"/>
      <c r="AJ88" s="553"/>
      <c r="AK88" s="553"/>
      <c r="AL88" s="553"/>
      <c r="AM88" s="553"/>
      <c r="AN88" s="553"/>
      <c r="AO88" s="553"/>
      <c r="AP88" s="553"/>
      <c r="AQ88" s="553"/>
      <c r="AR88" s="553"/>
      <c r="AS88" s="553"/>
      <c r="AT88" s="553"/>
      <c r="AU88" s="553"/>
      <c r="AV88" s="553"/>
    </row>
    <row r="89" spans="1:48" ht="21" customHeight="1">
      <c r="A89" s="582"/>
      <c r="B89" s="577"/>
      <c r="C89" s="7"/>
      <c r="D89" s="7"/>
      <c r="F89" s="583" t="s">
        <v>340</v>
      </c>
      <c r="V89" s="548"/>
      <c r="W89" s="548"/>
      <c r="X89" s="556"/>
      <c r="Y89" s="557"/>
      <c r="Z89" s="551"/>
      <c r="AA89" s="551"/>
      <c r="AB89" s="553"/>
      <c r="AC89" s="553"/>
      <c r="AD89" s="553"/>
      <c r="AE89" s="553"/>
      <c r="AF89" s="553"/>
      <c r="AG89" s="553"/>
      <c r="AH89" s="553"/>
      <c r="AI89" s="553"/>
      <c r="AJ89" s="553"/>
      <c r="AK89" s="553"/>
      <c r="AL89" s="553"/>
      <c r="AM89" s="553"/>
      <c r="AN89" s="553"/>
      <c r="AO89" s="553"/>
      <c r="AP89" s="553"/>
      <c r="AQ89" s="553"/>
      <c r="AR89" s="553"/>
      <c r="AS89" s="553"/>
      <c r="AT89" s="553"/>
      <c r="AU89" s="553"/>
      <c r="AV89" s="553"/>
    </row>
    <row r="90" spans="1:48" ht="21" customHeight="1">
      <c r="A90" s="582"/>
      <c r="B90" s="577"/>
      <c r="C90" s="7"/>
      <c r="F90" s="583" t="str">
        <f>"For and on behalf of " &amp; 'Attach 3(JV)'!B9</f>
        <v xml:space="preserve">For and on behalf of </v>
      </c>
      <c r="V90" s="548"/>
      <c r="W90" s="548"/>
      <c r="X90" s="556"/>
      <c r="Y90" s="557"/>
      <c r="Z90" s="551"/>
      <c r="AA90" s="551"/>
      <c r="AB90" s="553"/>
      <c r="AC90" s="553"/>
      <c r="AD90" s="553"/>
      <c r="AE90" s="553"/>
      <c r="AF90" s="553"/>
      <c r="AG90" s="553"/>
      <c r="AH90" s="553"/>
      <c r="AI90" s="553"/>
      <c r="AJ90" s="553"/>
      <c r="AK90" s="553"/>
      <c r="AL90" s="553"/>
      <c r="AM90" s="553"/>
      <c r="AN90" s="553"/>
      <c r="AO90" s="553"/>
      <c r="AP90" s="553"/>
      <c r="AQ90" s="553"/>
      <c r="AR90" s="553"/>
      <c r="AS90" s="553"/>
      <c r="AT90" s="553"/>
      <c r="AU90" s="553"/>
      <c r="AV90" s="553"/>
    </row>
    <row r="91" spans="1:48" ht="27.95" customHeight="1">
      <c r="A91" s="584"/>
      <c r="D91" s="585"/>
      <c r="V91" s="548"/>
      <c r="W91" s="548"/>
      <c r="X91" s="549"/>
      <c r="Y91" s="550"/>
      <c r="Z91" s="551"/>
      <c r="AA91" s="551"/>
      <c r="AB91" s="553"/>
      <c r="AC91" s="553"/>
      <c r="AD91" s="553"/>
      <c r="AE91" s="553"/>
      <c r="AF91" s="553"/>
      <c r="AG91" s="553"/>
      <c r="AH91" s="553"/>
      <c r="AI91" s="553"/>
      <c r="AJ91" s="553"/>
      <c r="AK91" s="553"/>
      <c r="AL91" s="553"/>
      <c r="AM91" s="553"/>
      <c r="AN91" s="553"/>
      <c r="AO91" s="553"/>
      <c r="AP91" s="553"/>
      <c r="AQ91" s="553"/>
      <c r="AR91" s="553"/>
      <c r="AS91" s="553"/>
      <c r="AT91" s="553"/>
      <c r="AU91" s="553"/>
      <c r="AV91" s="553"/>
    </row>
    <row r="92" spans="1:48" ht="27.95" customHeight="1">
      <c r="A92" s="586" t="s">
        <v>48</v>
      </c>
      <c r="B92" s="21"/>
      <c r="C92" s="207">
        <f>'Attach 3(JV)'!C88</f>
        <v>0</v>
      </c>
      <c r="D92" s="585" t="s">
        <v>46</v>
      </c>
      <c r="E92" s="595" t="str">
        <f>'Attach 3(JV)'!E24</f>
        <v/>
      </c>
      <c r="F92" s="596"/>
      <c r="V92" s="548"/>
      <c r="W92" s="548"/>
      <c r="X92" s="549"/>
      <c r="Y92" s="550"/>
      <c r="Z92" s="551"/>
      <c r="AA92" s="551"/>
      <c r="AB92" s="553"/>
      <c r="AC92" s="553"/>
      <c r="AD92" s="553"/>
      <c r="AE92" s="553"/>
      <c r="AF92" s="553"/>
      <c r="AG92" s="553"/>
      <c r="AH92" s="553"/>
      <c r="AI92" s="553"/>
      <c r="AJ92" s="553"/>
      <c r="AK92" s="553"/>
      <c r="AL92" s="553"/>
      <c r="AM92" s="553"/>
      <c r="AN92" s="553"/>
      <c r="AO92" s="553"/>
      <c r="AP92" s="553"/>
      <c r="AQ92" s="553"/>
      <c r="AR92" s="553"/>
      <c r="AS92" s="553"/>
      <c r="AT92" s="553"/>
      <c r="AU92" s="553"/>
      <c r="AV92" s="553"/>
    </row>
    <row r="93" spans="1:48" ht="27.95" customHeight="1">
      <c r="A93" s="586" t="s">
        <v>49</v>
      </c>
      <c r="B93" s="21"/>
      <c r="C93" s="22">
        <f>'Attach 3(JV)'!C89</f>
        <v>0</v>
      </c>
      <c r="D93" s="585" t="s">
        <v>47</v>
      </c>
      <c r="E93" s="595" t="str">
        <f>'Attach 3(JV)'!E25</f>
        <v/>
      </c>
      <c r="F93" s="596"/>
      <c r="V93" s="548"/>
      <c r="W93" s="548"/>
      <c r="X93" s="549"/>
      <c r="Y93" s="550"/>
      <c r="Z93" s="551"/>
      <c r="AA93" s="551"/>
      <c r="AB93" s="553"/>
      <c r="AC93" s="553"/>
      <c r="AD93" s="553"/>
      <c r="AE93" s="553"/>
      <c r="AF93" s="553"/>
      <c r="AG93" s="553"/>
      <c r="AH93" s="553"/>
      <c r="AI93" s="553"/>
      <c r="AJ93" s="553"/>
      <c r="AK93" s="553"/>
      <c r="AL93" s="553"/>
      <c r="AM93" s="553"/>
      <c r="AN93" s="553"/>
      <c r="AO93" s="553"/>
      <c r="AP93" s="553"/>
      <c r="AQ93" s="553"/>
      <c r="AR93" s="553"/>
      <c r="AS93" s="553"/>
      <c r="AT93" s="553"/>
      <c r="AU93" s="553"/>
      <c r="AV93" s="553"/>
    </row>
    <row r="94" spans="1:48" ht="27.95" customHeight="1">
      <c r="D94" s="585"/>
      <c r="E94" s="585"/>
      <c r="V94" s="548"/>
      <c r="W94" s="548"/>
      <c r="X94" s="549"/>
      <c r="Y94" s="550"/>
      <c r="Z94" s="551"/>
      <c r="AA94" s="551"/>
      <c r="AB94" s="553"/>
      <c r="AC94" s="553"/>
      <c r="AD94" s="553"/>
      <c r="AE94" s="553"/>
      <c r="AF94" s="553"/>
      <c r="AG94" s="553"/>
      <c r="AH94" s="553"/>
      <c r="AI94" s="553"/>
      <c r="AJ94" s="553"/>
      <c r="AK94" s="553"/>
      <c r="AL94" s="553"/>
      <c r="AM94" s="553"/>
      <c r="AN94" s="553"/>
      <c r="AO94" s="553"/>
      <c r="AP94" s="553"/>
      <c r="AQ94" s="553"/>
      <c r="AR94" s="553"/>
      <c r="AS94" s="553"/>
      <c r="AT94" s="553"/>
      <c r="AU94" s="553"/>
      <c r="AV94" s="553"/>
    </row>
    <row r="95" spans="1:48" ht="27.95" customHeight="1">
      <c r="A95" s="586"/>
      <c r="B95" s="21"/>
      <c r="C95" s="207"/>
      <c r="E95" s="585"/>
      <c r="V95" s="548"/>
      <c r="W95" s="548"/>
      <c r="X95" s="549"/>
      <c r="Y95" s="550"/>
      <c r="Z95" s="551"/>
      <c r="AA95" s="551"/>
      <c r="AB95" s="553"/>
      <c r="AC95" s="553"/>
      <c r="AD95" s="553"/>
      <c r="AE95" s="553"/>
      <c r="AF95" s="553"/>
      <c r="AG95" s="553"/>
      <c r="AH95" s="553"/>
      <c r="AI95" s="553"/>
      <c r="AJ95" s="553"/>
      <c r="AK95" s="553"/>
      <c r="AL95" s="553"/>
      <c r="AM95" s="553"/>
      <c r="AN95" s="553"/>
      <c r="AO95" s="553"/>
      <c r="AP95" s="553"/>
      <c r="AQ95" s="553"/>
      <c r="AR95" s="553"/>
      <c r="AS95" s="553"/>
      <c r="AT95" s="553"/>
      <c r="AU95" s="553"/>
      <c r="AV95" s="553"/>
    </row>
    <row r="96" spans="1:48" ht="33" customHeight="1">
      <c r="A96" s="578" t="s">
        <v>143</v>
      </c>
      <c r="B96" s="21"/>
      <c r="C96" s="207"/>
      <c r="E96" s="583"/>
      <c r="V96" s="548"/>
      <c r="W96" s="548"/>
      <c r="X96" s="549"/>
      <c r="Y96" s="550"/>
      <c r="Z96" s="551"/>
      <c r="AA96" s="551"/>
      <c r="AB96" s="553"/>
      <c r="AC96" s="553"/>
      <c r="AD96" s="553"/>
      <c r="AE96" s="553"/>
      <c r="AF96" s="553"/>
      <c r="AG96" s="553"/>
      <c r="AH96" s="553"/>
      <c r="AI96" s="553"/>
      <c r="AJ96" s="553"/>
      <c r="AK96" s="553"/>
      <c r="AL96" s="553"/>
      <c r="AM96" s="553"/>
      <c r="AN96" s="553"/>
      <c r="AO96" s="553"/>
      <c r="AP96" s="553"/>
      <c r="AQ96" s="553"/>
      <c r="AR96" s="553"/>
      <c r="AS96" s="553"/>
      <c r="AT96" s="553"/>
      <c r="AU96" s="553"/>
      <c r="AV96" s="553"/>
    </row>
    <row r="97" spans="1:48" s="1" customFormat="1" ht="21" customHeight="1">
      <c r="A97" s="1103" t="s">
        <v>176</v>
      </c>
      <c r="B97" s="1103"/>
      <c r="C97" s="1103"/>
      <c r="D97" s="1100"/>
      <c r="E97" s="1100"/>
      <c r="F97" s="1100"/>
      <c r="V97" s="548"/>
      <c r="W97" s="548"/>
      <c r="X97" s="549"/>
      <c r="Y97" s="549"/>
      <c r="Z97" s="552"/>
      <c r="AA97" s="552"/>
      <c r="AB97" s="548"/>
      <c r="AC97" s="548"/>
      <c r="AD97" s="548"/>
      <c r="AE97" s="548"/>
      <c r="AF97" s="548"/>
      <c r="AG97" s="548"/>
      <c r="AH97" s="548"/>
      <c r="AI97" s="548"/>
      <c r="AJ97" s="548"/>
      <c r="AK97" s="548"/>
      <c r="AL97" s="548"/>
      <c r="AM97" s="548"/>
      <c r="AN97" s="548"/>
      <c r="AO97" s="548"/>
      <c r="AP97" s="548"/>
      <c r="AQ97" s="548"/>
      <c r="AR97" s="548"/>
      <c r="AS97" s="548"/>
      <c r="AT97" s="548"/>
      <c r="AU97" s="548"/>
      <c r="AV97" s="548"/>
    </row>
    <row r="98" spans="1:48" s="1" customFormat="1" ht="21" customHeight="1">
      <c r="A98" s="1101"/>
      <c r="B98" s="1101"/>
      <c r="C98" s="1101"/>
      <c r="D98" s="545"/>
      <c r="E98" s="545"/>
      <c r="F98" s="545"/>
      <c r="V98" s="548"/>
      <c r="W98" s="548"/>
      <c r="X98" s="549"/>
      <c r="Y98" s="549"/>
      <c r="Z98" s="552"/>
      <c r="AA98" s="552"/>
      <c r="AB98" s="548"/>
      <c r="AC98" s="548"/>
      <c r="AD98" s="548"/>
      <c r="AE98" s="548"/>
      <c r="AF98" s="548"/>
      <c r="AG98" s="548"/>
      <c r="AH98" s="548"/>
      <c r="AI98" s="548"/>
      <c r="AJ98" s="548"/>
      <c r="AK98" s="548"/>
      <c r="AL98" s="548"/>
      <c r="AM98" s="548"/>
      <c r="AN98" s="548"/>
      <c r="AO98" s="548"/>
      <c r="AP98" s="548"/>
      <c r="AQ98" s="548"/>
      <c r="AR98" s="548"/>
      <c r="AS98" s="548"/>
      <c r="AT98" s="548"/>
      <c r="AU98" s="548"/>
      <c r="AV98" s="548"/>
    </row>
    <row r="99" spans="1:48" s="1" customFormat="1" ht="21" customHeight="1">
      <c r="A99" s="1102"/>
      <c r="B99" s="1102"/>
      <c r="C99" s="1102"/>
      <c r="D99" s="545"/>
      <c r="E99" s="545"/>
      <c r="F99" s="545"/>
      <c r="V99" s="548"/>
      <c r="W99" s="548"/>
      <c r="X99" s="549"/>
      <c r="Y99" s="549"/>
      <c r="Z99" s="552"/>
      <c r="AA99" s="552"/>
      <c r="AB99" s="548"/>
      <c r="AC99" s="548"/>
      <c r="AD99" s="548"/>
      <c r="AE99" s="548"/>
      <c r="AF99" s="548"/>
      <c r="AG99" s="548"/>
      <c r="AH99" s="548"/>
      <c r="AI99" s="548"/>
      <c r="AJ99" s="548"/>
      <c r="AK99" s="548"/>
      <c r="AL99" s="548"/>
      <c r="AM99" s="548"/>
      <c r="AN99" s="548"/>
      <c r="AO99" s="548"/>
      <c r="AP99" s="548"/>
      <c r="AQ99" s="548"/>
      <c r="AR99" s="548"/>
      <c r="AS99" s="548"/>
      <c r="AT99" s="548"/>
      <c r="AU99" s="548"/>
      <c r="AV99" s="548"/>
    </row>
    <row r="100" spans="1:48" s="1" customFormat="1" ht="21" customHeight="1">
      <c r="A100" s="1104" t="s">
        <v>177</v>
      </c>
      <c r="B100" s="1104"/>
      <c r="C100" s="1104"/>
      <c r="D100" s="1100"/>
      <c r="E100" s="1100"/>
      <c r="F100" s="1100"/>
      <c r="V100" s="548"/>
      <c r="W100" s="548"/>
      <c r="X100" s="549"/>
      <c r="Y100" s="549"/>
      <c r="Z100" s="552"/>
      <c r="AA100" s="552"/>
      <c r="AB100" s="548"/>
      <c r="AC100" s="548"/>
      <c r="AD100" s="548"/>
      <c r="AE100" s="548"/>
      <c r="AF100" s="548"/>
      <c r="AG100" s="548"/>
      <c r="AH100" s="548"/>
      <c r="AI100" s="548"/>
      <c r="AJ100" s="548"/>
      <c r="AK100" s="548"/>
      <c r="AL100" s="548"/>
      <c r="AM100" s="548"/>
      <c r="AN100" s="548"/>
      <c r="AO100" s="548"/>
      <c r="AP100" s="548"/>
      <c r="AQ100" s="548"/>
      <c r="AR100" s="548"/>
      <c r="AS100" s="548"/>
      <c r="AT100" s="548"/>
      <c r="AU100" s="548"/>
      <c r="AV100" s="548"/>
    </row>
    <row r="101" spans="1:48" s="1" customFormat="1" ht="21" customHeight="1">
      <c r="A101" s="1104" t="s">
        <v>178</v>
      </c>
      <c r="B101" s="1104"/>
      <c r="C101" s="1104"/>
      <c r="D101" s="1100"/>
      <c r="E101" s="1100"/>
      <c r="F101" s="1100"/>
      <c r="V101" s="548"/>
      <c r="W101" s="548"/>
      <c r="X101" s="549"/>
      <c r="Y101" s="549"/>
      <c r="Z101" s="552"/>
      <c r="AA101" s="552"/>
      <c r="AB101" s="548"/>
      <c r="AC101" s="548"/>
      <c r="AD101" s="548"/>
      <c r="AE101" s="548"/>
      <c r="AF101" s="548"/>
      <c r="AG101" s="548"/>
      <c r="AH101" s="548"/>
      <c r="AI101" s="548"/>
      <c r="AJ101" s="548"/>
      <c r="AK101" s="548"/>
      <c r="AL101" s="548"/>
      <c r="AM101" s="548"/>
      <c r="AN101" s="548"/>
      <c r="AO101" s="548"/>
      <c r="AP101" s="548"/>
      <c r="AQ101" s="548"/>
      <c r="AR101" s="548"/>
      <c r="AS101" s="548"/>
      <c r="AT101" s="548"/>
      <c r="AU101" s="548"/>
      <c r="AV101" s="548"/>
    </row>
    <row r="102" spans="1:48" s="1" customFormat="1" ht="52.5" customHeight="1">
      <c r="A102" s="1104" t="s">
        <v>179</v>
      </c>
      <c r="B102" s="1104"/>
      <c r="C102" s="1104"/>
      <c r="D102" s="1100"/>
      <c r="E102" s="1100"/>
      <c r="F102" s="1100"/>
      <c r="V102" s="548"/>
      <c r="W102" s="548"/>
      <c r="X102" s="549"/>
      <c r="Y102" s="549"/>
      <c r="Z102" s="552"/>
      <c r="AA102" s="552"/>
      <c r="AB102" s="548"/>
      <c r="AC102" s="548"/>
      <c r="AD102" s="548"/>
      <c r="AE102" s="548"/>
      <c r="AF102" s="548"/>
      <c r="AG102" s="548"/>
      <c r="AH102" s="548"/>
      <c r="AI102" s="548"/>
      <c r="AJ102" s="548"/>
      <c r="AK102" s="548"/>
      <c r="AL102" s="548"/>
      <c r="AM102" s="548"/>
      <c r="AN102" s="548"/>
      <c r="AO102" s="548"/>
      <c r="AP102" s="548"/>
      <c r="AQ102" s="548"/>
      <c r="AR102" s="548"/>
      <c r="AS102" s="548"/>
      <c r="AT102" s="548"/>
      <c r="AU102" s="548"/>
      <c r="AV102" s="548"/>
    </row>
    <row r="103" spans="1:48" s="1" customFormat="1" ht="21" customHeight="1">
      <c r="A103" s="1103" t="s">
        <v>180</v>
      </c>
      <c r="B103" s="1103"/>
      <c r="C103" s="1103"/>
      <c r="D103" s="545"/>
      <c r="E103" s="545"/>
      <c r="F103" s="545"/>
      <c r="X103" s="587"/>
      <c r="Y103" s="587"/>
      <c r="Z103" s="572"/>
      <c r="AA103" s="588"/>
      <c r="AB103" s="589"/>
    </row>
    <row r="104" spans="1:48" s="1" customFormat="1" ht="21" customHeight="1">
      <c r="A104" s="1101"/>
      <c r="B104" s="1101"/>
      <c r="C104" s="1101"/>
      <c r="D104" s="545"/>
      <c r="E104" s="545"/>
      <c r="F104" s="545"/>
      <c r="X104" s="587"/>
      <c r="Y104" s="587"/>
      <c r="Z104" s="572"/>
      <c r="AA104" s="588"/>
      <c r="AB104" s="589"/>
    </row>
    <row r="105" spans="1:48">
      <c r="A105" s="1102"/>
      <c r="B105" s="1102"/>
      <c r="C105" s="1102"/>
      <c r="D105" s="1100"/>
      <c r="E105" s="1100"/>
      <c r="F105" s="1100"/>
    </row>
    <row r="106" spans="1:48">
      <c r="A106" s="578"/>
      <c r="B106" s="578"/>
      <c r="C106" s="578"/>
      <c r="D106" s="594"/>
      <c r="E106" s="594"/>
      <c r="F106" s="594"/>
    </row>
    <row r="107" spans="1:48" ht="47.25" customHeight="1">
      <c r="A107" s="1099" t="s">
        <v>657</v>
      </c>
      <c r="B107" s="1099"/>
      <c r="C107" s="1099"/>
      <c r="D107" s="1099"/>
      <c r="E107" s="1099"/>
      <c r="F107" s="1099"/>
    </row>
  </sheetData>
  <sheetProtection algorithmName="SHA-512" hashValue="7cbpWhGbUXagQABoLYHEfKyVQG/J1rf8ol+8RzGCmYQCJT/DAh31msVwfN68b/RBF3120K1mXI0p8E6RbEqmDA==" saltValue="gBudi2mEsKvpPjUE9VaEnw==" spinCount="100000" sheet="1" formatColumns="0" formatRows="0" selectLockedCells="1"/>
  <customSheetViews>
    <customSheetView guid="{F68380CD-DF58-4BFA-A4C7-4B5C98AD7B16}" showPageBreaks="1" showGridLines="0" printArea="1" hiddenRows="1" view="pageBreakPreview" topLeftCell="A28">
      <selection activeCell="B70" sqref="B70:C70"/>
      <rowBreaks count="5" manualBreakCount="5">
        <brk id="21" max="5" man="1"/>
        <brk id="38" max="5" man="1"/>
        <brk id="50" max="5" man="1"/>
        <brk id="67" max="5" man="1"/>
        <brk id="84" max="5" man="1"/>
      </rowBreaks>
      <pageMargins left="0.75" right="0.63" top="0.6" bottom="0.72" header="0.34" footer="0.35"/>
      <pageSetup scale="98" orientation="portrait" r:id="rId1"/>
      <headerFooter alignWithMargins="0">
        <oddFooter>&amp;R&amp;"Book Antiqua,Bold"&amp;8 Page &amp;P of &amp;N</oddFooter>
      </headerFooter>
    </customSheetView>
    <customSheetView guid="{2FDEDC7A-220A-4BDB-8FCD-0C556B60E1DF}" showPageBreaks="1" showGridLines="0" printArea="1" hiddenRows="1" view="pageBreakPreview" topLeftCell="A28">
      <selection activeCell="B70" sqref="B70:C70"/>
      <rowBreaks count="5" manualBreakCount="5">
        <brk id="21" max="5" man="1"/>
        <brk id="38" max="5" man="1"/>
        <brk id="50" max="5" man="1"/>
        <brk id="67" max="5" man="1"/>
        <brk id="84" max="5" man="1"/>
      </rowBreaks>
      <pageMargins left="0.75" right="0.63" top="0.6" bottom="0.72" header="0.34" footer="0.35"/>
      <pageSetup scale="98" orientation="portrait" r:id="rId2"/>
      <headerFooter alignWithMargins="0">
        <oddFooter>&amp;R&amp;"Book Antiqua,Bold"&amp;8 Page &amp;P of &amp;N</oddFooter>
      </headerFooter>
    </customSheetView>
    <customSheetView guid="{8E7B022F-1113-4BA2-B2BA-8EDBE02A2557}" showPageBreaks="1" showGridLines="0" printArea="1" showRuler="0">
      <selection activeCell="C5" sqref="C5:F5"/>
      <rowBreaks count="3" manualBreakCount="3">
        <brk id="21" max="5" man="1"/>
        <brk id="31" max="5" man="1"/>
        <brk id="93" max="5" man="1"/>
      </rowBreaks>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selection activeCell="C5" sqref="C5:F5"/>
      <rowBreaks count="1" manualBreakCount="1">
        <brk id="93" max="5" man="1"/>
      </rowBreaks>
      <pageMargins left="0.75" right="0.75" top="0.66" bottom="0.69" header="0.39" footer="0.35"/>
      <pageSetup orientation="portrait" r:id="rId4"/>
      <headerFooter alignWithMargins="0">
        <oddFooter>&amp;L&amp;8Tower Package-P238-TW04, TL associated with Phase-I Generation Project in Orissa (Part-C)&amp;R&amp;"Book Antiqua,Bold"&amp;8Bid Form 1st Evelope TW04  / Page &amp;P of &amp;N</oddFooter>
      </headerFooter>
    </customSheetView>
    <customSheetView guid="{ECEBABD0-566A-41C4-AA9A-38EA30EFEDA8}" showGridLines="0" zeroValues="0" showRuler="0" topLeftCell="B1">
      <selection activeCell="C92" sqref="C92"/>
      <rowBreaks count="1" manualBreakCount="1">
        <brk id="93" max="5" man="1"/>
      </rowBreaks>
      <pageMargins left="0.75" right="0.75" top="0.66" bottom="0.69" header="0.39" footer="0.35"/>
      <pageSetup orientation="portrait" r:id="rId5"/>
      <headerFooter alignWithMargins="0">
        <oddFooter>&amp;L&amp;8Tower Package-TW03, TL associated with Phase-I Generation Project in Orissa (Part-C)&amp;R&amp;"Book Antiqua,Bold"&amp;8Bid Form 1st Evelope TW03  / Page &amp;P of &amp;N</oddFooter>
      </headerFooter>
    </customSheetView>
    <customSheetView guid="{CD4CA1A8-824A-452F-BDBA-32A47C1B3013}" showPageBreaks="1" showGridLines="0" printArea="1" hiddenRows="1" view="pageBreakPreview">
      <selection activeCell="B70" sqref="B70:C70"/>
      <rowBreaks count="5" manualBreakCount="5">
        <brk id="21" max="5" man="1"/>
        <brk id="38" max="5" man="1"/>
        <brk id="50" max="5" man="1"/>
        <brk id="67" max="5" man="1"/>
        <brk id="84" max="5" man="1"/>
      </rowBreaks>
      <pageMargins left="0.75" right="0.63" top="0.6" bottom="0.72" header="0.34" footer="0.35"/>
      <pageSetup scale="99" orientation="portrait" r:id="rId6"/>
      <headerFooter alignWithMargins="0">
        <oddFooter>&amp;R&amp;"Book Antiqua,Bold"&amp;8 Page &amp;P of &amp;N</oddFooter>
      </headerFooter>
    </customSheetView>
    <customSheetView guid="{237D8718-39ED-4FFE-B3B2-D1192F8D2E87}" showGridLines="0" hiddenRows="1">
      <selection activeCell="B70" sqref="B70:C70"/>
      <rowBreaks count="1" manualBreakCount="1">
        <brk id="84" max="5" man="1"/>
      </rowBreaks>
      <pageMargins left="0.75" right="0.63" top="0.6" bottom="0.72" header="0.34" footer="0.35"/>
      <pageSetup scale="99" orientation="portrait" r:id="rId7"/>
      <headerFooter alignWithMargins="0">
        <oddFooter>&amp;R&amp;"Book Antiqua,Bold"&amp;8 Page &amp;P of &amp;N</oddFooter>
      </headerFooter>
    </customSheetView>
    <customSheetView guid="{6A6F11F6-4979-4331-B451-38654332CB39}" showPageBreaks="1" showGridLines="0" printArea="1" hiddenRows="1" view="pageBreakPreview" topLeftCell="A58">
      <selection activeCell="B70" sqref="B70:C70"/>
      <rowBreaks count="5" manualBreakCount="5">
        <brk id="21" max="5" man="1"/>
        <brk id="36" max="5" man="1"/>
        <brk id="47" max="5" man="1"/>
        <brk id="64" max="5" man="1"/>
        <brk id="83" max="5" man="1"/>
      </rowBreaks>
      <pageMargins left="0.75" right="0.63" top="0.6" bottom="0.72" header="0.34" footer="0.35"/>
      <pageSetup scale="98" orientation="portrait" r:id="rId8"/>
      <headerFooter alignWithMargins="0">
        <oddFooter>&amp;R&amp;"Book Antiqua,Bold"&amp;8 Page &amp;P of &amp;N</oddFooter>
      </headerFooter>
    </customSheetView>
    <customSheetView guid="{C75B92C6-DDA6-4B48-9868-112DE431C284}" showPageBreaks="1" showGridLines="0" printArea="1" hiddenRows="1" topLeftCell="A10">
      <selection activeCell="B70" sqref="B70:C70"/>
      <rowBreaks count="2" manualBreakCount="2">
        <brk id="21" max="5" man="1"/>
        <brk id="83" max="5" man="1"/>
      </rowBreaks>
      <pageMargins left="0.75" right="0.63" top="0.6" bottom="0.72" header="0.34" footer="0.35"/>
      <pageSetup scale="98" orientation="portrait" r:id="rId9"/>
      <headerFooter alignWithMargins="0">
        <oddFooter>&amp;R&amp;"Book Antiqua,Bold"&amp;8 Page &amp;P of &amp;N</oddFooter>
      </headerFooter>
    </customSheetView>
    <customSheetView guid="{827228A5-964E-465A-A946-EF2238A19E11}" showGridLines="0" hiddenRows="1" showRuler="0" topLeftCell="A7">
      <selection activeCell="B70" sqref="B70:C70"/>
      <rowBreaks count="1" manualBreakCount="1">
        <brk id="83" max="5" man="1"/>
      </rowBreaks>
      <pageMargins left="0.75" right="0.63" top="0.6" bottom="0.72" header="0.34" footer="0.35"/>
      <pageSetup scale="98" orientation="portrait" r:id="rId10"/>
      <headerFooter alignWithMargins="0">
        <oddFooter>&amp;R&amp;"Book Antiqua,Bold"&amp;8 Page &amp;P of &amp;N</oddFooter>
      </headerFooter>
    </customSheetView>
  </customSheetViews>
  <mergeCells count="80">
    <mergeCell ref="D24:F24"/>
    <mergeCell ref="D35:F35"/>
    <mergeCell ref="D26:F26"/>
    <mergeCell ref="B20:F20"/>
    <mergeCell ref="D22:F22"/>
    <mergeCell ref="D28:F28"/>
    <mergeCell ref="D34:F34"/>
    <mergeCell ref="B17:F17"/>
    <mergeCell ref="D47:F47"/>
    <mergeCell ref="A3:F3"/>
    <mergeCell ref="C15:F15"/>
    <mergeCell ref="D33:F33"/>
    <mergeCell ref="D21:F21"/>
    <mergeCell ref="D29:F29"/>
    <mergeCell ref="D30:F30"/>
    <mergeCell ref="D31:F31"/>
    <mergeCell ref="D23:F23"/>
    <mergeCell ref="D32:F32"/>
    <mergeCell ref="D25:F25"/>
    <mergeCell ref="C5:F5"/>
    <mergeCell ref="A9:C13"/>
    <mergeCell ref="D27:F27"/>
    <mergeCell ref="D37:F37"/>
    <mergeCell ref="D36:F36"/>
    <mergeCell ref="D43:F43"/>
    <mergeCell ref="D39:F39"/>
    <mergeCell ref="B51:F51"/>
    <mergeCell ref="B50:F50"/>
    <mergeCell ref="D48:F48"/>
    <mergeCell ref="D40:F40"/>
    <mergeCell ref="D46:F46"/>
    <mergeCell ref="D38:F38"/>
    <mergeCell ref="D44:F44"/>
    <mergeCell ref="D45:F45"/>
    <mergeCell ref="D41:F41"/>
    <mergeCell ref="D42:F42"/>
    <mergeCell ref="D49:F49"/>
    <mergeCell ref="B56:F56"/>
    <mergeCell ref="B52:F52"/>
    <mergeCell ref="B55:F55"/>
    <mergeCell ref="B82:C82"/>
    <mergeCell ref="D81:E81"/>
    <mergeCell ref="B81:C81"/>
    <mergeCell ref="B76:F76"/>
    <mergeCell ref="B77:F77"/>
    <mergeCell ref="D80:E80"/>
    <mergeCell ref="B78:F78"/>
    <mergeCell ref="B54:F54"/>
    <mergeCell ref="B53:F53"/>
    <mergeCell ref="A107:F107"/>
    <mergeCell ref="D97:F97"/>
    <mergeCell ref="D101:F101"/>
    <mergeCell ref="D102:F102"/>
    <mergeCell ref="A104:C104"/>
    <mergeCell ref="A105:C105"/>
    <mergeCell ref="A99:C99"/>
    <mergeCell ref="A103:C103"/>
    <mergeCell ref="A102:C102"/>
    <mergeCell ref="A97:C97"/>
    <mergeCell ref="A98:C98"/>
    <mergeCell ref="A100:C100"/>
    <mergeCell ref="D100:F100"/>
    <mergeCell ref="A101:C101"/>
    <mergeCell ref="D105:F105"/>
    <mergeCell ref="B85:F85"/>
    <mergeCell ref="D82:E82"/>
    <mergeCell ref="B57:F57"/>
    <mergeCell ref="B60:F60"/>
    <mergeCell ref="C72:D72"/>
    <mergeCell ref="B79:F79"/>
    <mergeCell ref="B80:C80"/>
    <mergeCell ref="B75:F75"/>
    <mergeCell ref="B58:F58"/>
    <mergeCell ref="B59:F59"/>
    <mergeCell ref="B74:F74"/>
    <mergeCell ref="B73:F73"/>
    <mergeCell ref="B83:C83"/>
    <mergeCell ref="D84:E84"/>
    <mergeCell ref="B84:C84"/>
    <mergeCell ref="D83:E83"/>
  </mergeCells>
  <phoneticPr fontId="6" type="noConversion"/>
  <conditionalFormatting sqref="D24:F24">
    <cfRule type="expression" dxfId="4" priority="43" stopIfTrue="1">
      <formula>#REF!="Sole Bidder"</formula>
    </cfRule>
  </conditionalFormatting>
  <conditionalFormatting sqref="D25:F25">
    <cfRule type="expression" dxfId="3" priority="44" stopIfTrue="1">
      <formula>#REF!="No"</formula>
    </cfRule>
  </conditionalFormatting>
  <conditionalFormatting sqref="V23">
    <cfRule type="expression" dxfId="2" priority="1" stopIfTrue="1">
      <formula>"if(right($I$21,1)=""."")"</formula>
    </cfRule>
  </conditionalFormatting>
  <pageMargins left="0.75" right="0.63" top="0.6" bottom="0.72" header="0.34" footer="0.35"/>
  <pageSetup scale="88" fitToHeight="0" orientation="portrait" r:id="rId11"/>
  <headerFooter alignWithMargins="0">
    <oddFooter>&amp;R&amp;"Book Antiqua,Bold"&amp;8 Page &amp;P of &amp;N</oddFooter>
  </headerFooter>
  <rowBreaks count="1" manualBreakCount="1">
    <brk id="92" max="5"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15"/>
  <dimension ref="A1:Z65"/>
  <sheetViews>
    <sheetView showGridLines="0" topLeftCell="A16" zoomScaleNormal="100" zoomScaleSheetLayoutView="100" workbookViewId="0">
      <selection activeCell="K42" sqref="K42:N42"/>
    </sheetView>
  </sheetViews>
  <sheetFormatPr defaultRowHeight="16.5"/>
  <cols>
    <col min="1" max="1" width="5.140625" style="165" customWidth="1"/>
    <col min="2" max="2" width="4.7109375" style="165" customWidth="1"/>
    <col min="3" max="13" width="9.140625" style="165"/>
    <col min="14" max="14" width="9.140625" style="167"/>
    <col min="15" max="15" width="19" style="168" customWidth="1"/>
    <col min="16" max="25" width="9.140625" style="169"/>
    <col min="26" max="26" width="18.42578125" style="169" customWidth="1"/>
    <col min="27" max="16384" width="9.140625" style="169"/>
  </cols>
  <sheetData>
    <row r="1" spans="1:26">
      <c r="D1" s="166"/>
      <c r="E1" s="166"/>
      <c r="F1" s="166"/>
      <c r="G1" s="166"/>
      <c r="H1" s="166"/>
      <c r="I1" s="166"/>
      <c r="J1" s="166"/>
      <c r="K1" s="166"/>
      <c r="L1" s="166"/>
      <c r="M1" s="166"/>
      <c r="Z1" s="203" t="e">
        <f>'Attach 3(JV)'!Z1</f>
        <v>#REF!</v>
      </c>
    </row>
    <row r="2" spans="1:26">
      <c r="D2" s="170"/>
      <c r="E2" s="170"/>
      <c r="F2" s="170"/>
      <c r="G2" s="170"/>
      <c r="H2" s="170"/>
      <c r="I2" s="170"/>
      <c r="J2" s="170"/>
      <c r="K2" s="170"/>
      <c r="L2" s="170"/>
      <c r="M2" s="170"/>
      <c r="Z2" s="203" t="e">
        <f>'Attach 3(JV)'!Z2</f>
        <v>#REF!</v>
      </c>
    </row>
    <row r="3" spans="1:26">
      <c r="D3" s="170"/>
      <c r="E3" s="170"/>
      <c r="F3" s="170"/>
      <c r="G3" s="170"/>
      <c r="H3" s="170"/>
      <c r="I3" s="170"/>
      <c r="J3" s="170"/>
      <c r="K3" s="170"/>
      <c r="L3" s="170"/>
      <c r="M3" s="170"/>
    </row>
    <row r="4" spans="1:26">
      <c r="D4" s="171"/>
      <c r="E4" s="171"/>
      <c r="F4" s="171"/>
      <c r="G4" s="171"/>
      <c r="H4" s="171"/>
      <c r="I4" s="171"/>
      <c r="J4" s="171"/>
      <c r="K4" s="171"/>
      <c r="L4" s="171"/>
      <c r="M4" s="171"/>
    </row>
    <row r="5" spans="1:26" ht="15.95" customHeight="1"/>
    <row r="6" spans="1:26" ht="15.95" customHeight="1">
      <c r="A6" s="1131"/>
      <c r="B6" s="1131"/>
      <c r="C6" s="1131"/>
      <c r="D6" s="1131"/>
      <c r="E6" s="1131"/>
      <c r="F6" s="1131"/>
      <c r="G6" s="1131"/>
      <c r="H6" s="1131"/>
      <c r="I6" s="1131"/>
      <c r="J6" s="1131"/>
      <c r="K6" s="1131"/>
      <c r="L6" s="1131"/>
      <c r="M6" s="1131"/>
      <c r="N6" s="1131"/>
    </row>
    <row r="7" spans="1:26" ht="15.95" customHeight="1"/>
    <row r="8" spans="1:26" ht="15.95" customHeight="1">
      <c r="A8" s="1132"/>
      <c r="B8" s="1132"/>
      <c r="C8" s="1132"/>
      <c r="D8" s="1132"/>
      <c r="E8" s="1132"/>
      <c r="F8" s="1132"/>
      <c r="G8" s="1132"/>
      <c r="H8" s="1132"/>
      <c r="I8" s="1132"/>
      <c r="J8" s="1132"/>
      <c r="K8" s="1132"/>
      <c r="L8" s="1132"/>
      <c r="M8" s="1132"/>
      <c r="N8" s="1132"/>
    </row>
    <row r="9" spans="1:26" ht="15.95" customHeight="1"/>
    <row r="10" spans="1:26" ht="15.95" customHeight="1">
      <c r="A10" s="1138"/>
      <c r="B10" s="1138"/>
      <c r="C10" s="1138"/>
      <c r="D10" s="1138"/>
      <c r="E10" s="1138"/>
      <c r="F10" s="1138"/>
      <c r="G10" s="1138"/>
      <c r="H10" s="1138"/>
      <c r="I10" s="1138"/>
      <c r="J10" s="1138"/>
      <c r="K10" s="1138"/>
      <c r="L10" s="1138"/>
      <c r="M10" s="1138"/>
      <c r="N10" s="1138"/>
    </row>
    <row r="11" spans="1:26" ht="15.95" customHeight="1"/>
    <row r="12" spans="1:26" ht="15.95" customHeight="1">
      <c r="A12" s="172"/>
      <c r="B12" s="172"/>
      <c r="C12" s="172"/>
      <c r="D12" s="172"/>
      <c r="E12" s="172"/>
      <c r="F12" s="172"/>
      <c r="G12" s="172"/>
      <c r="H12" s="172"/>
      <c r="I12" s="172"/>
      <c r="J12" s="172"/>
      <c r="K12" s="172"/>
      <c r="L12" s="172"/>
      <c r="M12" s="172"/>
      <c r="N12" s="172"/>
    </row>
    <row r="13" spans="1:26" ht="15.95" customHeight="1"/>
    <row r="14" spans="1:26" ht="15.95" customHeight="1">
      <c r="A14" s="1136" t="s">
        <v>290</v>
      </c>
      <c r="B14" s="1136"/>
      <c r="C14" s="1136"/>
      <c r="D14" s="1136"/>
      <c r="E14" s="1136"/>
      <c r="F14" s="1136"/>
      <c r="G14" s="1136"/>
      <c r="H14" s="1136"/>
      <c r="I14" s="1136"/>
      <c r="J14" s="1136"/>
      <c r="K14" s="1136"/>
      <c r="L14" s="1136"/>
      <c r="M14" s="1136"/>
      <c r="N14" s="1136"/>
    </row>
    <row r="15" spans="1:26" ht="15.95" customHeight="1">
      <c r="A15" s="1137" t="s">
        <v>291</v>
      </c>
      <c r="B15" s="1137"/>
      <c r="C15" s="1137"/>
      <c r="D15" s="1137"/>
      <c r="E15" s="1137"/>
      <c r="F15" s="1137"/>
      <c r="G15" s="1137"/>
      <c r="H15" s="1137"/>
      <c r="I15" s="1137"/>
      <c r="J15" s="1137"/>
      <c r="K15" s="1137"/>
      <c r="L15" s="1137"/>
      <c r="M15" s="1137"/>
      <c r="N15" s="1137"/>
    </row>
    <row r="16" spans="1:26" ht="15.95" customHeight="1"/>
    <row r="17" spans="1:15" ht="15.95" customHeight="1">
      <c r="A17" s="170"/>
      <c r="B17" s="170"/>
      <c r="C17" s="170"/>
      <c r="D17" s="170"/>
      <c r="E17" s="170"/>
      <c r="F17" s="170"/>
      <c r="G17" s="170"/>
      <c r="H17" s="170"/>
      <c r="I17" s="170"/>
      <c r="J17" s="170"/>
      <c r="K17" s="170"/>
      <c r="L17" s="170"/>
      <c r="M17" s="170"/>
      <c r="N17" s="170"/>
    </row>
    <row r="18" spans="1:15" ht="15.95" customHeight="1">
      <c r="O18" s="173"/>
    </row>
    <row r="19" spans="1:15" ht="15.95" customHeight="1">
      <c r="A19" s="1139" t="s">
        <v>292</v>
      </c>
      <c r="B19" s="1139"/>
      <c r="C19" s="1139"/>
      <c r="D19" s="1139"/>
      <c r="E19" s="1139"/>
      <c r="F19" s="1139"/>
      <c r="G19" s="1139"/>
      <c r="H19" s="1139"/>
      <c r="I19" s="1139"/>
      <c r="J19" s="1139"/>
      <c r="K19" s="1139"/>
      <c r="L19" s="1139"/>
      <c r="M19" s="1139"/>
      <c r="N19" s="1139"/>
    </row>
    <row r="20" spans="1:15" ht="15.95" customHeight="1"/>
    <row r="21" spans="1:15" ht="15.95" customHeight="1">
      <c r="A21" s="1114" t="s">
        <v>293</v>
      </c>
      <c r="B21" s="1114"/>
      <c r="C21" s="1114"/>
      <c r="D21" s="1114"/>
      <c r="E21" s="1114"/>
      <c r="F21" s="1114"/>
      <c r="G21" s="1114"/>
      <c r="H21" s="1114"/>
      <c r="I21" s="1114"/>
      <c r="J21" s="1114"/>
      <c r="K21" s="1114"/>
      <c r="L21" s="1114"/>
      <c r="M21" s="1114"/>
      <c r="N21" s="1114"/>
    </row>
    <row r="22" spans="1:15" ht="15.95" customHeight="1">
      <c r="I22" s="174"/>
      <c r="J22" s="174"/>
      <c r="K22" s="174"/>
      <c r="L22" s="174"/>
    </row>
    <row r="23" spans="1:15" ht="15.95" customHeight="1">
      <c r="B23" s="1119" t="s">
        <v>294</v>
      </c>
      <c r="C23" s="1119"/>
      <c r="D23" s="1119"/>
      <c r="E23" s="1119"/>
      <c r="F23" s="1116" t="s">
        <v>312</v>
      </c>
      <c r="G23" s="1117"/>
      <c r="H23" s="1117"/>
      <c r="I23" s="1117"/>
      <c r="J23" s="1117"/>
      <c r="K23" s="1117"/>
      <c r="L23" s="1117"/>
      <c r="M23" s="1117"/>
      <c r="N23" s="1118"/>
    </row>
    <row r="24" spans="1:15" ht="15.95" customHeight="1">
      <c r="B24" s="1119" t="s">
        <v>295</v>
      </c>
      <c r="C24" s="1119"/>
      <c r="D24" s="1119"/>
      <c r="E24" s="1119"/>
      <c r="F24" s="1116" t="s">
        <v>313</v>
      </c>
      <c r="G24" s="1117"/>
      <c r="H24" s="1117"/>
      <c r="I24" s="1117"/>
      <c r="J24" s="1117"/>
      <c r="K24" s="1117"/>
      <c r="L24" s="1117"/>
      <c r="M24" s="1117"/>
      <c r="N24" s="1118"/>
    </row>
    <row r="25" spans="1:15" ht="15.95" customHeight="1">
      <c r="B25" s="1119" t="s">
        <v>296</v>
      </c>
      <c r="C25" s="1119"/>
      <c r="D25" s="1119"/>
      <c r="E25" s="1119"/>
      <c r="F25" s="1116" t="s">
        <v>314</v>
      </c>
      <c r="G25" s="1117"/>
      <c r="H25" s="1117"/>
      <c r="I25" s="1117"/>
      <c r="J25" s="1117"/>
      <c r="K25" s="1117"/>
      <c r="L25" s="1117"/>
      <c r="M25" s="1117"/>
      <c r="N25" s="1118"/>
    </row>
    <row r="26" spans="1:15" ht="15.95" customHeight="1">
      <c r="B26" s="1119" t="s">
        <v>297</v>
      </c>
      <c r="C26" s="1119"/>
      <c r="D26" s="1119"/>
      <c r="E26" s="1119"/>
      <c r="F26" s="1116" t="str">
        <f>"Tower Package " &amp; Basic!B2 &amp;" " &amp;Basic!A3 &amp; " " &amp;Basic!B3</f>
        <v>Tower Package  Specification No. : NRTCC/C&amp;M/19-20/OUTSOURCED SERVICES NR/1119</v>
      </c>
      <c r="G26" s="1117"/>
      <c r="H26" s="1117"/>
      <c r="I26" s="1117"/>
      <c r="J26" s="1117"/>
      <c r="K26" s="1117"/>
      <c r="L26" s="1117"/>
      <c r="M26" s="1117"/>
      <c r="N26" s="1118"/>
    </row>
    <row r="27" spans="1:15" ht="15.95" customHeight="1"/>
    <row r="28" spans="1:15" ht="15.95" customHeight="1">
      <c r="A28" s="1112" t="s">
        <v>298</v>
      </c>
      <c r="B28" s="1112"/>
      <c r="C28" s="170"/>
    </row>
    <row r="29" spans="1:15" ht="15.95" customHeight="1"/>
    <row r="30" spans="1:15" ht="44.25" customHeight="1">
      <c r="A30" s="1113" t="str">
        <f>Basic!B1</f>
        <v>OUTSOURCING OF SERVICES FOR OPERATION &amp; L1 MAINTENANCE SUPPORT OF TELECOM NODES IN NR</v>
      </c>
      <c r="B30" s="1113"/>
      <c r="C30" s="1113"/>
      <c r="D30" s="1113"/>
      <c r="E30" s="1113"/>
      <c r="F30" s="1113"/>
      <c r="G30" s="1113"/>
      <c r="H30" s="1113"/>
      <c r="I30" s="1113"/>
      <c r="J30" s="1113"/>
      <c r="K30" s="1113"/>
      <c r="L30" s="1113"/>
      <c r="M30" s="1113"/>
      <c r="N30" s="1113"/>
    </row>
    <row r="31" spans="1:15" ht="15.95" customHeight="1">
      <c r="A31" s="175"/>
      <c r="B31" s="1115" t="s">
        <v>299</v>
      </c>
      <c r="C31" s="1115"/>
      <c r="D31" s="1115"/>
      <c r="E31" s="1115"/>
      <c r="F31" s="1115"/>
      <c r="G31" s="1133" t="e">
        <f>IF(#REF!="Sole Bidder", 'Attach 3(JV)'!B9,  'Attach 3(JV)'!A8)</f>
        <v>#REF!</v>
      </c>
      <c r="H31" s="1134"/>
      <c r="I31" s="1134"/>
      <c r="J31" s="1134"/>
      <c r="K31" s="1134"/>
      <c r="L31" s="1134"/>
      <c r="M31" s="1134"/>
      <c r="N31" s="1135"/>
    </row>
    <row r="32" spans="1:15" ht="15.95" customHeight="1">
      <c r="A32" s="175"/>
      <c r="B32" s="176"/>
      <c r="C32" s="176"/>
      <c r="D32" s="176"/>
      <c r="E32" s="176"/>
      <c r="F32" s="176"/>
      <c r="G32" s="176"/>
      <c r="H32" s="176"/>
      <c r="I32" s="176"/>
      <c r="J32" s="176"/>
      <c r="K32" s="176"/>
      <c r="L32" s="176"/>
      <c r="M32" s="176"/>
    </row>
    <row r="33" spans="1:18" ht="15.95" customHeight="1">
      <c r="A33" s="175"/>
      <c r="B33" s="176"/>
      <c r="C33" s="176"/>
      <c r="D33" s="176"/>
      <c r="E33" s="176"/>
      <c r="F33" s="176"/>
      <c r="G33" s="176"/>
      <c r="H33" s="176"/>
      <c r="I33" s="176"/>
      <c r="J33" s="176"/>
      <c r="K33" s="176"/>
      <c r="L33" s="176"/>
      <c r="M33" s="176"/>
    </row>
    <row r="34" spans="1:18" ht="15.95" customHeight="1">
      <c r="A34" s="1112" t="s">
        <v>300</v>
      </c>
      <c r="B34" s="1112"/>
      <c r="C34" s="1112"/>
      <c r="D34" s="1112"/>
      <c r="E34" s="1112"/>
      <c r="F34" s="170"/>
      <c r="P34" s="177"/>
      <c r="Q34" s="177"/>
      <c r="R34" s="177"/>
    </row>
    <row r="35" spans="1:18" ht="15.95" customHeight="1">
      <c r="A35" s="178"/>
      <c r="B35" s="178"/>
      <c r="C35" s="178"/>
      <c r="D35" s="178"/>
      <c r="E35" s="178"/>
      <c r="P35" s="177"/>
      <c r="Q35" s="177"/>
      <c r="R35" s="177"/>
    </row>
    <row r="36" spans="1:18" ht="15.95" customHeight="1">
      <c r="A36" s="178"/>
      <c r="B36" s="178"/>
      <c r="C36" s="178"/>
      <c r="D36" s="178"/>
      <c r="E36" s="178"/>
      <c r="N36" s="179"/>
      <c r="P36" s="177"/>
      <c r="Q36" s="177"/>
      <c r="R36" s="177"/>
    </row>
    <row r="37" spans="1:18" ht="21" customHeight="1">
      <c r="A37" s="180" t="s">
        <v>301</v>
      </c>
      <c r="B37" s="181">
        <v>1</v>
      </c>
      <c r="C37" s="188" t="s">
        <v>315</v>
      </c>
      <c r="K37" s="191"/>
      <c r="L37" s="191"/>
      <c r="M37" s="1128" t="str">
        <f>IF(K38="No", "If you do not submit Itegrity Pact properly, your bid will be rejectect", "")</f>
        <v/>
      </c>
      <c r="N37" s="1128"/>
      <c r="O37" s="169"/>
    </row>
    <row r="38" spans="1:18" ht="21" customHeight="1">
      <c r="A38" s="192"/>
      <c r="B38" s="193"/>
      <c r="C38" s="194" t="s">
        <v>182</v>
      </c>
      <c r="D38" s="192"/>
      <c r="E38" s="192"/>
      <c r="F38" s="192"/>
      <c r="G38" s="192"/>
      <c r="H38" s="192"/>
      <c r="I38" s="192"/>
      <c r="J38" s="192"/>
      <c r="K38" s="1120" t="s">
        <v>184</v>
      </c>
      <c r="L38" s="1120"/>
      <c r="M38" s="1129"/>
      <c r="N38" s="1129"/>
      <c r="O38" s="169"/>
    </row>
    <row r="39" spans="1:18" ht="21" customHeight="1">
      <c r="A39" s="180" t="s">
        <v>301</v>
      </c>
      <c r="B39" s="181">
        <v>2</v>
      </c>
      <c r="C39" s="188" t="s">
        <v>316</v>
      </c>
      <c r="K39" s="190"/>
      <c r="M39" s="1126" t="str">
        <f>IF(K40="No", "If you do not submit Bid Security properly, your bid will be rejectect", "")</f>
        <v/>
      </c>
      <c r="N39" s="1126"/>
      <c r="O39" s="169"/>
    </row>
    <row r="40" spans="1:18" ht="21" customHeight="1">
      <c r="A40" s="182"/>
      <c r="B40" s="183"/>
      <c r="C40" s="191" t="s">
        <v>317</v>
      </c>
      <c r="D40" s="182"/>
      <c r="E40" s="182"/>
      <c r="F40" s="182"/>
      <c r="G40" s="182"/>
      <c r="H40" s="182"/>
      <c r="I40" s="182"/>
      <c r="J40" s="182"/>
      <c r="K40" s="1140" t="s">
        <v>184</v>
      </c>
      <c r="L40" s="1140"/>
      <c r="M40" s="1127"/>
      <c r="N40" s="1127"/>
      <c r="O40" s="169"/>
    </row>
    <row r="41" spans="1:18" ht="21" customHeight="1">
      <c r="A41" s="180" t="s">
        <v>301</v>
      </c>
      <c r="B41" s="181"/>
      <c r="C41" s="165" t="s">
        <v>319</v>
      </c>
      <c r="K41" s="1130"/>
      <c r="L41" s="1130"/>
      <c r="M41" s="1130"/>
      <c r="N41" s="1130"/>
      <c r="O41" s="169"/>
    </row>
    <row r="42" spans="1:18" ht="21" customHeight="1">
      <c r="A42" s="180" t="s">
        <v>301</v>
      </c>
      <c r="B42" s="181"/>
      <c r="C42" s="165" t="s">
        <v>318</v>
      </c>
      <c r="K42" s="1141"/>
      <c r="L42" s="1141"/>
      <c r="M42" s="1141"/>
      <c r="N42" s="1141"/>
      <c r="O42" s="169"/>
    </row>
    <row r="43" spans="1:18" ht="21" customHeight="1">
      <c r="A43" s="184" t="s">
        <v>301</v>
      </c>
      <c r="B43" s="185"/>
      <c r="C43" s="186" t="s">
        <v>321</v>
      </c>
      <c r="D43" s="186"/>
      <c r="E43" s="186"/>
      <c r="F43" s="186"/>
      <c r="G43" s="186"/>
      <c r="H43" s="186"/>
      <c r="I43" s="186"/>
      <c r="J43" s="187" t="e">
        <f>'Bid Form 1st Envelope'!#REF!</f>
        <v>#REF!</v>
      </c>
      <c r="K43" s="1142" t="e">
        <f>'Bid Form 1st Envelope'!#REF!</f>
        <v>#REF!</v>
      </c>
      <c r="L43" s="1142"/>
      <c r="M43" s="201"/>
      <c r="N43" s="201"/>
      <c r="O43" s="169"/>
    </row>
    <row r="44" spans="1:18" ht="21" customHeight="1">
      <c r="A44" s="195" t="s">
        <v>301</v>
      </c>
      <c r="B44" s="196"/>
      <c r="C44" s="197" t="s">
        <v>320</v>
      </c>
      <c r="D44" s="197"/>
      <c r="E44" s="197"/>
      <c r="F44" s="197"/>
      <c r="G44" s="197"/>
      <c r="H44" s="197"/>
      <c r="I44" s="197"/>
      <c r="J44" s="197"/>
      <c r="K44" s="1124"/>
      <c r="L44" s="1124"/>
      <c r="M44" s="1124"/>
      <c r="N44" s="1124"/>
      <c r="O44" s="169"/>
    </row>
    <row r="45" spans="1:18" ht="15.95" customHeight="1"/>
    <row r="46" spans="1:18" ht="15.95" customHeight="1">
      <c r="A46" s="1114" t="s">
        <v>311</v>
      </c>
      <c r="B46" s="1114"/>
      <c r="C46" s="1114"/>
    </row>
    <row r="47" spans="1:18" ht="15.95" customHeight="1"/>
    <row r="48" spans="1:18" ht="15.95" customHeight="1">
      <c r="A48" s="180" t="s">
        <v>301</v>
      </c>
      <c r="B48" s="169"/>
      <c r="C48" s="188" t="s">
        <v>302</v>
      </c>
      <c r="F48" s="189"/>
      <c r="G48" s="189"/>
      <c r="H48" s="189"/>
      <c r="I48" s="189"/>
      <c r="J48" s="189"/>
      <c r="K48" s="189"/>
      <c r="L48" s="189"/>
      <c r="M48" s="189"/>
      <c r="N48" s="189"/>
    </row>
    <row r="49" spans="1:15" ht="21" customHeight="1">
      <c r="A49" s="184"/>
      <c r="B49" s="185"/>
      <c r="C49" s="186" t="s">
        <v>303</v>
      </c>
      <c r="D49" s="186"/>
      <c r="E49" s="186"/>
      <c r="F49" s="186"/>
      <c r="G49" s="186"/>
      <c r="H49" s="186"/>
      <c r="I49" s="186"/>
      <c r="J49" s="186"/>
      <c r="K49" s="1123" t="str">
        <f>'Attach 3(JV)'!E24</f>
        <v/>
      </c>
      <c r="L49" s="1123"/>
      <c r="M49" s="1123"/>
      <c r="N49" s="1123"/>
      <c r="O49" s="169"/>
    </row>
    <row r="50" spans="1:15" ht="21" customHeight="1">
      <c r="A50" s="184"/>
      <c r="B50" s="185"/>
      <c r="C50" s="186" t="s">
        <v>304</v>
      </c>
      <c r="D50" s="186"/>
      <c r="E50" s="186"/>
      <c r="F50" s="186"/>
      <c r="G50" s="186"/>
      <c r="H50" s="186"/>
      <c r="I50" s="186"/>
      <c r="J50" s="186"/>
      <c r="K50" s="1123" t="str">
        <f>'Attach 3(JV)'!E25</f>
        <v/>
      </c>
      <c r="L50" s="1123"/>
      <c r="M50" s="1123"/>
      <c r="N50" s="1123"/>
      <c r="O50" s="169"/>
    </row>
    <row r="51" spans="1:15" ht="21" customHeight="1">
      <c r="A51" s="184"/>
      <c r="B51" s="185"/>
      <c r="C51" s="186" t="s">
        <v>305</v>
      </c>
      <c r="D51" s="186"/>
      <c r="E51" s="186"/>
      <c r="F51" s="186"/>
      <c r="G51" s="186"/>
      <c r="H51" s="186"/>
      <c r="I51" s="186"/>
      <c r="J51" s="186"/>
      <c r="K51" s="1125"/>
      <c r="L51" s="1125"/>
      <c r="M51" s="1125"/>
      <c r="N51" s="1125"/>
      <c r="O51" s="169"/>
    </row>
    <row r="52" spans="1:15" ht="21" customHeight="1">
      <c r="A52" s="180"/>
      <c r="B52" s="181"/>
      <c r="C52" s="1143" t="str">
        <f>'Attach 3(JV)'!B10</f>
        <v/>
      </c>
      <c r="D52" s="1143"/>
      <c r="E52" s="1143"/>
      <c r="F52" s="1143"/>
      <c r="G52" s="1143"/>
      <c r="H52" s="1143"/>
      <c r="I52" s="1143"/>
      <c r="J52" s="1143"/>
      <c r="K52" s="1143"/>
      <c r="L52" s="1143"/>
      <c r="M52" s="1143"/>
      <c r="N52" s="1143"/>
      <c r="O52" s="169"/>
    </row>
    <row r="53" spans="1:15" ht="21" customHeight="1">
      <c r="A53" s="180"/>
      <c r="B53" s="181"/>
      <c r="C53" s="1143" t="str">
        <f>'Attach 3(JV)'!B11</f>
        <v/>
      </c>
      <c r="D53" s="1143"/>
      <c r="E53" s="1143"/>
      <c r="F53" s="1143"/>
      <c r="G53" s="1143"/>
      <c r="H53" s="1143"/>
      <c r="I53" s="1143"/>
      <c r="J53" s="1143"/>
      <c r="K53" s="1143"/>
      <c r="L53" s="1143"/>
      <c r="M53" s="1143"/>
      <c r="N53" s="1143"/>
      <c r="O53" s="169"/>
    </row>
    <row r="54" spans="1:15" ht="21" customHeight="1">
      <c r="A54" s="204"/>
      <c r="B54" s="193"/>
      <c r="C54" s="1144" t="str">
        <f>'Attach 3(JV)'!B12</f>
        <v/>
      </c>
      <c r="D54" s="1144"/>
      <c r="E54" s="1144"/>
      <c r="F54" s="1144"/>
      <c r="G54" s="1144"/>
      <c r="H54" s="1144"/>
      <c r="I54" s="1144"/>
      <c r="J54" s="1144"/>
      <c r="K54" s="1144"/>
      <c r="L54" s="1144"/>
      <c r="M54" s="1144"/>
      <c r="N54" s="1144"/>
      <c r="O54" s="169"/>
    </row>
    <row r="55" spans="1:15" ht="21" customHeight="1">
      <c r="C55" s="188" t="s">
        <v>310</v>
      </c>
    </row>
    <row r="56" spans="1:15" ht="21" customHeight="1">
      <c r="C56" s="188" t="s">
        <v>309</v>
      </c>
    </row>
    <row r="57" spans="1:15" ht="21" customHeight="1">
      <c r="A57" s="184"/>
      <c r="B57" s="185"/>
      <c r="C57" s="186" t="s">
        <v>306</v>
      </c>
      <c r="D57" s="186"/>
      <c r="E57" s="186"/>
      <c r="F57" s="186"/>
      <c r="G57" s="186"/>
      <c r="H57" s="186"/>
      <c r="I57" s="186"/>
      <c r="J57" s="186"/>
      <c r="K57" s="1123" t="e">
        <f>'Attach 3(JV)'!B17 &amp; " / " &amp;'Attach 3(JV)'!E17</f>
        <v>#REF!</v>
      </c>
      <c r="L57" s="1123"/>
      <c r="M57" s="1123"/>
      <c r="N57" s="1123"/>
    </row>
    <row r="58" spans="1:15" ht="21" customHeight="1">
      <c r="A58" s="184"/>
      <c r="B58" s="185"/>
      <c r="C58" s="186" t="s">
        <v>307</v>
      </c>
      <c r="D58" s="186"/>
      <c r="E58" s="186"/>
      <c r="F58" s="186"/>
      <c r="G58" s="186"/>
      <c r="H58" s="186"/>
      <c r="I58" s="186"/>
      <c r="J58" s="186"/>
      <c r="K58" s="1123" t="e">
        <f>IF(Z1="Sole Bidder","",IF(Z2=1, 'Bid Form 1st Envelope'!#REF!,'Bid Form 1st Envelope'!#REF!&amp;" / " &amp; 'Bid Form 1st Envelope'!#REF!))</f>
        <v>#REF!</v>
      </c>
      <c r="L58" s="1123"/>
      <c r="M58" s="1123"/>
      <c r="N58" s="1123"/>
    </row>
    <row r="59" spans="1:15" ht="21" customHeight="1">
      <c r="A59" s="200"/>
      <c r="B59" s="198"/>
      <c r="C59" s="199" t="s">
        <v>308</v>
      </c>
      <c r="D59" s="199"/>
      <c r="E59" s="199"/>
      <c r="F59" s="199"/>
      <c r="G59" s="199"/>
      <c r="H59" s="199"/>
      <c r="I59" s="199"/>
      <c r="J59" s="199"/>
      <c r="K59" s="1123"/>
      <c r="L59" s="1123"/>
      <c r="M59" s="1123"/>
      <c r="N59" s="1123"/>
    </row>
    <row r="60" spans="1:15" ht="21" customHeight="1">
      <c r="C60" s="1121" t="e">
        <f>'Attach 3(JV)'!B18</f>
        <v>#REF!</v>
      </c>
      <c r="D60" s="1121"/>
      <c r="E60" s="1121"/>
      <c r="F60" s="1121"/>
      <c r="G60" s="1121"/>
      <c r="H60" s="1121"/>
      <c r="I60" s="202" t="e">
        <f>IF($Z$2=2, " / ", "")</f>
        <v>#REF!</v>
      </c>
      <c r="J60" s="1122" t="e">
        <f>'Attach 3(JV)'!E18</f>
        <v>#REF!</v>
      </c>
      <c r="K60" s="1122"/>
      <c r="L60" s="1122"/>
      <c r="M60" s="1122"/>
      <c r="N60" s="1122"/>
    </row>
    <row r="61" spans="1:15" ht="21" customHeight="1">
      <c r="C61" s="1121" t="e">
        <f>'Attach 3(JV)'!B19</f>
        <v>#REF!</v>
      </c>
      <c r="D61" s="1121"/>
      <c r="E61" s="1121"/>
      <c r="F61" s="1121"/>
      <c r="G61" s="1121"/>
      <c r="H61" s="1121"/>
      <c r="I61" s="202" t="e">
        <f>IF($Z$2=2, " / ", "")</f>
        <v>#REF!</v>
      </c>
      <c r="J61" s="1122" t="e">
        <f>'Attach 3(JV)'!E19</f>
        <v>#REF!</v>
      </c>
      <c r="K61" s="1122"/>
      <c r="L61" s="1122"/>
      <c r="M61" s="1122"/>
      <c r="N61" s="1122"/>
    </row>
    <row r="62" spans="1:15" ht="21" customHeight="1">
      <c r="C62" s="1121" t="e">
        <f>'Attach 3(JV)'!B20</f>
        <v>#REF!</v>
      </c>
      <c r="D62" s="1121"/>
      <c r="E62" s="1121"/>
      <c r="F62" s="1121"/>
      <c r="G62" s="1121"/>
      <c r="H62" s="1121"/>
      <c r="I62" s="202" t="e">
        <f>IF($Z$2=2, " / ", "")</f>
        <v>#REF!</v>
      </c>
      <c r="J62" s="1122" t="e">
        <f>'Attach 3(JV)'!E20</f>
        <v>#REF!</v>
      </c>
      <c r="K62" s="1122"/>
      <c r="L62" s="1122"/>
      <c r="M62" s="1122"/>
      <c r="N62" s="1122"/>
    </row>
    <row r="63" spans="1:15" ht="15" customHeight="1"/>
    <row r="64" spans="1:15" ht="15" customHeight="1"/>
    <row r="65" ht="15" customHeight="1"/>
  </sheetData>
  <sheetProtection password="856C" sheet="1" objects="1" scenarios="1" selectLockedCells="1"/>
  <customSheetViews>
    <customSheetView guid="{F68380CD-DF58-4BFA-A4C7-4B5C98AD7B16}" showGridLines="0" state="hidden">
      <selection activeCell="K42" sqref="K42:N42"/>
      <rowBreaks count="1" manualBreakCount="1">
        <brk id="33" max="13" man="1"/>
      </rowBreaks>
      <pageMargins left="0.75" right="0.88" top="0.6" bottom="0.56999999999999995" header="0.17" footer="0.41"/>
      <printOptions horizontalCentered="1"/>
      <pageSetup orientation="landscape" r:id="rId1"/>
      <headerFooter alignWithMargins="0"/>
    </customSheetView>
    <customSheetView guid="{2FDEDC7A-220A-4BDB-8FCD-0C556B60E1DF}" showGridLines="0" state="hidden">
      <selection activeCell="K42" sqref="K42:N42"/>
      <rowBreaks count="1" manualBreakCount="1">
        <brk id="33" max="13" man="1"/>
      </rowBreaks>
      <pageMargins left="0.75" right="0.88" top="0.6" bottom="0.56999999999999995" header="0.17" footer="0.41"/>
      <printOptions horizontalCentered="1"/>
      <pageSetup orientation="landscape" r:id="rId2"/>
      <headerFooter alignWithMargins="0"/>
    </customSheetView>
    <customSheetView guid="{8E7B022F-1113-4BA2-B2BA-8EDBE02A2557}" showGridLines="0" state="hidden" showRuler="0">
      <selection activeCell="K42" sqref="K42:N42"/>
      <rowBreaks count="1" manualBreakCount="1">
        <brk id="33" max="13" man="1"/>
      </rowBreaks>
      <pageMargins left="0.75" right="0.88" top="0.6" bottom="0.56999999999999995" header="0.17" footer="0.41"/>
      <printOptions horizontalCentered="1"/>
      <pageSetup orientation="landscape" r:id="rId3"/>
      <headerFooter alignWithMargins="0"/>
    </customSheetView>
    <customSheetView guid="{ECEBABD0-566A-41C4-AA9A-38EA30EFEDA8}" showGridLines="0" showRuler="0">
      <selection activeCell="K38" sqref="K38:L38"/>
      <rowBreaks count="1" manualBreakCount="1">
        <brk id="33" max="13" man="1"/>
      </rowBreaks>
      <pageMargins left="0.75" right="0.88" top="0.6" bottom="0.56999999999999995" header="0.17" footer="0.41"/>
      <printOptions horizontalCentered="1"/>
      <pageSetup orientation="landscape" r:id="rId4"/>
      <headerFooter alignWithMargins="0"/>
    </customSheetView>
    <customSheetView guid="{CD4CA1A8-824A-452F-BDBA-32A47C1B3013}" showGridLines="0" state="hidden">
      <selection activeCell="K42" sqref="K42:N42"/>
      <rowBreaks count="1" manualBreakCount="1">
        <brk id="33" max="13" man="1"/>
      </rowBreaks>
      <pageMargins left="0.75" right="0.88" top="0.6" bottom="0.56999999999999995" header="0.17" footer="0.41"/>
      <printOptions horizontalCentered="1"/>
      <pageSetup orientation="landscape" r:id="rId5"/>
      <headerFooter alignWithMargins="0"/>
    </customSheetView>
    <customSheetView guid="{237D8718-39ED-4FFE-B3B2-D1192F8D2E87}" showGridLines="0" state="hidden">
      <selection activeCell="K42" sqref="K42:N42"/>
      <rowBreaks count="1" manualBreakCount="1">
        <brk id="33" max="13" man="1"/>
      </rowBreaks>
      <pageMargins left="0.75" right="0.88" top="0.6" bottom="0.56999999999999995" header="0.17" footer="0.41"/>
      <printOptions horizontalCentered="1"/>
      <pageSetup orientation="landscape" r:id="rId6"/>
      <headerFooter alignWithMargins="0"/>
    </customSheetView>
    <customSheetView guid="{6A6F11F6-4979-4331-B451-38654332CB39}" showGridLines="0" state="hidden">
      <selection activeCell="K42" sqref="K42:N42"/>
      <rowBreaks count="1" manualBreakCount="1">
        <brk id="33" max="13" man="1"/>
      </rowBreaks>
      <pageMargins left="0.75" right="0.88" top="0.6" bottom="0.56999999999999995" header="0.17" footer="0.41"/>
      <printOptions horizontalCentered="1"/>
      <pageSetup orientation="landscape" r:id="rId7"/>
      <headerFooter alignWithMargins="0"/>
    </customSheetView>
    <customSheetView guid="{C75B92C6-DDA6-4B48-9868-112DE431C284}" showPageBreaks="1" showGridLines="0" printArea="1" state="hidden">
      <selection activeCell="K42" sqref="K42:N42"/>
      <rowBreaks count="1" manualBreakCount="1">
        <brk id="33" max="13" man="1"/>
      </rowBreaks>
      <pageMargins left="0.75" right="0.88" top="0.6" bottom="0.56999999999999995" header="0.17" footer="0.41"/>
      <printOptions horizontalCentered="1"/>
      <pageSetup orientation="landscape" r:id="rId8"/>
      <headerFooter alignWithMargins="0"/>
    </customSheetView>
    <customSheetView guid="{827228A5-964E-465A-A946-EF2238A19E11}" showGridLines="0" state="hidden" showRuler="0">
      <selection activeCell="K42" sqref="K42:N42"/>
      <rowBreaks count="1" manualBreakCount="1">
        <brk id="33" max="13" man="1"/>
      </rowBreaks>
      <pageMargins left="0.75" right="0.88" top="0.6" bottom="0.56999999999999995" header="0.17" footer="0.41"/>
      <printOptions horizontalCentered="1"/>
      <pageSetup orientation="landscape" r:id="rId9"/>
      <headerFooter alignWithMargins="0"/>
    </customSheetView>
  </customSheetViews>
  <mergeCells count="44">
    <mergeCell ref="C62:H62"/>
    <mergeCell ref="J62:N62"/>
    <mergeCell ref="K40:L40"/>
    <mergeCell ref="K42:N42"/>
    <mergeCell ref="K43:L43"/>
    <mergeCell ref="C61:H61"/>
    <mergeCell ref="J61:N61"/>
    <mergeCell ref="K50:N50"/>
    <mergeCell ref="C53:N53"/>
    <mergeCell ref="C54:N54"/>
    <mergeCell ref="C52:N52"/>
    <mergeCell ref="A6:N6"/>
    <mergeCell ref="A8:N8"/>
    <mergeCell ref="G31:N31"/>
    <mergeCell ref="A14:N14"/>
    <mergeCell ref="A15:N15"/>
    <mergeCell ref="A10:N10"/>
    <mergeCell ref="F26:N26"/>
    <mergeCell ref="F24:N24"/>
    <mergeCell ref="B23:E23"/>
    <mergeCell ref="B24:E24"/>
    <mergeCell ref="A19:N19"/>
    <mergeCell ref="A28:B28"/>
    <mergeCell ref="K38:L38"/>
    <mergeCell ref="C60:H60"/>
    <mergeCell ref="J60:N60"/>
    <mergeCell ref="K49:N49"/>
    <mergeCell ref="K59:N59"/>
    <mergeCell ref="K58:N58"/>
    <mergeCell ref="K44:N44"/>
    <mergeCell ref="K51:N51"/>
    <mergeCell ref="K57:N57"/>
    <mergeCell ref="A46:C46"/>
    <mergeCell ref="M39:N40"/>
    <mergeCell ref="M37:N38"/>
    <mergeCell ref="K41:N41"/>
    <mergeCell ref="A34:E34"/>
    <mergeCell ref="A30:N30"/>
    <mergeCell ref="A21:N21"/>
    <mergeCell ref="B31:F31"/>
    <mergeCell ref="F23:N23"/>
    <mergeCell ref="B25:E25"/>
    <mergeCell ref="B26:E26"/>
    <mergeCell ref="F25:N25"/>
  </mergeCells>
  <phoneticPr fontId="26" type="noConversion"/>
  <conditionalFormatting sqref="J60:N62">
    <cfRule type="expression" dxfId="1" priority="2" stopIfTrue="1">
      <formula>$Z$2&lt;2</formula>
    </cfRule>
  </conditionalFormatting>
  <conditionalFormatting sqref="K57:N57 C60:H62">
    <cfRule type="expression" dxfId="0" priority="1" stopIfTrue="1">
      <formula>$Z$2=0</formula>
    </cfRule>
  </conditionalFormatting>
  <dataValidations count="1">
    <dataValidation type="list" allowBlank="1" showInputMessage="1" showErrorMessage="1" sqref="K38:L38 K40:L40" xr:uid="{00000000-0002-0000-2100-000000000000}">
      <formula1>"Yes, No"</formula1>
    </dataValidation>
  </dataValidations>
  <printOptions horizontalCentered="1"/>
  <pageMargins left="0.75" right="0.88" top="0.6" bottom="0.56999999999999995" header="0.17" footer="0.41"/>
  <pageSetup orientation="landscape" r:id="rId10"/>
  <headerFooter alignWithMargins="0"/>
  <rowBreaks count="1" manualBreakCount="1">
    <brk id="33" max="13" man="1"/>
  </rowBreaks>
  <drawing r:id="rId1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2">
    <tabColor indexed="8"/>
  </sheetPr>
  <dimension ref="A1:D112"/>
  <sheetViews>
    <sheetView workbookViewId="0">
      <selection sqref="A1:B1"/>
    </sheetView>
  </sheetViews>
  <sheetFormatPr defaultRowHeight="12.75"/>
  <cols>
    <col min="1" max="1" width="13.28515625" style="163" customWidth="1"/>
    <col min="2" max="2" width="11.85546875" style="163" customWidth="1"/>
    <col min="3" max="16384" width="9.140625" style="163"/>
  </cols>
  <sheetData>
    <row r="1" spans="1:4" s="161" customFormat="1" ht="30" customHeight="1">
      <c r="A1" s="1145" t="e">
        <f>'Bid Form 1st Envelope'!#REF!</f>
        <v>#REF!</v>
      </c>
      <c r="B1" s="1145"/>
    </row>
    <row r="2" spans="1:4" s="161" customFormat="1" ht="30" customHeight="1">
      <c r="A2" s="162"/>
    </row>
    <row r="3" spans="1:4">
      <c r="A3" s="162"/>
    </row>
    <row r="4" spans="1:4">
      <c r="A4" s="226" t="e">
        <f>IF(OR((A1&gt;9999999999),(A1&lt;0)),"Invalid Entry - More than 1000 crore OR -ve value",IF(A1=0, "Rs. Zero Only ",+CONCATENATE("Rs. ", B11,D11,B10,D10,B9,D9,B8,D8,B7,D7,B6," Only")))</f>
        <v>#REF!</v>
      </c>
      <c r="B4" s="227"/>
    </row>
    <row r="5" spans="1:4">
      <c r="A5" s="228"/>
      <c r="B5" s="227"/>
    </row>
    <row r="6" spans="1:4">
      <c r="A6" s="229" t="e">
        <f>-INT(A1/100)*100+ROUND(A1,0)</f>
        <v>#REF!</v>
      </c>
      <c r="B6" s="227" t="e">
        <f t="shared" ref="B6:B11" si="0">IF(A6=0,"",LOOKUP(A6,$A$13:$A$112,$B$13:$B$112))</f>
        <v>#REF!</v>
      </c>
      <c r="D6" s="164"/>
    </row>
    <row r="7" spans="1:4">
      <c r="A7" s="229" t="e">
        <f>-INT(A1/1000)*10+INT(A1/100)</f>
        <v>#REF!</v>
      </c>
      <c r="B7" s="227" t="e">
        <f t="shared" si="0"/>
        <v>#REF!</v>
      </c>
      <c r="D7" s="164" t="e">
        <f>+IF(B7="",""," Hundred ")</f>
        <v>#REF!</v>
      </c>
    </row>
    <row r="8" spans="1:4">
      <c r="A8" s="229" t="e">
        <f>-INT(A1/100000)*100+INT(A1/1000)</f>
        <v>#REF!</v>
      </c>
      <c r="B8" s="227" t="e">
        <f t="shared" si="0"/>
        <v>#REF!</v>
      </c>
      <c r="D8" s="164" t="e">
        <f>IF((B8=""),IF(C8="",""," Thousand ")," Thousand ")</f>
        <v>#REF!</v>
      </c>
    </row>
    <row r="9" spans="1:4">
      <c r="A9" s="229" t="e">
        <f>-INT(A1/10000000)*100+INT(A1/100000)</f>
        <v>#REF!</v>
      </c>
      <c r="B9" s="227" t="e">
        <f t="shared" si="0"/>
        <v>#REF!</v>
      </c>
      <c r="D9" s="164" t="e">
        <f>IF((B9=""),IF(C9="",""," Lac ")," Lac ")</f>
        <v>#REF!</v>
      </c>
    </row>
    <row r="10" spans="1:4">
      <c r="A10" s="229" t="e">
        <f>-INT(A1/1000000000)*100+INT(A1/10000000)</f>
        <v>#REF!</v>
      </c>
      <c r="B10" s="230" t="e">
        <f t="shared" si="0"/>
        <v>#REF!</v>
      </c>
      <c r="D10" s="164" t="e">
        <f>IF((B10=""),IF(C10="",""," Crore ")," Crore ")</f>
        <v>#REF!</v>
      </c>
    </row>
    <row r="11" spans="1:4">
      <c r="A11" s="231" t="e">
        <f>-INT(A1/10000000000)*1000+INT(A1/1000000000)</f>
        <v>#REF!</v>
      </c>
      <c r="B11" s="230" t="e">
        <f t="shared" si="0"/>
        <v>#REF!</v>
      </c>
      <c r="D11" s="164" t="e">
        <f>IF((B11=""),IF(C11="",""," Hundred ")," Hundred ")</f>
        <v>#REF!</v>
      </c>
    </row>
    <row r="12" spans="1:4">
      <c r="A12" s="227"/>
      <c r="B12" s="227"/>
    </row>
    <row r="13" spans="1:4">
      <c r="A13" s="232">
        <v>1</v>
      </c>
      <c r="B13" s="233" t="s">
        <v>189</v>
      </c>
    </row>
    <row r="14" spans="1:4">
      <c r="A14" s="232">
        <v>2</v>
      </c>
      <c r="B14" s="233" t="s">
        <v>190</v>
      </c>
    </row>
    <row r="15" spans="1:4">
      <c r="A15" s="232">
        <v>3</v>
      </c>
      <c r="B15" s="233" t="s">
        <v>191</v>
      </c>
    </row>
    <row r="16" spans="1:4">
      <c r="A16" s="232">
        <v>4</v>
      </c>
      <c r="B16" s="233" t="s">
        <v>192</v>
      </c>
    </row>
    <row r="17" spans="1:2">
      <c r="A17" s="232">
        <v>5</v>
      </c>
      <c r="B17" s="233" t="s">
        <v>193</v>
      </c>
    </row>
    <row r="18" spans="1:2">
      <c r="A18" s="232">
        <v>6</v>
      </c>
      <c r="B18" s="233" t="s">
        <v>194</v>
      </c>
    </row>
    <row r="19" spans="1:2">
      <c r="A19" s="232">
        <v>7</v>
      </c>
      <c r="B19" s="233" t="s">
        <v>195</v>
      </c>
    </row>
    <row r="20" spans="1:2">
      <c r="A20" s="232">
        <v>8</v>
      </c>
      <c r="B20" s="233" t="s">
        <v>196</v>
      </c>
    </row>
    <row r="21" spans="1:2">
      <c r="A21" s="232">
        <v>9</v>
      </c>
      <c r="B21" s="233" t="s">
        <v>197</v>
      </c>
    </row>
    <row r="22" spans="1:2">
      <c r="A22" s="232">
        <v>10</v>
      </c>
      <c r="B22" s="233" t="s">
        <v>198</v>
      </c>
    </row>
    <row r="23" spans="1:2">
      <c r="A23" s="232">
        <v>11</v>
      </c>
      <c r="B23" s="233" t="s">
        <v>199</v>
      </c>
    </row>
    <row r="24" spans="1:2">
      <c r="A24" s="232">
        <v>12</v>
      </c>
      <c r="B24" s="233" t="s">
        <v>200</v>
      </c>
    </row>
    <row r="25" spans="1:2">
      <c r="A25" s="232">
        <v>13</v>
      </c>
      <c r="B25" s="233" t="s">
        <v>201</v>
      </c>
    </row>
    <row r="26" spans="1:2">
      <c r="A26" s="232">
        <v>14</v>
      </c>
      <c r="B26" s="233" t="s">
        <v>202</v>
      </c>
    </row>
    <row r="27" spans="1:2">
      <c r="A27" s="232">
        <v>15</v>
      </c>
      <c r="B27" s="233" t="s">
        <v>203</v>
      </c>
    </row>
    <row r="28" spans="1:2">
      <c r="A28" s="232">
        <v>16</v>
      </c>
      <c r="B28" s="233" t="s">
        <v>204</v>
      </c>
    </row>
    <row r="29" spans="1:2">
      <c r="A29" s="232">
        <v>17</v>
      </c>
      <c r="B29" s="233" t="s">
        <v>205</v>
      </c>
    </row>
    <row r="30" spans="1:2">
      <c r="A30" s="232">
        <v>18</v>
      </c>
      <c r="B30" s="233" t="s">
        <v>206</v>
      </c>
    </row>
    <row r="31" spans="1:2">
      <c r="A31" s="232">
        <v>19</v>
      </c>
      <c r="B31" s="233" t="s">
        <v>207</v>
      </c>
    </row>
    <row r="32" spans="1:2">
      <c r="A32" s="232">
        <v>20</v>
      </c>
      <c r="B32" s="233" t="s">
        <v>208</v>
      </c>
    </row>
    <row r="33" spans="1:2">
      <c r="A33" s="232">
        <v>21</v>
      </c>
      <c r="B33" s="233" t="s">
        <v>209</v>
      </c>
    </row>
    <row r="34" spans="1:2">
      <c r="A34" s="232">
        <v>22</v>
      </c>
      <c r="B34" s="233" t="s">
        <v>210</v>
      </c>
    </row>
    <row r="35" spans="1:2">
      <c r="A35" s="232">
        <v>23</v>
      </c>
      <c r="B35" s="233" t="s">
        <v>211</v>
      </c>
    </row>
    <row r="36" spans="1:2">
      <c r="A36" s="232">
        <v>24</v>
      </c>
      <c r="B36" s="233" t="s">
        <v>212</v>
      </c>
    </row>
    <row r="37" spans="1:2">
      <c r="A37" s="232">
        <v>25</v>
      </c>
      <c r="B37" s="233" t="s">
        <v>213</v>
      </c>
    </row>
    <row r="38" spans="1:2">
      <c r="A38" s="232">
        <v>26</v>
      </c>
      <c r="B38" s="233" t="s">
        <v>214</v>
      </c>
    </row>
    <row r="39" spans="1:2">
      <c r="A39" s="232">
        <v>27</v>
      </c>
      <c r="B39" s="233" t="s">
        <v>215</v>
      </c>
    </row>
    <row r="40" spans="1:2">
      <c r="A40" s="232">
        <v>28</v>
      </c>
      <c r="B40" s="233" t="s">
        <v>216</v>
      </c>
    </row>
    <row r="41" spans="1:2">
      <c r="A41" s="232">
        <v>29</v>
      </c>
      <c r="B41" s="233" t="s">
        <v>217</v>
      </c>
    </row>
    <row r="42" spans="1:2">
      <c r="A42" s="232">
        <v>30</v>
      </c>
      <c r="B42" s="233" t="s">
        <v>218</v>
      </c>
    </row>
    <row r="43" spans="1:2">
      <c r="A43" s="232">
        <v>31</v>
      </c>
      <c r="B43" s="233" t="s">
        <v>219</v>
      </c>
    </row>
    <row r="44" spans="1:2">
      <c r="A44" s="232">
        <v>32</v>
      </c>
      <c r="B44" s="233" t="s">
        <v>220</v>
      </c>
    </row>
    <row r="45" spans="1:2">
      <c r="A45" s="232">
        <v>33</v>
      </c>
      <c r="B45" s="233" t="s">
        <v>221</v>
      </c>
    </row>
    <row r="46" spans="1:2">
      <c r="A46" s="232">
        <v>34</v>
      </c>
      <c r="B46" s="233" t="s">
        <v>222</v>
      </c>
    </row>
    <row r="47" spans="1:2">
      <c r="A47" s="232">
        <v>35</v>
      </c>
      <c r="B47" s="233" t="s">
        <v>52</v>
      </c>
    </row>
    <row r="48" spans="1:2">
      <c r="A48" s="232">
        <v>36</v>
      </c>
      <c r="B48" s="233" t="s">
        <v>223</v>
      </c>
    </row>
    <row r="49" spans="1:2">
      <c r="A49" s="232">
        <v>37</v>
      </c>
      <c r="B49" s="233" t="s">
        <v>224</v>
      </c>
    </row>
    <row r="50" spans="1:2">
      <c r="A50" s="232">
        <v>38</v>
      </c>
      <c r="B50" s="233" t="s">
        <v>225</v>
      </c>
    </row>
    <row r="51" spans="1:2">
      <c r="A51" s="232">
        <v>39</v>
      </c>
      <c r="B51" s="233" t="s">
        <v>226</v>
      </c>
    </row>
    <row r="52" spans="1:2">
      <c r="A52" s="232">
        <v>40</v>
      </c>
      <c r="B52" s="233" t="s">
        <v>227</v>
      </c>
    </row>
    <row r="53" spans="1:2">
      <c r="A53" s="232">
        <v>41</v>
      </c>
      <c r="B53" s="233" t="s">
        <v>228</v>
      </c>
    </row>
    <row r="54" spans="1:2">
      <c r="A54" s="232">
        <v>42</v>
      </c>
      <c r="B54" s="233" t="s">
        <v>229</v>
      </c>
    </row>
    <row r="55" spans="1:2">
      <c r="A55" s="232">
        <v>43</v>
      </c>
      <c r="B55" s="233" t="s">
        <v>230</v>
      </c>
    </row>
    <row r="56" spans="1:2">
      <c r="A56" s="232">
        <v>44</v>
      </c>
      <c r="B56" s="233" t="s">
        <v>231</v>
      </c>
    </row>
    <row r="57" spans="1:2">
      <c r="A57" s="232">
        <v>45</v>
      </c>
      <c r="B57" s="233" t="s">
        <v>232</v>
      </c>
    </row>
    <row r="58" spans="1:2">
      <c r="A58" s="232">
        <v>46</v>
      </c>
      <c r="B58" s="233" t="s">
        <v>233</v>
      </c>
    </row>
    <row r="59" spans="1:2">
      <c r="A59" s="232">
        <v>47</v>
      </c>
      <c r="B59" s="233" t="s">
        <v>234</v>
      </c>
    </row>
    <row r="60" spans="1:2">
      <c r="A60" s="232">
        <v>48</v>
      </c>
      <c r="B60" s="233" t="s">
        <v>235</v>
      </c>
    </row>
    <row r="61" spans="1:2">
      <c r="A61" s="232">
        <v>49</v>
      </c>
      <c r="B61" s="233" t="s">
        <v>236</v>
      </c>
    </row>
    <row r="62" spans="1:2">
      <c r="A62" s="232">
        <v>50</v>
      </c>
      <c r="B62" s="233" t="s">
        <v>237</v>
      </c>
    </row>
    <row r="63" spans="1:2">
      <c r="A63" s="232">
        <v>51</v>
      </c>
      <c r="B63" s="233" t="s">
        <v>238</v>
      </c>
    </row>
    <row r="64" spans="1:2">
      <c r="A64" s="232">
        <v>52</v>
      </c>
      <c r="B64" s="233" t="s">
        <v>239</v>
      </c>
    </row>
    <row r="65" spans="1:2">
      <c r="A65" s="232">
        <v>53</v>
      </c>
      <c r="B65" s="233" t="s">
        <v>240</v>
      </c>
    </row>
    <row r="66" spans="1:2">
      <c r="A66" s="232">
        <v>54</v>
      </c>
      <c r="B66" s="233" t="s">
        <v>241</v>
      </c>
    </row>
    <row r="67" spans="1:2">
      <c r="A67" s="232">
        <v>55</v>
      </c>
      <c r="B67" s="233" t="s">
        <v>242</v>
      </c>
    </row>
    <row r="68" spans="1:2">
      <c r="A68" s="232">
        <v>56</v>
      </c>
      <c r="B68" s="233" t="s">
        <v>243</v>
      </c>
    </row>
    <row r="69" spans="1:2">
      <c r="A69" s="232">
        <v>57</v>
      </c>
      <c r="B69" s="233" t="s">
        <v>244</v>
      </c>
    </row>
    <row r="70" spans="1:2">
      <c r="A70" s="232">
        <v>58</v>
      </c>
      <c r="B70" s="233" t="s">
        <v>245</v>
      </c>
    </row>
    <row r="71" spans="1:2">
      <c r="A71" s="232">
        <v>59</v>
      </c>
      <c r="B71" s="233" t="s">
        <v>246</v>
      </c>
    </row>
    <row r="72" spans="1:2">
      <c r="A72" s="232">
        <v>60</v>
      </c>
      <c r="B72" s="233" t="s">
        <v>247</v>
      </c>
    </row>
    <row r="73" spans="1:2">
      <c r="A73" s="232">
        <v>61</v>
      </c>
      <c r="B73" s="233" t="s">
        <v>248</v>
      </c>
    </row>
    <row r="74" spans="1:2">
      <c r="A74" s="232">
        <v>62</v>
      </c>
      <c r="B74" s="233" t="s">
        <v>249</v>
      </c>
    </row>
    <row r="75" spans="1:2">
      <c r="A75" s="232">
        <v>63</v>
      </c>
      <c r="B75" s="233" t="s">
        <v>250</v>
      </c>
    </row>
    <row r="76" spans="1:2">
      <c r="A76" s="232">
        <v>64</v>
      </c>
      <c r="B76" s="233" t="s">
        <v>251</v>
      </c>
    </row>
    <row r="77" spans="1:2">
      <c r="A77" s="232">
        <v>65</v>
      </c>
      <c r="B77" s="233" t="s">
        <v>252</v>
      </c>
    </row>
    <row r="78" spans="1:2">
      <c r="A78" s="232">
        <v>66</v>
      </c>
      <c r="B78" s="233" t="s">
        <v>253</v>
      </c>
    </row>
    <row r="79" spans="1:2">
      <c r="A79" s="232">
        <v>67</v>
      </c>
      <c r="B79" s="233" t="s">
        <v>254</v>
      </c>
    </row>
    <row r="80" spans="1:2">
      <c r="A80" s="232">
        <v>68</v>
      </c>
      <c r="B80" s="233" t="s">
        <v>255</v>
      </c>
    </row>
    <row r="81" spans="1:2">
      <c r="A81" s="232">
        <v>69</v>
      </c>
      <c r="B81" s="233" t="s">
        <v>256</v>
      </c>
    </row>
    <row r="82" spans="1:2">
      <c r="A82" s="232">
        <v>70</v>
      </c>
      <c r="B82" s="233" t="s">
        <v>257</v>
      </c>
    </row>
    <row r="83" spans="1:2">
      <c r="A83" s="232">
        <v>71</v>
      </c>
      <c r="B83" s="233" t="s">
        <v>258</v>
      </c>
    </row>
    <row r="84" spans="1:2">
      <c r="A84" s="232">
        <v>72</v>
      </c>
      <c r="B84" s="233" t="s">
        <v>259</v>
      </c>
    </row>
    <row r="85" spans="1:2">
      <c r="A85" s="232">
        <v>73</v>
      </c>
      <c r="B85" s="233" t="s">
        <v>260</v>
      </c>
    </row>
    <row r="86" spans="1:2">
      <c r="A86" s="232">
        <v>74</v>
      </c>
      <c r="B86" s="233" t="s">
        <v>261</v>
      </c>
    </row>
    <row r="87" spans="1:2">
      <c r="A87" s="232">
        <v>75</v>
      </c>
      <c r="B87" s="233" t="s">
        <v>262</v>
      </c>
    </row>
    <row r="88" spans="1:2">
      <c r="A88" s="232">
        <v>76</v>
      </c>
      <c r="B88" s="233" t="s">
        <v>263</v>
      </c>
    </row>
    <row r="89" spans="1:2">
      <c r="A89" s="232">
        <v>77</v>
      </c>
      <c r="B89" s="233" t="s">
        <v>264</v>
      </c>
    </row>
    <row r="90" spans="1:2">
      <c r="A90" s="232">
        <v>78</v>
      </c>
      <c r="B90" s="233" t="s">
        <v>265</v>
      </c>
    </row>
    <row r="91" spans="1:2">
      <c r="A91" s="232">
        <v>79</v>
      </c>
      <c r="B91" s="233" t="s">
        <v>266</v>
      </c>
    </row>
    <row r="92" spans="1:2">
      <c r="A92" s="232">
        <v>80</v>
      </c>
      <c r="B92" s="233" t="s">
        <v>267</v>
      </c>
    </row>
    <row r="93" spans="1:2">
      <c r="A93" s="232">
        <v>81</v>
      </c>
      <c r="B93" s="233" t="s">
        <v>268</v>
      </c>
    </row>
    <row r="94" spans="1:2">
      <c r="A94" s="232">
        <v>82</v>
      </c>
      <c r="B94" s="233" t="s">
        <v>269</v>
      </c>
    </row>
    <row r="95" spans="1:2">
      <c r="A95" s="232">
        <v>83</v>
      </c>
      <c r="B95" s="233" t="s">
        <v>270</v>
      </c>
    </row>
    <row r="96" spans="1:2">
      <c r="A96" s="232">
        <v>84</v>
      </c>
      <c r="B96" s="233" t="s">
        <v>271</v>
      </c>
    </row>
    <row r="97" spans="1:2">
      <c r="A97" s="232">
        <v>85</v>
      </c>
      <c r="B97" s="233" t="s">
        <v>272</v>
      </c>
    </row>
    <row r="98" spans="1:2">
      <c r="A98" s="232">
        <v>86</v>
      </c>
      <c r="B98" s="233" t="s">
        <v>273</v>
      </c>
    </row>
    <row r="99" spans="1:2">
      <c r="A99" s="232">
        <v>87</v>
      </c>
      <c r="B99" s="233" t="s">
        <v>274</v>
      </c>
    </row>
    <row r="100" spans="1:2">
      <c r="A100" s="232">
        <v>88</v>
      </c>
      <c r="B100" s="233" t="s">
        <v>275</v>
      </c>
    </row>
    <row r="101" spans="1:2">
      <c r="A101" s="232">
        <v>89</v>
      </c>
      <c r="B101" s="233" t="s">
        <v>276</v>
      </c>
    </row>
    <row r="102" spans="1:2">
      <c r="A102" s="232">
        <v>90</v>
      </c>
      <c r="B102" s="233" t="s">
        <v>277</v>
      </c>
    </row>
    <row r="103" spans="1:2">
      <c r="A103" s="232">
        <v>91</v>
      </c>
      <c r="B103" s="233" t="s">
        <v>278</v>
      </c>
    </row>
    <row r="104" spans="1:2">
      <c r="A104" s="232">
        <v>92</v>
      </c>
      <c r="B104" s="233" t="s">
        <v>279</v>
      </c>
    </row>
    <row r="105" spans="1:2">
      <c r="A105" s="232">
        <v>93</v>
      </c>
      <c r="B105" s="233" t="s">
        <v>280</v>
      </c>
    </row>
    <row r="106" spans="1:2">
      <c r="A106" s="232">
        <v>94</v>
      </c>
      <c r="B106" s="233" t="s">
        <v>281</v>
      </c>
    </row>
    <row r="107" spans="1:2">
      <c r="A107" s="232">
        <v>95</v>
      </c>
      <c r="B107" s="233" t="s">
        <v>282</v>
      </c>
    </row>
    <row r="108" spans="1:2">
      <c r="A108" s="232">
        <v>96</v>
      </c>
      <c r="B108" s="233" t="s">
        <v>283</v>
      </c>
    </row>
    <row r="109" spans="1:2">
      <c r="A109" s="232">
        <v>97</v>
      </c>
      <c r="B109" s="233" t="s">
        <v>284</v>
      </c>
    </row>
    <row r="110" spans="1:2">
      <c r="A110" s="232">
        <v>98</v>
      </c>
      <c r="B110" s="233" t="s">
        <v>285</v>
      </c>
    </row>
    <row r="111" spans="1:2">
      <c r="A111" s="232">
        <v>99</v>
      </c>
      <c r="B111" s="233" t="s">
        <v>286</v>
      </c>
    </row>
    <row r="112" spans="1:2">
      <c r="A112" s="232">
        <v>100</v>
      </c>
      <c r="B112" s="233" t="s">
        <v>287</v>
      </c>
    </row>
  </sheetData>
  <sheetProtection selectLockedCells="1" selectUnlockedCells="1"/>
  <customSheetViews>
    <customSheetView guid="{F68380CD-DF58-4BFA-A4C7-4B5C98AD7B16}" state="hidden">
      <selection sqref="A1:B1"/>
      <pageMargins left="0.75" right="0.75" top="1" bottom="1" header="0.5" footer="0.5"/>
      <pageSetup orientation="portrait" r:id="rId1"/>
      <headerFooter alignWithMargins="0"/>
    </customSheetView>
    <customSheetView guid="{2FDEDC7A-220A-4BDB-8FCD-0C556B60E1DF}" state="hidden">
      <selection sqref="A1:B1"/>
      <pageMargins left="0.75" right="0.75" top="1" bottom="1" header="0.5" footer="0.5"/>
      <pageSetup orientation="portrait" r:id="rId2"/>
      <headerFooter alignWithMargins="0"/>
    </customSheetView>
    <customSheetView guid="{8E7B022F-1113-4BA2-B2BA-8EDBE02A2557}" state="hidden" showRuler="0">
      <selection sqref="A1:B1"/>
      <pageMargins left="0.75" right="0.75" top="1" bottom="1" header="0.5" footer="0.5"/>
      <pageSetup orientation="portrait" r:id="rId3"/>
      <headerFooter alignWithMargins="0"/>
    </customSheetView>
    <customSheetView guid="{ECEBABD0-566A-41C4-AA9A-38EA30EFEDA8}" state="hidden" showRuler="0">
      <selection sqref="A1:B1"/>
      <pageMargins left="0.75" right="0.75" top="1" bottom="1" header="0.5" footer="0.5"/>
      <pageSetup orientation="portrait" r:id="rId4"/>
      <headerFooter alignWithMargins="0"/>
    </customSheetView>
    <customSheetView guid="{CD4CA1A8-824A-452F-BDBA-32A47C1B3013}" state="hidden">
      <selection sqref="A1:B1"/>
      <pageMargins left="0.75" right="0.75" top="1" bottom="1" header="0.5" footer="0.5"/>
      <pageSetup orientation="portrait" r:id="rId5"/>
      <headerFooter alignWithMargins="0"/>
    </customSheetView>
    <customSheetView guid="{237D8718-39ED-4FFE-B3B2-D1192F8D2E87}" state="hidden">
      <selection sqref="A1:B1"/>
      <pageMargins left="0.75" right="0.75" top="1" bottom="1" header="0.5" footer="0.5"/>
      <pageSetup orientation="portrait" r:id="rId6"/>
      <headerFooter alignWithMargins="0"/>
    </customSheetView>
    <customSheetView guid="{6A6F11F6-4979-4331-B451-38654332CB39}" state="hidden">
      <selection sqref="A1:B1"/>
      <pageMargins left="0.75" right="0.75" top="1" bottom="1" header="0.5" footer="0.5"/>
      <pageSetup orientation="portrait" r:id="rId7"/>
      <headerFooter alignWithMargins="0"/>
    </customSheetView>
    <customSheetView guid="{C75B92C6-DDA6-4B48-9868-112DE431C284}" showPageBreaks="1" state="hidden">
      <selection sqref="A1:B1"/>
      <pageMargins left="0.75" right="0.75" top="1" bottom="1" header="0.5" footer="0.5"/>
      <pageSetup orientation="portrait" r:id="rId8"/>
      <headerFooter alignWithMargins="0"/>
    </customSheetView>
    <customSheetView guid="{827228A5-964E-465A-A946-EF2238A19E11}" state="hidden" showRuler="0">
      <selection sqref="A1:B1"/>
      <pageMargins left="0.75" right="0.75" top="1" bottom="1" header="0.5" footer="0.5"/>
      <pageSetup orientation="portrait" r:id="rId9"/>
      <headerFooter alignWithMargins="0"/>
    </customSheetView>
  </customSheetViews>
  <mergeCells count="1">
    <mergeCell ref="A1:B1"/>
  </mergeCells>
  <phoneticPr fontId="26" type="noConversion"/>
  <pageMargins left="0.75" right="0.75" top="1" bottom="1" header="0.5" footer="0.5"/>
  <pageSetup orientation="portrait" r:id="rId10"/>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7"/>
  <dimension ref="A1"/>
  <sheetViews>
    <sheetView workbookViewId="0">
      <selection activeCell="K20" sqref="K20"/>
    </sheetView>
  </sheetViews>
  <sheetFormatPr defaultRowHeight="13.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34"/>
  </sheetPr>
  <dimension ref="A1:AT40"/>
  <sheetViews>
    <sheetView showGridLines="0" topLeftCell="A19" workbookViewId="0">
      <selection activeCell="A3" sqref="A3:E3"/>
    </sheetView>
  </sheetViews>
  <sheetFormatPr defaultRowHeight="16.5"/>
  <cols>
    <col min="1" max="1" width="12.140625" style="32" customWidth="1"/>
    <col min="2" max="2" width="15.7109375" style="32" customWidth="1"/>
    <col min="3" max="3" width="11.42578125" style="32" customWidth="1"/>
    <col min="4" max="4" width="28.7109375" style="32" customWidth="1"/>
    <col min="5" max="5" width="40.85546875" style="32" customWidth="1"/>
    <col min="6" max="6" width="12.85546875" style="32" customWidth="1"/>
    <col min="7" max="25" width="9.7109375" style="32" customWidth="1"/>
    <col min="26" max="26" width="18" style="126" customWidth="1"/>
    <col min="27" max="28" width="9.140625" style="27"/>
    <col min="29" max="16384" width="9.140625" style="28"/>
  </cols>
  <sheetData>
    <row r="1" spans="1:46">
      <c r="A1" s="24" t="str">
        <f>Basic!A3&amp;Basic!B3</f>
        <v>Specification No. :NRTCC/C&amp;M/19-20/OUTSOURCED SERVICES NR/1119</v>
      </c>
      <c r="B1" s="25"/>
      <c r="C1" s="25"/>
      <c r="D1" s="25"/>
      <c r="E1" s="26" t="str">
        <f>"Attachment-3(JV) " &amp; AT1</f>
        <v>Attachment-3(JV) 0</v>
      </c>
      <c r="F1" s="61"/>
      <c r="G1" s="61"/>
      <c r="H1" s="61"/>
      <c r="I1" s="61"/>
      <c r="J1" s="61"/>
      <c r="K1" s="61"/>
      <c r="L1" s="61"/>
      <c r="M1" s="61"/>
      <c r="N1" s="61"/>
      <c r="O1" s="61"/>
      <c r="P1" s="61"/>
      <c r="Q1" s="61"/>
      <c r="R1" s="61"/>
      <c r="S1" s="61"/>
      <c r="T1" s="61"/>
      <c r="U1" s="61"/>
      <c r="V1" s="61"/>
      <c r="W1" s="61"/>
      <c r="X1" s="61"/>
      <c r="Y1" s="61"/>
      <c r="Z1" s="128" t="e">
        <f>#REF!</f>
        <v>#REF!</v>
      </c>
      <c r="AT1" s="129">
        <f>Basic!B2</f>
        <v>0</v>
      </c>
    </row>
    <row r="2" spans="1:46">
      <c r="Z2" s="128" t="e">
        <f>#REF!</f>
        <v>#REF!</v>
      </c>
      <c r="AE2" s="416"/>
      <c r="AF2" s="416"/>
      <c r="AG2" s="416"/>
      <c r="AH2" s="416"/>
      <c r="AI2" s="416"/>
      <c r="AJ2" s="416"/>
      <c r="AK2" s="416"/>
      <c r="AL2" s="416"/>
      <c r="AM2" s="416"/>
      <c r="AN2" s="416"/>
      <c r="AO2" s="416"/>
      <c r="AP2" s="416"/>
    </row>
    <row r="3" spans="1:46" ht="48" customHeight="1">
      <c r="A3" s="699" t="str">
        <f>Basic!B1</f>
        <v>OUTSOURCING OF SERVICES FOR OPERATION &amp; L1 MAINTENANCE SUPPORT OF TELECOM NODES IN NR</v>
      </c>
      <c r="B3" s="699"/>
      <c r="C3" s="699"/>
      <c r="D3" s="699"/>
      <c r="E3" s="699"/>
      <c r="F3" s="62"/>
      <c r="G3" s="62"/>
      <c r="H3" s="62"/>
      <c r="I3" s="62"/>
      <c r="J3" s="62"/>
      <c r="K3" s="62"/>
      <c r="L3" s="62"/>
      <c r="M3" s="62"/>
      <c r="N3" s="62"/>
      <c r="O3" s="62"/>
      <c r="P3" s="62"/>
      <c r="Q3" s="62"/>
      <c r="R3" s="62"/>
      <c r="S3" s="62"/>
      <c r="T3" s="62"/>
      <c r="U3" s="62"/>
      <c r="V3" s="62"/>
      <c r="W3" s="62"/>
      <c r="X3" s="62"/>
      <c r="Y3" s="62"/>
      <c r="Z3" s="130"/>
      <c r="AA3" s="30"/>
      <c r="AB3" s="29"/>
      <c r="AE3" s="416"/>
      <c r="AF3" s="416"/>
      <c r="AG3" s="416"/>
      <c r="AH3" s="416"/>
      <c r="AI3" s="416"/>
      <c r="AJ3" s="416"/>
      <c r="AK3" s="416"/>
      <c r="AL3" s="416"/>
      <c r="AM3" s="416"/>
      <c r="AN3" s="416"/>
      <c r="AO3" s="416"/>
      <c r="AP3" s="416"/>
    </row>
    <row r="4" spans="1:46" ht="20.100000000000001" customHeight="1">
      <c r="A4" s="31"/>
      <c r="AB4" s="33"/>
      <c r="AC4" s="12"/>
      <c r="AE4" s="416"/>
      <c r="AF4" s="416"/>
      <c r="AG4" s="416"/>
      <c r="AH4" s="416"/>
      <c r="AI4" s="416"/>
      <c r="AJ4" s="416"/>
      <c r="AK4" s="416"/>
      <c r="AL4" s="416"/>
      <c r="AM4" s="416"/>
      <c r="AN4" s="416"/>
      <c r="AO4" s="416"/>
      <c r="AP4" s="416"/>
    </row>
    <row r="5" spans="1:46" ht="20.100000000000001" customHeight="1">
      <c r="A5" s="700" t="s">
        <v>373</v>
      </c>
      <c r="B5" s="700"/>
      <c r="C5" s="700"/>
      <c r="D5" s="700"/>
      <c r="E5" s="700"/>
      <c r="F5" s="31"/>
      <c r="G5" s="31"/>
      <c r="H5" s="31"/>
      <c r="I5" s="31"/>
      <c r="J5" s="31"/>
      <c r="K5" s="31"/>
      <c r="L5" s="31"/>
      <c r="M5" s="31"/>
      <c r="N5" s="31"/>
      <c r="O5" s="31"/>
      <c r="P5" s="31"/>
      <c r="Q5" s="31"/>
      <c r="R5" s="31"/>
      <c r="S5" s="31"/>
      <c r="T5" s="31"/>
      <c r="U5" s="31"/>
      <c r="V5" s="31"/>
      <c r="W5" s="31"/>
      <c r="X5" s="31"/>
      <c r="Y5" s="31"/>
      <c r="Z5" s="131"/>
      <c r="AB5" s="33"/>
      <c r="AC5" s="12"/>
      <c r="AE5" s="416"/>
      <c r="AF5" s="416"/>
      <c r="AG5" s="416"/>
      <c r="AH5" s="416"/>
      <c r="AI5" s="416"/>
      <c r="AJ5" s="416"/>
      <c r="AK5" s="416"/>
      <c r="AL5" s="416"/>
      <c r="AM5" s="416"/>
      <c r="AN5" s="416"/>
      <c r="AO5" s="416"/>
      <c r="AP5" s="416"/>
    </row>
    <row r="6" spans="1:46" ht="20.100000000000001" customHeight="1">
      <c r="A6" s="35"/>
      <c r="AB6" s="33"/>
      <c r="AC6" s="12"/>
      <c r="AE6" s="416"/>
      <c r="AF6" s="416"/>
      <c r="AG6" s="416"/>
      <c r="AH6" s="416"/>
      <c r="AI6" s="416"/>
      <c r="AJ6" s="416"/>
      <c r="AK6" s="416"/>
      <c r="AL6" s="416"/>
      <c r="AM6" s="416"/>
      <c r="AN6" s="416"/>
      <c r="AO6" s="416"/>
      <c r="AP6" s="416"/>
    </row>
    <row r="7" spans="1:46" ht="20.100000000000001" customHeight="1">
      <c r="A7" s="36" t="str">
        <f>"Bidder’s Name and Address (" &amp; MID('Names of Bidder'!B8,9, 35) &amp; ") :"</f>
        <v>Bidder’s Name and Address (Bidder ) :</v>
      </c>
      <c r="E7" s="16" t="s">
        <v>379</v>
      </c>
      <c r="F7" s="16"/>
      <c r="G7" s="16"/>
      <c r="H7" s="16"/>
      <c r="I7" s="16"/>
      <c r="J7" s="16"/>
      <c r="K7" s="16"/>
      <c r="L7" s="16"/>
      <c r="M7" s="16"/>
      <c r="N7" s="16"/>
      <c r="O7" s="16"/>
      <c r="P7" s="16"/>
      <c r="Q7" s="16"/>
      <c r="R7" s="16"/>
      <c r="S7" s="16"/>
      <c r="T7" s="16"/>
      <c r="U7" s="16"/>
      <c r="V7" s="16"/>
      <c r="W7" s="16"/>
      <c r="X7" s="16"/>
      <c r="Y7" s="16"/>
      <c r="AB7" s="33"/>
      <c r="AC7" s="12"/>
      <c r="AE7" s="416"/>
      <c r="AF7" s="416"/>
      <c r="AG7" s="416"/>
      <c r="AH7" s="416"/>
      <c r="AI7" s="416"/>
      <c r="AJ7" s="416"/>
      <c r="AK7" s="416"/>
      <c r="AL7" s="416"/>
      <c r="AM7" s="416"/>
      <c r="AN7" s="416"/>
      <c r="AO7" s="416"/>
      <c r="AP7" s="416"/>
    </row>
    <row r="8" spans="1:46" ht="36" customHeight="1">
      <c r="A8" s="698" t="str">
        <f>IF('Names of Bidder'!D6= "JV (Joint Venture)", "JV of " &amp; Z8, "")</f>
        <v/>
      </c>
      <c r="B8" s="698"/>
      <c r="C8" s="698"/>
      <c r="D8" s="698"/>
      <c r="E8" s="13" t="s">
        <v>381</v>
      </c>
      <c r="F8" s="16"/>
      <c r="G8" s="16"/>
      <c r="I8" s="16"/>
      <c r="J8" s="16"/>
      <c r="K8" s="16"/>
      <c r="L8" s="16"/>
      <c r="M8" s="16"/>
      <c r="N8" s="16"/>
      <c r="O8" s="16"/>
      <c r="P8" s="16"/>
      <c r="Q8" s="16"/>
      <c r="R8" s="16"/>
      <c r="S8" s="16"/>
      <c r="T8" s="16"/>
      <c r="U8" s="16"/>
      <c r="V8" s="16"/>
      <c r="W8" s="16"/>
      <c r="X8" s="16"/>
      <c r="Y8" s="16"/>
      <c r="Z8" s="132" t="e">
        <f>IF(#REF!=1,#REF!&amp;" &amp; "&amp;#REF!,IF(#REF!="2 or More",#REF!&amp;" , "&amp;#REF!&amp;" &amp; "&amp;#REF!,""))</f>
        <v>#REF!</v>
      </c>
      <c r="AB8" s="33"/>
      <c r="AC8" s="12"/>
      <c r="AE8" s="416"/>
      <c r="AF8" s="416"/>
      <c r="AG8" s="416"/>
      <c r="AH8" s="416"/>
      <c r="AI8" s="416"/>
      <c r="AJ8" s="416"/>
      <c r="AK8" s="416"/>
      <c r="AL8" s="416"/>
      <c r="AM8" s="416"/>
      <c r="AN8" s="416"/>
      <c r="AO8" s="416"/>
      <c r="AP8" s="416"/>
    </row>
    <row r="9" spans="1:46" ht="20.100000000000001" customHeight="1">
      <c r="A9" s="14" t="s">
        <v>380</v>
      </c>
      <c r="B9" s="702" t="str">
        <f>IF('Names of Bidder'!D8=0, "",'Names of Bidder'!D8)</f>
        <v/>
      </c>
      <c r="C9" s="702"/>
      <c r="D9" s="702"/>
      <c r="E9" s="13" t="s">
        <v>383</v>
      </c>
      <c r="F9" s="13"/>
      <c r="G9" s="13"/>
      <c r="H9" s="13"/>
      <c r="I9" s="13"/>
      <c r="J9" s="13"/>
      <c r="K9" s="13"/>
      <c r="L9" s="13"/>
      <c r="M9" s="13"/>
      <c r="N9" s="13"/>
      <c r="O9" s="13"/>
      <c r="P9" s="13"/>
      <c r="Q9" s="13"/>
      <c r="R9" s="13"/>
      <c r="S9" s="13"/>
      <c r="T9" s="13"/>
      <c r="U9" s="13"/>
      <c r="V9" s="13"/>
      <c r="W9" s="13"/>
      <c r="X9" s="13"/>
      <c r="Y9" s="13"/>
      <c r="AB9" s="33"/>
      <c r="AC9" s="12"/>
      <c r="AE9" s="416"/>
      <c r="AF9" s="416"/>
      <c r="AG9" s="416"/>
      <c r="AH9" s="416"/>
      <c r="AI9" s="416"/>
      <c r="AJ9" s="416"/>
      <c r="AK9" s="416"/>
      <c r="AL9" s="416"/>
      <c r="AM9" s="416"/>
      <c r="AN9" s="416"/>
      <c r="AO9" s="416"/>
      <c r="AP9" s="416"/>
    </row>
    <row r="10" spans="1:46" ht="20.100000000000001" customHeight="1">
      <c r="A10" s="14" t="s">
        <v>382</v>
      </c>
      <c r="B10" s="702" t="str">
        <f>IF('Names of Bidder'!D9=0, "",'Names of Bidder'!D9)</f>
        <v/>
      </c>
      <c r="C10" s="702"/>
      <c r="D10" s="702"/>
      <c r="E10" s="13" t="s">
        <v>183</v>
      </c>
      <c r="F10" s="13"/>
      <c r="G10" s="13"/>
      <c r="H10" s="13"/>
      <c r="I10" s="13"/>
      <c r="J10" s="13"/>
      <c r="K10" s="13"/>
      <c r="L10" s="13"/>
      <c r="M10" s="13"/>
      <c r="N10" s="13"/>
      <c r="O10" s="13"/>
      <c r="P10" s="13"/>
      <c r="Q10" s="13"/>
      <c r="R10" s="13"/>
      <c r="S10" s="13"/>
      <c r="T10" s="13"/>
      <c r="U10" s="13"/>
      <c r="V10" s="13"/>
      <c r="W10" s="13"/>
      <c r="X10" s="13"/>
      <c r="Y10" s="13"/>
      <c r="AB10" s="33"/>
      <c r="AC10" s="12"/>
      <c r="AE10" s="416"/>
      <c r="AF10" s="416"/>
      <c r="AG10" s="416"/>
      <c r="AH10" s="416"/>
      <c r="AI10" s="416"/>
      <c r="AJ10" s="416"/>
      <c r="AK10" s="416"/>
      <c r="AL10" s="416"/>
      <c r="AM10" s="416"/>
      <c r="AN10" s="416"/>
      <c r="AO10" s="416"/>
      <c r="AP10" s="416"/>
    </row>
    <row r="11" spans="1:46" ht="20.100000000000001" customHeight="1">
      <c r="B11" s="702" t="str">
        <f>IF('Names of Bidder'!D10=0, "",'Names of Bidder'!D10)</f>
        <v/>
      </c>
      <c r="C11" s="702"/>
      <c r="D11" s="702"/>
      <c r="E11" s="13" t="s">
        <v>384</v>
      </c>
      <c r="F11" s="13"/>
      <c r="G11" s="13"/>
      <c r="H11" s="13"/>
      <c r="I11" s="13"/>
      <c r="J11" s="13"/>
      <c r="K11" s="13"/>
      <c r="L11" s="13"/>
      <c r="M11" s="13"/>
      <c r="N11" s="13"/>
      <c r="O11" s="13"/>
      <c r="P11" s="13"/>
      <c r="Q11" s="13"/>
      <c r="R11" s="13"/>
      <c r="S11" s="13"/>
      <c r="T11" s="13"/>
      <c r="U11" s="13"/>
      <c r="V11" s="13"/>
      <c r="W11" s="13"/>
      <c r="X11" s="13"/>
      <c r="Y11" s="13"/>
      <c r="AE11" s="416"/>
      <c r="AF11" s="416"/>
      <c r="AG11" s="416"/>
      <c r="AH11" s="416"/>
      <c r="AI11" s="416"/>
      <c r="AJ11" s="416"/>
      <c r="AK11" s="416"/>
      <c r="AL11" s="416"/>
      <c r="AM11" s="416"/>
      <c r="AN11" s="416"/>
      <c r="AO11" s="416"/>
      <c r="AP11" s="416"/>
    </row>
    <row r="12" spans="1:46" ht="20.100000000000001" customHeight="1">
      <c r="A12" s="35"/>
      <c r="B12" s="702" t="str">
        <f>IF('Names of Bidder'!D11=0, "",'Names of Bidder'!D11)</f>
        <v/>
      </c>
      <c r="C12" s="702"/>
      <c r="D12" s="702"/>
      <c r="E12" s="13"/>
      <c r="F12" s="13"/>
      <c r="G12" s="13"/>
      <c r="H12" s="13"/>
      <c r="I12" s="13"/>
      <c r="J12" s="13"/>
      <c r="K12" s="13"/>
      <c r="L12" s="13"/>
      <c r="M12" s="13"/>
      <c r="N12" s="13"/>
      <c r="O12" s="13"/>
      <c r="P12" s="13"/>
      <c r="Q12" s="13"/>
      <c r="R12" s="13"/>
      <c r="S12" s="13"/>
      <c r="T12" s="13"/>
      <c r="U12" s="13"/>
      <c r="V12" s="13"/>
      <c r="W12" s="13"/>
      <c r="X12" s="13"/>
      <c r="Y12" s="13"/>
      <c r="AE12" s="416"/>
      <c r="AF12" s="416"/>
      <c r="AG12" s="416"/>
      <c r="AH12" s="416"/>
      <c r="AI12" s="416"/>
      <c r="AJ12" s="416"/>
      <c r="AK12" s="416"/>
      <c r="AL12" s="416"/>
      <c r="AM12" s="416"/>
      <c r="AN12" s="416"/>
      <c r="AO12" s="416"/>
      <c r="AP12" s="416"/>
    </row>
    <row r="13" spans="1:46" ht="14.25" customHeight="1">
      <c r="A13" s="35"/>
      <c r="B13" s="114"/>
      <c r="C13" s="114"/>
      <c r="D13" s="114"/>
      <c r="E13" s="28"/>
      <c r="F13" s="13"/>
      <c r="G13" s="13"/>
      <c r="H13" s="13"/>
      <c r="I13" s="13"/>
      <c r="J13" s="13"/>
      <c r="K13" s="13"/>
      <c r="L13" s="13"/>
      <c r="M13" s="13"/>
      <c r="N13" s="13"/>
      <c r="O13" s="13"/>
      <c r="P13" s="13"/>
      <c r="Q13" s="13"/>
      <c r="R13" s="13"/>
      <c r="S13" s="13"/>
      <c r="T13" s="13"/>
      <c r="U13" s="13"/>
      <c r="V13" s="13"/>
      <c r="W13" s="13"/>
      <c r="X13" s="13"/>
      <c r="Y13" s="13"/>
      <c r="AE13" s="416"/>
      <c r="AF13" s="416"/>
      <c r="AG13" s="416"/>
      <c r="AH13" s="416"/>
      <c r="AI13" s="416"/>
      <c r="AJ13" s="416"/>
      <c r="AK13" s="416"/>
      <c r="AL13" s="416"/>
      <c r="AM13" s="416"/>
      <c r="AN13" s="416"/>
      <c r="AO13" s="416"/>
      <c r="AP13" s="416"/>
    </row>
    <row r="14" spans="1:46" ht="20.100000000000001" customHeight="1">
      <c r="A14" s="700" t="e">
        <f>IF(#REF!="Sole Bidder", "This Attachment is Not Applicable", "")</f>
        <v>#REF!</v>
      </c>
      <c r="B14" s="700"/>
      <c r="C14" s="700"/>
      <c r="D14" s="700"/>
      <c r="E14" s="700"/>
      <c r="F14" s="13"/>
      <c r="G14" s="13"/>
      <c r="H14" s="13"/>
      <c r="I14" s="13"/>
      <c r="J14" s="13"/>
      <c r="K14" s="13"/>
      <c r="L14" s="13"/>
      <c r="M14" s="13"/>
      <c r="N14" s="13"/>
      <c r="O14" s="13"/>
      <c r="P14" s="13"/>
      <c r="Q14" s="13"/>
      <c r="R14" s="13"/>
      <c r="S14" s="13"/>
      <c r="T14" s="13"/>
      <c r="U14" s="13"/>
      <c r="V14" s="13"/>
      <c r="W14" s="13"/>
      <c r="X14" s="13"/>
      <c r="Y14" s="13"/>
      <c r="AE14" s="416"/>
      <c r="AF14" s="416"/>
      <c r="AG14" s="416"/>
      <c r="AH14" s="416"/>
      <c r="AI14" s="416"/>
      <c r="AJ14" s="416"/>
      <c r="AK14" s="416"/>
      <c r="AL14" s="416"/>
      <c r="AM14" s="416"/>
      <c r="AN14" s="416"/>
      <c r="AO14" s="416"/>
      <c r="AP14" s="416"/>
    </row>
    <row r="15" spans="1:46" ht="20.100000000000001" customHeight="1">
      <c r="A15" s="36" t="s">
        <v>175</v>
      </c>
      <c r="B15" s="114"/>
      <c r="C15" s="114"/>
      <c r="D15" s="114"/>
      <c r="E15" s="13"/>
      <c r="F15" s="13"/>
      <c r="G15" s="13"/>
      <c r="H15" s="13"/>
      <c r="I15" s="13"/>
      <c r="J15" s="13"/>
      <c r="K15" s="13"/>
      <c r="L15" s="13"/>
      <c r="M15" s="13"/>
      <c r="N15" s="13"/>
      <c r="O15" s="13"/>
      <c r="P15" s="13"/>
      <c r="Q15" s="13"/>
      <c r="R15" s="13"/>
      <c r="S15" s="13"/>
      <c r="T15" s="13"/>
      <c r="U15" s="13"/>
      <c r="V15" s="13"/>
      <c r="W15" s="13"/>
      <c r="X15" s="13"/>
      <c r="Y15" s="13"/>
      <c r="AE15" s="416"/>
      <c r="AF15" s="416"/>
      <c r="AG15" s="416"/>
      <c r="AH15" s="416"/>
      <c r="AI15" s="416"/>
      <c r="AJ15" s="416"/>
      <c r="AK15" s="416"/>
      <c r="AL15" s="416"/>
      <c r="AM15" s="416"/>
      <c r="AN15" s="416"/>
      <c r="AO15" s="416"/>
      <c r="AP15" s="416"/>
    </row>
    <row r="16" spans="1:46" ht="20.100000000000001" customHeight="1">
      <c r="A16" s="36"/>
      <c r="B16" s="703" t="e">
        <f>IF(Z2=1,"Other Partner",IF(Z2="2 or More","Other Partner-1",""))</f>
        <v>#REF!</v>
      </c>
      <c r="C16" s="703"/>
      <c r="D16" s="703"/>
      <c r="E16" s="116" t="e">
        <f>IF(Z2="2 or More", "Other Partner-2", "")</f>
        <v>#REF!</v>
      </c>
      <c r="F16" s="13"/>
      <c r="G16" s="13"/>
      <c r="H16" s="13"/>
      <c r="I16" s="13"/>
      <c r="J16" s="13"/>
      <c r="K16" s="13"/>
      <c r="L16" s="13"/>
      <c r="M16" s="13"/>
      <c r="N16" s="13"/>
      <c r="O16" s="13"/>
      <c r="P16" s="13"/>
      <c r="Q16" s="13"/>
      <c r="R16" s="13"/>
      <c r="S16" s="13"/>
      <c r="T16" s="13"/>
      <c r="U16" s="13"/>
      <c r="V16" s="13"/>
      <c r="W16" s="13"/>
      <c r="X16" s="13"/>
      <c r="Y16" s="13"/>
      <c r="AE16" s="416"/>
      <c r="AF16" s="416"/>
      <c r="AG16" s="416"/>
      <c r="AH16" s="416"/>
      <c r="AI16" s="416"/>
      <c r="AJ16" s="416"/>
      <c r="AK16" s="416"/>
      <c r="AL16" s="416"/>
      <c r="AM16" s="416"/>
      <c r="AN16" s="416"/>
      <c r="AO16" s="416"/>
      <c r="AP16" s="416"/>
    </row>
    <row r="17" spans="1:42" ht="20.100000000000001" customHeight="1">
      <c r="A17" s="14" t="s">
        <v>380</v>
      </c>
      <c r="B17" s="702" t="e">
        <f xml:space="preserve"> IF(#REF!=0, "",#REF!)</f>
        <v>#REF!</v>
      </c>
      <c r="C17" s="702"/>
      <c r="D17" s="702"/>
      <c r="E17" s="17" t="e">
        <f>IF($Z$2="2 or More", IF(#REF!=0, "",#REF!), "")</f>
        <v>#REF!</v>
      </c>
      <c r="F17" s="13"/>
      <c r="G17" s="13"/>
      <c r="H17" s="13"/>
      <c r="I17" s="13"/>
      <c r="J17" s="13"/>
      <c r="K17" s="13"/>
      <c r="L17" s="13"/>
      <c r="M17" s="13"/>
      <c r="N17" s="13"/>
      <c r="O17" s="13"/>
      <c r="P17" s="13"/>
      <c r="Q17" s="13"/>
      <c r="R17" s="13"/>
      <c r="S17" s="13"/>
      <c r="T17" s="13"/>
      <c r="U17" s="13"/>
      <c r="V17" s="13"/>
      <c r="W17" s="13"/>
      <c r="X17" s="13"/>
      <c r="Y17" s="13"/>
      <c r="AE17" s="416"/>
      <c r="AF17" s="416"/>
      <c r="AG17" s="416"/>
      <c r="AH17" s="416"/>
      <c r="AI17" s="416"/>
      <c r="AJ17" s="416"/>
      <c r="AK17" s="416"/>
      <c r="AL17" s="416"/>
      <c r="AM17" s="416"/>
      <c r="AN17" s="416"/>
      <c r="AO17" s="416"/>
      <c r="AP17" s="416"/>
    </row>
    <row r="18" spans="1:42" ht="20.100000000000001" customHeight="1">
      <c r="A18" s="14" t="s">
        <v>382</v>
      </c>
      <c r="B18" s="702" t="e">
        <f xml:space="preserve"> IF(#REF!=0, "",#REF!)</f>
        <v>#REF!</v>
      </c>
      <c r="C18" s="702"/>
      <c r="D18" s="702"/>
      <c r="E18" s="17" t="e">
        <f>IF($Z$2="2 or More", IF(#REF!=0, "",#REF!), "")</f>
        <v>#REF!</v>
      </c>
      <c r="F18" s="13"/>
      <c r="G18" s="13"/>
      <c r="H18" s="13"/>
      <c r="I18" s="13"/>
      <c r="J18" s="13"/>
      <c r="K18" s="13"/>
      <c r="L18" s="13"/>
      <c r="M18" s="13"/>
      <c r="N18" s="13"/>
      <c r="O18" s="13"/>
      <c r="P18" s="13"/>
      <c r="Q18" s="13"/>
      <c r="R18" s="13"/>
      <c r="S18" s="13"/>
      <c r="T18" s="13"/>
      <c r="U18" s="13"/>
      <c r="V18" s="13"/>
      <c r="W18" s="13"/>
      <c r="X18" s="13"/>
      <c r="Y18" s="13"/>
      <c r="AE18" s="416"/>
      <c r="AF18" s="416"/>
      <c r="AG18" s="416"/>
      <c r="AH18" s="416"/>
      <c r="AI18" s="416"/>
      <c r="AJ18" s="416"/>
      <c r="AK18" s="416"/>
      <c r="AL18" s="416"/>
      <c r="AM18" s="416"/>
      <c r="AN18" s="416"/>
      <c r="AO18" s="416"/>
      <c r="AP18" s="416"/>
    </row>
    <row r="19" spans="1:42" ht="20.100000000000001" customHeight="1">
      <c r="A19" s="35"/>
      <c r="B19" s="702" t="e">
        <f xml:space="preserve"> IF(#REF!=0, "",#REF!)</f>
        <v>#REF!</v>
      </c>
      <c r="C19" s="702"/>
      <c r="D19" s="702"/>
      <c r="E19" s="17" t="e">
        <f>IF($Z$2=2, IF(#REF!=0, "",#REF!), "")</f>
        <v>#REF!</v>
      </c>
      <c r="AA19" s="13"/>
      <c r="AE19" s="416"/>
      <c r="AF19" s="416"/>
      <c r="AG19" s="416"/>
      <c r="AH19" s="416"/>
      <c r="AI19" s="416"/>
      <c r="AJ19" s="416"/>
      <c r="AK19" s="416"/>
      <c r="AL19" s="416"/>
      <c r="AM19" s="416"/>
      <c r="AN19" s="416"/>
      <c r="AO19" s="416"/>
      <c r="AP19" s="416"/>
    </row>
    <row r="20" spans="1:42" ht="20.100000000000001" customHeight="1">
      <c r="A20" s="35"/>
      <c r="B20" s="702" t="e">
        <f xml:space="preserve"> IF(#REF!=0, "",#REF!)</f>
        <v>#REF!</v>
      </c>
      <c r="C20" s="702"/>
      <c r="D20" s="702"/>
      <c r="E20" s="17" t="e">
        <f>IF($Z$2=2, IF(#REF!=0, "",#REF!), "")</f>
        <v>#REF!</v>
      </c>
      <c r="AA20" s="13"/>
      <c r="AE20" s="416"/>
      <c r="AF20" s="416"/>
      <c r="AG20" s="416"/>
      <c r="AH20" s="416"/>
      <c r="AI20" s="416"/>
      <c r="AJ20" s="416"/>
      <c r="AK20" s="416"/>
      <c r="AL20" s="416"/>
      <c r="AM20" s="416"/>
      <c r="AN20" s="416"/>
      <c r="AO20" s="416"/>
      <c r="AP20" s="416"/>
    </row>
    <row r="21" spans="1:42" ht="20.100000000000001" customHeight="1">
      <c r="A21" s="32" t="s">
        <v>374</v>
      </c>
      <c r="AE21" s="416"/>
      <c r="AF21" s="416"/>
      <c r="AG21" s="416"/>
      <c r="AH21" s="416"/>
      <c r="AI21" s="416"/>
      <c r="AJ21" s="416"/>
      <c r="AK21" s="416"/>
      <c r="AL21" s="416"/>
      <c r="AM21" s="416"/>
      <c r="AN21" s="416"/>
      <c r="AO21" s="416"/>
      <c r="AP21" s="416"/>
    </row>
    <row r="22" spans="1:42" ht="84" customHeight="1">
      <c r="A22" s="701" t="s">
        <v>375</v>
      </c>
      <c r="B22" s="701"/>
      <c r="C22" s="701"/>
      <c r="D22" s="701"/>
      <c r="E22" s="701"/>
      <c r="F22" s="35"/>
      <c r="G22" s="35"/>
      <c r="H22" s="35"/>
      <c r="I22" s="35"/>
      <c r="J22" s="35"/>
      <c r="K22" s="35"/>
      <c r="L22" s="35"/>
      <c r="M22" s="35"/>
      <c r="N22" s="35"/>
      <c r="O22" s="35"/>
      <c r="P22" s="35"/>
      <c r="Q22" s="35"/>
      <c r="R22" s="35"/>
      <c r="S22" s="35"/>
      <c r="T22" s="35"/>
      <c r="U22" s="35"/>
      <c r="V22" s="35"/>
      <c r="W22" s="35"/>
      <c r="X22" s="35"/>
      <c r="Y22" s="35"/>
      <c r="Z22" s="133"/>
      <c r="AA22" s="37"/>
      <c r="AB22" s="37"/>
      <c r="AE22" s="416"/>
      <c r="AF22" s="416"/>
      <c r="AG22" s="416"/>
      <c r="AH22" s="416"/>
      <c r="AI22" s="416"/>
      <c r="AJ22" s="416"/>
      <c r="AK22" s="416"/>
      <c r="AL22" s="416"/>
      <c r="AM22" s="416"/>
      <c r="AN22" s="416"/>
      <c r="AO22" s="416"/>
      <c r="AP22" s="416"/>
    </row>
    <row r="23" spans="1:42" ht="33" customHeight="1">
      <c r="D23" s="40" t="s">
        <v>54</v>
      </c>
    </row>
    <row r="24" spans="1:42" ht="33" customHeight="1">
      <c r="A24" s="39" t="s">
        <v>48</v>
      </c>
      <c r="B24" s="60" t="str">
        <f>IF('Names of Bidder'!D25=0, "", 'Names of Bidder'!D25)</f>
        <v/>
      </c>
      <c r="C24" s="36"/>
      <c r="D24" s="40" t="s">
        <v>46</v>
      </c>
      <c r="E24" s="42" t="str">
        <f>IF('Names of Bidder'!D22=0, "", 'Names of Bidder'!D22)</f>
        <v/>
      </c>
      <c r="F24" s="36"/>
      <c r="G24" s="36"/>
      <c r="H24" s="36"/>
      <c r="I24" s="36"/>
      <c r="J24" s="36"/>
      <c r="K24" s="36"/>
      <c r="L24" s="36"/>
      <c r="M24" s="36"/>
      <c r="N24" s="36"/>
      <c r="O24" s="36"/>
      <c r="P24" s="36"/>
      <c r="Q24" s="36"/>
      <c r="R24" s="36"/>
      <c r="S24" s="36"/>
      <c r="T24" s="36"/>
      <c r="U24" s="36"/>
      <c r="V24" s="36"/>
      <c r="W24" s="36"/>
      <c r="X24" s="36"/>
      <c r="Y24" s="36"/>
      <c r="AA24" s="27" t="e">
        <f>Basic!#REF!</f>
        <v>#REF!</v>
      </c>
    </row>
    <row r="25" spans="1:42" ht="33" customHeight="1">
      <c r="A25" s="39" t="s">
        <v>49</v>
      </c>
      <c r="B25" s="42" t="str">
        <f>IF('Names of Bidder'!D26=0, "", 'Names of Bidder'!D26)</f>
        <v/>
      </c>
      <c r="C25" s="36"/>
      <c r="D25" s="40" t="s">
        <v>47</v>
      </c>
      <c r="E25" s="42" t="str">
        <f>IF('Names of Bidder'!D23=0, "", 'Names of Bidder'!D23)</f>
        <v/>
      </c>
      <c r="F25" s="42"/>
      <c r="G25" s="42"/>
      <c r="H25" s="42"/>
      <c r="I25" s="42"/>
      <c r="J25" s="42"/>
      <c r="K25" s="42"/>
      <c r="L25" s="42"/>
      <c r="M25" s="42"/>
      <c r="N25" s="42"/>
      <c r="O25" s="42"/>
      <c r="P25" s="42"/>
      <c r="Q25" s="42"/>
      <c r="R25" s="42"/>
      <c r="S25" s="42"/>
      <c r="T25" s="42"/>
      <c r="U25" s="42"/>
      <c r="V25" s="42"/>
      <c r="W25" s="42"/>
      <c r="X25" s="42"/>
      <c r="Y25" s="42"/>
      <c r="AA25" s="27" t="str">
        <f>Basic!B4</f>
        <v xml:space="preserve">3 Years </v>
      </c>
    </row>
    <row r="26" spans="1:42" ht="33" customHeight="1">
      <c r="C26" s="36"/>
      <c r="D26" s="40" t="s">
        <v>55</v>
      </c>
      <c r="F26" s="42"/>
      <c r="G26" s="42"/>
      <c r="H26" s="42"/>
      <c r="I26" s="42"/>
      <c r="J26" s="42"/>
      <c r="K26" s="42"/>
      <c r="L26" s="42"/>
      <c r="M26" s="42"/>
      <c r="N26" s="42"/>
      <c r="O26" s="42"/>
      <c r="P26" s="42"/>
      <c r="Q26" s="42"/>
      <c r="R26" s="42"/>
      <c r="S26" s="42"/>
      <c r="T26" s="42"/>
      <c r="U26" s="42"/>
      <c r="V26" s="42"/>
      <c r="W26" s="42"/>
      <c r="X26" s="42"/>
      <c r="Y26" s="42"/>
    </row>
    <row r="27" spans="1:42" ht="33" customHeight="1">
      <c r="A27" s="36"/>
      <c r="C27" s="36"/>
      <c r="E27" s="36"/>
      <c r="F27" s="36"/>
      <c r="G27" s="36"/>
      <c r="H27" s="36"/>
      <c r="I27" s="36"/>
      <c r="J27" s="36"/>
      <c r="K27" s="36"/>
      <c r="L27" s="36"/>
      <c r="M27" s="36"/>
      <c r="N27" s="36"/>
      <c r="O27" s="36"/>
      <c r="P27" s="36"/>
      <c r="Q27" s="36"/>
      <c r="R27" s="36"/>
      <c r="S27" s="36"/>
      <c r="T27" s="36"/>
      <c r="U27" s="36"/>
      <c r="V27" s="36"/>
      <c r="W27" s="36"/>
      <c r="X27" s="36"/>
      <c r="Y27" s="36"/>
    </row>
    <row r="28" spans="1:42" ht="20.100000000000001" customHeight="1"/>
    <row r="29" spans="1:42" ht="20.100000000000001" customHeight="1">
      <c r="A29" s="41"/>
    </row>
    <row r="30" spans="1:42" ht="20.100000000000001" customHeight="1"/>
    <row r="31" spans="1:42" ht="20.100000000000001" customHeight="1"/>
    <row r="32" spans="1:42" ht="20.100000000000001" customHeight="1">
      <c r="A32" s="41"/>
    </row>
    <row r="33" spans="1:1" ht="20.100000000000001" customHeight="1"/>
    <row r="34" spans="1:1" ht="20.100000000000001" customHeight="1">
      <c r="A34" s="41"/>
    </row>
    <row r="35" spans="1:1" ht="20.100000000000001" customHeight="1"/>
    <row r="36" spans="1:1" ht="20.100000000000001" customHeight="1">
      <c r="A36" s="41"/>
    </row>
    <row r="37" spans="1:1" ht="20.100000000000001" customHeight="1"/>
    <row r="38" spans="1:1" ht="20.100000000000001" customHeight="1"/>
    <row r="39" spans="1:1" ht="20.100000000000001" customHeight="1"/>
    <row r="40" spans="1:1" ht="20.100000000000001" customHeight="1"/>
  </sheetData>
  <sheetProtection selectLockedCells="1" selectUnlockedCells="1"/>
  <customSheetViews>
    <customSheetView guid="{F68380CD-DF58-4BFA-A4C7-4B5C98AD7B16}" showGridLines="0" state="hidden">
      <selection activeCell="E1" sqref="E1"/>
      <pageMargins left="0.75" right="0.63" top="0.57999999999999996" bottom="0.6" header="0.34" footer="0.35"/>
      <pageSetup orientation="portrait" r:id="rId1"/>
      <headerFooter alignWithMargins="0">
        <oddFooter>&amp;R&amp;"Book Antiqua,Bold"&amp;8 Page &amp;P of &amp;N</oddFooter>
      </headerFooter>
    </customSheetView>
    <customSheetView guid="{2FDEDC7A-220A-4BDB-8FCD-0C556B60E1DF}" showGridLines="0" state="hidden">
      <selection activeCell="E1" sqref="E1"/>
      <pageMargins left="0.75" right="0.63" top="0.57999999999999996" bottom="0.6" header="0.34" footer="0.35"/>
      <pageSetup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PageBreaks="1" zeroValues="0" printArea="1" showRuler="0">
      <pageMargins left="0.75" right="0.75" top="0.55000000000000004" bottom="0.64" header="0.34" footer="0.38"/>
      <pageSetup orientation="portrait" r:id="rId4"/>
      <headerFooter alignWithMargins="0">
        <oddFooter>&amp;L&amp;8Tower Package-P238-TW04, TL associated with Phase-I Generation Project in Orissa (Part-C)&amp;R&amp;"Book Antiqua,Bold"&amp;8Attachment-3(JV) TW04  / Page &amp;P of &amp;N</oddFooter>
      </headerFooter>
    </customSheetView>
    <customSheetView guid="{ECEBABD0-566A-41C4-AA9A-38EA30EFEDA8}" showPageBreaks="1" showGridLines="0" zeroValues="0" printArea="1" showRuler="0" topLeftCell="A7">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state="hidden">
      <selection activeCell="E1" sqref="E1"/>
      <pageMargins left="0.75" right="0.63" top="0.57999999999999996" bottom="0.6" header="0.34" footer="0.35"/>
      <pageSetup orientation="portrait" r:id="rId6"/>
      <headerFooter alignWithMargins="0">
        <oddFooter>&amp;R&amp;"Book Antiqua,Bold"&amp;8 Page &amp;P of &amp;N</oddFooter>
      </headerFooter>
    </customSheetView>
    <customSheetView guid="{237D8718-39ED-4FFE-B3B2-D1192F8D2E87}" showGridLines="0" state="hidden">
      <selection activeCell="E1" sqref="E1"/>
      <pageMargins left="0.75" right="0.63" top="0.57999999999999996" bottom="0.6" header="0.34" footer="0.35"/>
      <pageSetup orientation="portrait" r:id="rId7"/>
      <headerFooter alignWithMargins="0">
        <oddFooter>&amp;R&amp;"Book Antiqua,Bold"&amp;8 Page &amp;P of &amp;N</oddFooter>
      </headerFooter>
    </customSheetView>
    <customSheetView guid="{6A6F11F6-4979-4331-B451-38654332CB39}" showGridLines="0" state="hidden">
      <selection activeCell="E1" sqref="E1"/>
      <pageMargins left="0.75" right="0.63" top="0.57999999999999996" bottom="0.6" header="0.34" footer="0.35"/>
      <pageSetup orientation="portrait" r:id="rId8"/>
      <headerFooter alignWithMargins="0">
        <oddFooter>&amp;R&amp;"Book Antiqua,Bold"&amp;8 Page &amp;P of &amp;N</oddFooter>
      </headerFooter>
    </customSheetView>
    <customSheetView guid="{C75B92C6-DDA6-4B48-9868-112DE431C284}" showPageBreaks="1" showGridLines="0" printArea="1" state="hidden">
      <selection activeCell="E1" sqref="E1"/>
      <pageMargins left="0.75" right="0.63" top="0.57999999999999996" bottom="0.6" header="0.34" footer="0.35"/>
      <pageSetup orientation="portrait" r:id="rId9"/>
      <headerFooter alignWithMargins="0">
        <oddFooter>&amp;R&amp;"Book Antiqua,Bold"&amp;8 Page &amp;P of &amp;N</oddFooter>
      </headerFooter>
    </customSheetView>
    <customSheetView guid="{827228A5-964E-465A-A946-EF2238A19E11}" showGridLines="0" state="hidden" showRuler="0">
      <selection activeCell="E1" sqref="E1"/>
      <pageMargins left="0.75" right="0.63" top="0.57999999999999996" bottom="0.6" header="0.34" footer="0.35"/>
      <pageSetup orientation="portrait" r:id="rId10"/>
      <headerFooter alignWithMargins="0">
        <oddFooter>&amp;R&amp;"Book Antiqua,Bold"&amp;8 Page &amp;P of &amp;N</oddFooter>
      </headerFooter>
    </customSheetView>
  </customSheetViews>
  <mergeCells count="14">
    <mergeCell ref="A8:D8"/>
    <mergeCell ref="A3:E3"/>
    <mergeCell ref="A5:E5"/>
    <mergeCell ref="A22:E22"/>
    <mergeCell ref="B9:D9"/>
    <mergeCell ref="B10:D10"/>
    <mergeCell ref="B11:D11"/>
    <mergeCell ref="B12:D12"/>
    <mergeCell ref="B20:D20"/>
    <mergeCell ref="A14:E14"/>
    <mergeCell ref="B17:D17"/>
    <mergeCell ref="B18:D18"/>
    <mergeCell ref="B19:D19"/>
    <mergeCell ref="B16:D16"/>
  </mergeCells>
  <phoneticPr fontId="6" type="noConversion"/>
  <conditionalFormatting sqref="A15:A19 B15:E20">
    <cfRule type="expression" dxfId="75" priority="1" stopIfTrue="1">
      <formula>$Z$2=0</formula>
    </cfRule>
  </conditionalFormatting>
  <conditionalFormatting sqref="A22:E22">
    <cfRule type="expression" dxfId="74" priority="2" stopIfTrue="1">
      <formula>$Z$1="Sole Bidder"</formula>
    </cfRule>
  </conditionalFormatting>
  <pageMargins left="0.75" right="0.63" top="0.57999999999999996" bottom="0.6" header="0.34" footer="0.35"/>
  <pageSetup orientation="portrait" r:id="rId11"/>
  <headerFooter alignWithMargins="0">
    <oddFooter>&amp;R&amp;"Book Antiqua,Bold"&amp;8 Page &amp;P of &amp;N</oddFooter>
  </headerFooter>
  <drawing r:id="rId1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12"/>
    <pageSetUpPr fitToPage="1"/>
  </sheetPr>
  <dimension ref="A1:Y826"/>
  <sheetViews>
    <sheetView showGridLines="0" topLeftCell="A205" zoomScaleNormal="100" zoomScaleSheetLayoutView="100" workbookViewId="0">
      <selection activeCell="D53" sqref="D53:G53"/>
    </sheetView>
  </sheetViews>
  <sheetFormatPr defaultRowHeight="16.5"/>
  <cols>
    <col min="1" max="1" width="12.140625" style="32" customWidth="1"/>
    <col min="2" max="2" width="20.5703125" style="32" customWidth="1"/>
    <col min="3" max="3" width="11.42578125" style="32" customWidth="1"/>
    <col min="4" max="4" width="23.7109375" style="32" customWidth="1"/>
    <col min="5" max="5" width="9.85546875" style="32" customWidth="1"/>
    <col min="6" max="6" width="16.28515625" style="56" customWidth="1"/>
    <col min="7" max="7" width="32" style="56" customWidth="1"/>
    <col min="8" max="16384" width="9.140625" style="416"/>
  </cols>
  <sheetData>
    <row r="1" spans="1:7">
      <c r="A1" s="24" t="str">
        <f>'Attach 3(JV)'!A1</f>
        <v>Specification No. :NRTCC/C&amp;M/19-20/OUTSOURCED SERVICES NR/1119</v>
      </c>
      <c r="B1" s="25"/>
      <c r="C1" s="25"/>
      <c r="D1" s="25"/>
      <c r="F1" s="26" t="str">
        <f>"Attachment-3(QR) "</f>
        <v xml:space="preserve">Attachment-3(QR) </v>
      </c>
    </row>
    <row r="2" spans="1:7" ht="27.75" customHeight="1"/>
    <row r="3" spans="1:7" ht="53.25" customHeight="1">
      <c r="A3" s="908" t="str">
        <f>'Attach 3(JV)'!A3</f>
        <v>OUTSOURCING OF SERVICES FOR OPERATION &amp; L1 MAINTENANCE SUPPORT OF TELECOM NODES IN NR</v>
      </c>
      <c r="B3" s="908"/>
      <c r="C3" s="908"/>
      <c r="D3" s="908"/>
      <c r="E3" s="908"/>
      <c r="F3" s="908"/>
      <c r="G3" s="908"/>
    </row>
    <row r="4" spans="1:7" ht="20.100000000000001" customHeight="1">
      <c r="A4" s="31"/>
    </row>
    <row r="5" spans="1:7" ht="20.100000000000001" customHeight="1">
      <c r="A5" s="700" t="s">
        <v>385</v>
      </c>
      <c r="B5" s="700"/>
      <c r="C5" s="700"/>
      <c r="D5" s="700"/>
      <c r="E5" s="700"/>
      <c r="F5" s="700"/>
      <c r="G5" s="700"/>
    </row>
    <row r="6" spans="1:7" ht="20.100000000000001" customHeight="1">
      <c r="A6" s="35"/>
    </row>
    <row r="7" spans="1:7" ht="20.100000000000001" customHeight="1">
      <c r="A7" s="36" t="str">
        <f>'Attach 3(JV)'!A7</f>
        <v>Bidder’s Name and Address (Bidder ) :</v>
      </c>
      <c r="E7" s="16" t="str">
        <f>'Attach 3(JV)'!E7</f>
        <v>To:</v>
      </c>
    </row>
    <row r="8" spans="1:7" ht="27.75" customHeight="1">
      <c r="A8" s="698" t="str">
        <f>'Attach 3(JV)'!A8</f>
        <v/>
      </c>
      <c r="B8" s="698"/>
      <c r="C8" s="698"/>
      <c r="D8" s="698"/>
      <c r="E8" s="41" t="s">
        <v>755</v>
      </c>
    </row>
    <row r="9" spans="1:7">
      <c r="A9" s="14" t="s">
        <v>380</v>
      </c>
      <c r="B9" s="888" t="str">
        <f>'Attach 3(JV)'!B9</f>
        <v/>
      </c>
      <c r="C9" s="888"/>
      <c r="D9" s="888"/>
      <c r="E9" s="41" t="s">
        <v>383</v>
      </c>
    </row>
    <row r="10" spans="1:7">
      <c r="A10" s="14" t="s">
        <v>382</v>
      </c>
      <c r="B10" s="888" t="str">
        <f>'Attach 3(JV)'!B10</f>
        <v/>
      </c>
      <c r="C10" s="888"/>
      <c r="D10" s="888"/>
      <c r="E10" s="41" t="s">
        <v>630</v>
      </c>
    </row>
    <row r="11" spans="1:7">
      <c r="B11" s="888" t="str">
        <f>'Attach 3(JV)'!B11</f>
        <v/>
      </c>
      <c r="C11" s="888"/>
      <c r="D11" s="888"/>
      <c r="E11" s="41" t="s">
        <v>631</v>
      </c>
    </row>
    <row r="12" spans="1:7">
      <c r="A12" s="35"/>
      <c r="B12" s="888" t="str">
        <f>'Attach 3(JV)'!B12</f>
        <v/>
      </c>
      <c r="C12" s="888"/>
      <c r="D12" s="888"/>
      <c r="E12" s="41"/>
    </row>
    <row r="13" spans="1:7" s="300" customFormat="1">
      <c r="A13" s="300" t="s">
        <v>374</v>
      </c>
    </row>
    <row r="14" spans="1:7" s="300" customFormat="1"/>
    <row r="15" spans="1:7" s="300" customFormat="1" ht="80.25" customHeight="1">
      <c r="A15" s="707" t="s">
        <v>459</v>
      </c>
      <c r="B15" s="707"/>
      <c r="C15" s="707"/>
      <c r="D15" s="707"/>
      <c r="E15" s="707"/>
      <c r="F15" s="707"/>
      <c r="G15" s="707"/>
    </row>
    <row r="16" spans="1:7" s="300" customFormat="1" ht="0.75" customHeight="1"/>
    <row r="17" spans="1:12" s="300" customFormat="1" ht="17.25" customHeight="1">
      <c r="B17" s="709" t="s">
        <v>460</v>
      </c>
      <c r="C17" s="709"/>
      <c r="D17" s="709"/>
      <c r="E17" s="709"/>
      <c r="F17" s="709"/>
      <c r="G17" s="709"/>
    </row>
    <row r="18" spans="1:12" s="300" customFormat="1" ht="17.25" hidden="1" customHeight="1">
      <c r="A18" s="327"/>
      <c r="B18" s="709" t="s">
        <v>461</v>
      </c>
      <c r="C18" s="709"/>
      <c r="D18" s="709"/>
      <c r="E18" s="709"/>
      <c r="F18" s="709"/>
      <c r="G18" s="709"/>
    </row>
    <row r="19" spans="1:12" s="300" customFormat="1" hidden="1">
      <c r="A19" s="327" t="s">
        <v>58</v>
      </c>
      <c r="B19" s="887">
        <f>'[1]Name of Bidder'!D10</f>
        <v>121</v>
      </c>
      <c r="C19" s="887"/>
      <c r="D19" s="887"/>
      <c r="E19" s="887"/>
      <c r="F19" s="887"/>
      <c r="G19" s="887"/>
      <c r="L19" s="329">
        <f>'[1]Name of Bidder'!G6</f>
        <v>1</v>
      </c>
    </row>
    <row r="20" spans="1:12" s="300" customFormat="1" hidden="1">
      <c r="A20" s="327" t="s">
        <v>60</v>
      </c>
      <c r="B20" s="887" t="e">
        <f>'[1]Name of Bidder'!D15</f>
        <v>#REF!</v>
      </c>
      <c r="C20" s="887"/>
      <c r="D20" s="887"/>
      <c r="E20" s="887"/>
      <c r="F20" s="887"/>
      <c r="G20" s="887"/>
      <c r="L20" s="329">
        <f>'[1]Name of Bidder'!G8</f>
        <v>1</v>
      </c>
    </row>
    <row r="21" spans="1:12" s="300" customFormat="1" ht="17.25" hidden="1" customHeight="1">
      <c r="A21" s="327" t="s">
        <v>462</v>
      </c>
      <c r="B21" s="887" t="e">
        <f>'[1]Name of Bidder'!D20</f>
        <v>#REF!</v>
      </c>
      <c r="C21" s="887"/>
      <c r="D21" s="887"/>
      <c r="E21" s="887"/>
      <c r="F21" s="887"/>
      <c r="G21" s="887"/>
      <c r="H21" s="58"/>
    </row>
    <row r="22" spans="1:12" s="300" customFormat="1" ht="15.75" customHeight="1"/>
    <row r="23" spans="1:12" s="300" customFormat="1" ht="81" customHeight="1">
      <c r="A23" s="707" t="s">
        <v>463</v>
      </c>
      <c r="B23" s="707"/>
      <c r="C23" s="707"/>
      <c r="D23" s="707"/>
      <c r="E23" s="707"/>
      <c r="F23" s="707"/>
      <c r="G23" s="707"/>
    </row>
    <row r="24" spans="1:12" s="300" customFormat="1" ht="15.75" hidden="1" customHeight="1"/>
    <row r="25" spans="1:12" s="300" customFormat="1" ht="15.75" hidden="1" customHeight="1"/>
    <row r="26" spans="1:12" s="300" customFormat="1" ht="25.5" hidden="1" customHeight="1">
      <c r="A26" s="709" t="s">
        <v>464</v>
      </c>
      <c r="B26" s="709"/>
      <c r="C26" s="709"/>
      <c r="D26" s="709"/>
      <c r="E26" s="709"/>
      <c r="F26" s="709"/>
      <c r="G26" s="709"/>
    </row>
    <row r="27" spans="1:12" s="300" customFormat="1" ht="8.25" hidden="1" customHeight="1">
      <c r="A27" s="330"/>
      <c r="B27" s="330"/>
      <c r="C27" s="330"/>
      <c r="D27" s="330"/>
      <c r="E27" s="330"/>
      <c r="F27" s="330"/>
      <c r="G27" s="330"/>
    </row>
    <row r="28" spans="1:12" s="300" customFormat="1" ht="26.25" customHeight="1">
      <c r="A28" s="707" t="s">
        <v>465</v>
      </c>
      <c r="B28" s="707"/>
      <c r="C28" s="707"/>
      <c r="D28" s="707"/>
      <c r="E28" s="707"/>
      <c r="F28" s="707"/>
      <c r="G28" s="707"/>
      <c r="H28" s="58"/>
    </row>
    <row r="29" spans="1:12" s="300" customFormat="1" ht="26.25" customHeight="1">
      <c r="A29" s="331" t="s">
        <v>30</v>
      </c>
      <c r="B29" s="707" t="s">
        <v>466</v>
      </c>
      <c r="C29" s="707"/>
      <c r="D29" s="707"/>
      <c r="E29" s="707"/>
      <c r="F29" s="707"/>
      <c r="G29" s="707"/>
      <c r="H29" s="58"/>
    </row>
    <row r="30" spans="1:12" s="300" customFormat="1" ht="26.25" customHeight="1">
      <c r="A30" s="332" t="s">
        <v>467</v>
      </c>
      <c r="B30" s="884" t="s">
        <v>468</v>
      </c>
      <c r="C30" s="884"/>
      <c r="D30" s="884"/>
      <c r="E30" s="884"/>
      <c r="F30" s="884"/>
      <c r="G30" s="884"/>
    </row>
    <row r="31" spans="1:12" s="300" customFormat="1" ht="26.25" customHeight="1">
      <c r="A31" s="332" t="s">
        <v>469</v>
      </c>
      <c r="B31" s="884" t="s">
        <v>470</v>
      </c>
      <c r="C31" s="884"/>
      <c r="D31" s="884"/>
      <c r="E31" s="884"/>
      <c r="F31" s="884"/>
      <c r="G31" s="884"/>
    </row>
    <row r="32" spans="1:12" s="300" customFormat="1" ht="41.25" customHeight="1">
      <c r="A32" s="332" t="s">
        <v>471</v>
      </c>
      <c r="B32" s="884" t="s">
        <v>472</v>
      </c>
      <c r="C32" s="884"/>
      <c r="D32" s="884"/>
      <c r="E32" s="884"/>
      <c r="F32" s="884"/>
      <c r="G32" s="884"/>
    </row>
    <row r="33" spans="1:8" s="300" customFormat="1" ht="9.75" customHeight="1">
      <c r="A33" s="332"/>
      <c r="B33" s="58"/>
      <c r="C33" s="58"/>
      <c r="D33" s="58"/>
      <c r="E33" s="58"/>
      <c r="F33" s="58"/>
      <c r="G33" s="58"/>
      <c r="H33" s="58"/>
    </row>
    <row r="34" spans="1:8" s="300" customFormat="1" ht="25.5" customHeight="1">
      <c r="A34" s="331" t="s">
        <v>31</v>
      </c>
      <c r="B34" s="885" t="s">
        <v>473</v>
      </c>
      <c r="C34" s="885"/>
      <c r="D34" s="885"/>
      <c r="E34" s="885"/>
      <c r="F34" s="885"/>
      <c r="G34" s="885"/>
      <c r="H34" s="58"/>
    </row>
    <row r="35" spans="1:8" s="300" customFormat="1" ht="24.75" customHeight="1">
      <c r="A35" s="332" t="s">
        <v>467</v>
      </c>
      <c r="B35" s="707" t="s">
        <v>474</v>
      </c>
      <c r="C35" s="707"/>
      <c r="D35" s="707"/>
      <c r="E35" s="707"/>
      <c r="F35" s="707"/>
      <c r="G35" s="707"/>
      <c r="H35" s="58"/>
    </row>
    <row r="36" spans="1:8" s="300" customFormat="1" ht="24.75" hidden="1" customHeight="1">
      <c r="A36" s="332" t="s">
        <v>469</v>
      </c>
      <c r="B36" s="707" t="s">
        <v>475</v>
      </c>
      <c r="C36" s="707"/>
      <c r="D36" s="707"/>
      <c r="E36" s="707"/>
      <c r="F36" s="707"/>
      <c r="G36" s="707"/>
      <c r="H36" s="58"/>
    </row>
    <row r="37" spans="1:8" s="300" customFormat="1" ht="12" customHeight="1">
      <c r="A37" s="58"/>
      <c r="B37" s="58"/>
      <c r="C37" s="58"/>
      <c r="D37" s="58"/>
      <c r="E37" s="58"/>
      <c r="F37" s="58"/>
      <c r="G37" s="58"/>
      <c r="H37" s="58"/>
    </row>
    <row r="38" spans="1:8" s="335" customFormat="1" ht="24.75" customHeight="1">
      <c r="A38" s="333" t="s">
        <v>476</v>
      </c>
      <c r="B38" s="886" t="s">
        <v>477</v>
      </c>
      <c r="C38" s="886"/>
      <c r="D38" s="886"/>
      <c r="E38" s="886"/>
      <c r="F38" s="886"/>
      <c r="G38" s="886"/>
      <c r="H38" s="334"/>
    </row>
    <row r="39" spans="1:8" s="300" customFormat="1" ht="22.5" customHeight="1">
      <c r="A39" s="58"/>
      <c r="B39" s="885" t="s">
        <v>478</v>
      </c>
      <c r="C39" s="885"/>
      <c r="D39" s="885"/>
      <c r="E39" s="885"/>
      <c r="F39" s="885"/>
      <c r="G39" s="885"/>
      <c r="H39" s="58"/>
    </row>
    <row r="40" spans="1:8" s="300" customFormat="1" ht="43.5" hidden="1" customHeight="1">
      <c r="A40" s="58"/>
      <c r="B40" s="707"/>
      <c r="C40" s="707"/>
      <c r="D40" s="707"/>
      <c r="E40" s="707"/>
      <c r="F40" s="707"/>
      <c r="G40" s="707"/>
      <c r="H40" s="58"/>
    </row>
    <row r="41" spans="1:8" s="300" customFormat="1"/>
    <row r="42" spans="1:8" s="300" customFormat="1" ht="19.5" customHeight="1">
      <c r="A42" s="851" t="s">
        <v>480</v>
      </c>
      <c r="B42" s="851" t="s">
        <v>481</v>
      </c>
      <c r="C42" s="851"/>
      <c r="D42" s="851" t="str">
        <f>IF(L19=1, "Sole Bidder", IF(L19=2, "Sole Bidder", IF(AND(L19=3, L20=1), "For Lead Partner", IF(AND(L19=3, L20="2 or more"), "For Lead Partner", ""))))</f>
        <v>Sole Bidder</v>
      </c>
      <c r="E42" s="851"/>
      <c r="F42" s="851"/>
      <c r="G42" s="851"/>
      <c r="H42" s="58"/>
    </row>
    <row r="43" spans="1:8" s="300" customFormat="1" ht="20.25" customHeight="1">
      <c r="A43" s="851"/>
      <c r="B43" s="851"/>
      <c r="C43" s="851"/>
      <c r="D43" s="851"/>
      <c r="E43" s="851"/>
      <c r="F43" s="851"/>
      <c r="G43" s="851"/>
      <c r="H43" s="58"/>
    </row>
    <row r="44" spans="1:8" s="300" customFormat="1" ht="30.75" customHeight="1">
      <c r="A44" s="336">
        <v>1</v>
      </c>
      <c r="B44" s="833" t="s">
        <v>482</v>
      </c>
      <c r="C44" s="833"/>
      <c r="D44" s="749" t="str">
        <f>B9</f>
        <v/>
      </c>
      <c r="E44" s="749"/>
      <c r="F44" s="749"/>
      <c r="G44" s="749"/>
      <c r="H44" s="58"/>
    </row>
    <row r="45" spans="1:8" s="300" customFormat="1" ht="15.75" customHeight="1">
      <c r="A45" s="890">
        <v>2</v>
      </c>
      <c r="B45" s="833" t="s">
        <v>483</v>
      </c>
      <c r="C45" s="833"/>
      <c r="D45" s="749" t="str">
        <f>B10</f>
        <v/>
      </c>
      <c r="E45" s="749"/>
      <c r="F45" s="749"/>
      <c r="G45" s="749"/>
      <c r="H45" s="58"/>
    </row>
    <row r="46" spans="1:8" s="300" customFormat="1" ht="15.75" customHeight="1">
      <c r="A46" s="890"/>
      <c r="B46" s="833"/>
      <c r="C46" s="833"/>
      <c r="D46" s="749" t="str">
        <f>B11</f>
        <v/>
      </c>
      <c r="E46" s="749"/>
      <c r="F46" s="749"/>
      <c r="G46" s="749"/>
      <c r="H46" s="58"/>
    </row>
    <row r="47" spans="1:8" s="300" customFormat="1" ht="15.75" customHeight="1">
      <c r="A47" s="890"/>
      <c r="B47" s="833"/>
      <c r="C47" s="833"/>
      <c r="D47" s="749" t="str">
        <f>B12</f>
        <v/>
      </c>
      <c r="E47" s="749"/>
      <c r="F47" s="749"/>
      <c r="G47" s="749"/>
      <c r="H47" s="58"/>
    </row>
    <row r="48" spans="1:8" s="300" customFormat="1" ht="18.75" customHeight="1">
      <c r="A48" s="336">
        <v>3</v>
      </c>
      <c r="B48" s="833" t="s">
        <v>484</v>
      </c>
      <c r="C48" s="833"/>
      <c r="D48" s="889"/>
      <c r="E48" s="889"/>
      <c r="F48" s="889"/>
      <c r="G48" s="889"/>
      <c r="H48" s="58"/>
    </row>
    <row r="49" spans="1:10" s="300" customFormat="1" ht="20.25" customHeight="1">
      <c r="A49" s="336">
        <v>4</v>
      </c>
      <c r="B49" s="833" t="s">
        <v>485</v>
      </c>
      <c r="C49" s="833"/>
      <c r="D49" s="889"/>
      <c r="E49" s="889"/>
      <c r="F49" s="889"/>
      <c r="G49" s="889"/>
      <c r="H49" s="58"/>
    </row>
    <row r="50" spans="1:10" s="300" customFormat="1" ht="19.5" customHeight="1">
      <c r="A50" s="337">
        <v>5</v>
      </c>
      <c r="B50" s="833" t="s">
        <v>486</v>
      </c>
      <c r="C50" s="833"/>
      <c r="D50" s="889"/>
      <c r="E50" s="889"/>
      <c r="F50" s="889"/>
      <c r="G50" s="889"/>
    </row>
    <row r="51" spans="1:10" s="300" customFormat="1" ht="51.75" customHeight="1">
      <c r="A51" s="336">
        <v>6</v>
      </c>
      <c r="B51" s="833" t="s">
        <v>487</v>
      </c>
      <c r="C51" s="833"/>
      <c r="D51" s="889"/>
      <c r="E51" s="889"/>
      <c r="F51" s="889"/>
      <c r="G51" s="889"/>
      <c r="H51" s="58"/>
    </row>
    <row r="52" spans="1:10" s="300" customFormat="1" ht="49.5" customHeight="1">
      <c r="A52" s="336">
        <v>7</v>
      </c>
      <c r="B52" s="833" t="s">
        <v>488</v>
      </c>
      <c r="C52" s="833"/>
      <c r="D52" s="889"/>
      <c r="E52" s="889"/>
      <c r="F52" s="889"/>
      <c r="G52" s="889"/>
      <c r="H52" s="58"/>
    </row>
    <row r="53" spans="1:10" s="300" customFormat="1" ht="18" customHeight="1">
      <c r="A53" s="336">
        <v>8</v>
      </c>
      <c r="B53" s="833" t="s">
        <v>489</v>
      </c>
      <c r="C53" s="833"/>
      <c r="D53" s="889"/>
      <c r="E53" s="889"/>
      <c r="F53" s="889"/>
      <c r="G53" s="889"/>
      <c r="H53" s="58"/>
    </row>
    <row r="54" spans="1:10" s="300" customFormat="1" ht="18" customHeight="1">
      <c r="A54" s="338"/>
      <c r="B54" s="339" t="s">
        <v>490</v>
      </c>
      <c r="C54" s="340"/>
      <c r="D54" s="889"/>
      <c r="E54" s="889"/>
      <c r="F54" s="889"/>
      <c r="G54" s="889"/>
      <c r="H54" s="58"/>
    </row>
    <row r="55" spans="1:10" s="300" customFormat="1" ht="18" customHeight="1">
      <c r="A55" s="338"/>
      <c r="B55" s="339" t="s">
        <v>491</v>
      </c>
      <c r="C55" s="340"/>
      <c r="D55" s="889"/>
      <c r="E55" s="889"/>
      <c r="F55" s="889"/>
      <c r="G55" s="889"/>
      <c r="H55" s="58"/>
    </row>
    <row r="56" spans="1:10" s="300" customFormat="1" ht="18" customHeight="1">
      <c r="A56" s="341"/>
      <c r="B56" s="339" t="s">
        <v>492</v>
      </c>
      <c r="C56" s="342"/>
      <c r="D56" s="889"/>
      <c r="E56" s="889"/>
      <c r="F56" s="889"/>
      <c r="G56" s="889"/>
    </row>
    <row r="57" spans="1:10" s="300" customFormat="1">
      <c r="A57" s="58"/>
      <c r="B57" s="58"/>
      <c r="C57" s="58"/>
      <c r="D57" s="58"/>
      <c r="E57" s="58"/>
      <c r="F57" s="58"/>
      <c r="G57" s="58"/>
      <c r="H57" s="58"/>
    </row>
    <row r="58" spans="1:10" s="300" customFormat="1" ht="24" customHeight="1">
      <c r="A58" s="470">
        <v>2</v>
      </c>
      <c r="B58" s="891" t="s">
        <v>606</v>
      </c>
      <c r="C58" s="891"/>
      <c r="D58" s="891"/>
      <c r="E58" s="891"/>
      <c r="F58" s="891"/>
      <c r="G58" s="891"/>
      <c r="H58" s="58"/>
    </row>
    <row r="59" spans="1:10" s="300" customFormat="1">
      <c r="A59" s="58"/>
      <c r="B59" s="58"/>
      <c r="C59" s="58"/>
      <c r="D59" s="58"/>
      <c r="E59" s="58"/>
      <c r="F59" s="58"/>
      <c r="G59" s="58"/>
      <c r="H59" s="58"/>
    </row>
    <row r="60" spans="1:10" s="300" customFormat="1" ht="10.5" hidden="1" customHeight="1">
      <c r="A60" s="58"/>
      <c r="B60" s="58"/>
      <c r="C60" s="58"/>
      <c r="D60" s="58"/>
      <c r="E60" s="58"/>
      <c r="F60" s="58"/>
      <c r="G60" s="58"/>
      <c r="H60" s="58"/>
    </row>
    <row r="61" spans="1:10" s="300" customFormat="1" hidden="1">
      <c r="A61" s="343"/>
      <c r="B61" s="892"/>
      <c r="C61" s="892"/>
      <c r="D61" s="892"/>
      <c r="E61" s="892"/>
      <c r="F61" s="892"/>
      <c r="G61" s="892"/>
    </row>
    <row r="62" spans="1:10" s="300" customFormat="1" ht="9.75" customHeight="1">
      <c r="B62" s="893"/>
      <c r="C62" s="893"/>
      <c r="D62" s="893"/>
      <c r="E62" s="893"/>
      <c r="F62" s="893"/>
      <c r="G62" s="893"/>
      <c r="H62" s="58"/>
    </row>
    <row r="63" spans="1:10" s="300" customFormat="1" ht="208.5" customHeight="1">
      <c r="A63" s="54">
        <v>2.1</v>
      </c>
      <c r="B63" s="895" t="s">
        <v>786</v>
      </c>
      <c r="C63" s="895"/>
      <c r="D63" s="895"/>
      <c r="E63" s="895"/>
      <c r="F63" s="895"/>
      <c r="G63" s="895"/>
      <c r="H63" s="895"/>
      <c r="I63" s="895"/>
      <c r="J63" s="58"/>
    </row>
    <row r="64" spans="1:10" s="300" customFormat="1" ht="71.25" customHeight="1">
      <c r="A64" s="346"/>
      <c r="B64" s="896" t="s">
        <v>623</v>
      </c>
      <c r="C64" s="896"/>
      <c r="D64" s="896"/>
      <c r="E64" s="896"/>
      <c r="F64" s="896"/>
      <c r="G64" s="896"/>
      <c r="H64" s="896"/>
      <c r="I64" s="896"/>
      <c r="J64" s="58"/>
    </row>
    <row r="65" spans="1:15" s="300" customFormat="1">
      <c r="A65" s="346"/>
      <c r="B65" s="347"/>
      <c r="C65" s="347"/>
      <c r="D65" s="347"/>
      <c r="E65" s="347"/>
      <c r="F65" s="347"/>
      <c r="G65" s="347"/>
      <c r="H65" s="347"/>
      <c r="I65" s="347"/>
      <c r="J65" s="58"/>
    </row>
    <row r="66" spans="1:15" s="300" customFormat="1" ht="91.5" customHeight="1">
      <c r="A66" s="346">
        <v>2.2000000000000002</v>
      </c>
      <c r="B66" s="897" t="s">
        <v>787</v>
      </c>
      <c r="C66" s="897"/>
      <c r="D66" s="897"/>
      <c r="E66" s="897"/>
      <c r="F66" s="897"/>
      <c r="G66" s="897"/>
      <c r="H66" s="897"/>
      <c r="I66" s="897"/>
      <c r="J66" s="58"/>
    </row>
    <row r="67" spans="1:15" s="300" customFormat="1" ht="16.149999999999999" customHeight="1">
      <c r="A67" s="348"/>
      <c r="B67" s="898"/>
      <c r="C67" s="898"/>
      <c r="D67" s="898"/>
      <c r="E67" s="898"/>
      <c r="F67" s="898"/>
      <c r="G67" s="898"/>
      <c r="H67" s="898"/>
      <c r="I67" s="898"/>
      <c r="J67" s="58"/>
    </row>
    <row r="68" spans="1:15" s="300" customFormat="1" ht="78.75" customHeight="1">
      <c r="A68" s="346"/>
      <c r="B68" s="897" t="s">
        <v>608</v>
      </c>
      <c r="C68" s="897"/>
      <c r="D68" s="897"/>
      <c r="E68" s="897"/>
      <c r="F68" s="897"/>
      <c r="G68" s="897"/>
      <c r="H68" s="897"/>
      <c r="I68" s="897"/>
      <c r="J68" s="58"/>
    </row>
    <row r="69" spans="1:15" s="300" customFormat="1" hidden="1">
      <c r="A69" s="346"/>
      <c r="B69" s="857"/>
      <c r="C69" s="857"/>
      <c r="D69" s="857"/>
      <c r="E69" s="857"/>
      <c r="F69" s="857"/>
      <c r="G69" s="857"/>
      <c r="H69" s="857"/>
      <c r="I69" s="857"/>
      <c r="J69" s="58"/>
    </row>
    <row r="70" spans="1:15" s="300" customFormat="1" ht="17.25" hidden="1" customHeight="1">
      <c r="A70" s="346"/>
      <c r="B70" s="857"/>
      <c r="C70" s="857"/>
      <c r="D70" s="857"/>
      <c r="E70" s="857"/>
      <c r="F70" s="857"/>
      <c r="G70" s="857"/>
      <c r="H70" s="857"/>
      <c r="I70" s="857"/>
      <c r="J70" s="58"/>
    </row>
    <row r="71" spans="1:15" s="300" customFormat="1" hidden="1">
      <c r="A71" s="346"/>
      <c r="B71" s="857"/>
      <c r="C71" s="857"/>
      <c r="D71" s="857"/>
      <c r="E71" s="857"/>
      <c r="F71" s="857"/>
      <c r="G71" s="857"/>
      <c r="H71" s="857"/>
      <c r="I71" s="857"/>
      <c r="J71" s="58"/>
    </row>
    <row r="72" spans="1:15" s="300" customFormat="1" hidden="1">
      <c r="A72" s="346"/>
      <c r="B72" s="857"/>
      <c r="C72" s="857"/>
      <c r="D72" s="857"/>
      <c r="E72" s="857"/>
      <c r="F72" s="857"/>
      <c r="G72" s="857"/>
      <c r="H72" s="857"/>
      <c r="I72" s="857"/>
      <c r="J72" s="58"/>
    </row>
    <row r="73" spans="1:15" s="300" customFormat="1" hidden="1">
      <c r="A73" s="346"/>
      <c r="B73" s="857"/>
      <c r="C73" s="857"/>
      <c r="D73" s="857"/>
      <c r="E73" s="857"/>
      <c r="F73" s="857"/>
      <c r="G73" s="857"/>
      <c r="H73" s="857"/>
      <c r="I73" s="857"/>
      <c r="J73" s="58"/>
    </row>
    <row r="74" spans="1:15" s="300" customFormat="1" hidden="1">
      <c r="A74" s="58"/>
      <c r="B74" s="899"/>
      <c r="C74" s="899"/>
      <c r="D74" s="899"/>
      <c r="E74" s="899"/>
      <c r="F74" s="899"/>
      <c r="G74" s="899"/>
      <c r="H74" s="899"/>
      <c r="I74" s="899"/>
      <c r="J74" s="58"/>
    </row>
    <row r="75" spans="1:15" s="300" customFormat="1" hidden="1">
      <c r="A75" s="58"/>
      <c r="B75" s="58"/>
      <c r="C75" s="58"/>
      <c r="D75" s="58"/>
      <c r="E75" s="58"/>
      <c r="F75" s="58"/>
      <c r="G75" s="58"/>
      <c r="H75" s="58"/>
      <c r="I75" s="58"/>
      <c r="J75" s="58"/>
    </row>
    <row r="76" spans="1:15" s="300" customFormat="1" hidden="1">
      <c r="A76" s="349"/>
      <c r="B76" s="707"/>
      <c r="C76" s="707"/>
      <c r="D76" s="707"/>
      <c r="E76" s="707"/>
      <c r="F76" s="707"/>
      <c r="G76" s="707"/>
      <c r="H76" s="707"/>
      <c r="I76" s="707"/>
      <c r="J76" s="58"/>
    </row>
    <row r="77" spans="1:15" s="300" customFormat="1">
      <c r="B77" s="707"/>
      <c r="C77" s="707"/>
      <c r="D77" s="707"/>
      <c r="E77" s="707"/>
      <c r="F77" s="707"/>
      <c r="G77" s="707"/>
      <c r="H77" s="707"/>
      <c r="I77" s="707"/>
    </row>
    <row r="78" spans="1:15" s="300" customFormat="1" ht="24" customHeight="1">
      <c r="B78" s="762" t="s">
        <v>609</v>
      </c>
      <c r="C78" s="762"/>
      <c r="D78" s="762"/>
      <c r="E78" s="762"/>
      <c r="F78" s="206"/>
      <c r="G78" s="206"/>
      <c r="H78" s="206"/>
      <c r="I78" s="206"/>
    </row>
    <row r="79" spans="1:15" s="300" customFormat="1" ht="40.15" customHeight="1">
      <c r="A79" s="58"/>
      <c r="B79" s="763" t="s">
        <v>610</v>
      </c>
      <c r="C79" s="763"/>
      <c r="D79" s="763"/>
      <c r="E79" s="763"/>
      <c r="F79" s="763"/>
      <c r="G79" s="763"/>
      <c r="H79" s="763"/>
      <c r="I79" s="763"/>
      <c r="J79" s="58"/>
      <c r="M79" s="477"/>
      <c r="N79" s="477"/>
      <c r="O79" s="477"/>
    </row>
    <row r="80" spans="1:15" s="300" customFormat="1" ht="15.75" customHeight="1">
      <c r="A80" s="58"/>
      <c r="B80" s="32"/>
      <c r="C80" s="88"/>
      <c r="D80" s="88"/>
      <c r="E80" s="88"/>
      <c r="F80" s="88"/>
      <c r="G80" s="88"/>
      <c r="H80" s="88"/>
      <c r="I80" s="88"/>
      <c r="J80" s="58"/>
      <c r="M80" s="477"/>
      <c r="N80" s="477"/>
      <c r="O80" s="477"/>
    </row>
    <row r="81" spans="1:25" s="300" customFormat="1" ht="38.25" customHeight="1">
      <c r="A81" s="440">
        <v>1</v>
      </c>
      <c r="B81" s="774" t="s">
        <v>495</v>
      </c>
      <c r="C81" s="775"/>
      <c r="D81" s="775"/>
      <c r="E81" s="775"/>
      <c r="F81" s="900"/>
      <c r="G81" s="901"/>
      <c r="H81" s="876"/>
      <c r="I81" s="876"/>
      <c r="J81" s="54"/>
      <c r="K81" s="54"/>
      <c r="L81" s="54"/>
      <c r="M81" s="478"/>
      <c r="N81" s="481">
        <f>'[1]Name of Bidder'!D10</f>
        <v>121</v>
      </c>
      <c r="O81" s="478"/>
      <c r="P81" s="54"/>
      <c r="Q81" s="54"/>
      <c r="R81" s="54"/>
      <c r="S81" s="54"/>
      <c r="T81" s="54"/>
      <c r="U81" s="54"/>
      <c r="V81" s="54"/>
      <c r="W81" s="54"/>
      <c r="X81" s="54"/>
      <c r="Y81" s="54"/>
    </row>
    <row r="82" spans="1:25" s="300" customFormat="1" ht="22.5" customHeight="1">
      <c r="A82" s="350"/>
      <c r="B82" s="902" t="s">
        <v>496</v>
      </c>
      <c r="C82" s="903"/>
      <c r="D82" s="903"/>
      <c r="E82" s="903"/>
      <c r="F82" s="872"/>
      <c r="G82" s="873"/>
      <c r="H82" s="874"/>
      <c r="I82" s="874"/>
      <c r="J82" s="54"/>
      <c r="K82" s="54"/>
      <c r="L82" s="54"/>
      <c r="M82" s="478"/>
      <c r="N82" s="482" t="e">
        <f>'[1]Name of Bidder'!D15</f>
        <v>#REF!</v>
      </c>
      <c r="O82" s="478"/>
      <c r="P82" s="54"/>
      <c r="Q82" s="54"/>
      <c r="R82" s="54"/>
      <c r="S82" s="54"/>
      <c r="T82" s="54"/>
      <c r="U82" s="54"/>
      <c r="V82" s="54"/>
      <c r="W82" s="54"/>
      <c r="X82" s="54"/>
      <c r="Y82" s="54"/>
    </row>
    <row r="83" spans="1:25" s="300" customFormat="1" ht="52.9" hidden="1" customHeight="1">
      <c r="A83" s="350"/>
      <c r="B83" s="764"/>
      <c r="C83" s="765"/>
      <c r="D83" s="765"/>
      <c r="E83" s="765"/>
      <c r="F83" s="875"/>
      <c r="G83" s="767"/>
      <c r="H83" s="876"/>
      <c r="I83" s="876"/>
      <c r="J83" s="54"/>
      <c r="K83" s="54"/>
      <c r="L83" s="54"/>
      <c r="M83" s="478"/>
      <c r="N83" s="482"/>
      <c r="O83" s="478"/>
      <c r="P83" s="54"/>
      <c r="Q83" s="54"/>
      <c r="R83" s="54"/>
      <c r="S83" s="54"/>
      <c r="T83" s="54"/>
      <c r="U83" s="54"/>
      <c r="V83" s="54"/>
      <c r="W83" s="54"/>
      <c r="X83" s="54"/>
      <c r="Y83" s="54"/>
    </row>
    <row r="84" spans="1:25" s="300" customFormat="1" ht="61.9" hidden="1" customHeight="1">
      <c r="A84" s="350"/>
      <c r="B84" s="877"/>
      <c r="C84" s="878"/>
      <c r="D84" s="878"/>
      <c r="E84" s="878"/>
      <c r="F84" s="879"/>
      <c r="G84" s="880"/>
      <c r="H84" s="492"/>
      <c r="I84" s="492"/>
      <c r="J84" s="54"/>
      <c r="K84" s="54"/>
      <c r="L84" s="54"/>
      <c r="M84" s="478"/>
      <c r="N84" s="482"/>
      <c r="O84" s="478"/>
      <c r="P84" s="54"/>
      <c r="Q84" s="54"/>
      <c r="R84" s="54"/>
      <c r="S84" s="54"/>
      <c r="T84" s="54"/>
      <c r="U84" s="54"/>
      <c r="V84" s="54"/>
      <c r="W84" s="54"/>
      <c r="X84" s="54"/>
      <c r="Y84" s="54"/>
    </row>
    <row r="85" spans="1:25" s="300" customFormat="1" ht="44.25" customHeight="1">
      <c r="A85" s="440">
        <v>2</v>
      </c>
      <c r="B85" s="717" t="s">
        <v>497</v>
      </c>
      <c r="C85" s="718"/>
      <c r="D85" s="718"/>
      <c r="E85" s="718"/>
      <c r="F85" s="881"/>
      <c r="G85" s="761"/>
      <c r="H85" s="868"/>
      <c r="I85" s="868"/>
      <c r="J85" s="41"/>
      <c r="K85" s="41"/>
      <c r="L85" s="41"/>
      <c r="M85" s="479"/>
      <c r="N85" s="477"/>
      <c r="O85" s="479"/>
      <c r="P85" s="41"/>
      <c r="Q85" s="41"/>
      <c r="R85" s="41"/>
      <c r="S85" s="41"/>
      <c r="T85" s="41"/>
      <c r="U85" s="41"/>
      <c r="V85" s="41"/>
      <c r="W85" s="41"/>
      <c r="X85" s="41"/>
      <c r="Y85" s="41"/>
    </row>
    <row r="86" spans="1:25" s="300" customFormat="1" ht="14.25" customHeight="1">
      <c r="A86" s="350"/>
      <c r="B86" s="80"/>
      <c r="C86" s="80"/>
      <c r="D86" s="80"/>
      <c r="E86" s="80"/>
      <c r="F86" s="83"/>
      <c r="G86" s="447"/>
      <c r="H86" s="84"/>
      <c r="I86" s="84"/>
      <c r="J86" s="41"/>
      <c r="K86" s="41"/>
      <c r="L86" s="41"/>
      <c r="M86" s="41"/>
      <c r="N86" s="41"/>
      <c r="O86" s="41"/>
      <c r="P86" s="41"/>
      <c r="Q86" s="41"/>
      <c r="R86" s="41"/>
      <c r="S86" s="41"/>
      <c r="T86" s="41"/>
      <c r="U86" s="41"/>
      <c r="V86" s="41"/>
      <c r="W86" s="41"/>
      <c r="X86" s="41"/>
      <c r="Y86" s="41"/>
    </row>
    <row r="87" spans="1:25" s="300" customFormat="1" ht="36.75" customHeight="1">
      <c r="A87" s="440">
        <v>3</v>
      </c>
      <c r="B87" s="717" t="s">
        <v>498</v>
      </c>
      <c r="C87" s="718"/>
      <c r="D87" s="718"/>
      <c r="E87" s="718"/>
      <c r="F87" s="881"/>
      <c r="G87" s="761"/>
      <c r="H87" s="868"/>
      <c r="I87" s="868"/>
      <c r="J87" s="41"/>
      <c r="K87" s="41"/>
      <c r="L87" s="41"/>
      <c r="M87" s="41"/>
      <c r="N87" s="41"/>
      <c r="O87" s="41"/>
      <c r="P87" s="41"/>
      <c r="Q87" s="41"/>
      <c r="R87" s="41"/>
      <c r="S87" s="41"/>
      <c r="T87" s="41"/>
      <c r="U87" s="41"/>
      <c r="V87" s="41"/>
      <c r="W87" s="41"/>
      <c r="X87" s="41"/>
      <c r="Y87" s="41"/>
    </row>
    <row r="88" spans="1:25" s="300" customFormat="1" ht="14.25" customHeight="1">
      <c r="A88" s="350"/>
      <c r="B88" s="84"/>
      <c r="C88" s="84"/>
      <c r="D88" s="84"/>
      <c r="E88" s="84"/>
      <c r="F88" s="83"/>
      <c r="G88" s="447"/>
      <c r="H88" s="84"/>
      <c r="I88" s="84"/>
      <c r="J88" s="41"/>
      <c r="K88" s="41"/>
      <c r="L88" s="41"/>
      <c r="M88" s="41"/>
      <c r="N88" s="41"/>
      <c r="O88" s="41"/>
      <c r="P88" s="41"/>
      <c r="Q88" s="41"/>
      <c r="R88" s="41"/>
      <c r="S88" s="41"/>
      <c r="T88" s="41"/>
      <c r="U88" s="41"/>
      <c r="V88" s="41"/>
      <c r="W88" s="41"/>
      <c r="X88" s="41"/>
      <c r="Y88" s="41"/>
    </row>
    <row r="89" spans="1:25" s="300" customFormat="1" ht="23.25" customHeight="1">
      <c r="A89" s="443">
        <v>4</v>
      </c>
      <c r="B89" s="750" t="s">
        <v>658</v>
      </c>
      <c r="C89" s="713"/>
      <c r="D89" s="713"/>
      <c r="E89" s="713"/>
      <c r="F89" s="882"/>
      <c r="G89" s="752"/>
      <c r="H89" s="883"/>
      <c r="I89" s="883"/>
      <c r="J89" s="41"/>
      <c r="K89" s="41"/>
      <c r="L89" s="41"/>
      <c r="M89" s="41"/>
      <c r="N89" s="41"/>
      <c r="O89" s="41"/>
      <c r="P89" s="41"/>
      <c r="Q89" s="41"/>
      <c r="R89" s="41"/>
      <c r="S89" s="41"/>
      <c r="T89" s="41"/>
      <c r="U89" s="41"/>
      <c r="V89" s="41"/>
      <c r="W89" s="41"/>
      <c r="X89" s="41"/>
      <c r="Y89" s="41"/>
    </row>
    <row r="90" spans="1:25" s="300" customFormat="1" ht="21" customHeight="1">
      <c r="A90" s="446"/>
      <c r="B90" s="714"/>
      <c r="C90" s="709"/>
      <c r="D90" s="709"/>
      <c r="E90" s="709"/>
      <c r="F90" s="827"/>
      <c r="G90" s="754"/>
      <c r="H90" s="883"/>
      <c r="I90" s="883"/>
      <c r="J90" s="41"/>
      <c r="K90" s="41"/>
      <c r="L90" s="41"/>
      <c r="M90" s="41"/>
      <c r="N90" s="41"/>
      <c r="O90" s="41"/>
      <c r="P90" s="41"/>
      <c r="Q90" s="41"/>
      <c r="R90" s="41"/>
      <c r="S90" s="41"/>
      <c r="T90" s="41"/>
      <c r="U90" s="41"/>
      <c r="V90" s="41"/>
      <c r="W90" s="41"/>
      <c r="X90" s="41"/>
      <c r="Y90" s="41"/>
    </row>
    <row r="91" spans="1:25" s="300" customFormat="1" ht="20.25" customHeight="1">
      <c r="A91" s="446"/>
      <c r="B91" s="714"/>
      <c r="C91" s="709"/>
      <c r="D91" s="709"/>
      <c r="E91" s="709"/>
      <c r="F91" s="827"/>
      <c r="G91" s="754"/>
      <c r="H91" s="883"/>
      <c r="I91" s="883"/>
      <c r="J91" s="41"/>
      <c r="K91" s="41"/>
      <c r="L91" s="41"/>
      <c r="M91" s="41"/>
      <c r="N91" s="41"/>
      <c r="O91" s="41"/>
      <c r="P91" s="41"/>
      <c r="Q91" s="41"/>
      <c r="R91" s="41"/>
      <c r="S91" s="41"/>
      <c r="T91" s="41"/>
      <c r="U91" s="41"/>
      <c r="V91" s="41"/>
      <c r="W91" s="41"/>
      <c r="X91" s="41"/>
      <c r="Y91" s="41"/>
    </row>
    <row r="92" spans="1:25" s="300" customFormat="1" ht="21" customHeight="1">
      <c r="A92" s="446"/>
      <c r="B92" s="714"/>
      <c r="C92" s="709"/>
      <c r="D92" s="709"/>
      <c r="E92" s="709"/>
      <c r="F92" s="827"/>
      <c r="G92" s="754"/>
      <c r="H92" s="883"/>
      <c r="I92" s="883"/>
      <c r="J92" s="41"/>
      <c r="K92" s="41"/>
      <c r="L92" s="41"/>
      <c r="M92" s="41"/>
      <c r="N92" s="41"/>
      <c r="O92" s="41"/>
      <c r="P92" s="41"/>
      <c r="Q92" s="41"/>
      <c r="R92" s="41"/>
      <c r="S92" s="41"/>
      <c r="T92" s="41"/>
      <c r="U92" s="41"/>
      <c r="V92" s="41"/>
      <c r="W92" s="41"/>
      <c r="X92" s="41"/>
      <c r="Y92" s="41"/>
    </row>
    <row r="93" spans="1:25" s="300" customFormat="1" ht="24.95" customHeight="1">
      <c r="A93" s="444"/>
      <c r="B93" s="357"/>
      <c r="E93" s="46" t="s">
        <v>499</v>
      </c>
      <c r="F93" s="867"/>
      <c r="G93" s="756"/>
      <c r="H93" s="868"/>
      <c r="I93" s="868"/>
      <c r="J93" s="41"/>
      <c r="K93" s="41"/>
      <c r="L93" s="41"/>
      <c r="M93" s="41"/>
      <c r="N93" s="41"/>
      <c r="O93" s="41"/>
      <c r="P93" s="41"/>
      <c r="Q93" s="41"/>
      <c r="R93" s="41"/>
      <c r="S93" s="41"/>
      <c r="T93" s="41"/>
      <c r="U93" s="41"/>
      <c r="V93" s="41"/>
      <c r="W93" s="41"/>
      <c r="X93" s="41"/>
      <c r="Y93" s="41"/>
    </row>
    <row r="94" spans="1:25" s="300" customFormat="1" ht="24.95" customHeight="1">
      <c r="A94" s="444"/>
      <c r="B94" s="357"/>
      <c r="E94" s="46" t="s">
        <v>59</v>
      </c>
      <c r="F94" s="867"/>
      <c r="G94" s="756"/>
      <c r="H94" s="868"/>
      <c r="I94" s="868"/>
      <c r="J94" s="41"/>
      <c r="K94" s="41"/>
      <c r="L94" s="41"/>
      <c r="M94" s="41"/>
      <c r="N94" s="41"/>
      <c r="O94" s="41"/>
      <c r="P94" s="41"/>
      <c r="Q94" s="41"/>
      <c r="R94" s="41"/>
      <c r="S94" s="41"/>
      <c r="T94" s="41"/>
      <c r="U94" s="41"/>
      <c r="V94" s="41"/>
      <c r="W94" s="41"/>
      <c r="X94" s="41"/>
      <c r="Y94" s="41"/>
    </row>
    <row r="95" spans="1:25" s="300" customFormat="1" ht="24.95" customHeight="1">
      <c r="A95" s="445"/>
      <c r="B95" s="358"/>
      <c r="C95" s="359"/>
      <c r="D95" s="359"/>
      <c r="E95" s="360" t="s">
        <v>500</v>
      </c>
      <c r="F95" s="869"/>
      <c r="G95" s="758"/>
      <c r="H95" s="868"/>
      <c r="I95" s="868"/>
      <c r="J95" s="41"/>
      <c r="K95" s="41"/>
      <c r="L95" s="41"/>
      <c r="M95" s="41"/>
      <c r="N95" s="41"/>
      <c r="O95" s="41"/>
      <c r="P95" s="41"/>
      <c r="Q95" s="41"/>
      <c r="R95" s="41"/>
      <c r="S95" s="41"/>
      <c r="T95" s="41"/>
      <c r="U95" s="41"/>
      <c r="V95" s="41"/>
      <c r="W95" s="41"/>
      <c r="X95" s="41"/>
      <c r="Y95" s="41"/>
    </row>
    <row r="96" spans="1:25" s="300" customFormat="1" ht="20.25" customHeight="1">
      <c r="A96" s="356"/>
      <c r="B96" s="58"/>
      <c r="C96" s="58"/>
      <c r="D96" s="58"/>
      <c r="E96" s="46"/>
      <c r="F96" s="417"/>
      <c r="G96" s="365"/>
      <c r="H96" s="88"/>
      <c r="I96" s="88"/>
      <c r="J96" s="41"/>
      <c r="K96" s="41"/>
      <c r="L96" s="41"/>
      <c r="M96" s="41"/>
      <c r="N96" s="41"/>
      <c r="O96" s="41"/>
      <c r="P96" s="41"/>
      <c r="Q96" s="41"/>
      <c r="R96" s="41"/>
      <c r="S96" s="41"/>
      <c r="T96" s="41"/>
      <c r="U96" s="41"/>
      <c r="V96" s="41"/>
      <c r="W96" s="41"/>
      <c r="X96" s="41"/>
      <c r="Y96" s="41"/>
    </row>
    <row r="97" spans="1:25" s="300" customFormat="1" ht="72" customHeight="1">
      <c r="A97" s="440">
        <v>5</v>
      </c>
      <c r="B97" s="748" t="s">
        <v>501</v>
      </c>
      <c r="C97" s="748"/>
      <c r="D97" s="748"/>
      <c r="E97" s="717"/>
      <c r="F97" s="720"/>
      <c r="G97" s="721"/>
      <c r="H97" s="865"/>
      <c r="I97" s="865"/>
      <c r="J97" s="41"/>
      <c r="K97" s="41"/>
      <c r="L97" s="41"/>
      <c r="M97" s="41"/>
      <c r="N97" s="41"/>
      <c r="O97" s="41"/>
      <c r="P97" s="41"/>
      <c r="Q97" s="41"/>
      <c r="R97" s="41"/>
      <c r="S97" s="41"/>
      <c r="T97" s="41"/>
      <c r="U97" s="41"/>
      <c r="V97" s="41"/>
      <c r="W97" s="41"/>
      <c r="X97" s="41"/>
      <c r="Y97" s="41"/>
    </row>
    <row r="98" spans="1:25" s="300" customFormat="1" ht="32.25" customHeight="1">
      <c r="A98" s="440">
        <v>6</v>
      </c>
      <c r="B98" s="748" t="s">
        <v>502</v>
      </c>
      <c r="C98" s="748"/>
      <c r="D98" s="748"/>
      <c r="E98" s="717"/>
      <c r="F98" s="720"/>
      <c r="G98" s="721"/>
      <c r="J98" s="41"/>
      <c r="K98" s="41"/>
      <c r="L98" s="41"/>
      <c r="M98" s="41"/>
      <c r="N98" s="41"/>
      <c r="O98" s="41"/>
      <c r="P98" s="41"/>
      <c r="Q98" s="41"/>
      <c r="R98" s="41"/>
      <c r="S98" s="41"/>
      <c r="T98" s="41"/>
      <c r="U98" s="41"/>
      <c r="V98" s="41"/>
      <c r="W98" s="41"/>
      <c r="X98" s="41"/>
      <c r="Y98" s="41"/>
    </row>
    <row r="99" spans="1:25" s="300" customFormat="1" ht="61.9" hidden="1" customHeight="1">
      <c r="A99" s="350"/>
      <c r="B99" s="870"/>
      <c r="C99" s="870"/>
      <c r="D99" s="870"/>
      <c r="E99" s="722"/>
      <c r="F99" s="720"/>
      <c r="G99" s="721"/>
      <c r="H99" s="865"/>
      <c r="I99" s="865"/>
      <c r="J99" s="41"/>
      <c r="K99" s="41"/>
      <c r="L99" s="41"/>
      <c r="M99" s="41"/>
      <c r="N99" s="41"/>
      <c r="O99" s="41"/>
      <c r="P99" s="41"/>
      <c r="Q99" s="41"/>
      <c r="R99" s="41"/>
      <c r="S99" s="41"/>
      <c r="T99" s="41"/>
      <c r="U99" s="41"/>
      <c r="V99" s="41"/>
      <c r="W99" s="41"/>
      <c r="X99" s="41"/>
      <c r="Y99" s="41"/>
    </row>
    <row r="100" spans="1:25" s="300" customFormat="1" ht="21.75" hidden="1" customHeight="1">
      <c r="A100" s="350"/>
      <c r="B100" s="364"/>
      <c r="C100" s="58"/>
      <c r="D100" s="58"/>
      <c r="E100" s="46"/>
      <c r="F100" s="720"/>
      <c r="G100" s="721"/>
      <c r="H100" s="88"/>
      <c r="I100" s="88"/>
      <c r="J100" s="41"/>
      <c r="K100" s="41"/>
      <c r="L100" s="41"/>
      <c r="M100" s="41"/>
      <c r="N100" s="41"/>
      <c r="O100" s="41"/>
      <c r="P100" s="41"/>
      <c r="Q100" s="41"/>
      <c r="R100" s="41"/>
      <c r="S100" s="41"/>
      <c r="T100" s="41"/>
      <c r="U100" s="41"/>
      <c r="V100" s="41"/>
      <c r="W100" s="41"/>
      <c r="X100" s="41"/>
      <c r="Y100" s="41"/>
    </row>
    <row r="101" spans="1:25" s="300" customFormat="1" ht="21.75" hidden="1" customHeight="1">
      <c r="A101" s="350"/>
      <c r="B101" s="364"/>
      <c r="C101" s="58"/>
      <c r="D101" s="58"/>
      <c r="E101" s="46"/>
      <c r="F101" s="720"/>
      <c r="G101" s="721"/>
      <c r="H101" s="88"/>
      <c r="I101" s="88"/>
      <c r="J101" s="41"/>
      <c r="K101" s="41"/>
      <c r="L101" s="41"/>
      <c r="M101" s="41"/>
      <c r="N101" s="41"/>
      <c r="O101" s="41"/>
      <c r="P101" s="41"/>
      <c r="Q101" s="41"/>
      <c r="R101" s="41"/>
      <c r="S101" s="41"/>
      <c r="T101" s="41"/>
      <c r="U101" s="41"/>
      <c r="V101" s="41"/>
      <c r="W101" s="41"/>
      <c r="X101" s="41"/>
      <c r="Y101" s="41"/>
    </row>
    <row r="102" spans="1:25" s="300" customFormat="1" ht="21.75" hidden="1" customHeight="1">
      <c r="A102" s="350"/>
      <c r="B102" s="714"/>
      <c r="C102" s="709"/>
      <c r="D102" s="709"/>
      <c r="E102" s="709"/>
      <c r="F102" s="720"/>
      <c r="G102" s="721"/>
      <c r="H102" s="871"/>
      <c r="I102" s="871"/>
      <c r="J102" s="41"/>
      <c r="K102" s="41"/>
      <c r="L102" s="41"/>
      <c r="M102" s="41"/>
      <c r="N102" s="41"/>
      <c r="O102" s="41"/>
      <c r="P102" s="41"/>
      <c r="Q102" s="41"/>
      <c r="R102" s="41"/>
      <c r="S102" s="41"/>
      <c r="T102" s="41"/>
      <c r="U102" s="41"/>
      <c r="V102" s="41"/>
      <c r="W102" s="41"/>
      <c r="X102" s="41"/>
      <c r="Y102" s="41"/>
    </row>
    <row r="103" spans="1:25" s="300" customFormat="1" ht="21.75" hidden="1" customHeight="1">
      <c r="A103" s="350"/>
      <c r="B103" s="366"/>
      <c r="C103" s="367"/>
      <c r="D103" s="367"/>
      <c r="E103" s="367"/>
      <c r="F103" s="720"/>
      <c r="G103" s="721"/>
      <c r="H103" s="865"/>
      <c r="I103" s="865"/>
      <c r="J103" s="41"/>
      <c r="K103" s="41"/>
      <c r="L103" s="41"/>
      <c r="M103" s="41"/>
      <c r="N103" s="41"/>
      <c r="O103" s="41"/>
      <c r="P103" s="41"/>
      <c r="Q103" s="41"/>
      <c r="R103" s="41"/>
      <c r="S103" s="41"/>
      <c r="T103" s="41"/>
      <c r="U103" s="41"/>
      <c r="V103" s="41"/>
      <c r="W103" s="41"/>
      <c r="X103" s="41"/>
      <c r="Y103" s="41"/>
    </row>
    <row r="104" spans="1:25" s="300" customFormat="1" ht="21.75" hidden="1" customHeight="1">
      <c r="A104" s="350"/>
      <c r="B104" s="364"/>
      <c r="C104" s="58"/>
      <c r="D104" s="58"/>
      <c r="E104" s="46"/>
      <c r="F104" s="720"/>
      <c r="G104" s="721"/>
      <c r="H104" s="88"/>
      <c r="I104" s="88"/>
      <c r="J104" s="41"/>
      <c r="K104" s="41"/>
      <c r="L104" s="41"/>
      <c r="M104" s="41"/>
      <c r="N104" s="41"/>
      <c r="O104" s="41"/>
      <c r="P104" s="41"/>
      <c r="Q104" s="41"/>
      <c r="R104" s="41"/>
      <c r="S104" s="41"/>
      <c r="T104" s="41"/>
      <c r="U104" s="41"/>
      <c r="V104" s="41"/>
      <c r="W104" s="41"/>
      <c r="X104" s="41"/>
      <c r="Y104" s="41"/>
    </row>
    <row r="105" spans="1:25" s="300" customFormat="1" ht="21.75" hidden="1" customHeight="1">
      <c r="A105" s="350"/>
      <c r="B105" s="714" t="s">
        <v>503</v>
      </c>
      <c r="C105" s="709"/>
      <c r="D105" s="709"/>
      <c r="E105" s="709"/>
      <c r="F105" s="720"/>
      <c r="G105" s="721"/>
      <c r="H105" s="865"/>
      <c r="I105" s="865"/>
      <c r="J105" s="41"/>
      <c r="K105" s="41"/>
      <c r="L105" s="41"/>
      <c r="M105" s="41"/>
      <c r="N105" s="41"/>
      <c r="O105" s="41"/>
      <c r="P105" s="41"/>
      <c r="Q105" s="41"/>
      <c r="R105" s="41"/>
      <c r="S105" s="41"/>
      <c r="T105" s="41"/>
      <c r="U105" s="41"/>
      <c r="V105" s="41"/>
      <c r="W105" s="41"/>
      <c r="X105" s="41"/>
      <c r="Y105" s="41"/>
    </row>
    <row r="106" spans="1:25" s="300" customFormat="1" ht="21.75" hidden="1" customHeight="1">
      <c r="A106" s="350"/>
      <c r="B106" s="364"/>
      <c r="C106" s="58"/>
      <c r="D106" s="58"/>
      <c r="E106" s="46"/>
      <c r="F106" s="720"/>
      <c r="G106" s="721"/>
      <c r="H106" s="88"/>
      <c r="I106" s="88"/>
      <c r="J106" s="41"/>
      <c r="K106" s="41"/>
      <c r="L106" s="41"/>
      <c r="M106" s="41"/>
      <c r="N106" s="41"/>
      <c r="O106" s="41"/>
      <c r="P106" s="41"/>
      <c r="Q106" s="41"/>
      <c r="R106" s="41"/>
      <c r="S106" s="41"/>
      <c r="T106" s="41"/>
      <c r="U106" s="41"/>
      <c r="V106" s="41"/>
      <c r="W106" s="41"/>
      <c r="X106" s="41"/>
      <c r="Y106" s="41"/>
    </row>
    <row r="107" spans="1:25" s="300" customFormat="1" ht="21.75" hidden="1" customHeight="1">
      <c r="A107" s="350"/>
      <c r="B107" s="714" t="s">
        <v>504</v>
      </c>
      <c r="C107" s="709"/>
      <c r="D107" s="709"/>
      <c r="E107" s="709"/>
      <c r="F107" s="720"/>
      <c r="G107" s="721"/>
      <c r="H107" s="865"/>
      <c r="I107" s="865"/>
      <c r="J107" s="41"/>
      <c r="K107" s="41"/>
      <c r="L107" s="41"/>
      <c r="M107" s="41"/>
      <c r="N107" s="41"/>
      <c r="O107" s="41"/>
      <c r="P107" s="41"/>
      <c r="Q107" s="41"/>
      <c r="R107" s="41"/>
      <c r="S107" s="41"/>
      <c r="T107" s="41"/>
      <c r="U107" s="41"/>
      <c r="V107" s="41"/>
      <c r="W107" s="41"/>
      <c r="X107" s="41"/>
      <c r="Y107" s="41"/>
    </row>
    <row r="108" spans="1:25" s="300" customFormat="1" ht="21.75" hidden="1" customHeight="1">
      <c r="A108" s="350"/>
      <c r="B108" s="736" t="s">
        <v>505</v>
      </c>
      <c r="C108" s="737"/>
      <c r="D108" s="737"/>
      <c r="E108" s="737"/>
      <c r="F108" s="720"/>
      <c r="G108" s="721"/>
      <c r="H108" s="865"/>
      <c r="I108" s="865"/>
      <c r="J108" s="41"/>
      <c r="K108" s="41"/>
      <c r="L108" s="41"/>
      <c r="M108" s="41"/>
      <c r="N108" s="41"/>
      <c r="O108" s="41"/>
      <c r="P108" s="41"/>
      <c r="Q108" s="41"/>
      <c r="R108" s="41"/>
      <c r="S108" s="41"/>
      <c r="T108" s="41"/>
      <c r="U108" s="41"/>
      <c r="V108" s="41"/>
      <c r="W108" s="41"/>
      <c r="X108" s="41"/>
      <c r="Y108" s="41"/>
    </row>
    <row r="109" spans="1:25" s="300" customFormat="1" ht="21" hidden="1" customHeight="1">
      <c r="A109" s="350"/>
      <c r="B109" s="736" t="s">
        <v>506</v>
      </c>
      <c r="C109" s="737"/>
      <c r="D109" s="737"/>
      <c r="E109" s="737"/>
      <c r="F109" s="720"/>
      <c r="G109" s="721"/>
      <c r="H109" s="865"/>
      <c r="I109" s="865"/>
      <c r="J109" s="41"/>
      <c r="K109" s="41"/>
      <c r="L109" s="41"/>
      <c r="M109" s="41"/>
      <c r="N109" s="41"/>
      <c r="O109" s="41"/>
      <c r="P109" s="41"/>
      <c r="Q109" s="41"/>
      <c r="R109" s="41"/>
      <c r="S109" s="41"/>
      <c r="T109" s="41"/>
      <c r="U109" s="41"/>
      <c r="V109" s="41"/>
      <c r="W109" s="41"/>
      <c r="X109" s="41"/>
      <c r="Y109" s="41"/>
    </row>
    <row r="110" spans="1:25" s="300" customFormat="1" ht="21.75" hidden="1" customHeight="1">
      <c r="A110" s="350"/>
      <c r="B110" s="736" t="s">
        <v>507</v>
      </c>
      <c r="C110" s="737"/>
      <c r="D110" s="737"/>
      <c r="E110" s="737"/>
      <c r="F110" s="720"/>
      <c r="G110" s="721"/>
      <c r="H110" s="865"/>
      <c r="I110" s="865"/>
      <c r="J110" s="41"/>
      <c r="K110" s="41"/>
      <c r="L110" s="41"/>
      <c r="M110" s="41"/>
      <c r="N110" s="41"/>
      <c r="O110" s="41"/>
      <c r="P110" s="41"/>
      <c r="Q110" s="41"/>
      <c r="R110" s="41"/>
      <c r="S110" s="41"/>
      <c r="T110" s="41"/>
      <c r="U110" s="41"/>
      <c r="V110" s="41"/>
      <c r="W110" s="41"/>
      <c r="X110" s="41"/>
      <c r="Y110" s="41"/>
    </row>
    <row r="111" spans="1:25" s="300" customFormat="1" ht="21.75" hidden="1" customHeight="1">
      <c r="A111" s="350"/>
      <c r="B111" s="368"/>
      <c r="C111" s="369"/>
      <c r="D111" s="369"/>
      <c r="E111" s="369"/>
      <c r="F111" s="720"/>
      <c r="G111" s="721"/>
      <c r="H111" s="88"/>
      <c r="I111" s="88"/>
      <c r="J111" s="41"/>
      <c r="K111" s="41"/>
      <c r="L111" s="41"/>
      <c r="M111" s="41"/>
      <c r="N111" s="41"/>
      <c r="O111" s="41"/>
      <c r="P111" s="41"/>
      <c r="Q111" s="41"/>
      <c r="R111" s="41"/>
      <c r="S111" s="41"/>
      <c r="T111" s="41"/>
      <c r="U111" s="41"/>
      <c r="V111" s="41"/>
      <c r="W111" s="41"/>
      <c r="X111" s="41"/>
      <c r="Y111" s="41"/>
    </row>
    <row r="112" spans="1:25" s="300" customFormat="1" ht="21.75" hidden="1" customHeight="1">
      <c r="A112" s="350"/>
      <c r="B112" s="714" t="s">
        <v>508</v>
      </c>
      <c r="C112" s="709"/>
      <c r="D112" s="709"/>
      <c r="E112" s="709"/>
      <c r="F112" s="720"/>
      <c r="G112" s="721"/>
      <c r="H112" s="88"/>
      <c r="I112" s="88"/>
      <c r="J112" s="41"/>
      <c r="K112" s="41"/>
      <c r="L112" s="41"/>
      <c r="M112" s="41"/>
      <c r="N112" s="41"/>
      <c r="O112" s="41"/>
      <c r="P112" s="41"/>
      <c r="Q112" s="41"/>
      <c r="R112" s="41"/>
      <c r="S112" s="41"/>
      <c r="T112" s="41"/>
      <c r="U112" s="41"/>
      <c r="V112" s="41"/>
      <c r="W112" s="41"/>
      <c r="X112" s="41"/>
      <c r="Y112" s="41"/>
    </row>
    <row r="113" spans="1:25" s="300" customFormat="1" ht="21.75" hidden="1" customHeight="1">
      <c r="A113" s="350"/>
      <c r="B113" s="714" t="s">
        <v>509</v>
      </c>
      <c r="C113" s="709"/>
      <c r="D113" s="709"/>
      <c r="E113" s="709"/>
      <c r="F113" s="720"/>
      <c r="G113" s="721"/>
      <c r="H113" s="865"/>
      <c r="I113" s="865"/>
      <c r="J113" s="41"/>
      <c r="K113" s="41"/>
      <c r="L113" s="41"/>
      <c r="M113" s="41"/>
      <c r="N113" s="41"/>
      <c r="O113" s="41"/>
      <c r="P113" s="41"/>
      <c r="Q113" s="41"/>
      <c r="R113" s="41"/>
      <c r="S113" s="41"/>
      <c r="T113" s="41"/>
      <c r="U113" s="41"/>
      <c r="V113" s="41"/>
      <c r="W113" s="41"/>
      <c r="X113" s="41"/>
      <c r="Y113" s="41"/>
    </row>
    <row r="114" spans="1:25" s="300" customFormat="1" ht="21.75" hidden="1" customHeight="1">
      <c r="A114" s="350"/>
      <c r="B114" s="714" t="s">
        <v>510</v>
      </c>
      <c r="C114" s="709"/>
      <c r="D114" s="709"/>
      <c r="E114" s="709"/>
      <c r="F114" s="720" t="s">
        <v>505</v>
      </c>
      <c r="G114" s="721" t="s">
        <v>506</v>
      </c>
      <c r="H114" s="57" t="s">
        <v>505</v>
      </c>
      <c r="I114" s="57" t="s">
        <v>506</v>
      </c>
      <c r="J114" s="41"/>
      <c r="K114" s="41"/>
      <c r="L114" s="41"/>
      <c r="M114" s="41"/>
      <c r="N114" s="41"/>
      <c r="O114" s="41"/>
      <c r="P114" s="41"/>
      <c r="Q114" s="41"/>
      <c r="R114" s="41"/>
      <c r="S114" s="41"/>
      <c r="T114" s="41"/>
      <c r="U114" s="41"/>
      <c r="V114" s="41"/>
      <c r="W114" s="41"/>
      <c r="X114" s="41"/>
      <c r="Y114" s="41"/>
    </row>
    <row r="115" spans="1:25" s="300" customFormat="1" ht="21.75" hidden="1" customHeight="1">
      <c r="A115" s="350"/>
      <c r="B115" s="739"/>
      <c r="C115" s="740"/>
      <c r="D115" s="740"/>
      <c r="E115" s="740"/>
      <c r="F115" s="720"/>
      <c r="G115" s="721"/>
      <c r="H115" s="493"/>
      <c r="I115" s="493"/>
      <c r="J115" s="41"/>
      <c r="K115" s="41"/>
      <c r="L115" s="41"/>
      <c r="M115" s="41"/>
      <c r="N115" s="41"/>
      <c r="O115" s="41"/>
      <c r="P115" s="41"/>
      <c r="Q115" s="41"/>
      <c r="R115" s="41"/>
      <c r="S115" s="41"/>
      <c r="T115" s="41"/>
      <c r="U115" s="41"/>
      <c r="V115" s="41"/>
      <c r="W115" s="41"/>
      <c r="X115" s="41"/>
      <c r="Y115" s="41"/>
    </row>
    <row r="116" spans="1:25" s="300" customFormat="1" ht="21.75" hidden="1" customHeight="1">
      <c r="A116" s="350"/>
      <c r="B116" s="736" t="s">
        <v>507</v>
      </c>
      <c r="C116" s="737"/>
      <c r="D116" s="737"/>
      <c r="E116" s="737"/>
      <c r="F116" s="720"/>
      <c r="G116" s="721"/>
      <c r="H116" s="493"/>
      <c r="I116" s="493"/>
      <c r="J116" s="41"/>
      <c r="K116" s="41"/>
      <c r="L116" s="41"/>
      <c r="M116" s="41"/>
      <c r="N116" s="41"/>
      <c r="O116" s="41"/>
      <c r="P116" s="41"/>
      <c r="Q116" s="41"/>
      <c r="R116" s="41"/>
      <c r="S116" s="41"/>
      <c r="T116" s="41"/>
      <c r="U116" s="41"/>
      <c r="V116" s="41"/>
      <c r="W116" s="41"/>
      <c r="X116" s="41"/>
      <c r="Y116" s="41"/>
    </row>
    <row r="117" spans="1:25" s="300" customFormat="1" ht="35.450000000000003" hidden="1" customHeight="1">
      <c r="A117" s="350"/>
      <c r="B117" s="714" t="s">
        <v>511</v>
      </c>
      <c r="C117" s="709"/>
      <c r="D117" s="709"/>
      <c r="E117" s="709"/>
      <c r="F117" s="720"/>
      <c r="G117" s="721"/>
      <c r="H117" s="865"/>
      <c r="I117" s="865"/>
      <c r="J117" s="41"/>
      <c r="K117" s="41"/>
      <c r="L117" s="41"/>
      <c r="M117" s="41"/>
      <c r="N117" s="41"/>
      <c r="O117" s="41"/>
      <c r="P117" s="41"/>
      <c r="Q117" s="41"/>
      <c r="R117" s="41"/>
      <c r="S117" s="41"/>
      <c r="T117" s="41"/>
      <c r="U117" s="41"/>
      <c r="V117" s="41"/>
      <c r="W117" s="41"/>
      <c r="X117" s="41"/>
      <c r="Y117" s="41"/>
    </row>
    <row r="118" spans="1:25" s="300" customFormat="1" ht="21.75" hidden="1" customHeight="1">
      <c r="A118" s="350"/>
      <c r="B118" s="368"/>
      <c r="C118" s="369"/>
      <c r="D118" s="369"/>
      <c r="E118" s="369"/>
      <c r="F118" s="720"/>
      <c r="G118" s="721"/>
      <c r="H118" s="369"/>
      <c r="I118" s="369"/>
      <c r="J118" s="41"/>
      <c r="K118" s="41"/>
      <c r="L118" s="41"/>
      <c r="M118" s="41"/>
      <c r="N118" s="41"/>
      <c r="O118" s="41"/>
      <c r="P118" s="41"/>
      <c r="Q118" s="41"/>
      <c r="R118" s="41"/>
      <c r="S118" s="41"/>
      <c r="T118" s="41"/>
      <c r="U118" s="41"/>
      <c r="V118" s="41"/>
      <c r="W118" s="41"/>
      <c r="X118" s="41"/>
      <c r="Y118" s="41"/>
    </row>
    <row r="119" spans="1:25" s="300" customFormat="1" ht="10.15" hidden="1" customHeight="1">
      <c r="A119" s="350"/>
      <c r="B119" s="364"/>
      <c r="C119" s="58"/>
      <c r="D119" s="58"/>
      <c r="E119" s="46"/>
      <c r="F119" s="720"/>
      <c r="G119" s="721"/>
      <c r="H119" s="88"/>
      <c r="I119" s="88"/>
      <c r="J119" s="41"/>
      <c r="K119" s="41"/>
      <c r="L119" s="41"/>
      <c r="M119" s="41"/>
      <c r="N119" s="41"/>
      <c r="O119" s="41"/>
      <c r="P119" s="41"/>
      <c r="Q119" s="41"/>
      <c r="R119" s="41"/>
      <c r="S119" s="41"/>
      <c r="T119" s="41"/>
      <c r="U119" s="41"/>
      <c r="V119" s="41"/>
      <c r="W119" s="41"/>
      <c r="X119" s="41"/>
      <c r="Y119" s="41"/>
    </row>
    <row r="120" spans="1:25" s="300" customFormat="1" ht="38.25" customHeight="1">
      <c r="A120" s="443">
        <v>7</v>
      </c>
      <c r="B120" s="750" t="s">
        <v>512</v>
      </c>
      <c r="C120" s="713"/>
      <c r="D120" s="713"/>
      <c r="E120" s="713"/>
      <c r="F120" s="720"/>
      <c r="G120" s="721"/>
      <c r="H120" s="862"/>
      <c r="I120" s="862"/>
      <c r="J120" s="41"/>
      <c r="K120" s="41"/>
      <c r="L120" s="41"/>
      <c r="M120" s="41"/>
      <c r="N120" s="41"/>
      <c r="O120" s="41"/>
      <c r="P120" s="41"/>
      <c r="Q120" s="41"/>
      <c r="R120" s="41"/>
      <c r="S120" s="41"/>
      <c r="T120" s="41"/>
      <c r="U120" s="41"/>
      <c r="V120" s="41"/>
      <c r="W120" s="41"/>
      <c r="X120" s="41"/>
      <c r="Y120" s="41"/>
    </row>
    <row r="121" spans="1:25" s="300" customFormat="1" ht="24.95" customHeight="1">
      <c r="A121" s="444"/>
      <c r="B121" s="714" t="s">
        <v>513</v>
      </c>
      <c r="C121" s="709"/>
      <c r="D121" s="709"/>
      <c r="E121" s="709"/>
      <c r="F121" s="370"/>
      <c r="G121" s="372"/>
      <c r="H121" s="88"/>
      <c r="I121" s="88"/>
      <c r="J121" s="41"/>
      <c r="K121" s="41"/>
      <c r="L121" s="41"/>
      <c r="M121" s="41"/>
      <c r="N121" s="41"/>
      <c r="O121" s="41"/>
      <c r="P121" s="41"/>
      <c r="Q121" s="41"/>
      <c r="R121" s="41"/>
      <c r="S121" s="41"/>
      <c r="T121" s="41"/>
      <c r="U121" s="41"/>
      <c r="V121" s="41"/>
      <c r="W121" s="41"/>
      <c r="X121" s="41"/>
      <c r="Y121" s="41"/>
    </row>
    <row r="122" spans="1:25" s="300" customFormat="1" ht="31.5" customHeight="1">
      <c r="A122" s="444"/>
      <c r="B122" s="714"/>
      <c r="C122" s="709"/>
      <c r="D122" s="709"/>
      <c r="E122" s="709"/>
      <c r="F122" s="373"/>
      <c r="G122" s="375"/>
      <c r="H122" s="88"/>
      <c r="I122" s="88"/>
      <c r="J122" s="41"/>
      <c r="K122" s="41"/>
      <c r="L122" s="41"/>
      <c r="M122" s="41"/>
      <c r="N122" s="41"/>
      <c r="O122" s="41"/>
      <c r="P122" s="41"/>
      <c r="Q122" s="41"/>
      <c r="R122" s="41"/>
      <c r="S122" s="41"/>
      <c r="T122" s="41"/>
      <c r="U122" s="41"/>
      <c r="V122" s="41"/>
      <c r="W122" s="41"/>
      <c r="X122" s="41"/>
      <c r="Y122" s="41"/>
    </row>
    <row r="123" spans="1:25" s="300" customFormat="1" ht="15.75" customHeight="1">
      <c r="A123" s="445"/>
      <c r="B123" s="384"/>
      <c r="C123" s="385"/>
      <c r="D123" s="385"/>
      <c r="E123" s="385"/>
      <c r="F123" s="725"/>
      <c r="G123" s="863"/>
      <c r="H123" s="864"/>
      <c r="I123" s="864"/>
      <c r="J123" s="41"/>
      <c r="K123" s="41"/>
      <c r="L123" s="41"/>
      <c r="M123" s="41"/>
      <c r="N123" s="41"/>
      <c r="O123" s="41"/>
      <c r="P123" s="41"/>
      <c r="Q123" s="41"/>
      <c r="R123" s="41"/>
      <c r="S123" s="41"/>
      <c r="T123" s="41"/>
      <c r="U123" s="41"/>
      <c r="V123" s="41"/>
      <c r="W123" s="41"/>
      <c r="X123" s="41"/>
      <c r="Y123" s="41"/>
    </row>
    <row r="124" spans="1:25" s="300" customFormat="1" ht="21" customHeight="1">
      <c r="A124" s="440">
        <v>8</v>
      </c>
      <c r="B124" s="717" t="s">
        <v>611</v>
      </c>
      <c r="C124" s="718"/>
      <c r="D124" s="718"/>
      <c r="E124" s="718"/>
      <c r="F124" s="720"/>
      <c r="G124" s="721"/>
      <c r="H124" s="865"/>
      <c r="I124" s="865"/>
      <c r="J124" s="41"/>
      <c r="K124" s="41"/>
      <c r="L124" s="41"/>
      <c r="M124" s="41"/>
      <c r="N124" s="41"/>
      <c r="O124" s="41"/>
      <c r="P124" s="41"/>
      <c r="Q124" s="41"/>
      <c r="R124" s="41"/>
      <c r="S124" s="41"/>
      <c r="T124" s="41"/>
      <c r="U124" s="41"/>
      <c r="V124" s="41"/>
      <c r="W124" s="41"/>
      <c r="X124" s="41"/>
      <c r="Y124" s="41"/>
    </row>
    <row r="125" spans="1:25" s="300" customFormat="1" ht="18.75" hidden="1" customHeight="1">
      <c r="A125" s="350"/>
      <c r="B125" s="722"/>
      <c r="C125" s="723"/>
      <c r="D125" s="723"/>
      <c r="E125" s="723"/>
      <c r="F125" s="725"/>
      <c r="G125" s="863"/>
      <c r="H125" s="864"/>
      <c r="I125" s="864"/>
      <c r="J125" s="41"/>
      <c r="K125" s="41"/>
      <c r="L125" s="41"/>
      <c r="M125" s="41"/>
      <c r="N125" s="41"/>
      <c r="O125" s="41"/>
      <c r="P125" s="41"/>
      <c r="Q125" s="41"/>
      <c r="R125" s="41"/>
      <c r="S125" s="41"/>
      <c r="T125" s="41"/>
      <c r="U125" s="41"/>
      <c r="V125" s="41"/>
      <c r="W125" s="41"/>
      <c r="X125" s="41"/>
      <c r="Y125" s="41"/>
    </row>
    <row r="126" spans="1:25" s="300" customFormat="1" ht="18.75" customHeight="1">
      <c r="A126" s="356"/>
      <c r="B126" s="367"/>
      <c r="C126" s="367"/>
      <c r="D126" s="367"/>
      <c r="E126" s="367"/>
      <c r="F126" s="423"/>
      <c r="G126" s="448"/>
      <c r="H126" s="381"/>
      <c r="I126" s="381"/>
      <c r="J126" s="41"/>
      <c r="K126" s="41"/>
      <c r="L126" s="41"/>
      <c r="M126" s="41"/>
      <c r="N126" s="41"/>
      <c r="O126" s="41"/>
      <c r="P126" s="41"/>
      <c r="Q126" s="41"/>
      <c r="R126" s="41"/>
      <c r="S126" s="41"/>
      <c r="T126" s="41"/>
      <c r="U126" s="41"/>
      <c r="V126" s="41"/>
      <c r="W126" s="41"/>
      <c r="X126" s="41"/>
      <c r="Y126" s="41"/>
    </row>
    <row r="127" spans="1:25" s="300" customFormat="1" ht="36.75" customHeight="1">
      <c r="A127" s="440">
        <v>9</v>
      </c>
      <c r="B127" s="717" t="s">
        <v>516</v>
      </c>
      <c r="C127" s="718"/>
      <c r="D127" s="718"/>
      <c r="E127" s="718"/>
      <c r="F127" s="441"/>
      <c r="G127" s="442"/>
      <c r="H127" s="494"/>
      <c r="I127" s="495"/>
      <c r="J127" s="41"/>
      <c r="K127" s="41"/>
      <c r="L127" s="41"/>
      <c r="M127" s="41"/>
      <c r="N127" s="41"/>
      <c r="O127" s="41"/>
      <c r="P127" s="41"/>
      <c r="Q127" s="41"/>
      <c r="R127" s="41"/>
      <c r="S127" s="41"/>
      <c r="T127" s="41"/>
      <c r="U127" s="41"/>
      <c r="V127" s="41"/>
      <c r="W127" s="41"/>
      <c r="X127" s="41"/>
      <c r="Y127" s="41"/>
    </row>
    <row r="128" spans="1:25" s="300" customFormat="1" ht="19.5" customHeight="1">
      <c r="A128" s="356"/>
      <c r="B128" s="866" t="s">
        <v>517</v>
      </c>
      <c r="C128" s="866"/>
      <c r="D128" s="866"/>
      <c r="E128" s="866"/>
      <c r="F128" s="866"/>
      <c r="G128" s="866"/>
      <c r="H128" s="712"/>
      <c r="I128" s="712"/>
      <c r="J128" s="41"/>
      <c r="K128" s="41"/>
      <c r="L128" s="41"/>
      <c r="M128" s="41"/>
      <c r="N128" s="41"/>
      <c r="O128" s="41"/>
      <c r="P128" s="41"/>
      <c r="Q128" s="41"/>
      <c r="R128" s="41"/>
      <c r="S128" s="41"/>
      <c r="T128" s="41"/>
      <c r="U128" s="41"/>
      <c r="V128" s="41"/>
      <c r="W128" s="41"/>
      <c r="X128" s="41"/>
      <c r="Y128" s="41"/>
    </row>
    <row r="129" spans="1:25" s="300" customFormat="1" ht="24" customHeight="1">
      <c r="A129" s="382"/>
      <c r="B129" s="762"/>
      <c r="C129" s="762"/>
      <c r="D129" s="206"/>
      <c r="E129" s="206"/>
      <c r="F129" s="206"/>
      <c r="G129" s="206"/>
      <c r="H129" s="206"/>
      <c r="I129" s="206"/>
    </row>
    <row r="130" spans="1:25" s="300" customFormat="1" ht="16.149999999999999" hidden="1" customHeight="1">
      <c r="A130" s="383"/>
      <c r="B130" s="763"/>
      <c r="C130" s="763"/>
      <c r="D130" s="763"/>
      <c r="E130" s="763"/>
      <c r="F130" s="763"/>
      <c r="G130" s="763"/>
      <c r="H130" s="763"/>
      <c r="I130" s="763"/>
      <c r="J130" s="58"/>
    </row>
    <row r="131" spans="1:25" s="300" customFormat="1" ht="15.75" hidden="1" customHeight="1">
      <c r="A131" s="383"/>
      <c r="B131" s="32"/>
      <c r="C131" s="88"/>
      <c r="D131" s="88"/>
      <c r="E131" s="88"/>
      <c r="F131" s="88"/>
      <c r="G131" s="88"/>
      <c r="H131" s="88"/>
      <c r="I131" s="88"/>
      <c r="J131" s="58"/>
    </row>
    <row r="132" spans="1:25" s="300" customFormat="1" ht="38.25" hidden="1" customHeight="1">
      <c r="A132" s="350"/>
      <c r="B132" s="764"/>
      <c r="C132" s="765"/>
      <c r="D132" s="765"/>
      <c r="E132" s="765"/>
      <c r="F132" s="766"/>
      <c r="G132" s="767"/>
      <c r="H132" s="768"/>
      <c r="I132" s="769"/>
      <c r="J132" s="54"/>
      <c r="K132" s="54"/>
      <c r="L132" s="54"/>
      <c r="M132" s="54"/>
      <c r="N132" s="353"/>
      <c r="O132" s="54"/>
      <c r="P132" s="54"/>
      <c r="Q132" s="54"/>
      <c r="R132" s="54"/>
      <c r="S132" s="54"/>
      <c r="T132" s="54"/>
      <c r="U132" s="54"/>
      <c r="V132" s="54"/>
      <c r="W132" s="54"/>
      <c r="X132" s="54"/>
      <c r="Y132" s="54"/>
    </row>
    <row r="133" spans="1:25" s="300" customFormat="1" ht="22.5" hidden="1" customHeight="1">
      <c r="A133" s="350"/>
      <c r="B133" s="770"/>
      <c r="C133" s="771"/>
      <c r="D133" s="771"/>
      <c r="E133" s="771"/>
      <c r="F133" s="772"/>
      <c r="G133" s="773"/>
      <c r="H133" s="772"/>
      <c r="I133" s="773"/>
      <c r="J133" s="54"/>
      <c r="K133" s="54"/>
      <c r="L133" s="54"/>
      <c r="M133" s="54"/>
      <c r="N133" s="354"/>
      <c r="O133" s="54"/>
      <c r="P133" s="54"/>
      <c r="Q133" s="54"/>
      <c r="R133" s="54"/>
      <c r="S133" s="54"/>
      <c r="T133" s="54"/>
      <c r="U133" s="54"/>
      <c r="V133" s="54"/>
      <c r="W133" s="54"/>
      <c r="X133" s="54"/>
      <c r="Y133" s="54"/>
    </row>
    <row r="134" spans="1:25" s="300" customFormat="1" ht="22.15" hidden="1" customHeight="1">
      <c r="A134" s="350"/>
      <c r="B134" s="764"/>
      <c r="C134" s="765"/>
      <c r="D134" s="765"/>
      <c r="E134" s="765"/>
      <c r="F134" s="766"/>
      <c r="G134" s="767"/>
      <c r="H134" s="766"/>
      <c r="I134" s="767"/>
      <c r="J134" s="54"/>
      <c r="K134" s="54"/>
      <c r="L134" s="54"/>
      <c r="M134" s="54"/>
      <c r="N134" s="354"/>
      <c r="O134" s="54"/>
      <c r="P134" s="54"/>
      <c r="Q134" s="54"/>
      <c r="R134" s="54"/>
      <c r="S134" s="54"/>
      <c r="T134" s="54"/>
      <c r="U134" s="54"/>
      <c r="V134" s="54"/>
      <c r="W134" s="54"/>
      <c r="X134" s="54"/>
      <c r="Y134" s="54"/>
    </row>
    <row r="135" spans="1:25" s="300" customFormat="1" ht="61.15" hidden="1" customHeight="1">
      <c r="A135" s="350"/>
      <c r="B135" s="764"/>
      <c r="C135" s="765"/>
      <c r="D135" s="765"/>
      <c r="E135" s="765"/>
      <c r="F135" s="766"/>
      <c r="G135" s="767"/>
      <c r="H135" s="766"/>
      <c r="I135" s="767"/>
      <c r="J135" s="54"/>
      <c r="K135" s="54"/>
      <c r="L135" s="54"/>
      <c r="M135" s="54"/>
      <c r="N135" s="354"/>
      <c r="O135" s="54"/>
      <c r="P135" s="54"/>
      <c r="Q135" s="54"/>
      <c r="R135" s="54"/>
      <c r="S135" s="54"/>
      <c r="T135" s="54"/>
      <c r="U135" s="54"/>
      <c r="V135" s="54"/>
      <c r="W135" s="54"/>
      <c r="X135" s="54"/>
      <c r="Y135" s="54"/>
    </row>
    <row r="136" spans="1:25" s="300" customFormat="1" ht="44.25" hidden="1" customHeight="1">
      <c r="A136" s="350"/>
      <c r="B136" s="717"/>
      <c r="C136" s="718"/>
      <c r="D136" s="718"/>
      <c r="E136" s="759"/>
      <c r="F136" s="760"/>
      <c r="G136" s="761"/>
      <c r="H136" s="760"/>
      <c r="I136" s="761"/>
      <c r="J136" s="41"/>
      <c r="K136" s="41"/>
      <c r="L136" s="41"/>
      <c r="M136" s="41"/>
      <c r="N136" s="354"/>
      <c r="O136" s="41"/>
      <c r="P136" s="41"/>
      <c r="Q136" s="41"/>
      <c r="R136" s="41"/>
      <c r="S136" s="41"/>
      <c r="T136" s="41"/>
      <c r="U136" s="41"/>
      <c r="V136" s="41"/>
      <c r="W136" s="41"/>
      <c r="X136" s="41"/>
      <c r="Y136" s="41"/>
    </row>
    <row r="137" spans="1:25" s="300" customFormat="1" ht="14.25" hidden="1" customHeight="1">
      <c r="A137" s="350"/>
      <c r="B137" s="80"/>
      <c r="C137" s="80"/>
      <c r="D137" s="80"/>
      <c r="E137" s="80"/>
      <c r="F137" s="84"/>
      <c r="G137" s="84"/>
      <c r="H137" s="84"/>
      <c r="I137" s="84"/>
      <c r="J137" s="41"/>
      <c r="K137" s="41"/>
      <c r="L137" s="41"/>
      <c r="M137" s="41"/>
      <c r="N137" s="41"/>
      <c r="O137" s="41"/>
      <c r="P137" s="41"/>
      <c r="Q137" s="41"/>
      <c r="R137" s="41"/>
      <c r="S137" s="41"/>
      <c r="T137" s="41"/>
      <c r="U137" s="41"/>
      <c r="V137" s="41"/>
      <c r="W137" s="41"/>
      <c r="X137" s="41"/>
      <c r="Y137" s="41"/>
    </row>
    <row r="138" spans="1:25" s="300" customFormat="1" ht="36.75" hidden="1" customHeight="1">
      <c r="A138" s="350"/>
      <c r="B138" s="717"/>
      <c r="C138" s="718"/>
      <c r="D138" s="718"/>
      <c r="E138" s="718"/>
      <c r="F138" s="760"/>
      <c r="G138" s="761"/>
      <c r="H138" s="760"/>
      <c r="I138" s="761"/>
      <c r="J138" s="41"/>
      <c r="K138" s="41"/>
      <c r="L138" s="41"/>
      <c r="M138" s="41"/>
      <c r="N138" s="41"/>
      <c r="O138" s="41"/>
      <c r="P138" s="41"/>
      <c r="Q138" s="41"/>
      <c r="R138" s="41"/>
      <c r="S138" s="41"/>
      <c r="T138" s="41"/>
      <c r="U138" s="41"/>
      <c r="V138" s="41"/>
      <c r="W138" s="41"/>
      <c r="X138" s="41"/>
      <c r="Y138" s="41"/>
    </row>
    <row r="139" spans="1:25" s="300" customFormat="1" ht="14.25" hidden="1" customHeight="1">
      <c r="A139" s="350"/>
      <c r="B139" s="84"/>
      <c r="C139" s="84"/>
      <c r="D139" s="84"/>
      <c r="E139" s="84"/>
      <c r="F139" s="84"/>
      <c r="G139" s="84"/>
      <c r="H139" s="84"/>
      <c r="I139" s="84"/>
      <c r="J139" s="41"/>
      <c r="K139" s="41"/>
      <c r="L139" s="41"/>
      <c r="M139" s="41"/>
      <c r="N139" s="41"/>
      <c r="O139" s="41"/>
      <c r="P139" s="41"/>
      <c r="Q139" s="41"/>
      <c r="R139" s="41"/>
      <c r="S139" s="41"/>
      <c r="T139" s="41"/>
      <c r="U139" s="41"/>
      <c r="V139" s="41"/>
      <c r="W139" s="41"/>
      <c r="X139" s="41"/>
      <c r="Y139" s="41"/>
    </row>
    <row r="140" spans="1:25" s="300" customFormat="1" ht="23.25" hidden="1" customHeight="1">
      <c r="A140" s="350"/>
      <c r="B140" s="750"/>
      <c r="C140" s="713"/>
      <c r="D140" s="713"/>
      <c r="E140" s="713"/>
      <c r="F140" s="751"/>
      <c r="G140" s="752"/>
      <c r="H140" s="751"/>
      <c r="I140" s="752"/>
      <c r="J140" s="41"/>
      <c r="K140" s="41"/>
      <c r="L140" s="41"/>
      <c r="M140" s="41"/>
      <c r="N140" s="41"/>
      <c r="O140" s="41"/>
      <c r="P140" s="41"/>
      <c r="Q140" s="41"/>
      <c r="R140" s="41"/>
      <c r="S140" s="41"/>
      <c r="T140" s="41"/>
      <c r="U140" s="41"/>
      <c r="V140" s="41"/>
      <c r="W140" s="41"/>
      <c r="X140" s="41"/>
      <c r="Y140" s="41"/>
    </row>
    <row r="141" spans="1:25" s="300" customFormat="1" ht="21" hidden="1" customHeight="1">
      <c r="A141" s="350"/>
      <c r="B141" s="714"/>
      <c r="C141" s="709"/>
      <c r="D141" s="709"/>
      <c r="E141" s="709"/>
      <c r="F141" s="753"/>
      <c r="G141" s="754"/>
      <c r="H141" s="753"/>
      <c r="I141" s="754"/>
      <c r="J141" s="41"/>
      <c r="K141" s="41"/>
      <c r="L141" s="41"/>
      <c r="M141" s="41"/>
      <c r="N141" s="41"/>
      <c r="O141" s="41"/>
      <c r="P141" s="41"/>
      <c r="Q141" s="41"/>
      <c r="R141" s="41"/>
      <c r="S141" s="41"/>
      <c r="T141" s="41"/>
      <c r="U141" s="41"/>
      <c r="V141" s="41"/>
      <c r="W141" s="41"/>
      <c r="X141" s="41"/>
      <c r="Y141" s="41"/>
    </row>
    <row r="142" spans="1:25" s="300" customFormat="1" ht="20.25" hidden="1" customHeight="1">
      <c r="A142" s="350"/>
      <c r="B142" s="714"/>
      <c r="C142" s="709"/>
      <c r="D142" s="709"/>
      <c r="E142" s="709"/>
      <c r="F142" s="753"/>
      <c r="G142" s="754"/>
      <c r="H142" s="753"/>
      <c r="I142" s="754"/>
      <c r="J142" s="41"/>
      <c r="K142" s="41"/>
      <c r="L142" s="41"/>
      <c r="M142" s="41"/>
      <c r="N142" s="41"/>
      <c r="O142" s="41"/>
      <c r="P142" s="41"/>
      <c r="Q142" s="41"/>
      <c r="R142" s="41"/>
      <c r="S142" s="41"/>
      <c r="T142" s="41"/>
      <c r="U142" s="41"/>
      <c r="V142" s="41"/>
      <c r="W142" s="41"/>
      <c r="X142" s="41"/>
      <c r="Y142" s="41"/>
    </row>
    <row r="143" spans="1:25" s="300" customFormat="1" ht="21" hidden="1" customHeight="1">
      <c r="A143" s="350"/>
      <c r="B143" s="714"/>
      <c r="C143" s="709"/>
      <c r="D143" s="709"/>
      <c r="E143" s="709"/>
      <c r="F143" s="753"/>
      <c r="G143" s="754"/>
      <c r="H143" s="753"/>
      <c r="I143" s="754"/>
      <c r="J143" s="41"/>
      <c r="K143" s="41"/>
      <c r="L143" s="41"/>
      <c r="M143" s="41"/>
      <c r="N143" s="41"/>
      <c r="O143" s="41"/>
      <c r="P143" s="41"/>
      <c r="Q143" s="41"/>
      <c r="R143" s="41"/>
      <c r="S143" s="41"/>
      <c r="T143" s="41"/>
      <c r="U143" s="41"/>
      <c r="V143" s="41"/>
      <c r="W143" s="41"/>
      <c r="X143" s="41"/>
      <c r="Y143" s="41"/>
    </row>
    <row r="144" spans="1:25" s="300" customFormat="1" ht="24.95" hidden="1" customHeight="1">
      <c r="A144" s="350"/>
      <c r="B144" s="357"/>
      <c r="E144" s="46"/>
      <c r="F144" s="755"/>
      <c r="G144" s="756"/>
      <c r="H144" s="755"/>
      <c r="I144" s="756"/>
      <c r="J144" s="41"/>
      <c r="K144" s="41"/>
      <c r="L144" s="41"/>
      <c r="M144" s="41"/>
      <c r="N144" s="41"/>
      <c r="O144" s="41"/>
      <c r="P144" s="41"/>
      <c r="Q144" s="41"/>
      <c r="R144" s="41"/>
      <c r="S144" s="41"/>
      <c r="T144" s="41"/>
      <c r="U144" s="41"/>
      <c r="V144" s="41"/>
      <c r="W144" s="41"/>
      <c r="X144" s="41"/>
      <c r="Y144" s="41"/>
    </row>
    <row r="145" spans="1:25" s="300" customFormat="1" ht="24.95" hidden="1" customHeight="1">
      <c r="A145" s="350"/>
      <c r="B145" s="357"/>
      <c r="E145" s="46"/>
      <c r="F145" s="755"/>
      <c r="G145" s="756"/>
      <c r="H145" s="755"/>
      <c r="I145" s="756"/>
      <c r="J145" s="41"/>
      <c r="K145" s="41"/>
      <c r="L145" s="41"/>
      <c r="M145" s="41"/>
      <c r="N145" s="41"/>
      <c r="O145" s="41"/>
      <c r="P145" s="41"/>
      <c r="Q145" s="41"/>
      <c r="R145" s="41"/>
      <c r="S145" s="41"/>
      <c r="T145" s="41"/>
      <c r="U145" s="41"/>
      <c r="V145" s="41"/>
      <c r="W145" s="41"/>
      <c r="X145" s="41"/>
      <c r="Y145" s="41"/>
    </row>
    <row r="146" spans="1:25" s="300" customFormat="1" ht="24.95" hidden="1" customHeight="1">
      <c r="A146" s="350"/>
      <c r="B146" s="358"/>
      <c r="C146" s="359"/>
      <c r="D146" s="359"/>
      <c r="E146" s="360"/>
      <c r="F146" s="757"/>
      <c r="G146" s="758"/>
      <c r="H146" s="757"/>
      <c r="I146" s="758"/>
      <c r="J146" s="41"/>
      <c r="K146" s="41"/>
      <c r="L146" s="41"/>
      <c r="M146" s="41"/>
      <c r="N146" s="41"/>
      <c r="O146" s="41"/>
      <c r="P146" s="41"/>
      <c r="Q146" s="41"/>
      <c r="R146" s="41"/>
      <c r="S146" s="41"/>
      <c r="T146" s="41"/>
      <c r="U146" s="41"/>
      <c r="V146" s="41"/>
      <c r="W146" s="41"/>
      <c r="X146" s="41"/>
      <c r="Y146" s="41"/>
    </row>
    <row r="147" spans="1:25" s="300" customFormat="1" ht="20.25" hidden="1" customHeight="1">
      <c r="A147" s="350"/>
      <c r="B147" s="58"/>
      <c r="C147" s="58"/>
      <c r="D147" s="58"/>
      <c r="E147" s="46"/>
      <c r="F147" s="88"/>
      <c r="G147" s="88"/>
      <c r="H147" s="88"/>
      <c r="I147" s="88"/>
      <c r="J147" s="41"/>
      <c r="K147" s="41"/>
      <c r="L147" s="41"/>
      <c r="M147" s="41"/>
      <c r="N147" s="41"/>
      <c r="O147" s="41"/>
      <c r="P147" s="41"/>
      <c r="Q147" s="41"/>
      <c r="R147" s="41"/>
      <c r="S147" s="41"/>
      <c r="T147" s="41"/>
      <c r="U147" s="41"/>
      <c r="V147" s="41"/>
      <c r="W147" s="41"/>
      <c r="X147" s="41"/>
      <c r="Y147" s="41"/>
    </row>
    <row r="148" spans="1:25" s="300" customFormat="1" ht="72" hidden="1" customHeight="1">
      <c r="A148" s="350"/>
      <c r="B148" s="748"/>
      <c r="C148" s="748"/>
      <c r="D148" s="748"/>
      <c r="E148" s="748"/>
      <c r="F148" s="745"/>
      <c r="G148" s="721"/>
      <c r="H148" s="720"/>
      <c r="I148" s="721"/>
      <c r="J148" s="41"/>
      <c r="K148" s="41"/>
      <c r="L148" s="41"/>
      <c r="M148" s="41"/>
      <c r="N148" s="41"/>
      <c r="O148" s="41"/>
      <c r="P148" s="41"/>
      <c r="Q148" s="41"/>
      <c r="R148" s="41"/>
      <c r="S148" s="41"/>
      <c r="T148" s="41"/>
      <c r="U148" s="41"/>
      <c r="V148" s="41"/>
      <c r="W148" s="41"/>
      <c r="X148" s="41"/>
      <c r="Y148" s="41"/>
    </row>
    <row r="149" spans="1:25" s="300" customFormat="1" ht="32.25" hidden="1" customHeight="1">
      <c r="A149" s="350"/>
      <c r="B149" s="748"/>
      <c r="C149" s="748"/>
      <c r="D149" s="748"/>
      <c r="E149" s="748"/>
      <c r="I149" s="363"/>
      <c r="J149" s="41"/>
      <c r="K149" s="41"/>
      <c r="L149" s="41"/>
      <c r="M149" s="41"/>
      <c r="N149" s="41"/>
      <c r="O149" s="41"/>
      <c r="P149" s="41"/>
      <c r="Q149" s="41"/>
      <c r="R149" s="41"/>
      <c r="S149" s="41"/>
      <c r="T149" s="41"/>
      <c r="U149" s="41"/>
      <c r="V149" s="41"/>
      <c r="W149" s="41"/>
      <c r="X149" s="41"/>
      <c r="Y149" s="41"/>
    </row>
    <row r="150" spans="1:25" s="300" customFormat="1" ht="40.9" hidden="1" customHeight="1">
      <c r="A150" s="350"/>
      <c r="B150" s="748"/>
      <c r="C150" s="748"/>
      <c r="D150" s="748"/>
      <c r="E150" s="748"/>
      <c r="F150" s="745"/>
      <c r="G150" s="721"/>
      <c r="H150" s="720"/>
      <c r="I150" s="721"/>
      <c r="J150" s="41"/>
      <c r="K150" s="41"/>
      <c r="L150" s="41"/>
      <c r="M150" s="41"/>
      <c r="N150" s="41"/>
      <c r="O150" s="41"/>
      <c r="P150" s="41"/>
      <c r="Q150" s="41"/>
      <c r="R150" s="41"/>
      <c r="S150" s="41"/>
      <c r="T150" s="41"/>
      <c r="U150" s="41"/>
      <c r="V150" s="41"/>
      <c r="W150" s="41"/>
      <c r="X150" s="41"/>
      <c r="Y150" s="41"/>
    </row>
    <row r="151" spans="1:25" s="300" customFormat="1" ht="21.75" hidden="1" customHeight="1">
      <c r="A151" s="350"/>
      <c r="B151" s="364"/>
      <c r="C151" s="58"/>
      <c r="D151" s="58"/>
      <c r="E151" s="46"/>
      <c r="F151" s="88"/>
      <c r="G151" s="88"/>
      <c r="H151" s="88"/>
      <c r="I151" s="365"/>
      <c r="J151" s="41"/>
      <c r="K151" s="41"/>
      <c r="L151" s="41"/>
      <c r="M151" s="41"/>
      <c r="N151" s="41"/>
      <c r="O151" s="41"/>
      <c r="P151" s="41"/>
      <c r="Q151" s="41"/>
      <c r="R151" s="41"/>
      <c r="S151" s="41"/>
      <c r="T151" s="41"/>
      <c r="U151" s="41"/>
      <c r="V151" s="41"/>
      <c r="W151" s="41"/>
      <c r="X151" s="41"/>
      <c r="Y151" s="41"/>
    </row>
    <row r="152" spans="1:25" s="300" customFormat="1" ht="21.75" hidden="1" customHeight="1">
      <c r="A152" s="350"/>
      <c r="B152" s="364"/>
      <c r="C152" s="58"/>
      <c r="D152" s="58"/>
      <c r="E152" s="46"/>
      <c r="F152" s="88"/>
      <c r="G152" s="88"/>
      <c r="H152" s="88"/>
      <c r="I152" s="365"/>
      <c r="J152" s="41"/>
      <c r="K152" s="41"/>
      <c r="L152" s="41"/>
      <c r="M152" s="41"/>
      <c r="N152" s="41"/>
      <c r="O152" s="41"/>
      <c r="P152" s="41"/>
      <c r="Q152" s="41"/>
      <c r="R152" s="41"/>
      <c r="S152" s="41"/>
      <c r="T152" s="41"/>
      <c r="U152" s="41"/>
      <c r="V152" s="41"/>
      <c r="W152" s="41"/>
      <c r="X152" s="41"/>
      <c r="Y152" s="41"/>
    </row>
    <row r="153" spans="1:25" s="300" customFormat="1" ht="21.75" hidden="1" customHeight="1">
      <c r="A153" s="350"/>
      <c r="B153" s="714"/>
      <c r="C153" s="709"/>
      <c r="D153" s="709"/>
      <c r="E153" s="709"/>
      <c r="F153" s="749"/>
      <c r="G153" s="749"/>
      <c r="H153" s="749"/>
      <c r="I153" s="749"/>
      <c r="J153" s="41"/>
      <c r="K153" s="41"/>
      <c r="L153" s="41"/>
      <c r="M153" s="41"/>
      <c r="N153" s="41"/>
      <c r="O153" s="41"/>
      <c r="P153" s="41"/>
      <c r="Q153" s="41"/>
      <c r="R153" s="41"/>
      <c r="S153" s="41"/>
      <c r="T153" s="41"/>
      <c r="U153" s="41"/>
      <c r="V153" s="41"/>
      <c r="W153" s="41"/>
      <c r="X153" s="41"/>
      <c r="Y153" s="41"/>
    </row>
    <row r="154" spans="1:25" s="300" customFormat="1" ht="21.75" hidden="1" customHeight="1">
      <c r="A154" s="350"/>
      <c r="B154" s="366"/>
      <c r="C154" s="367"/>
      <c r="D154" s="367"/>
      <c r="E154" s="367"/>
      <c r="F154" s="720"/>
      <c r="G154" s="721"/>
      <c r="H154" s="720"/>
      <c r="I154" s="721"/>
      <c r="J154" s="41"/>
      <c r="K154" s="41"/>
      <c r="L154" s="41"/>
      <c r="M154" s="41"/>
      <c r="N154" s="41"/>
      <c r="O154" s="41"/>
      <c r="P154" s="41"/>
      <c r="Q154" s="41"/>
      <c r="R154" s="41"/>
      <c r="S154" s="41"/>
      <c r="T154" s="41"/>
      <c r="U154" s="41"/>
      <c r="V154" s="41"/>
      <c r="W154" s="41"/>
      <c r="X154" s="41"/>
      <c r="Y154" s="41"/>
    </row>
    <row r="155" spans="1:25" s="300" customFormat="1" ht="21.75" hidden="1" customHeight="1">
      <c r="A155" s="350"/>
      <c r="B155" s="364"/>
      <c r="C155" s="58"/>
      <c r="D155" s="58"/>
      <c r="E155" s="46"/>
      <c r="F155" s="88"/>
      <c r="G155" s="88"/>
      <c r="H155" s="88"/>
      <c r="I155" s="365"/>
      <c r="J155" s="41"/>
      <c r="K155" s="41"/>
      <c r="L155" s="41"/>
      <c r="M155" s="41"/>
      <c r="N155" s="41"/>
      <c r="O155" s="41"/>
      <c r="P155" s="41"/>
      <c r="Q155" s="41"/>
      <c r="R155" s="41"/>
      <c r="S155" s="41"/>
      <c r="T155" s="41"/>
      <c r="U155" s="41"/>
      <c r="V155" s="41"/>
      <c r="W155" s="41"/>
      <c r="X155" s="41"/>
      <c r="Y155" s="41"/>
    </row>
    <row r="156" spans="1:25" s="300" customFormat="1" ht="21.75" hidden="1" customHeight="1">
      <c r="A156" s="350"/>
      <c r="B156" s="714"/>
      <c r="C156" s="709"/>
      <c r="D156" s="709"/>
      <c r="E156" s="709"/>
      <c r="F156" s="720"/>
      <c r="G156" s="721"/>
      <c r="H156" s="720"/>
      <c r="I156" s="721"/>
      <c r="J156" s="41"/>
      <c r="K156" s="41"/>
      <c r="L156" s="41"/>
      <c r="M156" s="41"/>
      <c r="N156" s="41"/>
      <c r="O156" s="41"/>
      <c r="P156" s="41"/>
      <c r="Q156" s="41"/>
      <c r="R156" s="41"/>
      <c r="S156" s="41"/>
      <c r="T156" s="41"/>
      <c r="U156" s="41"/>
      <c r="V156" s="41"/>
      <c r="W156" s="41"/>
      <c r="X156" s="41"/>
      <c r="Y156" s="41"/>
    </row>
    <row r="157" spans="1:25" s="300" customFormat="1" ht="21.75" hidden="1" customHeight="1">
      <c r="A157" s="350"/>
      <c r="B157" s="364"/>
      <c r="C157" s="58"/>
      <c r="D157" s="58"/>
      <c r="E157" s="46"/>
      <c r="F157" s="88"/>
      <c r="G157" s="88"/>
      <c r="H157" s="88"/>
      <c r="I157" s="365"/>
      <c r="J157" s="41"/>
      <c r="K157" s="41"/>
      <c r="L157" s="41"/>
      <c r="M157" s="41"/>
      <c r="N157" s="41"/>
      <c r="O157" s="41"/>
      <c r="P157" s="41"/>
      <c r="Q157" s="41"/>
      <c r="R157" s="41"/>
      <c r="S157" s="41"/>
      <c r="T157" s="41"/>
      <c r="U157" s="41"/>
      <c r="V157" s="41"/>
      <c r="W157" s="41"/>
      <c r="X157" s="41"/>
      <c r="Y157" s="41"/>
    </row>
    <row r="158" spans="1:25" s="300" customFormat="1" ht="21.75" hidden="1" customHeight="1">
      <c r="A158" s="350"/>
      <c r="B158" s="714"/>
      <c r="C158" s="709"/>
      <c r="D158" s="709"/>
      <c r="E158" s="709"/>
      <c r="F158" s="720"/>
      <c r="G158" s="721"/>
      <c r="H158" s="720"/>
      <c r="I158" s="721"/>
      <c r="J158" s="41"/>
      <c r="K158" s="41"/>
      <c r="L158" s="41"/>
      <c r="M158" s="41"/>
      <c r="N158" s="41"/>
      <c r="O158" s="41"/>
      <c r="P158" s="41"/>
      <c r="Q158" s="41"/>
      <c r="R158" s="41"/>
      <c r="S158" s="41"/>
      <c r="T158" s="41"/>
      <c r="U158" s="41"/>
      <c r="V158" s="41"/>
      <c r="W158" s="41"/>
      <c r="X158" s="41"/>
      <c r="Y158" s="41"/>
    </row>
    <row r="159" spans="1:25" s="300" customFormat="1" ht="21.75" hidden="1" customHeight="1">
      <c r="A159" s="350"/>
      <c r="B159" s="736"/>
      <c r="C159" s="737"/>
      <c r="D159" s="737"/>
      <c r="E159" s="738"/>
      <c r="F159" s="720"/>
      <c r="G159" s="721"/>
      <c r="H159" s="720"/>
      <c r="I159" s="721"/>
      <c r="J159" s="41"/>
      <c r="K159" s="41"/>
      <c r="L159" s="41"/>
      <c r="M159" s="41"/>
      <c r="N159" s="41"/>
      <c r="O159" s="41"/>
      <c r="P159" s="41"/>
      <c r="Q159" s="41"/>
      <c r="R159" s="41"/>
      <c r="S159" s="41"/>
      <c r="T159" s="41"/>
      <c r="U159" s="41"/>
      <c r="V159" s="41"/>
      <c r="W159" s="41"/>
      <c r="X159" s="41"/>
      <c r="Y159" s="41"/>
    </row>
    <row r="160" spans="1:25" s="300" customFormat="1" ht="21" hidden="1" customHeight="1">
      <c r="A160" s="350"/>
      <c r="B160" s="736"/>
      <c r="C160" s="737"/>
      <c r="D160" s="737"/>
      <c r="E160" s="738"/>
      <c r="F160" s="720"/>
      <c r="G160" s="721"/>
      <c r="H160" s="720"/>
      <c r="I160" s="721"/>
      <c r="J160" s="41"/>
      <c r="K160" s="41"/>
      <c r="L160" s="41"/>
      <c r="M160" s="41"/>
      <c r="N160" s="41"/>
      <c r="O160" s="41"/>
      <c r="P160" s="41"/>
      <c r="Q160" s="41"/>
      <c r="R160" s="41"/>
      <c r="S160" s="41"/>
      <c r="T160" s="41"/>
      <c r="U160" s="41"/>
      <c r="V160" s="41"/>
      <c r="W160" s="41"/>
      <c r="X160" s="41"/>
      <c r="Y160" s="41"/>
    </row>
    <row r="161" spans="1:25" s="300" customFormat="1" ht="21.75" hidden="1" customHeight="1">
      <c r="A161" s="350"/>
      <c r="B161" s="736"/>
      <c r="C161" s="737"/>
      <c r="D161" s="737"/>
      <c r="E161" s="738"/>
      <c r="F161" s="720"/>
      <c r="G161" s="721"/>
      <c r="H161" s="720"/>
      <c r="I161" s="721"/>
      <c r="J161" s="41"/>
      <c r="K161" s="41"/>
      <c r="L161" s="41"/>
      <c r="M161" s="41"/>
      <c r="N161" s="41"/>
      <c r="O161" s="41"/>
      <c r="P161" s="41"/>
      <c r="Q161" s="41"/>
      <c r="R161" s="41"/>
      <c r="S161" s="41"/>
      <c r="T161" s="41"/>
      <c r="U161" s="41"/>
      <c r="V161" s="41"/>
      <c r="W161" s="41"/>
      <c r="X161" s="41"/>
      <c r="Y161" s="41"/>
    </row>
    <row r="162" spans="1:25" s="300" customFormat="1" ht="21.75" hidden="1" customHeight="1">
      <c r="A162" s="350"/>
      <c r="B162" s="368"/>
      <c r="C162" s="369"/>
      <c r="D162" s="369"/>
      <c r="E162" s="369"/>
      <c r="F162" s="88"/>
      <c r="G162" s="88"/>
      <c r="H162" s="88"/>
      <c r="I162" s="88"/>
      <c r="J162" s="41"/>
      <c r="K162" s="41"/>
      <c r="L162" s="41"/>
      <c r="M162" s="41"/>
      <c r="N162" s="41"/>
      <c r="O162" s="41"/>
      <c r="P162" s="41"/>
      <c r="Q162" s="41"/>
      <c r="R162" s="41"/>
      <c r="S162" s="41"/>
      <c r="T162" s="41"/>
      <c r="U162" s="41"/>
      <c r="V162" s="41"/>
      <c r="W162" s="41"/>
      <c r="X162" s="41"/>
      <c r="Y162" s="41"/>
    </row>
    <row r="163" spans="1:25" s="300" customFormat="1" ht="21.75" hidden="1" customHeight="1">
      <c r="A163" s="350"/>
      <c r="B163" s="714"/>
      <c r="C163" s="709"/>
      <c r="D163" s="709"/>
      <c r="E163" s="709"/>
      <c r="F163" s="88"/>
      <c r="G163" s="88"/>
      <c r="H163" s="88"/>
      <c r="I163" s="88"/>
      <c r="J163" s="41"/>
      <c r="K163" s="41"/>
      <c r="L163" s="41"/>
      <c r="M163" s="41"/>
      <c r="N163" s="41"/>
      <c r="O163" s="41"/>
      <c r="P163" s="41"/>
      <c r="Q163" s="41"/>
      <c r="R163" s="41"/>
      <c r="S163" s="41"/>
      <c r="T163" s="41"/>
      <c r="U163" s="41"/>
      <c r="V163" s="41"/>
      <c r="W163" s="41"/>
      <c r="X163" s="41"/>
      <c r="Y163" s="41"/>
    </row>
    <row r="164" spans="1:25" s="300" customFormat="1" ht="21.75" hidden="1" customHeight="1">
      <c r="A164" s="350"/>
      <c r="B164" s="714"/>
      <c r="C164" s="709"/>
      <c r="D164" s="709"/>
      <c r="E164" s="709"/>
      <c r="F164" s="720"/>
      <c r="G164" s="721"/>
      <c r="H164" s="720"/>
      <c r="I164" s="721"/>
      <c r="J164" s="41"/>
      <c r="K164" s="41"/>
      <c r="L164" s="41"/>
      <c r="M164" s="41"/>
      <c r="N164" s="41"/>
      <c r="O164" s="41"/>
      <c r="P164" s="41"/>
      <c r="Q164" s="41"/>
      <c r="R164" s="41"/>
      <c r="S164" s="41"/>
      <c r="T164" s="41"/>
      <c r="U164" s="41"/>
      <c r="V164" s="41"/>
      <c r="W164" s="41"/>
      <c r="X164" s="41"/>
      <c r="Y164" s="41"/>
    </row>
    <row r="165" spans="1:25" s="300" customFormat="1" ht="21.75" hidden="1" customHeight="1">
      <c r="A165" s="350"/>
      <c r="B165" s="714"/>
      <c r="C165" s="709"/>
      <c r="D165" s="709"/>
      <c r="E165" s="709"/>
      <c r="F165" s="57"/>
      <c r="G165" s="57"/>
      <c r="H165" s="57"/>
      <c r="I165" s="57"/>
      <c r="J165" s="41"/>
      <c r="K165" s="41"/>
      <c r="L165" s="41"/>
      <c r="M165" s="41"/>
      <c r="N165" s="41"/>
      <c r="O165" s="41"/>
      <c r="P165" s="41"/>
      <c r="Q165" s="41"/>
      <c r="R165" s="41"/>
      <c r="S165" s="41"/>
      <c r="T165" s="41"/>
      <c r="U165" s="41"/>
      <c r="V165" s="41"/>
      <c r="W165" s="41"/>
      <c r="X165" s="41"/>
      <c r="Y165" s="41"/>
    </row>
    <row r="166" spans="1:25" s="300" customFormat="1" ht="21.75" hidden="1" customHeight="1">
      <c r="A166" s="350"/>
      <c r="B166" s="739"/>
      <c r="C166" s="740"/>
      <c r="D166" s="740"/>
      <c r="E166" s="741"/>
      <c r="F166" s="362"/>
      <c r="G166" s="361"/>
      <c r="H166" s="362"/>
      <c r="I166" s="361"/>
      <c r="J166" s="41"/>
      <c r="K166" s="41"/>
      <c r="L166" s="41"/>
      <c r="M166" s="41"/>
      <c r="N166" s="41"/>
      <c r="O166" s="41"/>
      <c r="P166" s="41"/>
      <c r="Q166" s="41"/>
      <c r="R166" s="41"/>
      <c r="S166" s="41"/>
      <c r="T166" s="41"/>
      <c r="U166" s="41"/>
      <c r="V166" s="41"/>
      <c r="W166" s="41"/>
      <c r="X166" s="41"/>
      <c r="Y166" s="41"/>
    </row>
    <row r="167" spans="1:25" s="300" customFormat="1" ht="21.75" hidden="1" customHeight="1">
      <c r="A167" s="350"/>
      <c r="B167" s="736"/>
      <c r="C167" s="737"/>
      <c r="D167" s="737"/>
      <c r="E167" s="738"/>
      <c r="F167" s="362"/>
      <c r="G167" s="361"/>
      <c r="H167" s="362"/>
      <c r="I167" s="361"/>
      <c r="J167" s="41"/>
      <c r="K167" s="41"/>
      <c r="L167" s="41"/>
      <c r="M167" s="41"/>
      <c r="N167" s="41"/>
      <c r="O167" s="41"/>
      <c r="P167" s="41"/>
      <c r="Q167" s="41"/>
      <c r="R167" s="41"/>
      <c r="S167" s="41"/>
      <c r="T167" s="41"/>
      <c r="U167" s="41"/>
      <c r="V167" s="41"/>
      <c r="W167" s="41"/>
      <c r="X167" s="41"/>
      <c r="Y167" s="41"/>
    </row>
    <row r="168" spans="1:25" s="300" customFormat="1" ht="35.450000000000003" hidden="1" customHeight="1">
      <c r="A168" s="350"/>
      <c r="B168" s="714"/>
      <c r="C168" s="709"/>
      <c r="D168" s="709"/>
      <c r="E168" s="709"/>
      <c r="F168" s="720"/>
      <c r="G168" s="721"/>
      <c r="H168" s="720"/>
      <c r="I168" s="721"/>
      <c r="J168" s="41"/>
      <c r="K168" s="41"/>
      <c r="L168" s="41"/>
      <c r="M168" s="41"/>
      <c r="N168" s="41"/>
      <c r="O168" s="41"/>
      <c r="P168" s="41"/>
      <c r="Q168" s="41"/>
      <c r="R168" s="41"/>
      <c r="S168" s="41"/>
      <c r="T168" s="41"/>
      <c r="U168" s="41"/>
      <c r="V168" s="41"/>
      <c r="W168" s="41"/>
      <c r="X168" s="41"/>
      <c r="Y168" s="41"/>
    </row>
    <row r="169" spans="1:25" s="300" customFormat="1" ht="21.75" hidden="1" customHeight="1">
      <c r="A169" s="350"/>
      <c r="B169" s="368"/>
      <c r="C169" s="369"/>
      <c r="D169" s="369"/>
      <c r="E169" s="369"/>
      <c r="F169" s="369"/>
      <c r="G169" s="369"/>
      <c r="H169" s="369"/>
      <c r="I169" s="369"/>
      <c r="J169" s="41"/>
      <c r="K169" s="41"/>
      <c r="L169" s="41"/>
      <c r="M169" s="41"/>
      <c r="N169" s="41"/>
      <c r="O169" s="41"/>
      <c r="P169" s="41"/>
      <c r="Q169" s="41"/>
      <c r="R169" s="41"/>
      <c r="S169" s="41"/>
      <c r="T169" s="41"/>
      <c r="U169" s="41"/>
      <c r="V169" s="41"/>
      <c r="W169" s="41"/>
      <c r="X169" s="41"/>
      <c r="Y169" s="41"/>
    </row>
    <row r="170" spans="1:25" s="300" customFormat="1" ht="14.45" hidden="1" customHeight="1">
      <c r="A170" s="350"/>
      <c r="B170" s="364"/>
      <c r="C170" s="58"/>
      <c r="D170" s="58"/>
      <c r="E170" s="46"/>
      <c r="F170" s="88"/>
      <c r="G170" s="88"/>
      <c r="H170" s="88"/>
      <c r="I170" s="365"/>
      <c r="J170" s="41"/>
      <c r="K170" s="41"/>
      <c r="L170" s="41"/>
      <c r="M170" s="41"/>
      <c r="N170" s="41"/>
      <c r="O170" s="41"/>
      <c r="P170" s="41"/>
      <c r="Q170" s="41"/>
      <c r="R170" s="41"/>
      <c r="S170" s="41"/>
      <c r="T170" s="41"/>
      <c r="U170" s="41"/>
      <c r="V170" s="41"/>
      <c r="W170" s="41"/>
      <c r="X170" s="41"/>
      <c r="Y170" s="41"/>
    </row>
    <row r="171" spans="1:25" s="300" customFormat="1" ht="64.900000000000006" hidden="1" customHeight="1">
      <c r="A171" s="350"/>
      <c r="B171" s="742"/>
      <c r="C171" s="743"/>
      <c r="D171" s="743"/>
      <c r="E171" s="744"/>
      <c r="F171" s="745"/>
      <c r="G171" s="721"/>
      <c r="H171" s="720"/>
      <c r="I171" s="721"/>
      <c r="J171" s="41"/>
      <c r="K171" s="41"/>
      <c r="L171" s="41"/>
      <c r="M171" s="41"/>
      <c r="N171" s="41"/>
      <c r="O171" s="41"/>
      <c r="P171" s="41"/>
      <c r="Q171" s="41"/>
      <c r="R171" s="41"/>
      <c r="S171" s="41"/>
      <c r="T171" s="41"/>
      <c r="U171" s="41"/>
      <c r="V171" s="41"/>
      <c r="W171" s="41"/>
      <c r="X171" s="41"/>
      <c r="Y171" s="41"/>
    </row>
    <row r="172" spans="1:25" s="300" customFormat="1" ht="38.25" hidden="1" customHeight="1">
      <c r="A172" s="350"/>
      <c r="B172" s="714"/>
      <c r="C172" s="709"/>
      <c r="D172" s="709"/>
      <c r="E172" s="709"/>
      <c r="F172" s="746"/>
      <c r="G172" s="747"/>
      <c r="H172" s="746"/>
      <c r="I172" s="747"/>
      <c r="J172" s="41"/>
      <c r="K172" s="41"/>
      <c r="L172" s="41"/>
      <c r="M172" s="41"/>
      <c r="N172" s="41"/>
      <c r="O172" s="41"/>
      <c r="P172" s="41"/>
      <c r="Q172" s="41"/>
      <c r="R172" s="41"/>
      <c r="S172" s="41"/>
      <c r="T172" s="41"/>
      <c r="U172" s="41"/>
      <c r="V172" s="41"/>
      <c r="W172" s="41"/>
      <c r="X172" s="41"/>
      <c r="Y172" s="41"/>
    </row>
    <row r="173" spans="1:25" s="300" customFormat="1" ht="24.95" hidden="1" customHeight="1">
      <c r="A173" s="356"/>
      <c r="B173" s="714"/>
      <c r="C173" s="709"/>
      <c r="D173" s="709"/>
      <c r="E173" s="709"/>
      <c r="F173" s="370"/>
      <c r="G173" s="371"/>
      <c r="H173" s="370"/>
      <c r="I173" s="372"/>
      <c r="J173" s="41"/>
      <c r="K173" s="41"/>
      <c r="L173" s="41"/>
      <c r="M173" s="41"/>
      <c r="N173" s="41"/>
      <c r="O173" s="41"/>
      <c r="P173" s="41"/>
      <c r="Q173" s="41"/>
      <c r="R173" s="41"/>
      <c r="S173" s="41"/>
      <c r="T173" s="41"/>
      <c r="U173" s="41"/>
      <c r="V173" s="41"/>
      <c r="W173" s="41"/>
      <c r="X173" s="41"/>
      <c r="Y173" s="41"/>
    </row>
    <row r="174" spans="1:25" s="300" customFormat="1" ht="31.5" hidden="1" customHeight="1">
      <c r="A174" s="356"/>
      <c r="B174" s="714"/>
      <c r="C174" s="709"/>
      <c r="D174" s="709"/>
      <c r="E174" s="709"/>
      <c r="F174" s="373"/>
      <c r="G174" s="374"/>
      <c r="H174" s="373"/>
      <c r="I174" s="375"/>
      <c r="J174" s="41"/>
      <c r="K174" s="41"/>
      <c r="L174" s="41"/>
      <c r="M174" s="41"/>
      <c r="N174" s="41"/>
      <c r="O174" s="41"/>
      <c r="P174" s="41"/>
      <c r="Q174" s="41"/>
      <c r="R174" s="41"/>
      <c r="S174" s="41"/>
      <c r="T174" s="41"/>
      <c r="U174" s="41"/>
      <c r="V174" s="41"/>
      <c r="W174" s="41"/>
      <c r="X174" s="41"/>
      <c r="Y174" s="41"/>
    </row>
    <row r="175" spans="1:25" s="300" customFormat="1" ht="15.75" hidden="1" customHeight="1">
      <c r="A175" s="356"/>
      <c r="B175" s="384"/>
      <c r="C175" s="385"/>
      <c r="D175" s="385"/>
      <c r="E175" s="386"/>
      <c r="F175" s="715"/>
      <c r="G175" s="716"/>
      <c r="H175" s="715"/>
      <c r="I175" s="716"/>
      <c r="J175" s="41"/>
      <c r="K175" s="41"/>
      <c r="L175" s="41"/>
      <c r="M175" s="41"/>
      <c r="N175" s="41"/>
      <c r="O175" s="41"/>
      <c r="P175" s="41"/>
      <c r="Q175" s="41"/>
      <c r="R175" s="41"/>
      <c r="S175" s="41"/>
      <c r="T175" s="41"/>
      <c r="U175" s="41"/>
      <c r="V175" s="41"/>
      <c r="W175" s="41"/>
      <c r="X175" s="41"/>
      <c r="Y175" s="41"/>
    </row>
    <row r="176" spans="1:25" s="300" customFormat="1" ht="21" hidden="1" customHeight="1">
      <c r="A176" s="350"/>
      <c r="B176" s="717"/>
      <c r="C176" s="718"/>
      <c r="D176" s="718"/>
      <c r="E176" s="719"/>
      <c r="F176" s="720"/>
      <c r="G176" s="721"/>
      <c r="H176" s="720"/>
      <c r="I176" s="721"/>
      <c r="J176" s="41"/>
      <c r="K176" s="41"/>
      <c r="L176" s="41"/>
      <c r="M176" s="41"/>
      <c r="N176" s="41"/>
      <c r="O176" s="41"/>
      <c r="P176" s="41"/>
      <c r="Q176" s="41"/>
      <c r="R176" s="41"/>
      <c r="S176" s="41"/>
      <c r="T176" s="41"/>
      <c r="U176" s="41"/>
      <c r="V176" s="41"/>
      <c r="W176" s="41"/>
      <c r="X176" s="41"/>
      <c r="Y176" s="41"/>
    </row>
    <row r="177" spans="1:25" s="300" customFormat="1" ht="18.75" hidden="1" customHeight="1">
      <c r="A177" s="350"/>
      <c r="B177" s="722"/>
      <c r="C177" s="723"/>
      <c r="D177" s="723"/>
      <c r="E177" s="724"/>
      <c r="F177" s="725"/>
      <c r="G177" s="726"/>
      <c r="H177" s="725"/>
      <c r="I177" s="726"/>
      <c r="J177" s="41"/>
      <c r="K177" s="41"/>
      <c r="L177" s="41"/>
      <c r="M177" s="41"/>
      <c r="N177" s="41"/>
      <c r="O177" s="41"/>
      <c r="P177" s="41"/>
      <c r="Q177" s="41"/>
      <c r="R177" s="41"/>
      <c r="S177" s="41"/>
      <c r="T177" s="41"/>
      <c r="U177" s="41"/>
      <c r="V177" s="41"/>
      <c r="W177" s="41"/>
      <c r="X177" s="41"/>
      <c r="Y177" s="41"/>
    </row>
    <row r="178" spans="1:25" s="300" customFormat="1" ht="44.45" hidden="1" customHeight="1">
      <c r="A178" s="350"/>
      <c r="B178" s="722"/>
      <c r="C178" s="723"/>
      <c r="D178" s="723"/>
      <c r="E178" s="724"/>
      <c r="F178" s="725"/>
      <c r="G178" s="726"/>
      <c r="H178" s="725"/>
      <c r="I178" s="726"/>
      <c r="J178" s="41"/>
      <c r="K178" s="41"/>
      <c r="L178" s="41"/>
      <c r="M178" s="41"/>
      <c r="N178" s="41"/>
      <c r="O178" s="41"/>
      <c r="P178" s="41"/>
      <c r="Q178" s="41"/>
      <c r="R178" s="41"/>
      <c r="S178" s="41"/>
      <c r="T178" s="41"/>
      <c r="U178" s="41"/>
      <c r="V178" s="41"/>
      <c r="W178" s="41"/>
      <c r="X178" s="41"/>
      <c r="Y178" s="41"/>
    </row>
    <row r="179" spans="1:25" s="300" customFormat="1" ht="78.599999999999994" hidden="1" customHeight="1">
      <c r="A179" s="350"/>
      <c r="B179" s="730"/>
      <c r="C179" s="731"/>
      <c r="D179" s="731"/>
      <c r="E179" s="732"/>
      <c r="F179" s="725"/>
      <c r="G179" s="726"/>
      <c r="H179" s="725"/>
      <c r="I179" s="726"/>
      <c r="J179" s="41"/>
      <c r="K179" s="41"/>
      <c r="L179" s="41"/>
      <c r="M179" s="41"/>
      <c r="N179" s="41"/>
      <c r="O179" s="41"/>
      <c r="P179" s="41"/>
      <c r="Q179" s="41"/>
      <c r="R179" s="41"/>
      <c r="S179" s="41"/>
      <c r="T179" s="41"/>
      <c r="U179" s="41"/>
      <c r="V179" s="41"/>
      <c r="W179" s="41"/>
      <c r="X179" s="41"/>
      <c r="Y179" s="41"/>
    </row>
    <row r="180" spans="1:25" s="300" customFormat="1" ht="18.75" hidden="1" customHeight="1">
      <c r="A180" s="356"/>
      <c r="B180" s="367"/>
      <c r="C180" s="367"/>
      <c r="D180" s="367"/>
      <c r="E180" s="367"/>
      <c r="F180" s="381"/>
      <c r="G180" s="381"/>
      <c r="H180" s="381"/>
      <c r="I180" s="381"/>
      <c r="J180" s="41"/>
      <c r="K180" s="41"/>
      <c r="L180" s="41"/>
      <c r="M180" s="41"/>
      <c r="N180" s="41"/>
      <c r="O180" s="41"/>
      <c r="P180" s="41"/>
      <c r="Q180" s="41"/>
      <c r="R180" s="41"/>
      <c r="S180" s="41"/>
      <c r="T180" s="41"/>
      <c r="U180" s="41"/>
      <c r="V180" s="41"/>
      <c r="W180" s="41"/>
      <c r="X180" s="41"/>
      <c r="Y180" s="41"/>
    </row>
    <row r="181" spans="1:25" s="300" customFormat="1" ht="36.75" hidden="1" customHeight="1">
      <c r="A181" s="350"/>
      <c r="B181" s="717"/>
      <c r="C181" s="718"/>
      <c r="D181" s="718"/>
      <c r="E181" s="719"/>
      <c r="F181" s="733"/>
      <c r="G181" s="734"/>
      <c r="H181" s="734"/>
      <c r="I181" s="735"/>
      <c r="J181" s="41"/>
      <c r="K181" s="41"/>
      <c r="L181" s="41"/>
      <c r="M181" s="41"/>
      <c r="N181" s="41"/>
      <c r="O181" s="41"/>
      <c r="P181" s="41"/>
      <c r="Q181" s="41"/>
      <c r="R181" s="41"/>
      <c r="S181" s="41"/>
      <c r="T181" s="41"/>
      <c r="U181" s="41"/>
      <c r="V181" s="41"/>
      <c r="W181" s="41"/>
      <c r="X181" s="41"/>
      <c r="Y181" s="41"/>
    </row>
    <row r="182" spans="1:25" s="300" customFormat="1" ht="19.5" hidden="1" customHeight="1">
      <c r="A182" s="356"/>
      <c r="B182" s="712"/>
      <c r="C182" s="712"/>
      <c r="D182" s="712"/>
      <c r="E182" s="712"/>
      <c r="F182" s="712"/>
      <c r="G182" s="712"/>
      <c r="H182" s="712"/>
      <c r="I182" s="712"/>
      <c r="J182" s="41"/>
      <c r="K182" s="41"/>
      <c r="L182" s="41"/>
      <c r="M182" s="41"/>
      <c r="N182" s="41"/>
      <c r="O182" s="41"/>
      <c r="P182" s="41"/>
      <c r="Q182" s="41"/>
      <c r="R182" s="41"/>
      <c r="S182" s="41"/>
      <c r="T182" s="41"/>
      <c r="U182" s="41"/>
      <c r="V182" s="41"/>
      <c r="W182" s="41"/>
      <c r="X182" s="41"/>
      <c r="Y182" s="41"/>
    </row>
    <row r="183" spans="1:25" s="300" customFormat="1" ht="15.75" hidden="1" customHeight="1">
      <c r="A183" s="356"/>
      <c r="B183" s="58"/>
      <c r="C183" s="58"/>
      <c r="D183" s="58"/>
      <c r="E183" s="58"/>
      <c r="F183" s="58"/>
      <c r="G183" s="58"/>
      <c r="H183" s="58"/>
      <c r="I183" s="58"/>
      <c r="J183" s="58"/>
    </row>
    <row r="184" spans="1:25" s="300" customFormat="1" ht="20.25" customHeight="1">
      <c r="A184" s="472" t="s">
        <v>518</v>
      </c>
      <c r="B184" s="855" t="s">
        <v>519</v>
      </c>
      <c r="C184" s="855"/>
      <c r="D184" s="855"/>
      <c r="E184" s="855"/>
      <c r="F184" s="855"/>
      <c r="G184" s="855"/>
      <c r="H184" s="855"/>
      <c r="I184" s="855"/>
      <c r="J184" s="58"/>
    </row>
    <row r="185" spans="1:25" s="300" customFormat="1" ht="9" customHeight="1">
      <c r="A185" s="383"/>
      <c r="B185" s="54"/>
      <c r="C185" s="54"/>
      <c r="D185" s="54"/>
      <c r="E185" s="54"/>
      <c r="F185" s="54"/>
      <c r="G185" s="54"/>
      <c r="H185" s="54"/>
      <c r="I185" s="58"/>
      <c r="J185" s="58"/>
    </row>
    <row r="186" spans="1:25" s="300" customFormat="1" ht="49.5" customHeight="1">
      <c r="A186" s="473">
        <v>3.1</v>
      </c>
      <c r="B186" s="856" t="s">
        <v>788</v>
      </c>
      <c r="C186" s="856"/>
      <c r="D186" s="856"/>
      <c r="E186" s="856"/>
      <c r="F186" s="856"/>
      <c r="G186" s="856"/>
      <c r="H186" s="856"/>
      <c r="I186" s="856"/>
    </row>
    <row r="187" spans="1:25" s="300" customFormat="1" ht="27" customHeight="1">
      <c r="A187" s="474" t="s">
        <v>520</v>
      </c>
      <c r="B187" s="857" t="s">
        <v>521</v>
      </c>
      <c r="C187" s="857"/>
      <c r="D187" s="857"/>
      <c r="E187" s="857"/>
      <c r="F187" s="857"/>
      <c r="G187" s="857"/>
      <c r="H187" s="857"/>
      <c r="I187" s="857"/>
      <c r="J187" s="58"/>
    </row>
    <row r="188" spans="1:25" s="300" customFormat="1" ht="44.25" customHeight="1">
      <c r="A188" s="474" t="s">
        <v>522</v>
      </c>
      <c r="B188" s="857" t="s">
        <v>790</v>
      </c>
      <c r="C188" s="857"/>
      <c r="D188" s="857"/>
      <c r="E188" s="857"/>
      <c r="F188" s="857"/>
      <c r="G188" s="857"/>
      <c r="H188" s="857"/>
      <c r="I188" s="857"/>
      <c r="J188" s="58"/>
    </row>
    <row r="189" spans="1:25" s="300" customFormat="1" ht="19.5" hidden="1" customHeight="1">
      <c r="A189" s="383"/>
      <c r="B189" s="858"/>
      <c r="C189" s="858"/>
      <c r="D189" s="858"/>
      <c r="E189" s="858"/>
      <c r="F189" s="858"/>
      <c r="G189" s="858"/>
      <c r="H189" s="858"/>
      <c r="I189" s="858"/>
      <c r="J189" s="58"/>
    </row>
    <row r="190" spans="1:25" s="300" customFormat="1" ht="19.5" hidden="1" customHeight="1">
      <c r="A190" s="383"/>
      <c r="B190" s="858"/>
      <c r="C190" s="858"/>
      <c r="D190" s="858"/>
      <c r="E190" s="858"/>
      <c r="F190" s="858"/>
      <c r="G190" s="858"/>
      <c r="H190" s="858"/>
      <c r="I190" s="858"/>
      <c r="J190" s="58"/>
    </row>
    <row r="191" spans="1:25" s="300" customFormat="1" ht="10.5" hidden="1" customHeight="1">
      <c r="A191" s="383"/>
      <c r="B191" s="854"/>
      <c r="C191" s="854"/>
      <c r="D191" s="854"/>
      <c r="E191" s="854"/>
      <c r="F191" s="854"/>
      <c r="G191" s="854"/>
      <c r="H191" s="854"/>
      <c r="I191" s="854"/>
      <c r="J191" s="58"/>
    </row>
    <row r="192" spans="1:25" s="300" customFormat="1" ht="36" customHeight="1">
      <c r="A192" s="383"/>
      <c r="B192" s="860" t="s">
        <v>613</v>
      </c>
      <c r="C192" s="861"/>
      <c r="D192" s="861"/>
      <c r="E192" s="861"/>
      <c r="F192" s="861"/>
      <c r="G192" s="861"/>
      <c r="H192" s="861"/>
      <c r="I192" s="861"/>
      <c r="J192" s="58"/>
    </row>
    <row r="193" spans="1:14" s="300" customFormat="1">
      <c r="A193" s="383"/>
      <c r="B193" s="54"/>
      <c r="C193" s="54"/>
      <c r="D193" s="54"/>
      <c r="E193" s="54"/>
      <c r="F193" s="54"/>
      <c r="G193" s="54"/>
      <c r="H193" s="54"/>
      <c r="I193" s="58"/>
      <c r="J193" s="58"/>
    </row>
    <row r="194" spans="1:14" s="300" customFormat="1" ht="43.5" customHeight="1">
      <c r="A194" s="474" t="s">
        <v>523</v>
      </c>
      <c r="B194" s="710" t="s">
        <v>789</v>
      </c>
      <c r="C194" s="710"/>
      <c r="D194" s="710"/>
      <c r="E194" s="710"/>
      <c r="F194" s="710"/>
      <c r="G194" s="710"/>
      <c r="H194" s="710"/>
      <c r="I194" s="710"/>
      <c r="J194" s="58"/>
    </row>
    <row r="195" spans="1:14" s="300" customFormat="1" ht="17.25" hidden="1" customHeight="1">
      <c r="A195" s="383"/>
      <c r="B195" s="858"/>
      <c r="C195" s="858"/>
      <c r="D195" s="858"/>
      <c r="E195" s="858"/>
      <c r="F195" s="858"/>
      <c r="G195" s="858"/>
      <c r="H195" s="858"/>
      <c r="I195" s="858"/>
      <c r="J195" s="58"/>
    </row>
    <row r="196" spans="1:14" s="300" customFormat="1" ht="17.25" hidden="1" customHeight="1">
      <c r="A196" s="383"/>
      <c r="B196" s="858"/>
      <c r="C196" s="858"/>
      <c r="D196" s="858"/>
      <c r="E196" s="858"/>
      <c r="F196" s="858"/>
      <c r="G196" s="858"/>
      <c r="H196" s="858"/>
      <c r="I196" s="858"/>
      <c r="J196" s="58"/>
    </row>
    <row r="197" spans="1:14" s="300" customFormat="1" ht="46.9" hidden="1" customHeight="1">
      <c r="A197" s="383"/>
      <c r="B197" s="854"/>
      <c r="C197" s="854"/>
      <c r="D197" s="854"/>
      <c r="E197" s="854"/>
      <c r="F197" s="854"/>
      <c r="G197" s="854"/>
      <c r="H197" s="854"/>
      <c r="I197" s="854"/>
      <c r="J197" s="58"/>
    </row>
    <row r="198" spans="1:14" s="300" customFormat="1" ht="56.25" customHeight="1">
      <c r="A198" s="382"/>
      <c r="B198" s="710" t="s">
        <v>524</v>
      </c>
      <c r="C198" s="710"/>
      <c r="D198" s="710"/>
      <c r="E198" s="710"/>
      <c r="F198" s="710"/>
      <c r="G198" s="710"/>
      <c r="H198" s="710"/>
      <c r="I198" s="710"/>
    </row>
    <row r="199" spans="1:14" s="300" customFormat="1" ht="10.5" hidden="1" customHeight="1">
      <c r="A199" s="383"/>
      <c r="B199" s="58"/>
      <c r="C199" s="58"/>
      <c r="D199" s="58"/>
      <c r="E199" s="58"/>
      <c r="F199" s="58"/>
      <c r="G199" s="58"/>
      <c r="H199" s="58"/>
      <c r="I199" s="58"/>
      <c r="J199" s="58"/>
    </row>
    <row r="200" spans="1:14" s="300" customFormat="1" ht="6.75" hidden="1" customHeight="1">
      <c r="A200" s="383"/>
      <c r="B200" s="710"/>
      <c r="C200" s="710"/>
      <c r="D200" s="710"/>
      <c r="E200" s="710"/>
      <c r="F200" s="710"/>
      <c r="G200" s="710"/>
      <c r="H200" s="710"/>
      <c r="I200" s="710"/>
      <c r="J200" s="58"/>
    </row>
    <row r="201" spans="1:14" s="300" customFormat="1" ht="9.75" hidden="1" customHeight="1">
      <c r="A201" s="383"/>
      <c r="B201" s="58"/>
      <c r="C201" s="58"/>
      <c r="D201" s="58"/>
      <c r="E201" s="58"/>
      <c r="F201" s="58"/>
      <c r="G201" s="58"/>
      <c r="H201" s="58"/>
      <c r="I201" s="58"/>
      <c r="J201" s="58"/>
    </row>
    <row r="202" spans="1:14" s="300" customFormat="1" ht="42.75" customHeight="1">
      <c r="A202" s="475">
        <v>3.2</v>
      </c>
      <c r="B202" s="707" t="s">
        <v>619</v>
      </c>
      <c r="C202" s="707"/>
      <c r="D202" s="707"/>
      <c r="E202" s="707"/>
      <c r="F202" s="707"/>
      <c r="G202" s="707"/>
      <c r="H202" s="707"/>
      <c r="I202" s="707"/>
      <c r="J202" s="58"/>
    </row>
    <row r="203" spans="1:14" s="300" customFormat="1" ht="15.75" customHeight="1">
      <c r="A203" s="349"/>
      <c r="B203" s="323"/>
      <c r="C203" s="323"/>
      <c r="D203" s="323"/>
      <c r="E203" s="323"/>
      <c r="F203" s="323"/>
      <c r="G203" s="323"/>
      <c r="H203" s="323"/>
      <c r="I203" s="323"/>
      <c r="J203" s="58"/>
      <c r="N203" s="329">
        <f>N19</f>
        <v>0</v>
      </c>
    </row>
    <row r="204" spans="1:14" s="300" customFormat="1" ht="20.25" customHeight="1">
      <c r="A204" s="449"/>
      <c r="B204" s="859" t="s">
        <v>525</v>
      </c>
      <c r="C204" s="859"/>
      <c r="D204" s="859"/>
      <c r="E204" s="859"/>
      <c r="F204" s="859"/>
      <c r="G204" s="859"/>
      <c r="H204" s="859"/>
      <c r="I204" s="859"/>
      <c r="J204" s="58"/>
      <c r="N204" s="329">
        <f>N20</f>
        <v>0</v>
      </c>
    </row>
    <row r="205" spans="1:14" s="300" customFormat="1" ht="20.25" customHeight="1">
      <c r="A205" s="432" t="s">
        <v>30</v>
      </c>
      <c r="B205" s="788" t="s">
        <v>526</v>
      </c>
      <c r="C205" s="812"/>
      <c r="D205" s="812"/>
      <c r="E205" s="812"/>
      <c r="F205" s="812"/>
      <c r="G205" s="789"/>
      <c r="H205" s="430"/>
      <c r="I205" s="430"/>
      <c r="J205" s="58"/>
    </row>
    <row r="206" spans="1:14" s="300" customFormat="1" ht="19.5" customHeight="1">
      <c r="A206" s="847" t="s">
        <v>531</v>
      </c>
      <c r="B206" s="815" t="s">
        <v>532</v>
      </c>
      <c r="C206" s="817"/>
      <c r="D206" s="851" t="s">
        <v>527</v>
      </c>
      <c r="E206" s="851"/>
      <c r="F206" s="851" t="s">
        <v>528</v>
      </c>
      <c r="G206" s="851"/>
      <c r="J206" s="58"/>
    </row>
    <row r="207" spans="1:14" s="300" customFormat="1" ht="47.25" customHeight="1">
      <c r="A207" s="848"/>
      <c r="B207" s="849"/>
      <c r="C207" s="850"/>
      <c r="D207" s="851" t="s">
        <v>614</v>
      </c>
      <c r="E207" s="851"/>
      <c r="F207" s="851"/>
      <c r="G207" s="851"/>
      <c r="J207" s="58"/>
    </row>
    <row r="208" spans="1:14" s="300" customFormat="1" ht="17.25" hidden="1" customHeight="1">
      <c r="A208" s="433" t="s">
        <v>531</v>
      </c>
      <c r="B208" s="833" t="s">
        <v>532</v>
      </c>
      <c r="C208" s="833"/>
      <c r="D208" s="833"/>
      <c r="E208" s="833"/>
      <c r="F208" s="833"/>
      <c r="G208" s="833"/>
      <c r="J208" s="58"/>
    </row>
    <row r="209" spans="1:10" s="300" customFormat="1" ht="17.25" hidden="1" customHeight="1">
      <c r="A209" s="433"/>
      <c r="B209" s="833"/>
      <c r="C209" s="833"/>
      <c r="D209" s="833"/>
      <c r="E209" s="833"/>
      <c r="F209" s="434"/>
      <c r="G209" s="434"/>
      <c r="J209" s="58"/>
    </row>
    <row r="210" spans="1:10" s="300" customFormat="1" ht="15.75" customHeight="1">
      <c r="A210" s="336">
        <v>1</v>
      </c>
      <c r="B210" s="81" t="s">
        <v>781</v>
      </c>
      <c r="C210" s="81"/>
      <c r="D210" s="778"/>
      <c r="E210" s="778"/>
      <c r="F210" s="778"/>
      <c r="G210" s="778"/>
      <c r="J210" s="58"/>
    </row>
    <row r="211" spans="1:10" s="300" customFormat="1" ht="15.75" customHeight="1">
      <c r="A211" s="336">
        <v>2</v>
      </c>
      <c r="B211" s="81" t="s">
        <v>753</v>
      </c>
      <c r="C211" s="81"/>
      <c r="D211" s="778"/>
      <c r="E211" s="778"/>
      <c r="F211" s="778"/>
      <c r="G211" s="778"/>
    </row>
    <row r="212" spans="1:10" s="300" customFormat="1" ht="15.75" customHeight="1">
      <c r="A212" s="336">
        <v>3</v>
      </c>
      <c r="B212" s="81" t="s">
        <v>660</v>
      </c>
      <c r="C212" s="81"/>
      <c r="D212" s="778"/>
      <c r="E212" s="778"/>
      <c r="F212" s="778"/>
      <c r="G212" s="778"/>
      <c r="J212" s="58"/>
    </row>
    <row r="213" spans="1:10" s="300" customFormat="1" ht="16.5" customHeight="1">
      <c r="A213" s="336">
        <v>4</v>
      </c>
      <c r="B213" s="795" t="s">
        <v>659</v>
      </c>
      <c r="C213" s="853"/>
      <c r="D213" s="778"/>
      <c r="E213" s="778"/>
      <c r="F213" s="778"/>
      <c r="G213" s="778"/>
      <c r="J213" s="58"/>
    </row>
    <row r="214" spans="1:10" s="300" customFormat="1">
      <c r="A214" s="336">
        <v>5</v>
      </c>
      <c r="B214" s="795" t="s">
        <v>615</v>
      </c>
      <c r="C214" s="853"/>
      <c r="D214" s="778"/>
      <c r="E214" s="778"/>
      <c r="F214" s="778"/>
      <c r="G214" s="778"/>
      <c r="J214" s="58"/>
    </row>
    <row r="215" spans="1:10" s="300" customFormat="1" ht="17.25" hidden="1" customHeight="1">
      <c r="A215" s="336"/>
      <c r="B215" s="852"/>
      <c r="C215" s="852"/>
      <c r="D215" s="778"/>
      <c r="E215" s="778"/>
      <c r="F215" s="778"/>
      <c r="G215" s="778"/>
      <c r="J215" s="58"/>
    </row>
    <row r="216" spans="1:10" s="300" customFormat="1" ht="32.25" customHeight="1">
      <c r="A216" s="433"/>
      <c r="B216" s="844" t="s">
        <v>539</v>
      </c>
      <c r="C216" s="844"/>
      <c r="D216" s="778"/>
      <c r="E216" s="778"/>
      <c r="F216" s="778"/>
      <c r="G216" s="778"/>
      <c r="J216" s="58"/>
    </row>
    <row r="217" spans="1:10" s="300" customFormat="1" ht="32.25" hidden="1" customHeight="1">
      <c r="A217" s="349"/>
      <c r="B217" s="810" t="s">
        <v>540</v>
      </c>
      <c r="C217" s="810"/>
      <c r="D217" s="810"/>
      <c r="E217" s="810"/>
      <c r="F217" s="810"/>
      <c r="G217" s="810"/>
      <c r="H217" s="810"/>
      <c r="I217" s="811"/>
      <c r="J217" s="58"/>
    </row>
    <row r="218" spans="1:10" s="300" customFormat="1" ht="29.25" customHeight="1">
      <c r="A218" s="431"/>
      <c r="B218" s="845" t="str">
        <f>IF(N216=1, "Name of the Bidder", IF(N216=2, "Name of the Bidder", IF(N216=3, "Name of Lead Partner of Joint Venture", "")))</f>
        <v/>
      </c>
      <c r="C218" s="845"/>
      <c r="D218" s="845"/>
      <c r="E218" s="845"/>
      <c r="F218" s="846"/>
      <c r="G218" s="846"/>
      <c r="H218" s="846"/>
      <c r="I218" s="846"/>
      <c r="J218" s="58"/>
    </row>
    <row r="219" spans="1:10" s="300" customFormat="1" ht="20.25" customHeight="1">
      <c r="A219" s="435" t="s">
        <v>31</v>
      </c>
      <c r="B219" s="428" t="s">
        <v>616</v>
      </c>
      <c r="C219" s="429"/>
      <c r="D219" s="429"/>
      <c r="E219" s="429"/>
      <c r="F219" s="429"/>
      <c r="G219" s="436"/>
      <c r="H219" s="430"/>
      <c r="I219" s="430"/>
      <c r="J219" s="58"/>
    </row>
    <row r="220" spans="1:10" s="300" customFormat="1" ht="19.5" customHeight="1">
      <c r="A220" s="847" t="s">
        <v>531</v>
      </c>
      <c r="B220" s="815" t="s">
        <v>532</v>
      </c>
      <c r="C220" s="817"/>
      <c r="D220" s="851" t="s">
        <v>542</v>
      </c>
      <c r="E220" s="851"/>
      <c r="F220" s="851" t="s">
        <v>528</v>
      </c>
      <c r="G220" s="851"/>
      <c r="J220" s="58"/>
    </row>
    <row r="221" spans="1:10" s="300" customFormat="1" ht="47.25" customHeight="1">
      <c r="A221" s="848"/>
      <c r="B221" s="849"/>
      <c r="C221" s="850"/>
      <c r="D221" s="851" t="s">
        <v>617</v>
      </c>
      <c r="E221" s="851"/>
      <c r="F221" s="851"/>
      <c r="G221" s="851"/>
      <c r="J221" s="58"/>
    </row>
    <row r="222" spans="1:10" s="300" customFormat="1" ht="17.25" hidden="1" customHeight="1">
      <c r="A222" s="433"/>
      <c r="B222" s="833"/>
      <c r="C222" s="833"/>
      <c r="D222" s="833"/>
      <c r="E222" s="833"/>
      <c r="F222" s="434"/>
      <c r="G222" s="434"/>
      <c r="J222" s="58"/>
    </row>
    <row r="223" spans="1:10" s="300" customFormat="1" ht="15.75" customHeight="1">
      <c r="A223" s="433">
        <v>1</v>
      </c>
      <c r="B223" s="833" t="s">
        <v>781</v>
      </c>
      <c r="C223" s="833"/>
      <c r="D223" s="778"/>
      <c r="E223" s="778"/>
      <c r="F223" s="778"/>
      <c r="G223" s="778"/>
      <c r="J223" s="58"/>
    </row>
    <row r="224" spans="1:10" s="300" customFormat="1" ht="15.75" customHeight="1">
      <c r="A224" s="433">
        <v>2</v>
      </c>
      <c r="B224" s="833" t="s">
        <v>753</v>
      </c>
      <c r="C224" s="833"/>
      <c r="D224" s="778"/>
      <c r="E224" s="778"/>
      <c r="F224" s="778"/>
      <c r="G224" s="778"/>
    </row>
    <row r="225" spans="1:10" s="300" customFormat="1" ht="15.75" customHeight="1">
      <c r="A225" s="433">
        <v>3</v>
      </c>
      <c r="B225" s="833" t="s">
        <v>660</v>
      </c>
      <c r="C225" s="833"/>
      <c r="D225" s="778"/>
      <c r="E225" s="778"/>
      <c r="F225" s="778"/>
      <c r="G225" s="778"/>
      <c r="J225" s="58"/>
    </row>
    <row r="226" spans="1:10" s="300" customFormat="1" ht="16.5" hidden="1" customHeight="1">
      <c r="A226" s="437"/>
      <c r="B226" s="834"/>
      <c r="C226" s="835"/>
      <c r="D226" s="836"/>
      <c r="E226" s="837"/>
      <c r="F226" s="438"/>
      <c r="G226" s="439"/>
      <c r="H226" s="805"/>
      <c r="I226" s="806"/>
      <c r="J226" s="58"/>
    </row>
    <row r="227" spans="1:10" s="300" customFormat="1" hidden="1">
      <c r="A227" s="392">
        <v>5</v>
      </c>
      <c r="B227" s="803" t="s">
        <v>537</v>
      </c>
      <c r="C227" s="804"/>
      <c r="D227" s="805"/>
      <c r="E227" s="806"/>
      <c r="F227" s="396"/>
      <c r="G227" s="397"/>
      <c r="H227" s="805"/>
      <c r="I227" s="806"/>
      <c r="J227" s="58"/>
    </row>
    <row r="228" spans="1:10" s="300" customFormat="1" ht="17.25" hidden="1" customHeight="1">
      <c r="A228" s="392">
        <v>6</v>
      </c>
      <c r="B228" s="807" t="s">
        <v>538</v>
      </c>
      <c r="C228" s="808"/>
      <c r="D228" s="805"/>
      <c r="E228" s="806"/>
      <c r="F228" s="396"/>
      <c r="G228" s="397"/>
      <c r="H228" s="805"/>
      <c r="I228" s="806"/>
      <c r="J228" s="58"/>
    </row>
    <row r="229" spans="1:10" s="300" customFormat="1" ht="32.25" hidden="1" customHeight="1">
      <c r="A229" s="349"/>
      <c r="B229" s="781"/>
      <c r="C229" s="782"/>
      <c r="D229" s="783"/>
      <c r="E229" s="784"/>
      <c r="F229" s="398"/>
      <c r="G229" s="399"/>
      <c r="H229" s="783"/>
      <c r="I229" s="784"/>
      <c r="J229" s="58"/>
    </row>
    <row r="230" spans="1:10" s="300" customFormat="1" ht="16.5" customHeight="1">
      <c r="A230" s="349"/>
      <c r="B230" s="323"/>
      <c r="C230" s="323"/>
      <c r="D230" s="84"/>
      <c r="E230" s="84"/>
      <c r="F230" s="84"/>
      <c r="G230" s="84"/>
      <c r="H230" s="84"/>
      <c r="I230" s="84"/>
      <c r="J230" s="58"/>
    </row>
    <row r="231" spans="1:10" s="300" customFormat="1" ht="28.5" customHeight="1">
      <c r="A231" s="387" t="s">
        <v>543</v>
      </c>
      <c r="B231" s="785" t="s">
        <v>544</v>
      </c>
      <c r="C231" s="785"/>
      <c r="D231" s="838" t="s">
        <v>545</v>
      </c>
      <c r="E231" s="839"/>
      <c r="F231" s="815" t="s">
        <v>528</v>
      </c>
      <c r="G231" s="817"/>
      <c r="J231" s="58"/>
    </row>
    <row r="232" spans="1:10" s="300" customFormat="1" ht="28.5" customHeight="1">
      <c r="A232" s="387"/>
      <c r="B232" s="788"/>
      <c r="C232" s="789"/>
      <c r="D232" s="842" t="s">
        <v>617</v>
      </c>
      <c r="E232" s="843"/>
      <c r="F232" s="840"/>
      <c r="G232" s="841"/>
      <c r="J232" s="58"/>
    </row>
    <row r="233" spans="1:10" s="300" customFormat="1" ht="56.25" customHeight="1">
      <c r="A233" s="392"/>
      <c r="B233" s="777" t="s">
        <v>547</v>
      </c>
      <c r="C233" s="777"/>
      <c r="D233" s="778"/>
      <c r="E233" s="778"/>
      <c r="F233" s="778"/>
      <c r="G233" s="778"/>
    </row>
    <row r="234" spans="1:10" s="300" customFormat="1" ht="15.75" customHeight="1">
      <c r="A234" s="392"/>
      <c r="B234" s="792" t="s">
        <v>548</v>
      </c>
      <c r="C234" s="792"/>
      <c r="D234" s="793"/>
      <c r="E234" s="794"/>
      <c r="F234" s="793"/>
      <c r="G234" s="794"/>
      <c r="J234" s="58"/>
    </row>
    <row r="235" spans="1:10" s="300" customFormat="1" ht="49.5" customHeight="1">
      <c r="A235" s="392"/>
      <c r="B235" s="777" t="s">
        <v>549</v>
      </c>
      <c r="C235" s="777"/>
      <c r="D235" s="778"/>
      <c r="E235" s="778"/>
      <c r="F235" s="778"/>
      <c r="G235" s="778"/>
      <c r="J235" s="58"/>
    </row>
    <row r="236" spans="1:10" s="300" customFormat="1" ht="18" customHeight="1">
      <c r="B236" s="54"/>
      <c r="C236" s="54"/>
      <c r="D236" s="54"/>
      <c r="E236" s="54"/>
      <c r="H236" s="54"/>
    </row>
    <row r="237" spans="1:10" s="300" customFormat="1" ht="32.25" hidden="1" customHeight="1">
      <c r="A237" s="336"/>
      <c r="B237" s="822" t="str">
        <f>IF(AND(N203=3,N204=1),"Name of Other Partner of JV",IF(AND(N203=3,N204="2 or more"),"Name of Other Partner-1 of JV",""))</f>
        <v/>
      </c>
      <c r="C237" s="823"/>
      <c r="D237" s="823"/>
      <c r="E237" s="823"/>
      <c r="F237" s="788" t="e">
        <f>'[1]Name of Bidder'!D15</f>
        <v>#REF!</v>
      </c>
      <c r="G237" s="812"/>
      <c r="H237" s="812"/>
      <c r="I237" s="789"/>
      <c r="J237" s="58"/>
    </row>
    <row r="238" spans="1:10" s="300" customFormat="1" ht="20.25" hidden="1" customHeight="1">
      <c r="A238" s="387" t="s">
        <v>30</v>
      </c>
      <c r="B238" s="824" t="s">
        <v>526</v>
      </c>
      <c r="C238" s="825"/>
      <c r="D238" s="825"/>
      <c r="E238" s="825"/>
      <c r="F238" s="825"/>
      <c r="G238" s="825"/>
      <c r="H238" s="825"/>
      <c r="I238" s="825"/>
      <c r="J238" s="58"/>
    </row>
    <row r="239" spans="1:10" s="300" customFormat="1" ht="19.5" hidden="1" customHeight="1">
      <c r="A239" s="387"/>
      <c r="B239" s="388"/>
      <c r="C239" s="389"/>
      <c r="D239" s="813" t="s">
        <v>527</v>
      </c>
      <c r="E239" s="814"/>
      <c r="F239" s="815" t="s">
        <v>546</v>
      </c>
      <c r="G239" s="817" t="s">
        <v>550</v>
      </c>
      <c r="H239" s="815" t="s">
        <v>528</v>
      </c>
      <c r="I239" s="817"/>
      <c r="J239" s="58"/>
    </row>
    <row r="240" spans="1:10" s="300" customFormat="1" ht="47.25" hidden="1" customHeight="1">
      <c r="A240" s="387"/>
      <c r="B240" s="388"/>
      <c r="C240" s="389"/>
      <c r="D240" s="390" t="s">
        <v>529</v>
      </c>
      <c r="E240" s="391" t="s">
        <v>530</v>
      </c>
      <c r="F240" s="816"/>
      <c r="G240" s="818"/>
      <c r="H240" s="816"/>
      <c r="I240" s="818"/>
      <c r="J240" s="58"/>
    </row>
    <row r="241" spans="1:10" s="300" customFormat="1" ht="17.25" hidden="1" customHeight="1">
      <c r="A241" s="392" t="s">
        <v>531</v>
      </c>
      <c r="B241" s="819" t="s">
        <v>532</v>
      </c>
      <c r="C241" s="819"/>
      <c r="D241" s="820"/>
      <c r="E241" s="821"/>
      <c r="F241" s="820"/>
      <c r="G241" s="821"/>
      <c r="H241" s="820"/>
      <c r="I241" s="821"/>
      <c r="J241" s="58"/>
    </row>
    <row r="242" spans="1:10" s="300" customFormat="1" ht="17.25" hidden="1" customHeight="1">
      <c r="A242" s="392"/>
      <c r="B242" s="795" t="s">
        <v>533</v>
      </c>
      <c r="C242" s="796"/>
      <c r="D242" s="797"/>
      <c r="E242" s="798"/>
      <c r="F242" s="393" t="s">
        <v>184</v>
      </c>
      <c r="G242" s="394"/>
      <c r="H242" s="394"/>
      <c r="I242" s="395"/>
      <c r="J242" s="58"/>
    </row>
    <row r="243" spans="1:10" s="300" customFormat="1" ht="15.75" hidden="1" customHeight="1">
      <c r="A243" s="392">
        <v>1</v>
      </c>
      <c r="B243" s="795" t="str">
        <f>IF(F242="Yes", "2013-2014", "")</f>
        <v>2013-2014</v>
      </c>
      <c r="C243" s="796"/>
      <c r="D243" s="797"/>
      <c r="E243" s="798"/>
      <c r="F243" s="795"/>
      <c r="G243" s="796"/>
      <c r="H243" s="797"/>
      <c r="I243" s="798"/>
      <c r="J243" s="58"/>
    </row>
    <row r="244" spans="1:10" s="300" customFormat="1" ht="15.75" hidden="1" customHeight="1">
      <c r="A244" s="392">
        <v>2</v>
      </c>
      <c r="B244" s="795" t="s">
        <v>534</v>
      </c>
      <c r="C244" s="796"/>
      <c r="D244" s="797"/>
      <c r="E244" s="798"/>
      <c r="F244" s="795"/>
      <c r="G244" s="796"/>
      <c r="H244" s="797"/>
      <c r="I244" s="798"/>
    </row>
    <row r="245" spans="1:10" s="300" customFormat="1" ht="15.75" hidden="1" customHeight="1">
      <c r="A245" s="392">
        <v>3</v>
      </c>
      <c r="B245" s="795" t="s">
        <v>535</v>
      </c>
      <c r="C245" s="796"/>
      <c r="D245" s="797"/>
      <c r="E245" s="798"/>
      <c r="F245" s="795"/>
      <c r="G245" s="796"/>
      <c r="H245" s="797"/>
      <c r="I245" s="798"/>
      <c r="J245" s="58"/>
    </row>
    <row r="246" spans="1:10" s="300" customFormat="1" ht="16.5" hidden="1" customHeight="1">
      <c r="A246" s="392">
        <v>4</v>
      </c>
      <c r="B246" s="795" t="s">
        <v>536</v>
      </c>
      <c r="C246" s="796"/>
      <c r="D246" s="797"/>
      <c r="E246" s="798"/>
      <c r="F246" s="795"/>
      <c r="G246" s="796"/>
      <c r="H246" s="797"/>
      <c r="I246" s="798"/>
      <c r="J246" s="58"/>
    </row>
    <row r="247" spans="1:10" s="300" customFormat="1" hidden="1">
      <c r="A247" s="392">
        <v>5</v>
      </c>
      <c r="B247" s="795" t="s">
        <v>537</v>
      </c>
      <c r="C247" s="796"/>
      <c r="D247" s="797"/>
      <c r="E247" s="798"/>
      <c r="F247" s="795"/>
      <c r="G247" s="796"/>
      <c r="H247" s="797"/>
      <c r="I247" s="798"/>
      <c r="J247" s="58"/>
    </row>
    <row r="248" spans="1:10" s="300" customFormat="1" ht="17.25" hidden="1" customHeight="1">
      <c r="A248" s="392">
        <v>6</v>
      </c>
      <c r="B248" s="795" t="s">
        <v>538</v>
      </c>
      <c r="C248" s="796"/>
      <c r="D248" s="797"/>
      <c r="E248" s="798"/>
      <c r="F248" s="795"/>
      <c r="G248" s="796"/>
      <c r="H248" s="797"/>
      <c r="I248" s="798"/>
      <c r="J248" s="58"/>
    </row>
    <row r="249" spans="1:10" s="300" customFormat="1" ht="32.25" hidden="1" customHeight="1">
      <c r="A249" s="349"/>
      <c r="B249" s="795" t="s">
        <v>539</v>
      </c>
      <c r="C249" s="796"/>
      <c r="D249" s="797"/>
      <c r="E249" s="798"/>
      <c r="F249" s="795"/>
      <c r="G249" s="796"/>
      <c r="H249" s="797"/>
      <c r="I249" s="798"/>
      <c r="J249" s="58"/>
    </row>
    <row r="250" spans="1:10" s="300" customFormat="1" ht="32.25" hidden="1" customHeight="1">
      <c r="A250" s="349"/>
      <c r="B250" s="795" t="s">
        <v>540</v>
      </c>
      <c r="C250" s="796"/>
      <c r="D250" s="797"/>
      <c r="E250" s="798"/>
      <c r="F250" s="795"/>
      <c r="G250" s="796"/>
      <c r="H250" s="797"/>
      <c r="I250" s="798"/>
      <c r="J250" s="58"/>
    </row>
    <row r="251" spans="1:10" s="300" customFormat="1" ht="30.6" hidden="1" customHeight="1">
      <c r="A251" s="400" t="s">
        <v>31</v>
      </c>
      <c r="B251" s="795" t="s">
        <v>541</v>
      </c>
      <c r="C251" s="796"/>
      <c r="D251" s="797"/>
      <c r="E251" s="798"/>
      <c r="F251" s="795"/>
      <c r="G251" s="796"/>
      <c r="H251" s="797"/>
      <c r="I251" s="798"/>
      <c r="J251" s="58"/>
    </row>
    <row r="252" spans="1:10" s="300" customFormat="1" ht="35.450000000000003" hidden="1" customHeight="1">
      <c r="A252" s="387"/>
      <c r="B252" s="795"/>
      <c r="C252" s="796"/>
      <c r="D252" s="797" t="s">
        <v>542</v>
      </c>
      <c r="E252" s="798"/>
      <c r="F252" s="795" t="s">
        <v>546</v>
      </c>
      <c r="G252" s="796" t="s">
        <v>550</v>
      </c>
      <c r="H252" s="797" t="s">
        <v>528</v>
      </c>
      <c r="I252" s="798"/>
      <c r="J252" s="58"/>
    </row>
    <row r="253" spans="1:10" s="300" customFormat="1" ht="47.25" hidden="1" customHeight="1">
      <c r="A253" s="387"/>
      <c r="B253" s="795"/>
      <c r="C253" s="796"/>
      <c r="D253" s="797" t="s">
        <v>529</v>
      </c>
      <c r="E253" s="798" t="s">
        <v>530</v>
      </c>
      <c r="F253" s="795"/>
      <c r="G253" s="796"/>
      <c r="H253" s="797"/>
      <c r="I253" s="798"/>
      <c r="J253" s="58"/>
    </row>
    <row r="254" spans="1:10" s="300" customFormat="1" ht="17.25" hidden="1" customHeight="1">
      <c r="A254" s="392" t="s">
        <v>531</v>
      </c>
      <c r="B254" s="795" t="s">
        <v>532</v>
      </c>
      <c r="C254" s="796"/>
      <c r="D254" s="797"/>
      <c r="E254" s="798"/>
      <c r="F254" s="795"/>
      <c r="G254" s="796"/>
      <c r="H254" s="797"/>
      <c r="I254" s="798"/>
      <c r="J254" s="58"/>
    </row>
    <row r="255" spans="1:10" s="300" customFormat="1" ht="17.25" hidden="1" customHeight="1">
      <c r="A255" s="392"/>
      <c r="B255" s="795" t="s">
        <v>533</v>
      </c>
      <c r="C255" s="796"/>
      <c r="D255" s="797"/>
      <c r="E255" s="798"/>
      <c r="F255" s="795" t="s">
        <v>184</v>
      </c>
      <c r="G255" s="796"/>
      <c r="H255" s="797"/>
      <c r="I255" s="798"/>
      <c r="J255" s="58"/>
    </row>
    <row r="256" spans="1:10" s="300" customFormat="1" ht="15.75" hidden="1" customHeight="1">
      <c r="A256" s="392">
        <v>1</v>
      </c>
      <c r="B256" s="795" t="str">
        <f>IF(F255="Yes", "2013-2014", "")</f>
        <v>2013-2014</v>
      </c>
      <c r="C256" s="796"/>
      <c r="D256" s="797"/>
      <c r="E256" s="798"/>
      <c r="F256" s="795"/>
      <c r="G256" s="796"/>
      <c r="H256" s="797"/>
      <c r="I256" s="798"/>
      <c r="J256" s="58"/>
    </row>
    <row r="257" spans="1:10" s="300" customFormat="1" ht="15.75" hidden="1" customHeight="1">
      <c r="A257" s="392">
        <v>2</v>
      </c>
      <c r="B257" s="795" t="s">
        <v>534</v>
      </c>
      <c r="C257" s="796"/>
      <c r="D257" s="797"/>
      <c r="E257" s="798"/>
      <c r="F257" s="795"/>
      <c r="G257" s="796"/>
      <c r="H257" s="797"/>
      <c r="I257" s="798"/>
    </row>
    <row r="258" spans="1:10" s="300" customFormat="1" ht="15.75" hidden="1" customHeight="1">
      <c r="A258" s="392">
        <v>3</v>
      </c>
      <c r="B258" s="795" t="s">
        <v>535</v>
      </c>
      <c r="C258" s="796"/>
      <c r="D258" s="797"/>
      <c r="E258" s="798"/>
      <c r="F258" s="795"/>
      <c r="G258" s="796"/>
      <c r="H258" s="797"/>
      <c r="I258" s="798"/>
      <c r="J258" s="58"/>
    </row>
    <row r="259" spans="1:10" s="300" customFormat="1" ht="16.5" hidden="1" customHeight="1">
      <c r="A259" s="392">
        <v>4</v>
      </c>
      <c r="B259" s="795" t="s">
        <v>536</v>
      </c>
      <c r="C259" s="796"/>
      <c r="D259" s="797"/>
      <c r="E259" s="798"/>
      <c r="F259" s="795"/>
      <c r="G259" s="796"/>
      <c r="H259" s="797"/>
      <c r="I259" s="798"/>
      <c r="J259" s="58"/>
    </row>
    <row r="260" spans="1:10" s="300" customFormat="1" hidden="1">
      <c r="A260" s="392">
        <v>5</v>
      </c>
      <c r="B260" s="804" t="s">
        <v>537</v>
      </c>
      <c r="C260" s="826"/>
      <c r="D260" s="827"/>
      <c r="E260" s="754"/>
      <c r="F260" s="401"/>
      <c r="G260" s="402"/>
      <c r="H260" s="827"/>
      <c r="I260" s="754"/>
      <c r="J260" s="58"/>
    </row>
    <row r="261" spans="1:10" s="300" customFormat="1" ht="17.25" hidden="1" customHeight="1">
      <c r="A261" s="392">
        <v>6</v>
      </c>
      <c r="B261" s="807" t="s">
        <v>538</v>
      </c>
      <c r="C261" s="828"/>
      <c r="D261" s="827"/>
      <c r="E261" s="754"/>
      <c r="F261" s="401"/>
      <c r="G261" s="402"/>
      <c r="H261" s="827"/>
      <c r="I261" s="754"/>
      <c r="J261" s="58"/>
    </row>
    <row r="262" spans="1:10" s="300" customFormat="1" ht="32.25" hidden="1" customHeight="1">
      <c r="A262" s="349"/>
      <c r="B262" s="781"/>
      <c r="C262" s="829"/>
      <c r="D262" s="830"/>
      <c r="E262" s="831"/>
      <c r="F262" s="403"/>
      <c r="G262" s="404"/>
      <c r="H262" s="830"/>
      <c r="I262" s="831"/>
      <c r="J262" s="58"/>
    </row>
    <row r="263" spans="1:10" s="300" customFormat="1" ht="32.25" hidden="1" customHeight="1">
      <c r="A263" s="349"/>
      <c r="B263" s="809" t="s">
        <v>540</v>
      </c>
      <c r="C263" s="809"/>
      <c r="D263" s="809"/>
      <c r="E263" s="809"/>
      <c r="F263" s="809"/>
      <c r="G263" s="809"/>
      <c r="H263" s="809"/>
      <c r="I263" s="832"/>
      <c r="J263" s="58"/>
    </row>
    <row r="264" spans="1:10" s="300" customFormat="1" ht="16.5" hidden="1" customHeight="1">
      <c r="A264" s="349"/>
      <c r="B264" s="323"/>
      <c r="C264" s="323"/>
      <c r="D264" s="84"/>
      <c r="E264" s="84"/>
      <c r="F264" s="84"/>
      <c r="G264" s="84"/>
      <c r="H264" s="84"/>
      <c r="I264" s="84"/>
      <c r="J264" s="58"/>
    </row>
    <row r="265" spans="1:10" s="300" customFormat="1" ht="16.5" hidden="1" customHeight="1">
      <c r="A265" s="387" t="s">
        <v>543</v>
      </c>
      <c r="B265" s="785" t="s">
        <v>544</v>
      </c>
      <c r="C265" s="785"/>
      <c r="D265" s="786"/>
      <c r="E265" s="787"/>
      <c r="F265" s="786"/>
      <c r="G265" s="787"/>
      <c r="H265" s="786"/>
      <c r="I265" s="787"/>
      <c r="J265" s="58"/>
    </row>
    <row r="266" spans="1:10" s="300" customFormat="1" ht="28.5" hidden="1" customHeight="1">
      <c r="A266" s="387"/>
      <c r="B266" s="788"/>
      <c r="C266" s="789"/>
      <c r="D266" s="790" t="s">
        <v>529</v>
      </c>
      <c r="E266" s="791"/>
      <c r="F266" s="790" t="s">
        <v>545</v>
      </c>
      <c r="G266" s="791"/>
      <c r="H266" s="790" t="s">
        <v>546</v>
      </c>
      <c r="I266" s="791"/>
      <c r="J266" s="58"/>
    </row>
    <row r="267" spans="1:10" s="300" customFormat="1" ht="56.25" hidden="1" customHeight="1">
      <c r="A267" s="392"/>
      <c r="B267" s="777" t="s">
        <v>547</v>
      </c>
      <c r="C267" s="777"/>
      <c r="D267" s="778"/>
      <c r="E267" s="778"/>
      <c r="F267" s="778"/>
      <c r="G267" s="778"/>
      <c r="H267" s="778"/>
      <c r="I267" s="778"/>
    </row>
    <row r="268" spans="1:10" s="300" customFormat="1" ht="15.75" hidden="1" customHeight="1">
      <c r="A268" s="392"/>
      <c r="B268" s="792" t="s">
        <v>548</v>
      </c>
      <c r="C268" s="792"/>
      <c r="D268" s="793"/>
      <c r="E268" s="794"/>
      <c r="F268" s="793"/>
      <c r="G268" s="794"/>
      <c r="H268" s="793"/>
      <c r="I268" s="794"/>
      <c r="J268" s="58"/>
    </row>
    <row r="269" spans="1:10" s="300" customFormat="1" ht="49.5" hidden="1" customHeight="1">
      <c r="A269" s="392"/>
      <c r="B269" s="777" t="s">
        <v>549</v>
      </c>
      <c r="C269" s="777"/>
      <c r="D269" s="778"/>
      <c r="E269" s="778"/>
      <c r="F269" s="778"/>
      <c r="G269" s="778"/>
      <c r="H269" s="778"/>
      <c r="I269" s="778"/>
      <c r="J269" s="58"/>
    </row>
    <row r="270" spans="1:10" s="300" customFormat="1" ht="20.25" hidden="1" customHeight="1">
      <c r="A270" s="349"/>
      <c r="B270" s="206"/>
      <c r="C270" s="206"/>
      <c r="D270" s="405"/>
      <c r="E270" s="405"/>
      <c r="F270" s="405"/>
      <c r="G270" s="405"/>
      <c r="H270" s="405"/>
      <c r="I270" s="405"/>
      <c r="J270" s="58"/>
    </row>
    <row r="271" spans="1:10" s="300" customFormat="1" ht="32.25" hidden="1" customHeight="1">
      <c r="A271" s="336"/>
      <c r="B271" s="822" t="str">
        <f>IF(AND(N203=3,N204="2 or more"),"Name of Other Partner-2 of JV", "")</f>
        <v/>
      </c>
      <c r="C271" s="823"/>
      <c r="D271" s="823"/>
      <c r="E271" s="823"/>
      <c r="F271" s="788" t="e">
        <f>'[1]Name of Bidder'!D20</f>
        <v>#REF!</v>
      </c>
      <c r="G271" s="812"/>
      <c r="H271" s="812"/>
      <c r="I271" s="789"/>
      <c r="J271" s="58"/>
    </row>
    <row r="272" spans="1:10" s="300" customFormat="1" ht="20.25" hidden="1" customHeight="1">
      <c r="A272" s="387" t="s">
        <v>30</v>
      </c>
      <c r="B272" s="824" t="s">
        <v>526</v>
      </c>
      <c r="C272" s="825"/>
      <c r="D272" s="825"/>
      <c r="E272" s="825"/>
      <c r="F272" s="825"/>
      <c r="G272" s="825"/>
      <c r="H272" s="825"/>
      <c r="I272" s="825"/>
      <c r="J272" s="58"/>
    </row>
    <row r="273" spans="1:10" s="300" customFormat="1" ht="19.5" hidden="1" customHeight="1">
      <c r="A273" s="387"/>
      <c r="B273" s="388"/>
      <c r="C273" s="389"/>
      <c r="D273" s="813" t="s">
        <v>527</v>
      </c>
      <c r="E273" s="814"/>
      <c r="F273" s="815" t="s">
        <v>546</v>
      </c>
      <c r="G273" s="817" t="s">
        <v>550</v>
      </c>
      <c r="H273" s="815" t="s">
        <v>528</v>
      </c>
      <c r="I273" s="817"/>
      <c r="J273" s="58"/>
    </row>
    <row r="274" spans="1:10" s="300" customFormat="1" ht="47.25" hidden="1" customHeight="1">
      <c r="A274" s="387"/>
      <c r="B274" s="388"/>
      <c r="C274" s="389"/>
      <c r="D274" s="390" t="s">
        <v>529</v>
      </c>
      <c r="E274" s="391" t="s">
        <v>530</v>
      </c>
      <c r="F274" s="816"/>
      <c r="G274" s="818"/>
      <c r="H274" s="816"/>
      <c r="I274" s="818"/>
      <c r="J274" s="58"/>
    </row>
    <row r="275" spans="1:10" s="300" customFormat="1" ht="17.25" hidden="1" customHeight="1">
      <c r="A275" s="392" t="s">
        <v>531</v>
      </c>
      <c r="B275" s="819" t="s">
        <v>532</v>
      </c>
      <c r="C275" s="819"/>
      <c r="D275" s="820"/>
      <c r="E275" s="821"/>
      <c r="F275" s="820"/>
      <c r="G275" s="821"/>
      <c r="H275" s="820"/>
      <c r="I275" s="821"/>
      <c r="J275" s="58"/>
    </row>
    <row r="276" spans="1:10" s="300" customFormat="1" ht="17.25" hidden="1" customHeight="1">
      <c r="A276" s="392"/>
      <c r="B276" s="795" t="s">
        <v>533</v>
      </c>
      <c r="C276" s="796"/>
      <c r="D276" s="797"/>
      <c r="E276" s="798"/>
      <c r="F276" s="393" t="s">
        <v>184</v>
      </c>
      <c r="G276" s="394"/>
      <c r="H276" s="394"/>
      <c r="I276" s="395"/>
      <c r="J276" s="58"/>
    </row>
    <row r="277" spans="1:10" s="300" customFormat="1" ht="15.75" hidden="1" customHeight="1">
      <c r="A277" s="392">
        <v>1</v>
      </c>
      <c r="B277" s="799" t="str">
        <f>IF(F276="Yes", "2013-2014", "")</f>
        <v>2013-2014</v>
      </c>
      <c r="C277" s="800"/>
      <c r="D277" s="801"/>
      <c r="E277" s="802"/>
      <c r="F277" s="406"/>
      <c r="G277" s="407"/>
      <c r="H277" s="801"/>
      <c r="I277" s="802"/>
      <c r="J277" s="58"/>
    </row>
    <row r="278" spans="1:10" s="300" customFormat="1" ht="15.75" hidden="1" customHeight="1">
      <c r="A278" s="392">
        <v>2</v>
      </c>
      <c r="B278" s="803" t="s">
        <v>534</v>
      </c>
      <c r="C278" s="804"/>
      <c r="D278" s="805"/>
      <c r="E278" s="806"/>
      <c r="F278" s="401"/>
      <c r="G278" s="402"/>
      <c r="H278" s="805"/>
      <c r="I278" s="806"/>
    </row>
    <row r="279" spans="1:10" s="300" customFormat="1" ht="15.75" hidden="1" customHeight="1">
      <c r="A279" s="392">
        <v>3</v>
      </c>
      <c r="B279" s="803" t="s">
        <v>535</v>
      </c>
      <c r="C279" s="804"/>
      <c r="D279" s="805"/>
      <c r="E279" s="806"/>
      <c r="F279" s="401"/>
      <c r="G279" s="402"/>
      <c r="H279" s="805"/>
      <c r="I279" s="806"/>
      <c r="J279" s="58"/>
    </row>
    <row r="280" spans="1:10" s="300" customFormat="1" ht="16.5" hidden="1" customHeight="1">
      <c r="A280" s="392">
        <v>4</v>
      </c>
      <c r="B280" s="803" t="s">
        <v>536</v>
      </c>
      <c r="C280" s="804"/>
      <c r="D280" s="805"/>
      <c r="E280" s="806"/>
      <c r="F280" s="401"/>
      <c r="G280" s="402"/>
      <c r="H280" s="805"/>
      <c r="I280" s="806"/>
      <c r="J280" s="58"/>
    </row>
    <row r="281" spans="1:10" s="300" customFormat="1" hidden="1">
      <c r="A281" s="392">
        <v>5</v>
      </c>
      <c r="B281" s="803" t="s">
        <v>537</v>
      </c>
      <c r="C281" s="804"/>
      <c r="D281" s="805"/>
      <c r="E281" s="806"/>
      <c r="F281" s="401"/>
      <c r="G281" s="402"/>
      <c r="H281" s="805"/>
      <c r="I281" s="806"/>
      <c r="J281" s="58"/>
    </row>
    <row r="282" spans="1:10" s="300" customFormat="1" ht="17.25" hidden="1" customHeight="1">
      <c r="A282" s="392">
        <v>6</v>
      </c>
      <c r="B282" s="807" t="s">
        <v>538</v>
      </c>
      <c r="C282" s="808"/>
      <c r="D282" s="805"/>
      <c r="E282" s="806"/>
      <c r="F282" s="401"/>
      <c r="G282" s="402"/>
      <c r="H282" s="805"/>
      <c r="I282" s="806"/>
      <c r="J282" s="58"/>
    </row>
    <row r="283" spans="1:10" s="300" customFormat="1" ht="32.25" hidden="1" customHeight="1">
      <c r="A283" s="349"/>
      <c r="B283" s="781" t="s">
        <v>539</v>
      </c>
      <c r="C283" s="782"/>
      <c r="D283" s="783"/>
      <c r="E283" s="784"/>
      <c r="F283" s="403"/>
      <c r="G283" s="404"/>
      <c r="H283" s="783"/>
      <c r="I283" s="784"/>
      <c r="J283" s="58"/>
    </row>
    <row r="284" spans="1:10" s="300" customFormat="1" ht="32.25" hidden="1" customHeight="1">
      <c r="A284" s="349"/>
      <c r="B284" s="809" t="s">
        <v>540</v>
      </c>
      <c r="C284" s="809"/>
      <c r="D284" s="810"/>
      <c r="E284" s="810"/>
      <c r="F284" s="810"/>
      <c r="G284" s="810"/>
      <c r="H284" s="810"/>
      <c r="I284" s="811"/>
      <c r="J284" s="58"/>
    </row>
    <row r="285" spans="1:10" s="300" customFormat="1" ht="20.25" hidden="1" customHeight="1">
      <c r="A285" s="400" t="s">
        <v>31</v>
      </c>
      <c r="B285" s="788" t="s">
        <v>541</v>
      </c>
      <c r="C285" s="812"/>
      <c r="D285" s="812"/>
      <c r="E285" s="812"/>
      <c r="F285" s="812"/>
      <c r="G285" s="812"/>
      <c r="H285" s="812"/>
      <c r="I285" s="812"/>
      <c r="J285" s="58"/>
    </row>
    <row r="286" spans="1:10" s="300" customFormat="1" ht="19.5" hidden="1" customHeight="1">
      <c r="A286" s="387"/>
      <c r="B286" s="388"/>
      <c r="C286" s="389"/>
      <c r="D286" s="813" t="s">
        <v>542</v>
      </c>
      <c r="E286" s="814"/>
      <c r="F286" s="815" t="s">
        <v>546</v>
      </c>
      <c r="G286" s="817" t="s">
        <v>550</v>
      </c>
      <c r="H286" s="815" t="s">
        <v>528</v>
      </c>
      <c r="I286" s="817"/>
      <c r="J286" s="58"/>
    </row>
    <row r="287" spans="1:10" s="300" customFormat="1" ht="47.25" hidden="1" customHeight="1">
      <c r="A287" s="387"/>
      <c r="B287" s="388"/>
      <c r="C287" s="389"/>
      <c r="D287" s="390" t="s">
        <v>529</v>
      </c>
      <c r="E287" s="391" t="s">
        <v>530</v>
      </c>
      <c r="F287" s="816"/>
      <c r="G287" s="818"/>
      <c r="H287" s="816"/>
      <c r="I287" s="818"/>
      <c r="J287" s="58"/>
    </row>
    <row r="288" spans="1:10" s="300" customFormat="1" ht="17.25" hidden="1" customHeight="1">
      <c r="A288" s="392" t="s">
        <v>531</v>
      </c>
      <c r="B288" s="819" t="s">
        <v>532</v>
      </c>
      <c r="C288" s="819"/>
      <c r="D288" s="820"/>
      <c r="E288" s="821"/>
      <c r="F288" s="820"/>
      <c r="G288" s="821"/>
      <c r="H288" s="820"/>
      <c r="I288" s="821"/>
      <c r="J288" s="58"/>
    </row>
    <row r="289" spans="1:10" s="300" customFormat="1" ht="17.25" hidden="1" customHeight="1">
      <c r="A289" s="392"/>
      <c r="B289" s="795" t="s">
        <v>533</v>
      </c>
      <c r="C289" s="796"/>
      <c r="D289" s="797"/>
      <c r="E289" s="798"/>
      <c r="F289" s="393" t="s">
        <v>184</v>
      </c>
      <c r="G289" s="394"/>
      <c r="H289" s="394"/>
      <c r="I289" s="395"/>
      <c r="J289" s="58"/>
    </row>
    <row r="290" spans="1:10" s="300" customFormat="1" ht="15.75" hidden="1" customHeight="1">
      <c r="A290" s="392">
        <v>1</v>
      </c>
      <c r="B290" s="799" t="str">
        <f>IF(F289="Yes", "2013-2014", "")</f>
        <v>2013-2014</v>
      </c>
      <c r="C290" s="800"/>
      <c r="D290" s="801"/>
      <c r="E290" s="802"/>
      <c r="F290" s="406"/>
      <c r="G290" s="407"/>
      <c r="H290" s="801"/>
      <c r="I290" s="802"/>
      <c r="J290" s="58"/>
    </row>
    <row r="291" spans="1:10" s="300" customFormat="1" ht="15.75" hidden="1" customHeight="1">
      <c r="A291" s="392">
        <v>2</v>
      </c>
      <c r="B291" s="803" t="s">
        <v>534</v>
      </c>
      <c r="C291" s="804"/>
      <c r="D291" s="805"/>
      <c r="E291" s="806"/>
      <c r="F291" s="401"/>
      <c r="G291" s="402"/>
      <c r="H291" s="805"/>
      <c r="I291" s="806"/>
    </row>
    <row r="292" spans="1:10" s="300" customFormat="1" ht="15.75" hidden="1" customHeight="1">
      <c r="A292" s="392">
        <v>3</v>
      </c>
      <c r="B292" s="803" t="s">
        <v>535</v>
      </c>
      <c r="C292" s="804"/>
      <c r="D292" s="805"/>
      <c r="E292" s="806"/>
      <c r="F292" s="401"/>
      <c r="G292" s="402"/>
      <c r="H292" s="805"/>
      <c r="I292" s="806"/>
      <c r="J292" s="58"/>
    </row>
    <row r="293" spans="1:10" s="300" customFormat="1" ht="16.5" hidden="1" customHeight="1">
      <c r="A293" s="392">
        <v>4</v>
      </c>
      <c r="B293" s="803" t="s">
        <v>536</v>
      </c>
      <c r="C293" s="804"/>
      <c r="D293" s="805"/>
      <c r="E293" s="806"/>
      <c r="F293" s="401"/>
      <c r="G293" s="402"/>
      <c r="H293" s="805"/>
      <c r="I293" s="806"/>
      <c r="J293" s="58"/>
    </row>
    <row r="294" spans="1:10" s="300" customFormat="1" hidden="1">
      <c r="A294" s="392">
        <v>5</v>
      </c>
      <c r="B294" s="803" t="s">
        <v>537</v>
      </c>
      <c r="C294" s="804"/>
      <c r="D294" s="805"/>
      <c r="E294" s="806"/>
      <c r="F294" s="401"/>
      <c r="G294" s="402"/>
      <c r="H294" s="805"/>
      <c r="I294" s="806"/>
      <c r="J294" s="58"/>
    </row>
    <row r="295" spans="1:10" s="300" customFormat="1" ht="17.25" hidden="1" customHeight="1">
      <c r="A295" s="392">
        <v>6</v>
      </c>
      <c r="B295" s="807" t="s">
        <v>538</v>
      </c>
      <c r="C295" s="808"/>
      <c r="D295" s="805"/>
      <c r="E295" s="806"/>
      <c r="F295" s="401"/>
      <c r="G295" s="402"/>
      <c r="H295" s="805"/>
      <c r="I295" s="806"/>
      <c r="J295" s="58"/>
    </row>
    <row r="296" spans="1:10" s="300" customFormat="1" ht="32.25" hidden="1" customHeight="1">
      <c r="A296" s="349"/>
      <c r="B296" s="781" t="s">
        <v>539</v>
      </c>
      <c r="C296" s="782"/>
      <c r="D296" s="783"/>
      <c r="E296" s="784"/>
      <c r="F296" s="403"/>
      <c r="G296" s="404"/>
      <c r="H296" s="783"/>
      <c r="I296" s="784"/>
      <c r="J296" s="58"/>
    </row>
    <row r="297" spans="1:10" s="300" customFormat="1" ht="16.5" hidden="1" customHeight="1">
      <c r="A297" s="349"/>
      <c r="B297" s="323"/>
      <c r="C297" s="323"/>
      <c r="D297" s="84"/>
      <c r="E297" s="84"/>
      <c r="F297" s="84"/>
      <c r="G297" s="84"/>
      <c r="H297" s="84"/>
      <c r="I297" s="84"/>
      <c r="J297" s="58"/>
    </row>
    <row r="298" spans="1:10" s="300" customFormat="1" ht="16.5" hidden="1" customHeight="1">
      <c r="A298" s="387" t="s">
        <v>543</v>
      </c>
      <c r="B298" s="785" t="s">
        <v>544</v>
      </c>
      <c r="C298" s="785"/>
      <c r="D298" s="786"/>
      <c r="E298" s="787"/>
      <c r="F298" s="786"/>
      <c r="G298" s="787"/>
      <c r="H298" s="786"/>
      <c r="I298" s="787"/>
      <c r="J298" s="58"/>
    </row>
    <row r="299" spans="1:10" s="300" customFormat="1" ht="28.5" hidden="1" customHeight="1">
      <c r="A299" s="387"/>
      <c r="B299" s="788"/>
      <c r="C299" s="789"/>
      <c r="D299" s="790" t="s">
        <v>529</v>
      </c>
      <c r="E299" s="791"/>
      <c r="F299" s="790" t="s">
        <v>545</v>
      </c>
      <c r="G299" s="791"/>
      <c r="H299" s="790" t="s">
        <v>546</v>
      </c>
      <c r="I299" s="791"/>
      <c r="J299" s="58"/>
    </row>
    <row r="300" spans="1:10" s="300" customFormat="1" ht="56.25" hidden="1" customHeight="1">
      <c r="A300" s="392"/>
      <c r="B300" s="777" t="s">
        <v>547</v>
      </c>
      <c r="C300" s="777"/>
      <c r="D300" s="778"/>
      <c r="E300" s="778"/>
      <c r="F300" s="778"/>
      <c r="G300" s="778"/>
      <c r="H300" s="778"/>
      <c r="I300" s="778"/>
    </row>
    <row r="301" spans="1:10" s="300" customFormat="1" ht="15.75" hidden="1" customHeight="1">
      <c r="A301" s="392"/>
      <c r="B301" s="792" t="s">
        <v>548</v>
      </c>
      <c r="C301" s="792"/>
      <c r="D301" s="793"/>
      <c r="E301" s="794"/>
      <c r="F301" s="793"/>
      <c r="G301" s="794"/>
      <c r="H301" s="793"/>
      <c r="I301" s="794"/>
      <c r="J301" s="58"/>
    </row>
    <row r="302" spans="1:10" s="300" customFormat="1" ht="49.5" hidden="1" customHeight="1">
      <c r="A302" s="392"/>
      <c r="B302" s="777" t="s">
        <v>549</v>
      </c>
      <c r="C302" s="777"/>
      <c r="D302" s="778"/>
      <c r="E302" s="778"/>
      <c r="F302" s="778"/>
      <c r="G302" s="778"/>
      <c r="H302" s="778"/>
      <c r="I302" s="778"/>
      <c r="J302" s="58"/>
    </row>
    <row r="303" spans="1:10" s="300" customFormat="1" ht="20.25" hidden="1" customHeight="1">
      <c r="A303" s="349"/>
      <c r="B303" s="206"/>
      <c r="C303" s="206"/>
      <c r="D303" s="405"/>
      <c r="E303" s="405"/>
      <c r="F303" s="405"/>
      <c r="G303" s="405"/>
      <c r="H303" s="405"/>
      <c r="I303" s="405"/>
      <c r="J303" s="58"/>
    </row>
    <row r="304" spans="1:10" s="300" customFormat="1" ht="21" hidden="1" customHeight="1">
      <c r="A304" s="408" t="s">
        <v>551</v>
      </c>
      <c r="B304" s="779" t="s">
        <v>552</v>
      </c>
      <c r="C304" s="779"/>
      <c r="D304" s="779"/>
      <c r="E304" s="779"/>
      <c r="F304" s="779"/>
      <c r="G304" s="779"/>
      <c r="H304" s="779"/>
      <c r="I304" s="779"/>
      <c r="J304" s="58"/>
    </row>
    <row r="305" spans="1:10" s="300" customFormat="1" hidden="1">
      <c r="A305" s="58"/>
      <c r="B305" s="54"/>
      <c r="C305" s="54"/>
      <c r="D305" s="54"/>
      <c r="E305" s="54"/>
      <c r="F305" s="54"/>
      <c r="G305" s="54"/>
      <c r="H305" s="54"/>
      <c r="I305" s="58"/>
      <c r="J305" s="58"/>
    </row>
    <row r="306" spans="1:10" s="300" customFormat="1" ht="33" hidden="1" customHeight="1">
      <c r="A306" s="409">
        <v>5.0999999999999996</v>
      </c>
      <c r="B306" s="780" t="s">
        <v>553</v>
      </c>
      <c r="C306" s="780"/>
      <c r="D306" s="780"/>
      <c r="E306" s="780"/>
      <c r="F306" s="780"/>
      <c r="G306" s="780"/>
      <c r="H306" s="780"/>
      <c r="I306" s="780"/>
      <c r="J306" s="58"/>
    </row>
    <row r="307" spans="1:10" s="300" customFormat="1" ht="9.75" hidden="1" customHeight="1">
      <c r="A307" s="58"/>
      <c r="B307" s="54"/>
      <c r="C307" s="54"/>
      <c r="D307" s="54"/>
      <c r="E307" s="54"/>
      <c r="F307" s="54"/>
      <c r="G307" s="54"/>
      <c r="H307" s="54"/>
      <c r="I307" s="58"/>
    </row>
    <row r="308" spans="1:10" s="300" customFormat="1" ht="33" hidden="1" customHeight="1">
      <c r="A308" s="274" t="s">
        <v>58</v>
      </c>
      <c r="B308" s="780" t="s">
        <v>554</v>
      </c>
      <c r="C308" s="780"/>
      <c r="D308" s="780"/>
      <c r="E308" s="780"/>
      <c r="F308" s="780"/>
      <c r="G308" s="780"/>
      <c r="H308" s="780"/>
      <c r="I308" s="780"/>
      <c r="J308" s="58"/>
    </row>
    <row r="309" spans="1:10" s="300" customFormat="1" ht="9" hidden="1" customHeight="1">
      <c r="A309" s="58"/>
      <c r="B309" s="58"/>
      <c r="C309" s="58"/>
      <c r="D309" s="58"/>
      <c r="E309" s="58"/>
      <c r="F309" s="58"/>
      <c r="G309" s="58"/>
      <c r="H309" s="58"/>
      <c r="I309" s="58"/>
      <c r="J309" s="58"/>
    </row>
    <row r="310" spans="1:10" s="300" customFormat="1" ht="57.6" hidden="1" customHeight="1">
      <c r="A310" s="274" t="s">
        <v>60</v>
      </c>
      <c r="B310" s="780" t="s">
        <v>555</v>
      </c>
      <c r="C310" s="780"/>
      <c r="D310" s="780"/>
      <c r="E310" s="780"/>
      <c r="F310" s="780"/>
      <c r="G310" s="780"/>
      <c r="H310" s="780"/>
      <c r="I310" s="780"/>
      <c r="J310" s="58"/>
    </row>
    <row r="311" spans="1:10" s="300" customFormat="1" hidden="1">
      <c r="B311" s="54"/>
      <c r="C311" s="54"/>
      <c r="D311" s="54"/>
      <c r="E311" s="54"/>
      <c r="F311" s="54"/>
      <c r="G311" s="54"/>
      <c r="H311" s="54"/>
    </row>
    <row r="312" spans="1:10" s="300" customFormat="1" ht="52.9" hidden="1" customHeight="1">
      <c r="A312" s="274" t="s">
        <v>462</v>
      </c>
      <c r="B312" s="780" t="s">
        <v>556</v>
      </c>
      <c r="C312" s="780"/>
      <c r="D312" s="780"/>
      <c r="E312" s="780"/>
      <c r="F312" s="780"/>
      <c r="G312" s="780"/>
      <c r="H312" s="780"/>
      <c r="I312" s="780"/>
      <c r="J312" s="58"/>
    </row>
    <row r="313" spans="1:10" s="300" customFormat="1" ht="67.150000000000006" hidden="1" customHeight="1">
      <c r="A313" s="274"/>
      <c r="B313" s="780" t="s">
        <v>557</v>
      </c>
      <c r="C313" s="780"/>
      <c r="D313" s="780"/>
      <c r="E313" s="780"/>
      <c r="F313" s="780"/>
      <c r="G313" s="780"/>
      <c r="H313" s="780"/>
      <c r="I313" s="780"/>
      <c r="J313" s="58"/>
    </row>
    <row r="314" spans="1:10" s="300" customFormat="1" ht="18" hidden="1" customHeight="1">
      <c r="A314" s="274"/>
      <c r="B314" s="780"/>
      <c r="C314" s="780"/>
      <c r="D314" s="780"/>
      <c r="E314" s="780"/>
      <c r="F314" s="780"/>
      <c r="G314" s="780"/>
      <c r="H314" s="780"/>
      <c r="I314" s="780"/>
      <c r="J314" s="58"/>
    </row>
    <row r="315" spans="1:10" s="300" customFormat="1" hidden="1">
      <c r="A315" s="334"/>
      <c r="B315" s="780"/>
      <c r="C315" s="780"/>
      <c r="D315" s="780"/>
      <c r="E315" s="780"/>
      <c r="F315" s="780"/>
      <c r="G315" s="780"/>
      <c r="H315" s="780"/>
      <c r="I315" s="780"/>
      <c r="J315" s="58"/>
    </row>
    <row r="316" spans="1:10" s="300" customFormat="1" ht="33" hidden="1" customHeight="1">
      <c r="A316" s="274"/>
      <c r="B316" s="710"/>
      <c r="C316" s="710"/>
      <c r="D316" s="710"/>
      <c r="E316" s="710"/>
      <c r="F316" s="710"/>
      <c r="G316" s="710"/>
      <c r="H316" s="710"/>
      <c r="I316" s="710"/>
      <c r="J316" s="58"/>
    </row>
    <row r="317" spans="1:10" s="300" customFormat="1" hidden="1">
      <c r="A317" s="58"/>
      <c r="B317" s="54"/>
      <c r="C317" s="54"/>
      <c r="D317" s="54"/>
      <c r="E317" s="54"/>
      <c r="F317" s="54"/>
      <c r="G317" s="54"/>
      <c r="H317" s="54"/>
      <c r="I317" s="58"/>
      <c r="J317" s="58"/>
    </row>
    <row r="318" spans="1:10" s="300" customFormat="1" ht="88.9" hidden="1" customHeight="1">
      <c r="A318" s="274"/>
      <c r="B318" s="780"/>
      <c r="C318" s="780"/>
      <c r="D318" s="780"/>
      <c r="E318" s="780"/>
      <c r="F318" s="780"/>
      <c r="G318" s="780"/>
      <c r="H318" s="780"/>
      <c r="I318" s="780"/>
    </row>
    <row r="319" spans="1:10" s="300" customFormat="1" hidden="1">
      <c r="A319" s="58"/>
      <c r="B319" s="58"/>
      <c r="C319" s="58"/>
      <c r="D319" s="58"/>
      <c r="E319" s="58"/>
      <c r="F319" s="58"/>
      <c r="G319" s="58"/>
      <c r="H319" s="58"/>
      <c r="I319" s="58"/>
      <c r="J319" s="58"/>
    </row>
    <row r="320" spans="1:10" s="300" customFormat="1" ht="49.15" hidden="1" customHeight="1">
      <c r="A320" s="274"/>
      <c r="B320" s="780"/>
      <c r="C320" s="780"/>
      <c r="D320" s="780"/>
      <c r="E320" s="780"/>
      <c r="F320" s="780"/>
      <c r="G320" s="780"/>
      <c r="H320" s="780"/>
      <c r="I320" s="780"/>
      <c r="J320" s="58"/>
    </row>
    <row r="321" spans="1:25" s="300" customFormat="1" ht="12" hidden="1" customHeight="1">
      <c r="A321" s="274"/>
      <c r="B321" s="322"/>
      <c r="C321" s="322"/>
      <c r="D321" s="322"/>
      <c r="E321" s="322"/>
      <c r="F321" s="322"/>
      <c r="G321" s="322"/>
      <c r="H321" s="322"/>
      <c r="I321" s="322"/>
      <c r="J321" s="58"/>
    </row>
    <row r="322" spans="1:25" s="300" customFormat="1" ht="17.25" hidden="1" customHeight="1">
      <c r="A322" s="274"/>
      <c r="B322" s="780"/>
      <c r="C322" s="780"/>
      <c r="D322" s="780"/>
      <c r="E322" s="780"/>
      <c r="F322" s="780"/>
      <c r="G322" s="780"/>
      <c r="H322" s="780"/>
      <c r="I322" s="780"/>
      <c r="J322" s="58"/>
    </row>
    <row r="323" spans="1:25" s="300" customFormat="1" ht="48.6" hidden="1" customHeight="1">
      <c r="A323" s="274"/>
      <c r="B323" s="780"/>
      <c r="C323" s="780"/>
      <c r="D323" s="780"/>
      <c r="E323" s="780"/>
      <c r="F323" s="780"/>
      <c r="G323" s="780"/>
      <c r="H323" s="780"/>
      <c r="I323" s="780"/>
      <c r="J323" s="58"/>
    </row>
    <row r="324" spans="1:25" s="300" customFormat="1" ht="24" hidden="1" customHeight="1">
      <c r="A324" s="382"/>
      <c r="B324" s="762" t="s">
        <v>558</v>
      </c>
      <c r="C324" s="762"/>
      <c r="D324" s="206"/>
      <c r="E324" s="206"/>
      <c r="F324" s="206"/>
      <c r="G324" s="206"/>
      <c r="H324" s="206"/>
      <c r="I324" s="206"/>
    </row>
    <row r="325" spans="1:25" s="300" customFormat="1" ht="18.600000000000001" hidden="1" customHeight="1">
      <c r="A325" s="383"/>
      <c r="B325" s="763" t="s">
        <v>559</v>
      </c>
      <c r="C325" s="763"/>
      <c r="D325" s="763"/>
      <c r="E325" s="763"/>
      <c r="F325" s="763"/>
      <c r="G325" s="763"/>
      <c r="H325" s="763"/>
      <c r="I325" s="763"/>
      <c r="J325" s="58"/>
    </row>
    <row r="326" spans="1:25" s="300" customFormat="1" ht="15.75" hidden="1" customHeight="1">
      <c r="A326" s="383"/>
      <c r="B326" s="32"/>
      <c r="C326" s="88"/>
      <c r="D326" s="88"/>
      <c r="E326" s="88"/>
      <c r="F326" s="88"/>
      <c r="G326" s="88"/>
      <c r="H326" s="88"/>
      <c r="I326" s="88"/>
      <c r="J326" s="58"/>
    </row>
    <row r="327" spans="1:25" s="300" customFormat="1" ht="38.25" hidden="1" customHeight="1">
      <c r="A327" s="350">
        <v>1</v>
      </c>
      <c r="B327" s="764" t="s">
        <v>560</v>
      </c>
      <c r="C327" s="765"/>
      <c r="D327" s="765"/>
      <c r="E327" s="765"/>
      <c r="F327" s="766"/>
      <c r="G327" s="767"/>
      <c r="H327" s="768"/>
      <c r="I327" s="769"/>
      <c r="J327" s="54"/>
      <c r="K327" s="54"/>
      <c r="L327" s="54"/>
      <c r="M327" s="54"/>
      <c r="N327" s="353" t="e">
        <f>'[1]Name of Bidder'!D231</f>
        <v>#REF!</v>
      </c>
      <c r="O327" s="54"/>
      <c r="P327" s="54"/>
      <c r="Q327" s="54"/>
      <c r="R327" s="54"/>
      <c r="S327" s="54"/>
      <c r="T327" s="54"/>
      <c r="U327" s="54"/>
      <c r="V327" s="54"/>
      <c r="W327" s="54"/>
      <c r="X327" s="54"/>
      <c r="Y327" s="54"/>
    </row>
    <row r="328" spans="1:25" s="300" customFormat="1" ht="22.5" hidden="1" customHeight="1">
      <c r="A328" s="350"/>
      <c r="B328" s="770" t="s">
        <v>496</v>
      </c>
      <c r="C328" s="771"/>
      <c r="D328" s="771"/>
      <c r="E328" s="771"/>
      <c r="F328" s="772"/>
      <c r="G328" s="773"/>
      <c r="H328" s="772"/>
      <c r="I328" s="773"/>
      <c r="J328" s="54"/>
      <c r="K328" s="54"/>
      <c r="L328" s="54"/>
      <c r="M328" s="54"/>
      <c r="N328" s="354" t="e">
        <f>'[1]Name of Bidder'!D236</f>
        <v>#REF!</v>
      </c>
      <c r="O328" s="54"/>
      <c r="P328" s="54"/>
      <c r="Q328" s="54"/>
      <c r="R328" s="54"/>
      <c r="S328" s="54"/>
      <c r="T328" s="54"/>
      <c r="U328" s="54"/>
      <c r="V328" s="54"/>
      <c r="W328" s="54"/>
      <c r="X328" s="54"/>
      <c r="Y328" s="54"/>
    </row>
    <row r="329" spans="1:25" s="300" customFormat="1" ht="22.15" hidden="1" customHeight="1">
      <c r="A329" s="350">
        <v>2</v>
      </c>
      <c r="B329" s="774" t="s">
        <v>561</v>
      </c>
      <c r="C329" s="775"/>
      <c r="D329" s="775"/>
      <c r="E329" s="776"/>
      <c r="F329" s="766"/>
      <c r="G329" s="767"/>
      <c r="H329" s="766"/>
      <c r="I329" s="767"/>
      <c r="J329" s="54"/>
      <c r="K329" s="54"/>
      <c r="L329" s="54"/>
      <c r="M329" s="54"/>
      <c r="N329" s="354"/>
      <c r="O329" s="54"/>
      <c r="P329" s="54"/>
      <c r="Q329" s="54"/>
      <c r="R329" s="54"/>
      <c r="S329" s="54"/>
      <c r="T329" s="54"/>
      <c r="U329" s="54"/>
      <c r="V329" s="54"/>
      <c r="W329" s="54"/>
      <c r="X329" s="54"/>
      <c r="Y329" s="54"/>
    </row>
    <row r="330" spans="1:25" s="300" customFormat="1" ht="63.6" hidden="1" customHeight="1">
      <c r="A330" s="350"/>
      <c r="B330" s="774"/>
      <c r="C330" s="775"/>
      <c r="D330" s="775"/>
      <c r="E330" s="776"/>
      <c r="F330" s="351"/>
      <c r="G330" s="352"/>
      <c r="H330" s="351"/>
      <c r="I330" s="352"/>
      <c r="J330" s="54"/>
      <c r="K330" s="54"/>
      <c r="L330" s="54"/>
      <c r="M330" s="54"/>
      <c r="N330" s="354"/>
      <c r="O330" s="54"/>
      <c r="P330" s="54"/>
      <c r="Q330" s="54"/>
      <c r="R330" s="54"/>
      <c r="S330" s="54"/>
      <c r="T330" s="54"/>
      <c r="U330" s="54"/>
      <c r="V330" s="54"/>
      <c r="W330" s="54"/>
      <c r="X330" s="54"/>
      <c r="Y330" s="54"/>
    </row>
    <row r="331" spans="1:25" s="300" customFormat="1" ht="61.15" hidden="1" customHeight="1">
      <c r="A331" s="350"/>
      <c r="B331" s="764"/>
      <c r="C331" s="765"/>
      <c r="D331" s="765"/>
      <c r="E331" s="765"/>
      <c r="F331" s="766"/>
      <c r="G331" s="767"/>
      <c r="H331" s="766"/>
      <c r="I331" s="767"/>
      <c r="J331" s="54"/>
      <c r="K331" s="54"/>
      <c r="L331" s="54"/>
      <c r="M331" s="54"/>
      <c r="N331" s="354"/>
      <c r="O331" s="54"/>
      <c r="P331" s="54"/>
      <c r="Q331" s="54"/>
      <c r="R331" s="54"/>
      <c r="S331" s="54"/>
      <c r="T331" s="54"/>
      <c r="U331" s="54"/>
      <c r="V331" s="54"/>
      <c r="W331" s="54"/>
      <c r="X331" s="54"/>
      <c r="Y331" s="54"/>
    </row>
    <row r="332" spans="1:25" s="300" customFormat="1" ht="44.25" hidden="1" customHeight="1">
      <c r="A332" s="350" t="s">
        <v>562</v>
      </c>
      <c r="B332" s="717" t="s">
        <v>563</v>
      </c>
      <c r="C332" s="718"/>
      <c r="D332" s="718"/>
      <c r="E332" s="759"/>
      <c r="F332" s="760"/>
      <c r="G332" s="761"/>
      <c r="H332" s="760"/>
      <c r="I332" s="761"/>
      <c r="J332" s="41"/>
      <c r="K332" s="41"/>
      <c r="L332" s="41"/>
      <c r="M332" s="41"/>
      <c r="N332" s="354" t="e">
        <f>'[1]Name of Bidder'!D241</f>
        <v>#REF!</v>
      </c>
      <c r="O332" s="41"/>
      <c r="P332" s="41"/>
      <c r="Q332" s="41"/>
      <c r="R332" s="41"/>
      <c r="S332" s="41"/>
      <c r="T332" s="41"/>
      <c r="U332" s="41"/>
      <c r="V332" s="41"/>
      <c r="W332" s="41"/>
      <c r="X332" s="41"/>
      <c r="Y332" s="41"/>
    </row>
    <row r="333" spans="1:25" s="300" customFormat="1" ht="14.25" hidden="1" customHeight="1">
      <c r="A333" s="350"/>
      <c r="B333" s="80"/>
      <c r="C333" s="80"/>
      <c r="D333" s="80"/>
      <c r="E333" s="80"/>
      <c r="F333" s="84"/>
      <c r="G333" s="84"/>
      <c r="H333" s="84"/>
      <c r="I333" s="84"/>
      <c r="J333" s="41"/>
      <c r="K333" s="41"/>
      <c r="L333" s="41"/>
      <c r="M333" s="41"/>
      <c r="N333" s="41"/>
      <c r="O333" s="41"/>
      <c r="P333" s="41"/>
      <c r="Q333" s="41"/>
      <c r="R333" s="41"/>
      <c r="S333" s="41"/>
      <c r="T333" s="41"/>
      <c r="U333" s="41"/>
      <c r="V333" s="41"/>
      <c r="W333" s="41"/>
      <c r="X333" s="41"/>
      <c r="Y333" s="41"/>
    </row>
    <row r="334" spans="1:25" s="300" customFormat="1" ht="36.75" hidden="1" customHeight="1">
      <c r="A334" s="350" t="s">
        <v>564</v>
      </c>
      <c r="B334" s="717" t="s">
        <v>498</v>
      </c>
      <c r="C334" s="718"/>
      <c r="D334" s="718"/>
      <c r="E334" s="718"/>
      <c r="F334" s="760"/>
      <c r="G334" s="761"/>
      <c r="H334" s="760"/>
      <c r="I334" s="761"/>
      <c r="J334" s="41"/>
      <c r="K334" s="41"/>
      <c r="L334" s="41"/>
      <c r="M334" s="41"/>
      <c r="N334" s="41"/>
      <c r="O334" s="41"/>
      <c r="P334" s="41"/>
      <c r="Q334" s="41"/>
      <c r="R334" s="41"/>
      <c r="S334" s="41"/>
      <c r="T334" s="41"/>
      <c r="U334" s="41"/>
      <c r="V334" s="41"/>
      <c r="W334" s="41"/>
      <c r="X334" s="41"/>
      <c r="Y334" s="41"/>
    </row>
    <row r="335" spans="1:25" s="300" customFormat="1" ht="14.25" hidden="1" customHeight="1">
      <c r="A335" s="350"/>
      <c r="B335" s="84"/>
      <c r="C335" s="84"/>
      <c r="D335" s="84"/>
      <c r="E335" s="84"/>
      <c r="F335" s="84"/>
      <c r="G335" s="84"/>
      <c r="H335" s="84"/>
      <c r="I335" s="84"/>
      <c r="J335" s="41"/>
      <c r="K335" s="41"/>
      <c r="L335" s="41"/>
      <c r="M335" s="41"/>
      <c r="N335" s="41"/>
      <c r="O335" s="41"/>
      <c r="P335" s="41"/>
      <c r="Q335" s="41"/>
      <c r="R335" s="41"/>
      <c r="S335" s="41"/>
      <c r="T335" s="41"/>
      <c r="U335" s="41"/>
      <c r="V335" s="41"/>
      <c r="W335" s="41"/>
      <c r="X335" s="41"/>
      <c r="Y335" s="41"/>
    </row>
    <row r="336" spans="1:25" s="300" customFormat="1" ht="23.25" hidden="1" customHeight="1">
      <c r="A336" s="350" t="s">
        <v>565</v>
      </c>
      <c r="B336" s="750" t="e">
        <f>IF([1]Cover!D227 = "Sole Bidder", "Name and Address of the Employer/Utility for whom the Contract was executed by the firm ", " Name and Address of the Employer/Utility for whom the Contract was executed by the firm/Partner of a JV")</f>
        <v>#REF!</v>
      </c>
      <c r="C336" s="713"/>
      <c r="D336" s="713"/>
      <c r="E336" s="713"/>
      <c r="F336" s="751"/>
      <c r="G336" s="752"/>
      <c r="H336" s="751"/>
      <c r="I336" s="752"/>
      <c r="J336" s="41"/>
      <c r="K336" s="41"/>
      <c r="L336" s="41"/>
      <c r="M336" s="41"/>
      <c r="N336" s="41"/>
      <c r="O336" s="41"/>
      <c r="P336" s="41"/>
      <c r="Q336" s="41"/>
      <c r="R336" s="41"/>
      <c r="S336" s="41"/>
      <c r="T336" s="41"/>
      <c r="U336" s="41"/>
      <c r="V336" s="41"/>
      <c r="W336" s="41"/>
      <c r="X336" s="41"/>
      <c r="Y336" s="41"/>
    </row>
    <row r="337" spans="1:25" s="300" customFormat="1" ht="21" hidden="1" customHeight="1">
      <c r="A337" s="350"/>
      <c r="B337" s="714"/>
      <c r="C337" s="709"/>
      <c r="D337" s="709"/>
      <c r="E337" s="709"/>
      <c r="F337" s="753"/>
      <c r="G337" s="754"/>
      <c r="H337" s="753"/>
      <c r="I337" s="754"/>
      <c r="J337" s="41"/>
      <c r="K337" s="41"/>
      <c r="L337" s="41"/>
      <c r="M337" s="41"/>
      <c r="N337" s="41"/>
      <c r="O337" s="41"/>
      <c r="P337" s="41"/>
      <c r="Q337" s="41"/>
      <c r="R337" s="41"/>
      <c r="S337" s="41"/>
      <c r="T337" s="41"/>
      <c r="U337" s="41"/>
      <c r="V337" s="41"/>
      <c r="W337" s="41"/>
      <c r="X337" s="41"/>
      <c r="Y337" s="41"/>
    </row>
    <row r="338" spans="1:25" s="300" customFormat="1" ht="20.25" hidden="1" customHeight="1">
      <c r="A338" s="350"/>
      <c r="B338" s="714"/>
      <c r="C338" s="709"/>
      <c r="D338" s="709"/>
      <c r="E338" s="709"/>
      <c r="F338" s="753"/>
      <c r="G338" s="754"/>
      <c r="H338" s="753"/>
      <c r="I338" s="754"/>
      <c r="J338" s="41"/>
      <c r="K338" s="41"/>
      <c r="L338" s="41"/>
      <c r="M338" s="41"/>
      <c r="N338" s="41"/>
      <c r="O338" s="41"/>
      <c r="P338" s="41"/>
      <c r="Q338" s="41"/>
      <c r="R338" s="41"/>
      <c r="S338" s="41"/>
      <c r="T338" s="41"/>
      <c r="U338" s="41"/>
      <c r="V338" s="41"/>
      <c r="W338" s="41"/>
      <c r="X338" s="41"/>
      <c r="Y338" s="41"/>
    </row>
    <row r="339" spans="1:25" s="300" customFormat="1" ht="21" hidden="1" customHeight="1">
      <c r="A339" s="350"/>
      <c r="B339" s="714"/>
      <c r="C339" s="709"/>
      <c r="D339" s="709"/>
      <c r="E339" s="709"/>
      <c r="F339" s="753"/>
      <c r="G339" s="754"/>
      <c r="H339" s="753"/>
      <c r="I339" s="754"/>
      <c r="J339" s="41"/>
      <c r="K339" s="41"/>
      <c r="L339" s="41"/>
      <c r="M339" s="41"/>
      <c r="N339" s="41"/>
      <c r="O339" s="41"/>
      <c r="P339" s="41"/>
      <c r="Q339" s="41"/>
      <c r="R339" s="41"/>
      <c r="S339" s="41"/>
      <c r="T339" s="41"/>
      <c r="U339" s="41"/>
      <c r="V339" s="41"/>
      <c r="W339" s="41"/>
      <c r="X339" s="41"/>
      <c r="Y339" s="41"/>
    </row>
    <row r="340" spans="1:25" s="300" customFormat="1" ht="24.95" hidden="1" customHeight="1">
      <c r="A340" s="350"/>
      <c r="B340" s="357"/>
      <c r="E340" s="46" t="s">
        <v>499</v>
      </c>
      <c r="F340" s="755"/>
      <c r="G340" s="756"/>
      <c r="H340" s="755"/>
      <c r="I340" s="756"/>
      <c r="J340" s="41"/>
      <c r="K340" s="41"/>
      <c r="L340" s="41"/>
      <c r="M340" s="41"/>
      <c r="N340" s="41"/>
      <c r="O340" s="41"/>
      <c r="P340" s="41"/>
      <c r="Q340" s="41"/>
      <c r="R340" s="41"/>
      <c r="S340" s="41"/>
      <c r="T340" s="41"/>
      <c r="U340" s="41"/>
      <c r="V340" s="41"/>
      <c r="W340" s="41"/>
      <c r="X340" s="41"/>
      <c r="Y340" s="41"/>
    </row>
    <row r="341" spans="1:25" s="300" customFormat="1" ht="24.95" hidden="1" customHeight="1">
      <c r="A341" s="350"/>
      <c r="B341" s="357"/>
      <c r="E341" s="46" t="s">
        <v>59</v>
      </c>
      <c r="F341" s="755"/>
      <c r="G341" s="756"/>
      <c r="H341" s="755"/>
      <c r="I341" s="756"/>
      <c r="J341" s="41"/>
      <c r="K341" s="41"/>
      <c r="L341" s="41"/>
      <c r="M341" s="41"/>
      <c r="N341" s="41"/>
      <c r="O341" s="41"/>
      <c r="P341" s="41"/>
      <c r="Q341" s="41"/>
      <c r="R341" s="41"/>
      <c r="S341" s="41"/>
      <c r="T341" s="41"/>
      <c r="U341" s="41"/>
      <c r="V341" s="41"/>
      <c r="W341" s="41"/>
      <c r="X341" s="41"/>
      <c r="Y341" s="41"/>
    </row>
    <row r="342" spans="1:25" s="300" customFormat="1" ht="24.95" hidden="1" customHeight="1">
      <c r="A342" s="350"/>
      <c r="B342" s="358"/>
      <c r="C342" s="359"/>
      <c r="D342" s="359"/>
      <c r="E342" s="360" t="s">
        <v>500</v>
      </c>
      <c r="F342" s="757"/>
      <c r="G342" s="758"/>
      <c r="H342" s="757"/>
      <c r="I342" s="758"/>
      <c r="J342" s="41"/>
      <c r="K342" s="41"/>
      <c r="L342" s="41"/>
      <c r="M342" s="41"/>
      <c r="N342" s="41"/>
      <c r="O342" s="41"/>
      <c r="P342" s="41"/>
      <c r="Q342" s="41"/>
      <c r="R342" s="41"/>
      <c r="S342" s="41"/>
      <c r="T342" s="41"/>
      <c r="U342" s="41"/>
      <c r="V342" s="41"/>
      <c r="W342" s="41"/>
      <c r="X342" s="41"/>
      <c r="Y342" s="41"/>
    </row>
    <row r="343" spans="1:25" s="300" customFormat="1" ht="20.25" hidden="1" customHeight="1">
      <c r="A343" s="350"/>
      <c r="B343" s="58"/>
      <c r="C343" s="58"/>
      <c r="D343" s="58"/>
      <c r="E343" s="46"/>
      <c r="F343" s="88"/>
      <c r="G343" s="88"/>
      <c r="H343" s="88"/>
      <c r="I343" s="88"/>
      <c r="J343" s="41"/>
      <c r="K343" s="41"/>
      <c r="L343" s="41"/>
      <c r="M343" s="41"/>
      <c r="N343" s="41"/>
      <c r="O343" s="41"/>
      <c r="P343" s="41"/>
      <c r="Q343" s="41"/>
      <c r="R343" s="41"/>
      <c r="S343" s="41"/>
      <c r="T343" s="41"/>
      <c r="U343" s="41"/>
      <c r="V343" s="41"/>
      <c r="W343" s="41"/>
      <c r="X343" s="41"/>
      <c r="Y343" s="41"/>
    </row>
    <row r="344" spans="1:25" s="300" customFormat="1" ht="72" hidden="1" customHeight="1">
      <c r="A344" s="350" t="s">
        <v>566</v>
      </c>
      <c r="B344" s="748" t="s">
        <v>501</v>
      </c>
      <c r="C344" s="748"/>
      <c r="D344" s="748"/>
      <c r="E344" s="748"/>
      <c r="F344" s="745"/>
      <c r="G344" s="721"/>
      <c r="H344" s="720"/>
      <c r="I344" s="721"/>
      <c r="J344" s="41"/>
      <c r="K344" s="41"/>
      <c r="L344" s="41"/>
      <c r="M344" s="41"/>
      <c r="N344" s="41"/>
      <c r="O344" s="41"/>
      <c r="P344" s="41"/>
      <c r="Q344" s="41"/>
      <c r="R344" s="41"/>
      <c r="S344" s="41"/>
      <c r="T344" s="41"/>
      <c r="U344" s="41"/>
      <c r="V344" s="41"/>
      <c r="W344" s="41"/>
      <c r="X344" s="41"/>
      <c r="Y344" s="41"/>
    </row>
    <row r="345" spans="1:25" s="300" customFormat="1" ht="32.25" hidden="1" customHeight="1">
      <c r="A345" s="350" t="s">
        <v>567</v>
      </c>
      <c r="B345" s="748" t="s">
        <v>502</v>
      </c>
      <c r="C345" s="748"/>
      <c r="D345" s="748"/>
      <c r="E345" s="748"/>
      <c r="I345" s="363"/>
      <c r="J345" s="41"/>
      <c r="K345" s="41"/>
      <c r="L345" s="41"/>
      <c r="M345" s="41"/>
      <c r="N345" s="41"/>
      <c r="O345" s="41"/>
      <c r="P345" s="41"/>
      <c r="Q345" s="41"/>
      <c r="R345" s="41"/>
      <c r="S345" s="41"/>
      <c r="T345" s="41"/>
      <c r="U345" s="41"/>
      <c r="V345" s="41"/>
      <c r="W345" s="41"/>
      <c r="X345" s="41"/>
      <c r="Y345" s="41"/>
    </row>
    <row r="346" spans="1:25" s="300" customFormat="1" ht="21.75" hidden="1" customHeight="1">
      <c r="A346" s="350"/>
      <c r="B346" s="364"/>
      <c r="C346" s="58"/>
      <c r="D346" s="58"/>
      <c r="E346" s="46"/>
      <c r="F346" s="88"/>
      <c r="G346" s="88"/>
      <c r="H346" s="88"/>
      <c r="I346" s="365"/>
      <c r="J346" s="41"/>
      <c r="K346" s="41"/>
      <c r="L346" s="41"/>
      <c r="M346" s="41"/>
      <c r="N346" s="41"/>
      <c r="O346" s="41"/>
      <c r="P346" s="41"/>
      <c r="Q346" s="41"/>
      <c r="R346" s="41"/>
      <c r="S346" s="41"/>
      <c r="T346" s="41"/>
      <c r="U346" s="41"/>
      <c r="V346" s="41"/>
      <c r="W346" s="41"/>
      <c r="X346" s="41"/>
      <c r="Y346" s="41"/>
    </row>
    <row r="347" spans="1:25" s="300" customFormat="1" ht="21.75" hidden="1" customHeight="1">
      <c r="A347" s="350"/>
      <c r="B347" s="364"/>
      <c r="C347" s="58"/>
      <c r="D347" s="58"/>
      <c r="E347" s="46"/>
      <c r="F347" s="88"/>
      <c r="G347" s="88"/>
      <c r="H347" s="88"/>
      <c r="I347" s="365"/>
      <c r="J347" s="41"/>
      <c r="K347" s="41"/>
      <c r="L347" s="41"/>
      <c r="M347" s="41"/>
      <c r="N347" s="41"/>
      <c r="O347" s="41"/>
      <c r="P347" s="41"/>
      <c r="Q347" s="41"/>
      <c r="R347" s="41"/>
      <c r="S347" s="41"/>
      <c r="T347" s="41"/>
      <c r="U347" s="41"/>
      <c r="V347" s="41"/>
      <c r="W347" s="41"/>
      <c r="X347" s="41"/>
      <c r="Y347" s="41"/>
    </row>
    <row r="348" spans="1:25" s="300" customFormat="1" ht="21.75" hidden="1" customHeight="1">
      <c r="A348" s="350"/>
      <c r="B348" s="714"/>
      <c r="C348" s="709"/>
      <c r="D348" s="709"/>
      <c r="E348" s="709"/>
      <c r="F348" s="749"/>
      <c r="G348" s="749"/>
      <c r="H348" s="749"/>
      <c r="I348" s="749"/>
      <c r="J348" s="41"/>
      <c r="K348" s="41"/>
      <c r="L348" s="41"/>
      <c r="M348" s="41"/>
      <c r="N348" s="41"/>
      <c r="O348" s="41"/>
      <c r="P348" s="41"/>
      <c r="Q348" s="41"/>
      <c r="R348" s="41"/>
      <c r="S348" s="41"/>
      <c r="T348" s="41"/>
      <c r="U348" s="41"/>
      <c r="V348" s="41"/>
      <c r="W348" s="41"/>
      <c r="X348" s="41"/>
      <c r="Y348" s="41"/>
    </row>
    <row r="349" spans="1:25" s="300" customFormat="1" ht="21.75" hidden="1" customHeight="1">
      <c r="A349" s="350"/>
      <c r="B349" s="366"/>
      <c r="C349" s="367"/>
      <c r="D349" s="367"/>
      <c r="E349" s="367"/>
      <c r="F349" s="720"/>
      <c r="G349" s="721"/>
      <c r="H349" s="720"/>
      <c r="I349" s="721"/>
      <c r="J349" s="41"/>
      <c r="K349" s="41"/>
      <c r="L349" s="41"/>
      <c r="M349" s="41"/>
      <c r="N349" s="41"/>
      <c r="O349" s="41"/>
      <c r="P349" s="41"/>
      <c r="Q349" s="41"/>
      <c r="R349" s="41"/>
      <c r="S349" s="41"/>
      <c r="T349" s="41"/>
      <c r="U349" s="41"/>
      <c r="V349" s="41"/>
      <c r="W349" s="41"/>
      <c r="X349" s="41"/>
      <c r="Y349" s="41"/>
    </row>
    <row r="350" spans="1:25" s="300" customFormat="1" ht="21.75" hidden="1" customHeight="1">
      <c r="A350" s="350"/>
      <c r="B350" s="364"/>
      <c r="C350" s="58"/>
      <c r="D350" s="58"/>
      <c r="E350" s="46"/>
      <c r="F350" s="88"/>
      <c r="G350" s="88"/>
      <c r="H350" s="88"/>
      <c r="I350" s="365"/>
      <c r="J350" s="41"/>
      <c r="K350" s="41"/>
      <c r="L350" s="41"/>
      <c r="M350" s="41"/>
      <c r="N350" s="41"/>
      <c r="O350" s="41"/>
      <c r="P350" s="41"/>
      <c r="Q350" s="41"/>
      <c r="R350" s="41"/>
      <c r="S350" s="41"/>
      <c r="T350" s="41"/>
      <c r="U350" s="41"/>
      <c r="V350" s="41"/>
      <c r="W350" s="41"/>
      <c r="X350" s="41"/>
      <c r="Y350" s="41"/>
    </row>
    <row r="351" spans="1:25" s="300" customFormat="1" ht="21.75" hidden="1" customHeight="1">
      <c r="A351" s="350"/>
      <c r="B351" s="714" t="s">
        <v>503</v>
      </c>
      <c r="C351" s="709"/>
      <c r="D351" s="709"/>
      <c r="E351" s="709"/>
      <c r="F351" s="720"/>
      <c r="G351" s="721"/>
      <c r="H351" s="720"/>
      <c r="I351" s="721"/>
      <c r="J351" s="41"/>
      <c r="K351" s="41"/>
      <c r="L351" s="41"/>
      <c r="M351" s="41"/>
      <c r="N351" s="41"/>
      <c r="O351" s="41"/>
      <c r="P351" s="41"/>
      <c r="Q351" s="41"/>
      <c r="R351" s="41"/>
      <c r="S351" s="41"/>
      <c r="T351" s="41"/>
      <c r="U351" s="41"/>
      <c r="V351" s="41"/>
      <c r="W351" s="41"/>
      <c r="X351" s="41"/>
      <c r="Y351" s="41"/>
    </row>
    <row r="352" spans="1:25" s="300" customFormat="1" ht="21.75" hidden="1" customHeight="1">
      <c r="A352" s="350"/>
      <c r="B352" s="364"/>
      <c r="C352" s="58"/>
      <c r="D352" s="58"/>
      <c r="E352" s="46"/>
      <c r="F352" s="88"/>
      <c r="G352" s="88"/>
      <c r="H352" s="88"/>
      <c r="I352" s="365"/>
      <c r="J352" s="41"/>
      <c r="K352" s="41"/>
      <c r="L352" s="41"/>
      <c r="M352" s="41"/>
      <c r="N352" s="41"/>
      <c r="O352" s="41"/>
      <c r="P352" s="41"/>
      <c r="Q352" s="41"/>
      <c r="R352" s="41"/>
      <c r="S352" s="41"/>
      <c r="T352" s="41"/>
      <c r="U352" s="41"/>
      <c r="V352" s="41"/>
      <c r="W352" s="41"/>
      <c r="X352" s="41"/>
      <c r="Y352" s="41"/>
    </row>
    <row r="353" spans="1:25" s="300" customFormat="1" ht="21.75" hidden="1" customHeight="1">
      <c r="A353" s="350"/>
      <c r="B353" s="714" t="s">
        <v>504</v>
      </c>
      <c r="C353" s="709"/>
      <c r="D353" s="709"/>
      <c r="E353" s="709"/>
      <c r="F353" s="720"/>
      <c r="G353" s="721"/>
      <c r="H353" s="720"/>
      <c r="I353" s="721"/>
      <c r="J353" s="41"/>
      <c r="K353" s="41"/>
      <c r="L353" s="41"/>
      <c r="M353" s="41"/>
      <c r="N353" s="41"/>
      <c r="O353" s="41"/>
      <c r="P353" s="41"/>
      <c r="Q353" s="41"/>
      <c r="R353" s="41"/>
      <c r="S353" s="41"/>
      <c r="T353" s="41"/>
      <c r="U353" s="41"/>
      <c r="V353" s="41"/>
      <c r="W353" s="41"/>
      <c r="X353" s="41"/>
      <c r="Y353" s="41"/>
    </row>
    <row r="354" spans="1:25" s="300" customFormat="1" ht="21.75" hidden="1" customHeight="1">
      <c r="A354" s="350"/>
      <c r="B354" s="736" t="s">
        <v>505</v>
      </c>
      <c r="C354" s="737"/>
      <c r="D354" s="737"/>
      <c r="E354" s="738"/>
      <c r="F354" s="720"/>
      <c r="G354" s="721"/>
      <c r="H354" s="720"/>
      <c r="I354" s="721"/>
      <c r="J354" s="41"/>
      <c r="K354" s="41"/>
      <c r="L354" s="41"/>
      <c r="M354" s="41"/>
      <c r="N354" s="41"/>
      <c r="O354" s="41"/>
      <c r="P354" s="41"/>
      <c r="Q354" s="41"/>
      <c r="R354" s="41"/>
      <c r="S354" s="41"/>
      <c r="T354" s="41"/>
      <c r="U354" s="41"/>
      <c r="V354" s="41"/>
      <c r="W354" s="41"/>
      <c r="X354" s="41"/>
      <c r="Y354" s="41"/>
    </row>
    <row r="355" spans="1:25" s="300" customFormat="1" ht="21" hidden="1" customHeight="1">
      <c r="A355" s="350"/>
      <c r="B355" s="736" t="s">
        <v>506</v>
      </c>
      <c r="C355" s="737"/>
      <c r="D355" s="737"/>
      <c r="E355" s="738"/>
      <c r="F355" s="720"/>
      <c r="G355" s="721"/>
      <c r="H355" s="720"/>
      <c r="I355" s="721"/>
      <c r="J355" s="41"/>
      <c r="K355" s="41"/>
      <c r="L355" s="41"/>
      <c r="M355" s="41"/>
      <c r="N355" s="41"/>
      <c r="O355" s="41"/>
      <c r="P355" s="41"/>
      <c r="Q355" s="41"/>
      <c r="R355" s="41"/>
      <c r="S355" s="41"/>
      <c r="T355" s="41"/>
      <c r="U355" s="41"/>
      <c r="V355" s="41"/>
      <c r="W355" s="41"/>
      <c r="X355" s="41"/>
      <c r="Y355" s="41"/>
    </row>
    <row r="356" spans="1:25" s="300" customFormat="1" ht="21.75" hidden="1" customHeight="1">
      <c r="A356" s="350"/>
      <c r="B356" s="736" t="s">
        <v>507</v>
      </c>
      <c r="C356" s="737"/>
      <c r="D356" s="737"/>
      <c r="E356" s="738"/>
      <c r="F356" s="720"/>
      <c r="G356" s="721"/>
      <c r="H356" s="720"/>
      <c r="I356" s="721"/>
      <c r="J356" s="41"/>
      <c r="K356" s="41"/>
      <c r="L356" s="41"/>
      <c r="M356" s="41"/>
      <c r="N356" s="41"/>
      <c r="O356" s="41"/>
      <c r="P356" s="41"/>
      <c r="Q356" s="41"/>
      <c r="R356" s="41"/>
      <c r="S356" s="41"/>
      <c r="T356" s="41"/>
      <c r="U356" s="41"/>
      <c r="V356" s="41"/>
      <c r="W356" s="41"/>
      <c r="X356" s="41"/>
      <c r="Y356" s="41"/>
    </row>
    <row r="357" spans="1:25" s="300" customFormat="1" ht="21.75" hidden="1" customHeight="1">
      <c r="A357" s="350"/>
      <c r="B357" s="368"/>
      <c r="C357" s="369"/>
      <c r="D357" s="369"/>
      <c r="E357" s="369"/>
      <c r="F357" s="88"/>
      <c r="G357" s="88"/>
      <c r="H357" s="88"/>
      <c r="I357" s="88"/>
      <c r="J357" s="41"/>
      <c r="K357" s="41"/>
      <c r="L357" s="41"/>
      <c r="M357" s="41"/>
      <c r="N357" s="41"/>
      <c r="O357" s="41"/>
      <c r="P357" s="41"/>
      <c r="Q357" s="41"/>
      <c r="R357" s="41"/>
      <c r="S357" s="41"/>
      <c r="T357" s="41"/>
      <c r="U357" s="41"/>
      <c r="V357" s="41"/>
      <c r="W357" s="41"/>
      <c r="X357" s="41"/>
      <c r="Y357" s="41"/>
    </row>
    <row r="358" spans="1:25" s="300" customFormat="1" ht="21.75" hidden="1" customHeight="1">
      <c r="A358" s="350"/>
      <c r="B358" s="714" t="s">
        <v>508</v>
      </c>
      <c r="C358" s="709"/>
      <c r="D358" s="709"/>
      <c r="E358" s="709"/>
      <c r="F358" s="88"/>
      <c r="G358" s="88"/>
      <c r="H358" s="88"/>
      <c r="I358" s="88"/>
      <c r="J358" s="41"/>
      <c r="K358" s="41"/>
      <c r="L358" s="41"/>
      <c r="M358" s="41"/>
      <c r="N358" s="41"/>
      <c r="O358" s="41"/>
      <c r="P358" s="41"/>
      <c r="Q358" s="41"/>
      <c r="R358" s="41"/>
      <c r="S358" s="41"/>
      <c r="T358" s="41"/>
      <c r="U358" s="41"/>
      <c r="V358" s="41"/>
      <c r="W358" s="41"/>
      <c r="X358" s="41"/>
      <c r="Y358" s="41"/>
    </row>
    <row r="359" spans="1:25" s="300" customFormat="1" ht="21.75" hidden="1" customHeight="1">
      <c r="A359" s="350"/>
      <c r="B359" s="714" t="s">
        <v>509</v>
      </c>
      <c r="C359" s="709"/>
      <c r="D359" s="709"/>
      <c r="E359" s="709"/>
      <c r="F359" s="720"/>
      <c r="G359" s="721"/>
      <c r="H359" s="720"/>
      <c r="I359" s="721"/>
      <c r="J359" s="41"/>
      <c r="K359" s="41"/>
      <c r="L359" s="41"/>
      <c r="M359" s="41"/>
      <c r="N359" s="41"/>
      <c r="O359" s="41"/>
      <c r="P359" s="41"/>
      <c r="Q359" s="41"/>
      <c r="R359" s="41"/>
      <c r="S359" s="41"/>
      <c r="T359" s="41"/>
      <c r="U359" s="41"/>
      <c r="V359" s="41"/>
      <c r="W359" s="41"/>
      <c r="X359" s="41"/>
      <c r="Y359" s="41"/>
    </row>
    <row r="360" spans="1:25" s="300" customFormat="1" ht="21.75" hidden="1" customHeight="1">
      <c r="A360" s="350"/>
      <c r="B360" s="714" t="s">
        <v>510</v>
      </c>
      <c r="C360" s="709"/>
      <c r="D360" s="709"/>
      <c r="E360" s="709"/>
      <c r="F360" s="57" t="s">
        <v>505</v>
      </c>
      <c r="G360" s="57" t="s">
        <v>506</v>
      </c>
      <c r="H360" s="57" t="s">
        <v>505</v>
      </c>
      <c r="I360" s="57" t="s">
        <v>506</v>
      </c>
      <c r="J360" s="41"/>
      <c r="K360" s="41"/>
      <c r="L360" s="41"/>
      <c r="M360" s="41"/>
      <c r="N360" s="41"/>
      <c r="O360" s="41"/>
      <c r="P360" s="41"/>
      <c r="Q360" s="41"/>
      <c r="R360" s="41"/>
      <c r="S360" s="41"/>
      <c r="T360" s="41"/>
      <c r="U360" s="41"/>
      <c r="V360" s="41"/>
      <c r="W360" s="41"/>
      <c r="X360" s="41"/>
      <c r="Y360" s="41"/>
    </row>
    <row r="361" spans="1:25" s="300" customFormat="1" ht="21.75" hidden="1" customHeight="1">
      <c r="A361" s="350"/>
      <c r="B361" s="739"/>
      <c r="C361" s="740"/>
      <c r="D361" s="740"/>
      <c r="E361" s="741"/>
      <c r="F361" s="362"/>
      <c r="G361" s="361"/>
      <c r="H361" s="362"/>
      <c r="I361" s="361"/>
      <c r="J361" s="41"/>
      <c r="K361" s="41"/>
      <c r="L361" s="41"/>
      <c r="M361" s="41"/>
      <c r="N361" s="41"/>
      <c r="O361" s="41"/>
      <c r="P361" s="41"/>
      <c r="Q361" s="41"/>
      <c r="R361" s="41"/>
      <c r="S361" s="41"/>
      <c r="T361" s="41"/>
      <c r="U361" s="41"/>
      <c r="V361" s="41"/>
      <c r="W361" s="41"/>
      <c r="X361" s="41"/>
      <c r="Y361" s="41"/>
    </row>
    <row r="362" spans="1:25" s="300" customFormat="1" ht="21.75" hidden="1" customHeight="1">
      <c r="A362" s="350"/>
      <c r="B362" s="736" t="s">
        <v>507</v>
      </c>
      <c r="C362" s="737"/>
      <c r="D362" s="737"/>
      <c r="E362" s="738"/>
      <c r="F362" s="362"/>
      <c r="G362" s="361"/>
      <c r="H362" s="362"/>
      <c r="I362" s="361"/>
      <c r="J362" s="41"/>
      <c r="K362" s="41"/>
      <c r="L362" s="41"/>
      <c r="M362" s="41"/>
      <c r="N362" s="41"/>
      <c r="O362" s="41"/>
      <c r="P362" s="41"/>
      <c r="Q362" s="41"/>
      <c r="R362" s="41"/>
      <c r="S362" s="41"/>
      <c r="T362" s="41"/>
      <c r="U362" s="41"/>
      <c r="V362" s="41"/>
      <c r="W362" s="41"/>
      <c r="X362" s="41"/>
      <c r="Y362" s="41"/>
    </row>
    <row r="363" spans="1:25" s="300" customFormat="1" ht="35.450000000000003" hidden="1" customHeight="1">
      <c r="A363" s="350"/>
      <c r="B363" s="714" t="s">
        <v>511</v>
      </c>
      <c r="C363" s="709"/>
      <c r="D363" s="709"/>
      <c r="E363" s="709"/>
      <c r="F363" s="720"/>
      <c r="G363" s="721"/>
      <c r="H363" s="720"/>
      <c r="I363" s="721"/>
      <c r="J363" s="41"/>
      <c r="K363" s="41"/>
      <c r="L363" s="41"/>
      <c r="M363" s="41"/>
      <c r="N363" s="41"/>
      <c r="O363" s="41"/>
      <c r="P363" s="41"/>
      <c r="Q363" s="41"/>
      <c r="R363" s="41"/>
      <c r="S363" s="41"/>
      <c r="T363" s="41"/>
      <c r="U363" s="41"/>
      <c r="V363" s="41"/>
      <c r="W363" s="41"/>
      <c r="X363" s="41"/>
      <c r="Y363" s="41"/>
    </row>
    <row r="364" spans="1:25" s="300" customFormat="1" ht="21.75" hidden="1" customHeight="1">
      <c r="A364" s="350"/>
      <c r="B364" s="368"/>
      <c r="C364" s="369"/>
      <c r="D364" s="369"/>
      <c r="E364" s="369"/>
      <c r="F364" s="369"/>
      <c r="G364" s="369"/>
      <c r="H364" s="369"/>
      <c r="I364" s="369"/>
      <c r="J364" s="41"/>
      <c r="K364" s="41"/>
      <c r="L364" s="41"/>
      <c r="M364" s="41"/>
      <c r="N364" s="41"/>
      <c r="O364" s="41"/>
      <c r="P364" s="41"/>
      <c r="Q364" s="41"/>
      <c r="R364" s="41"/>
      <c r="S364" s="41"/>
      <c r="T364" s="41"/>
      <c r="U364" s="41"/>
      <c r="V364" s="41"/>
      <c r="W364" s="41"/>
      <c r="X364" s="41"/>
      <c r="Y364" s="41"/>
    </row>
    <row r="365" spans="1:25" s="300" customFormat="1" ht="14.45" hidden="1" customHeight="1">
      <c r="A365" s="350"/>
      <c r="B365" s="364"/>
      <c r="C365" s="58"/>
      <c r="D365" s="58"/>
      <c r="E365" s="46"/>
      <c r="F365" s="88"/>
      <c r="G365" s="88"/>
      <c r="H365" s="88"/>
      <c r="I365" s="365"/>
      <c r="J365" s="41"/>
      <c r="K365" s="41"/>
      <c r="L365" s="41"/>
      <c r="M365" s="41"/>
      <c r="N365" s="41"/>
      <c r="O365" s="41"/>
      <c r="P365" s="41"/>
      <c r="Q365" s="41"/>
      <c r="R365" s="41"/>
      <c r="S365" s="41"/>
      <c r="T365" s="41"/>
      <c r="U365" s="41"/>
      <c r="V365" s="41"/>
      <c r="W365" s="41"/>
      <c r="X365" s="41"/>
      <c r="Y365" s="41"/>
    </row>
    <row r="366" spans="1:25" s="300" customFormat="1" ht="33" hidden="1" customHeight="1">
      <c r="A366" s="350"/>
      <c r="B366" s="742" t="s">
        <v>568</v>
      </c>
      <c r="C366" s="743"/>
      <c r="D366" s="743"/>
      <c r="E366" s="744"/>
      <c r="F366" s="745"/>
      <c r="G366" s="721"/>
      <c r="H366" s="720"/>
      <c r="I366" s="721"/>
      <c r="J366" s="41"/>
      <c r="K366" s="41"/>
      <c r="L366" s="41"/>
      <c r="M366" s="41"/>
      <c r="N366" s="41"/>
      <c r="O366" s="41"/>
      <c r="P366" s="41"/>
      <c r="Q366" s="41"/>
      <c r="R366" s="41"/>
      <c r="S366" s="41"/>
      <c r="T366" s="41"/>
      <c r="U366" s="41"/>
      <c r="V366" s="41"/>
      <c r="W366" s="41"/>
      <c r="X366" s="41"/>
      <c r="Y366" s="41"/>
    </row>
    <row r="367" spans="1:25" s="300" customFormat="1" ht="38.25" hidden="1" customHeight="1">
      <c r="A367" s="350" t="s">
        <v>569</v>
      </c>
      <c r="B367" s="714" t="s">
        <v>512</v>
      </c>
      <c r="C367" s="709"/>
      <c r="D367" s="709"/>
      <c r="E367" s="709"/>
      <c r="F367" s="746"/>
      <c r="G367" s="747"/>
      <c r="H367" s="746"/>
      <c r="I367" s="747"/>
      <c r="J367" s="41"/>
      <c r="K367" s="41"/>
      <c r="L367" s="41"/>
      <c r="M367" s="41"/>
      <c r="N367" s="41"/>
      <c r="O367" s="41"/>
      <c r="P367" s="41"/>
      <c r="Q367" s="41"/>
      <c r="R367" s="41"/>
      <c r="S367" s="41"/>
      <c r="T367" s="41"/>
      <c r="U367" s="41"/>
      <c r="V367" s="41"/>
      <c r="W367" s="41"/>
      <c r="X367" s="41"/>
      <c r="Y367" s="41"/>
    </row>
    <row r="368" spans="1:25" s="300" customFormat="1" ht="24.95" hidden="1" customHeight="1">
      <c r="A368" s="356"/>
      <c r="B368" s="714" t="s">
        <v>513</v>
      </c>
      <c r="C368" s="709"/>
      <c r="D368" s="709"/>
      <c r="E368" s="709"/>
      <c r="F368" s="370"/>
      <c r="G368" s="371"/>
      <c r="H368" s="370"/>
      <c r="I368" s="372"/>
      <c r="J368" s="41"/>
      <c r="K368" s="41"/>
      <c r="L368" s="41"/>
      <c r="M368" s="41"/>
      <c r="N368" s="41"/>
      <c r="O368" s="41"/>
      <c r="P368" s="41"/>
      <c r="Q368" s="41"/>
      <c r="R368" s="41"/>
      <c r="S368" s="41"/>
      <c r="T368" s="41"/>
      <c r="U368" s="41"/>
      <c r="V368" s="41"/>
      <c r="W368" s="41"/>
      <c r="X368" s="41"/>
      <c r="Y368" s="41"/>
    </row>
    <row r="369" spans="1:25" s="300" customFormat="1" ht="31.5" hidden="1" customHeight="1">
      <c r="A369" s="356"/>
      <c r="B369" s="714"/>
      <c r="C369" s="709"/>
      <c r="D369" s="709"/>
      <c r="E369" s="709"/>
      <c r="F369" s="373"/>
      <c r="G369" s="374"/>
      <c r="H369" s="373"/>
      <c r="I369" s="375"/>
      <c r="J369" s="41"/>
      <c r="K369" s="41"/>
      <c r="L369" s="41"/>
      <c r="M369" s="41"/>
      <c r="N369" s="41"/>
      <c r="O369" s="41"/>
      <c r="P369" s="41"/>
      <c r="Q369" s="41"/>
      <c r="R369" s="41"/>
      <c r="S369" s="41"/>
      <c r="T369" s="41"/>
      <c r="U369" s="41"/>
      <c r="V369" s="41"/>
      <c r="W369" s="41"/>
      <c r="X369" s="41"/>
      <c r="Y369" s="41"/>
    </row>
    <row r="370" spans="1:25" s="300" customFormat="1" ht="15.75" hidden="1" customHeight="1">
      <c r="A370" s="356"/>
      <c r="B370" s="384"/>
      <c r="C370" s="385"/>
      <c r="D370" s="385"/>
      <c r="E370" s="386"/>
      <c r="F370" s="715"/>
      <c r="G370" s="716"/>
      <c r="H370" s="715"/>
      <c r="I370" s="716"/>
      <c r="J370" s="41"/>
      <c r="K370" s="41"/>
      <c r="L370" s="41"/>
      <c r="M370" s="41"/>
      <c r="N370" s="41"/>
      <c r="O370" s="41"/>
      <c r="P370" s="41"/>
      <c r="Q370" s="41"/>
      <c r="R370" s="41"/>
      <c r="S370" s="41"/>
      <c r="T370" s="41"/>
      <c r="U370" s="41"/>
      <c r="V370" s="41"/>
      <c r="W370" s="41"/>
      <c r="X370" s="41"/>
      <c r="Y370" s="41"/>
    </row>
    <row r="371" spans="1:25" s="300" customFormat="1" ht="21" hidden="1" customHeight="1">
      <c r="A371" s="350" t="s">
        <v>570</v>
      </c>
      <c r="B371" s="717" t="s">
        <v>514</v>
      </c>
      <c r="C371" s="718"/>
      <c r="D371" s="718"/>
      <c r="E371" s="719"/>
      <c r="F371" s="720"/>
      <c r="G371" s="721"/>
      <c r="H371" s="720"/>
      <c r="I371" s="721"/>
      <c r="J371" s="41"/>
      <c r="K371" s="41"/>
      <c r="L371" s="41"/>
      <c r="M371" s="41"/>
      <c r="N371" s="41"/>
      <c r="O371" s="41"/>
      <c r="P371" s="41"/>
      <c r="Q371" s="41"/>
      <c r="R371" s="41"/>
      <c r="S371" s="41"/>
      <c r="T371" s="41"/>
      <c r="U371" s="41"/>
      <c r="V371" s="41"/>
      <c r="W371" s="41"/>
      <c r="X371" s="41"/>
      <c r="Y371" s="41"/>
    </row>
    <row r="372" spans="1:25" s="300" customFormat="1" ht="18.75" hidden="1" customHeight="1">
      <c r="A372" s="350" t="s">
        <v>571</v>
      </c>
      <c r="B372" s="722" t="s">
        <v>515</v>
      </c>
      <c r="C372" s="723"/>
      <c r="D372" s="723"/>
      <c r="E372" s="724"/>
      <c r="F372" s="725"/>
      <c r="G372" s="726"/>
      <c r="H372" s="725"/>
      <c r="I372" s="726"/>
      <c r="J372" s="41"/>
      <c r="K372" s="41"/>
      <c r="L372" s="41"/>
      <c r="M372" s="41"/>
      <c r="N372" s="41"/>
      <c r="O372" s="41"/>
      <c r="P372" s="41"/>
      <c r="Q372" s="41"/>
      <c r="R372" s="41"/>
      <c r="S372" s="41"/>
      <c r="T372" s="41"/>
      <c r="U372" s="41"/>
      <c r="V372" s="41"/>
      <c r="W372" s="41"/>
      <c r="X372" s="41"/>
      <c r="Y372" s="41"/>
    </row>
    <row r="373" spans="1:25" s="300" customFormat="1" ht="18.75" hidden="1" customHeight="1">
      <c r="A373" s="350"/>
      <c r="B373" s="376"/>
      <c r="C373" s="377"/>
      <c r="D373" s="377"/>
      <c r="E373" s="377"/>
      <c r="F373" s="380"/>
      <c r="G373" s="380"/>
      <c r="H373" s="380"/>
      <c r="I373" s="380"/>
      <c r="J373" s="41"/>
      <c r="K373" s="41"/>
      <c r="L373" s="41"/>
      <c r="M373" s="41"/>
      <c r="N373" s="41"/>
      <c r="O373" s="41"/>
      <c r="P373" s="41"/>
      <c r="Q373" s="41"/>
      <c r="R373" s="41"/>
      <c r="S373" s="41"/>
      <c r="T373" s="41"/>
      <c r="U373" s="41"/>
      <c r="V373" s="41"/>
      <c r="W373" s="41"/>
      <c r="X373" s="41"/>
      <c r="Y373" s="41"/>
    </row>
    <row r="374" spans="1:25" s="300" customFormat="1" ht="44.25" hidden="1" customHeight="1">
      <c r="A374" s="350" t="s">
        <v>572</v>
      </c>
      <c r="B374" s="717" t="s">
        <v>573</v>
      </c>
      <c r="C374" s="718"/>
      <c r="D374" s="718"/>
      <c r="E374" s="759"/>
      <c r="F374" s="760"/>
      <c r="G374" s="761"/>
      <c r="H374" s="760"/>
      <c r="I374" s="761"/>
      <c r="J374" s="41"/>
      <c r="K374" s="41"/>
      <c r="L374" s="41"/>
      <c r="M374" s="41"/>
      <c r="N374" s="354" t="e">
        <f>'[1]Name of Bidder'!D282</f>
        <v>#REF!</v>
      </c>
      <c r="O374" s="41"/>
      <c r="P374" s="41"/>
      <c r="Q374" s="41"/>
      <c r="R374" s="41"/>
      <c r="S374" s="41"/>
      <c r="T374" s="41"/>
      <c r="U374" s="41"/>
      <c r="V374" s="41"/>
      <c r="W374" s="41"/>
      <c r="X374" s="41"/>
      <c r="Y374" s="41"/>
    </row>
    <row r="375" spans="1:25" s="300" customFormat="1" ht="14.25" hidden="1" customHeight="1">
      <c r="A375" s="350"/>
      <c r="B375" s="80"/>
      <c r="C375" s="80"/>
      <c r="D375" s="80"/>
      <c r="E375" s="80"/>
      <c r="F375" s="84"/>
      <c r="G375" s="84"/>
      <c r="H375" s="84"/>
      <c r="I375" s="84"/>
      <c r="J375" s="41"/>
      <c r="K375" s="41"/>
      <c r="L375" s="41"/>
      <c r="M375" s="41"/>
      <c r="N375" s="41"/>
      <c r="O375" s="41"/>
      <c r="P375" s="41"/>
      <c r="Q375" s="41"/>
      <c r="R375" s="41"/>
      <c r="S375" s="41"/>
      <c r="T375" s="41"/>
      <c r="U375" s="41"/>
      <c r="V375" s="41"/>
      <c r="W375" s="41"/>
      <c r="X375" s="41"/>
      <c r="Y375" s="41"/>
    </row>
    <row r="376" spans="1:25" s="300" customFormat="1" ht="36.75" hidden="1" customHeight="1">
      <c r="A376" s="350" t="s">
        <v>574</v>
      </c>
      <c r="B376" s="717" t="s">
        <v>498</v>
      </c>
      <c r="C376" s="718"/>
      <c r="D376" s="718"/>
      <c r="E376" s="718"/>
      <c r="F376" s="760"/>
      <c r="G376" s="761"/>
      <c r="H376" s="760"/>
      <c r="I376" s="761"/>
      <c r="J376" s="41"/>
      <c r="K376" s="41"/>
      <c r="L376" s="41"/>
      <c r="M376" s="41"/>
      <c r="N376" s="41"/>
      <c r="O376" s="41"/>
      <c r="P376" s="41"/>
      <c r="Q376" s="41"/>
      <c r="R376" s="41"/>
      <c r="S376" s="41"/>
      <c r="T376" s="41"/>
      <c r="U376" s="41"/>
      <c r="V376" s="41"/>
      <c r="W376" s="41"/>
      <c r="X376" s="41"/>
      <c r="Y376" s="41"/>
    </row>
    <row r="377" spans="1:25" s="300" customFormat="1" ht="14.25" hidden="1" customHeight="1">
      <c r="A377" s="350"/>
      <c r="B377" s="84"/>
      <c r="C377" s="84"/>
      <c r="D377" s="84"/>
      <c r="E377" s="84"/>
      <c r="F377" s="84"/>
      <c r="G377" s="84"/>
      <c r="H377" s="84"/>
      <c r="I377" s="84"/>
      <c r="J377" s="41"/>
      <c r="K377" s="41"/>
      <c r="L377" s="41"/>
      <c r="M377" s="41"/>
      <c r="N377" s="41"/>
      <c r="O377" s="41"/>
      <c r="P377" s="41"/>
      <c r="Q377" s="41"/>
      <c r="R377" s="41"/>
      <c r="S377" s="41"/>
      <c r="T377" s="41"/>
      <c r="U377" s="41"/>
      <c r="V377" s="41"/>
      <c r="W377" s="41"/>
      <c r="X377" s="41"/>
      <c r="Y377" s="41"/>
    </row>
    <row r="378" spans="1:25" s="300" customFormat="1" ht="23.25" hidden="1" customHeight="1">
      <c r="A378" s="350" t="s">
        <v>575</v>
      </c>
      <c r="B378" s="750" t="e">
        <f>IF([1]Cover!D268 = "Sole Bidder", "Name and Address of the Employer/Utility for whom the Contract was executed by the firm ", " Name and Address of the Employer/Utility for whom the Contract was executed by the firm/Partner of a JV")</f>
        <v>#REF!</v>
      </c>
      <c r="C378" s="713"/>
      <c r="D378" s="713"/>
      <c r="E378" s="713"/>
      <c r="F378" s="751"/>
      <c r="G378" s="752"/>
      <c r="H378" s="751"/>
      <c r="I378" s="752"/>
      <c r="J378" s="41"/>
      <c r="K378" s="41"/>
      <c r="L378" s="41"/>
      <c r="M378" s="41"/>
      <c r="N378" s="41"/>
      <c r="O378" s="41"/>
      <c r="P378" s="41"/>
      <c r="Q378" s="41"/>
      <c r="R378" s="41"/>
      <c r="S378" s="41"/>
      <c r="T378" s="41"/>
      <c r="U378" s="41"/>
      <c r="V378" s="41"/>
      <c r="W378" s="41"/>
      <c r="X378" s="41"/>
      <c r="Y378" s="41"/>
    </row>
    <row r="379" spans="1:25" s="300" customFormat="1" ht="21" hidden="1" customHeight="1">
      <c r="A379" s="350"/>
      <c r="B379" s="714"/>
      <c r="C379" s="709"/>
      <c r="D379" s="709"/>
      <c r="E379" s="709"/>
      <c r="F379" s="753"/>
      <c r="G379" s="754"/>
      <c r="H379" s="753"/>
      <c r="I379" s="754"/>
      <c r="J379" s="41"/>
      <c r="K379" s="41"/>
      <c r="L379" s="41"/>
      <c r="M379" s="41"/>
      <c r="N379" s="41"/>
      <c r="O379" s="41"/>
      <c r="P379" s="41"/>
      <c r="Q379" s="41"/>
      <c r="R379" s="41"/>
      <c r="S379" s="41"/>
      <c r="T379" s="41"/>
      <c r="U379" s="41"/>
      <c r="V379" s="41"/>
      <c r="W379" s="41"/>
      <c r="X379" s="41"/>
      <c r="Y379" s="41"/>
    </row>
    <row r="380" spans="1:25" s="300" customFormat="1" ht="20.25" hidden="1" customHeight="1">
      <c r="A380" s="350"/>
      <c r="B380" s="714"/>
      <c r="C380" s="709"/>
      <c r="D380" s="709"/>
      <c r="E380" s="709"/>
      <c r="F380" s="753"/>
      <c r="G380" s="754"/>
      <c r="H380" s="753"/>
      <c r="I380" s="754"/>
      <c r="J380" s="41"/>
      <c r="K380" s="41"/>
      <c r="L380" s="41"/>
      <c r="M380" s="41"/>
      <c r="N380" s="41"/>
      <c r="O380" s="41"/>
      <c r="P380" s="41"/>
      <c r="Q380" s="41"/>
      <c r="R380" s="41"/>
      <c r="S380" s="41"/>
      <c r="T380" s="41"/>
      <c r="U380" s="41"/>
      <c r="V380" s="41"/>
      <c r="W380" s="41"/>
      <c r="X380" s="41"/>
      <c r="Y380" s="41"/>
    </row>
    <row r="381" spans="1:25" s="300" customFormat="1" ht="21" hidden="1" customHeight="1">
      <c r="A381" s="350"/>
      <c r="B381" s="714"/>
      <c r="C381" s="709"/>
      <c r="D381" s="709"/>
      <c r="E381" s="709"/>
      <c r="F381" s="753"/>
      <c r="G381" s="754"/>
      <c r="H381" s="753"/>
      <c r="I381" s="754"/>
      <c r="J381" s="41"/>
      <c r="K381" s="41"/>
      <c r="L381" s="41"/>
      <c r="M381" s="41"/>
      <c r="N381" s="41"/>
      <c r="O381" s="41"/>
      <c r="P381" s="41"/>
      <c r="Q381" s="41"/>
      <c r="R381" s="41"/>
      <c r="S381" s="41"/>
      <c r="T381" s="41"/>
      <c r="U381" s="41"/>
      <c r="V381" s="41"/>
      <c r="W381" s="41"/>
      <c r="X381" s="41"/>
      <c r="Y381" s="41"/>
    </row>
    <row r="382" spans="1:25" s="300" customFormat="1" ht="24.95" hidden="1" customHeight="1">
      <c r="A382" s="350"/>
      <c r="B382" s="357"/>
      <c r="E382" s="46" t="s">
        <v>499</v>
      </c>
      <c r="F382" s="755"/>
      <c r="G382" s="756"/>
      <c r="H382" s="755"/>
      <c r="I382" s="756"/>
      <c r="J382" s="41"/>
      <c r="K382" s="41"/>
      <c r="L382" s="41"/>
      <c r="M382" s="41"/>
      <c r="N382" s="41"/>
      <c r="O382" s="41"/>
      <c r="P382" s="41"/>
      <c r="Q382" s="41"/>
      <c r="R382" s="41"/>
      <c r="S382" s="41"/>
      <c r="T382" s="41"/>
      <c r="U382" s="41"/>
      <c r="V382" s="41"/>
      <c r="W382" s="41"/>
      <c r="X382" s="41"/>
      <c r="Y382" s="41"/>
    </row>
    <row r="383" spans="1:25" s="300" customFormat="1" ht="24.95" hidden="1" customHeight="1">
      <c r="A383" s="350"/>
      <c r="B383" s="357"/>
      <c r="E383" s="46" t="s">
        <v>59</v>
      </c>
      <c r="F383" s="755"/>
      <c r="G383" s="756"/>
      <c r="H383" s="755"/>
      <c r="I383" s="756"/>
      <c r="J383" s="41"/>
      <c r="K383" s="41"/>
      <c r="L383" s="41"/>
      <c r="M383" s="41"/>
      <c r="N383" s="41"/>
      <c r="O383" s="41"/>
      <c r="P383" s="41"/>
      <c r="Q383" s="41"/>
      <c r="R383" s="41"/>
      <c r="S383" s="41"/>
      <c r="T383" s="41"/>
      <c r="U383" s="41"/>
      <c r="V383" s="41"/>
      <c r="W383" s="41"/>
      <c r="X383" s="41"/>
      <c r="Y383" s="41"/>
    </row>
    <row r="384" spans="1:25" s="300" customFormat="1" ht="24.95" hidden="1" customHeight="1">
      <c r="A384" s="350"/>
      <c r="B384" s="358"/>
      <c r="C384" s="359"/>
      <c r="D384" s="359"/>
      <c r="E384" s="360" t="s">
        <v>500</v>
      </c>
      <c r="F384" s="757"/>
      <c r="G384" s="758"/>
      <c r="H384" s="757"/>
      <c r="I384" s="758"/>
      <c r="J384" s="41"/>
      <c r="K384" s="41"/>
      <c r="L384" s="41"/>
      <c r="M384" s="41"/>
      <c r="N384" s="41"/>
      <c r="O384" s="41"/>
      <c r="P384" s="41"/>
      <c r="Q384" s="41"/>
      <c r="R384" s="41"/>
      <c r="S384" s="41"/>
      <c r="T384" s="41"/>
      <c r="U384" s="41"/>
      <c r="V384" s="41"/>
      <c r="W384" s="41"/>
      <c r="X384" s="41"/>
      <c r="Y384" s="41"/>
    </row>
    <row r="385" spans="1:25" s="300" customFormat="1" ht="20.25" hidden="1" customHeight="1">
      <c r="A385" s="350"/>
      <c r="B385" s="58"/>
      <c r="C385" s="58"/>
      <c r="D385" s="58"/>
      <c r="E385" s="46"/>
      <c r="F385" s="88"/>
      <c r="G385" s="88"/>
      <c r="H385" s="88"/>
      <c r="I385" s="88"/>
      <c r="J385" s="41"/>
      <c r="K385" s="41"/>
      <c r="L385" s="41"/>
      <c r="M385" s="41"/>
      <c r="N385" s="41"/>
      <c r="O385" s="41"/>
      <c r="P385" s="41"/>
      <c r="Q385" s="41"/>
      <c r="R385" s="41"/>
      <c r="S385" s="41"/>
      <c r="T385" s="41"/>
      <c r="U385" s="41"/>
      <c r="V385" s="41"/>
      <c r="W385" s="41"/>
      <c r="X385" s="41"/>
      <c r="Y385" s="41"/>
    </row>
    <row r="386" spans="1:25" s="300" customFormat="1" ht="72" hidden="1" customHeight="1">
      <c r="A386" s="350" t="s">
        <v>576</v>
      </c>
      <c r="B386" s="748" t="s">
        <v>501</v>
      </c>
      <c r="C386" s="748"/>
      <c r="D386" s="748"/>
      <c r="E386" s="748"/>
      <c r="F386" s="745"/>
      <c r="G386" s="721"/>
      <c r="H386" s="720"/>
      <c r="I386" s="721"/>
      <c r="J386" s="41"/>
      <c r="K386" s="41"/>
      <c r="L386" s="41"/>
      <c r="M386" s="41"/>
      <c r="N386" s="41"/>
      <c r="O386" s="41"/>
      <c r="P386" s="41"/>
      <c r="Q386" s="41"/>
      <c r="R386" s="41"/>
      <c r="S386" s="41"/>
      <c r="T386" s="41"/>
      <c r="U386" s="41"/>
      <c r="V386" s="41"/>
      <c r="W386" s="41"/>
      <c r="X386" s="41"/>
      <c r="Y386" s="41"/>
    </row>
    <row r="387" spans="1:25" s="300" customFormat="1" ht="32.25" hidden="1" customHeight="1">
      <c r="A387" s="350" t="s">
        <v>577</v>
      </c>
      <c r="B387" s="748" t="s">
        <v>502</v>
      </c>
      <c r="C387" s="748"/>
      <c r="D387" s="748"/>
      <c r="E387" s="748"/>
      <c r="I387" s="363"/>
      <c r="J387" s="41"/>
      <c r="K387" s="41"/>
      <c r="L387" s="41"/>
      <c r="M387" s="41"/>
      <c r="N387" s="41"/>
      <c r="O387" s="41"/>
      <c r="P387" s="41"/>
      <c r="Q387" s="41"/>
      <c r="R387" s="41"/>
      <c r="S387" s="41"/>
      <c r="T387" s="41"/>
      <c r="U387" s="41"/>
      <c r="V387" s="41"/>
      <c r="W387" s="41"/>
      <c r="X387" s="41"/>
      <c r="Y387" s="41"/>
    </row>
    <row r="388" spans="1:25" s="300" customFormat="1" ht="21.75" hidden="1" customHeight="1">
      <c r="A388" s="350"/>
      <c r="B388" s="364"/>
      <c r="C388" s="58"/>
      <c r="D388" s="58"/>
      <c r="E388" s="46"/>
      <c r="F388" s="88"/>
      <c r="G388" s="88"/>
      <c r="H388" s="88"/>
      <c r="I388" s="365"/>
      <c r="J388" s="41"/>
      <c r="K388" s="41"/>
      <c r="L388" s="41"/>
      <c r="M388" s="41"/>
      <c r="N388" s="41"/>
      <c r="O388" s="41"/>
      <c r="P388" s="41"/>
      <c r="Q388" s="41"/>
      <c r="R388" s="41"/>
      <c r="S388" s="41"/>
      <c r="T388" s="41"/>
      <c r="U388" s="41"/>
      <c r="V388" s="41"/>
      <c r="W388" s="41"/>
      <c r="X388" s="41"/>
      <c r="Y388" s="41"/>
    </row>
    <row r="389" spans="1:25" s="300" customFormat="1" ht="21.75" hidden="1" customHeight="1">
      <c r="A389" s="350"/>
      <c r="B389" s="364"/>
      <c r="C389" s="58"/>
      <c r="D389" s="58"/>
      <c r="E389" s="46"/>
      <c r="F389" s="88"/>
      <c r="G389" s="88"/>
      <c r="H389" s="88"/>
      <c r="I389" s="365"/>
      <c r="J389" s="41"/>
      <c r="K389" s="41"/>
      <c r="L389" s="41"/>
      <c r="M389" s="41"/>
      <c r="N389" s="41"/>
      <c r="O389" s="41"/>
      <c r="P389" s="41"/>
      <c r="Q389" s="41"/>
      <c r="R389" s="41"/>
      <c r="S389" s="41"/>
      <c r="T389" s="41"/>
      <c r="U389" s="41"/>
      <c r="V389" s="41"/>
      <c r="W389" s="41"/>
      <c r="X389" s="41"/>
      <c r="Y389" s="41"/>
    </row>
    <row r="390" spans="1:25" s="300" customFormat="1" ht="21.75" hidden="1" customHeight="1">
      <c r="A390" s="350"/>
      <c r="B390" s="714"/>
      <c r="C390" s="709"/>
      <c r="D390" s="709"/>
      <c r="E390" s="709"/>
      <c r="F390" s="749"/>
      <c r="G390" s="749"/>
      <c r="H390" s="749"/>
      <c r="I390" s="749"/>
      <c r="J390" s="41"/>
      <c r="K390" s="41"/>
      <c r="L390" s="41"/>
      <c r="M390" s="41"/>
      <c r="N390" s="41"/>
      <c r="O390" s="41"/>
      <c r="P390" s="41"/>
      <c r="Q390" s="41"/>
      <c r="R390" s="41"/>
      <c r="S390" s="41"/>
      <c r="T390" s="41"/>
      <c r="U390" s="41"/>
      <c r="V390" s="41"/>
      <c r="W390" s="41"/>
      <c r="X390" s="41"/>
      <c r="Y390" s="41"/>
    </row>
    <row r="391" spans="1:25" s="300" customFormat="1" ht="21.75" hidden="1" customHeight="1">
      <c r="A391" s="350"/>
      <c r="B391" s="366"/>
      <c r="C391" s="367"/>
      <c r="D391" s="367"/>
      <c r="E391" s="367"/>
      <c r="F391" s="720"/>
      <c r="G391" s="721"/>
      <c r="H391" s="720"/>
      <c r="I391" s="721"/>
      <c r="J391" s="41"/>
      <c r="K391" s="41"/>
      <c r="L391" s="41"/>
      <c r="M391" s="41"/>
      <c r="N391" s="41"/>
      <c r="O391" s="41"/>
      <c r="P391" s="41"/>
      <c r="Q391" s="41"/>
      <c r="R391" s="41"/>
      <c r="S391" s="41"/>
      <c r="T391" s="41"/>
      <c r="U391" s="41"/>
      <c r="V391" s="41"/>
      <c r="W391" s="41"/>
      <c r="X391" s="41"/>
      <c r="Y391" s="41"/>
    </row>
    <row r="392" spans="1:25" s="300" customFormat="1" ht="21.75" hidden="1" customHeight="1">
      <c r="A392" s="350"/>
      <c r="B392" s="364"/>
      <c r="C392" s="58"/>
      <c r="D392" s="58"/>
      <c r="E392" s="46"/>
      <c r="F392" s="88"/>
      <c r="G392" s="88"/>
      <c r="H392" s="88"/>
      <c r="I392" s="365"/>
      <c r="J392" s="41"/>
      <c r="K392" s="41"/>
      <c r="L392" s="41"/>
      <c r="M392" s="41"/>
      <c r="N392" s="41"/>
      <c r="O392" s="41"/>
      <c r="P392" s="41"/>
      <c r="Q392" s="41"/>
      <c r="R392" s="41"/>
      <c r="S392" s="41"/>
      <c r="T392" s="41"/>
      <c r="U392" s="41"/>
      <c r="V392" s="41"/>
      <c r="W392" s="41"/>
      <c r="X392" s="41"/>
      <c r="Y392" s="41"/>
    </row>
    <row r="393" spans="1:25" s="300" customFormat="1" ht="21.75" hidden="1" customHeight="1">
      <c r="A393" s="350"/>
      <c r="B393" s="714" t="s">
        <v>503</v>
      </c>
      <c r="C393" s="709"/>
      <c r="D393" s="709"/>
      <c r="E393" s="709"/>
      <c r="F393" s="720"/>
      <c r="G393" s="721"/>
      <c r="H393" s="720"/>
      <c r="I393" s="721"/>
      <c r="J393" s="41"/>
      <c r="K393" s="41"/>
      <c r="L393" s="41"/>
      <c r="M393" s="41"/>
      <c r="N393" s="41"/>
      <c r="O393" s="41"/>
      <c r="P393" s="41"/>
      <c r="Q393" s="41"/>
      <c r="R393" s="41"/>
      <c r="S393" s="41"/>
      <c r="T393" s="41"/>
      <c r="U393" s="41"/>
      <c r="V393" s="41"/>
      <c r="W393" s="41"/>
      <c r="X393" s="41"/>
      <c r="Y393" s="41"/>
    </row>
    <row r="394" spans="1:25" s="300" customFormat="1" ht="21.75" hidden="1" customHeight="1">
      <c r="A394" s="350"/>
      <c r="B394" s="364"/>
      <c r="C394" s="58"/>
      <c r="D394" s="58"/>
      <c r="E394" s="46"/>
      <c r="F394" s="88"/>
      <c r="G394" s="88"/>
      <c r="H394" s="88"/>
      <c r="I394" s="365"/>
      <c r="J394" s="41"/>
      <c r="K394" s="41"/>
      <c r="L394" s="41"/>
      <c r="M394" s="41"/>
      <c r="N394" s="41"/>
      <c r="O394" s="41"/>
      <c r="P394" s="41"/>
      <c r="Q394" s="41"/>
      <c r="R394" s="41"/>
      <c r="S394" s="41"/>
      <c r="T394" s="41"/>
      <c r="U394" s="41"/>
      <c r="V394" s="41"/>
      <c r="W394" s="41"/>
      <c r="X394" s="41"/>
      <c r="Y394" s="41"/>
    </row>
    <row r="395" spans="1:25" s="300" customFormat="1" ht="21.75" hidden="1" customHeight="1">
      <c r="A395" s="350"/>
      <c r="B395" s="714" t="s">
        <v>504</v>
      </c>
      <c r="C395" s="709"/>
      <c r="D395" s="709"/>
      <c r="E395" s="709"/>
      <c r="F395" s="720"/>
      <c r="G395" s="721"/>
      <c r="H395" s="720"/>
      <c r="I395" s="721"/>
      <c r="J395" s="41"/>
      <c r="K395" s="41"/>
      <c r="L395" s="41"/>
      <c r="M395" s="41"/>
      <c r="N395" s="41"/>
      <c r="O395" s="41"/>
      <c r="P395" s="41"/>
      <c r="Q395" s="41"/>
      <c r="R395" s="41"/>
      <c r="S395" s="41"/>
      <c r="T395" s="41"/>
      <c r="U395" s="41"/>
      <c r="V395" s="41"/>
      <c r="W395" s="41"/>
      <c r="X395" s="41"/>
      <c r="Y395" s="41"/>
    </row>
    <row r="396" spans="1:25" s="300" customFormat="1" ht="21.75" hidden="1" customHeight="1">
      <c r="A396" s="350"/>
      <c r="B396" s="736" t="s">
        <v>505</v>
      </c>
      <c r="C396" s="737"/>
      <c r="D396" s="737"/>
      <c r="E396" s="738"/>
      <c r="F396" s="720"/>
      <c r="G396" s="721"/>
      <c r="H396" s="720"/>
      <c r="I396" s="721"/>
      <c r="J396" s="41"/>
      <c r="K396" s="41"/>
      <c r="L396" s="41"/>
      <c r="M396" s="41"/>
      <c r="N396" s="41"/>
      <c r="O396" s="41"/>
      <c r="P396" s="41"/>
      <c r="Q396" s="41"/>
      <c r="R396" s="41"/>
      <c r="S396" s="41"/>
      <c r="T396" s="41"/>
      <c r="U396" s="41"/>
      <c r="V396" s="41"/>
      <c r="W396" s="41"/>
      <c r="X396" s="41"/>
      <c r="Y396" s="41"/>
    </row>
    <row r="397" spans="1:25" s="300" customFormat="1" ht="21" hidden="1" customHeight="1">
      <c r="A397" s="350"/>
      <c r="B397" s="736" t="s">
        <v>506</v>
      </c>
      <c r="C397" s="737"/>
      <c r="D397" s="737"/>
      <c r="E397" s="738"/>
      <c r="F397" s="720"/>
      <c r="G397" s="721"/>
      <c r="H397" s="720"/>
      <c r="I397" s="721"/>
      <c r="J397" s="41"/>
      <c r="K397" s="41"/>
      <c r="L397" s="41"/>
      <c r="M397" s="41"/>
      <c r="N397" s="41"/>
      <c r="O397" s="41"/>
      <c r="P397" s="41"/>
      <c r="Q397" s="41"/>
      <c r="R397" s="41"/>
      <c r="S397" s="41"/>
      <c r="T397" s="41"/>
      <c r="U397" s="41"/>
      <c r="V397" s="41"/>
      <c r="W397" s="41"/>
      <c r="X397" s="41"/>
      <c r="Y397" s="41"/>
    </row>
    <row r="398" spans="1:25" s="300" customFormat="1" ht="21.75" hidden="1" customHeight="1">
      <c r="A398" s="350"/>
      <c r="B398" s="736" t="s">
        <v>507</v>
      </c>
      <c r="C398" s="737"/>
      <c r="D398" s="737"/>
      <c r="E398" s="738"/>
      <c r="F398" s="720"/>
      <c r="G398" s="721"/>
      <c r="H398" s="720"/>
      <c r="I398" s="721"/>
      <c r="J398" s="41"/>
      <c r="K398" s="41"/>
      <c r="L398" s="41"/>
      <c r="M398" s="41"/>
      <c r="N398" s="41"/>
      <c r="O398" s="41"/>
      <c r="P398" s="41"/>
      <c r="Q398" s="41"/>
      <c r="R398" s="41"/>
      <c r="S398" s="41"/>
      <c r="T398" s="41"/>
      <c r="U398" s="41"/>
      <c r="V398" s="41"/>
      <c r="W398" s="41"/>
      <c r="X398" s="41"/>
      <c r="Y398" s="41"/>
    </row>
    <row r="399" spans="1:25" s="300" customFormat="1" ht="21.75" hidden="1" customHeight="1">
      <c r="A399" s="350"/>
      <c r="B399" s="368"/>
      <c r="C399" s="369"/>
      <c r="D399" s="369"/>
      <c r="E399" s="369"/>
      <c r="F399" s="88"/>
      <c r="G399" s="88"/>
      <c r="H399" s="88"/>
      <c r="I399" s="88"/>
      <c r="J399" s="41"/>
      <c r="K399" s="41"/>
      <c r="L399" s="41"/>
      <c r="M399" s="41"/>
      <c r="N399" s="41"/>
      <c r="O399" s="41"/>
      <c r="P399" s="41"/>
      <c r="Q399" s="41"/>
      <c r="R399" s="41"/>
      <c r="S399" s="41"/>
      <c r="T399" s="41"/>
      <c r="U399" s="41"/>
      <c r="V399" s="41"/>
      <c r="W399" s="41"/>
      <c r="X399" s="41"/>
      <c r="Y399" s="41"/>
    </row>
    <row r="400" spans="1:25" s="300" customFormat="1" ht="21.75" hidden="1" customHeight="1">
      <c r="A400" s="350"/>
      <c r="B400" s="714" t="s">
        <v>508</v>
      </c>
      <c r="C400" s="709"/>
      <c r="D400" s="709"/>
      <c r="E400" s="709"/>
      <c r="F400" s="88"/>
      <c r="G400" s="88"/>
      <c r="H400" s="88"/>
      <c r="I400" s="88"/>
      <c r="J400" s="41"/>
      <c r="K400" s="41"/>
      <c r="L400" s="41"/>
      <c r="M400" s="41"/>
      <c r="N400" s="41"/>
      <c r="O400" s="41"/>
      <c r="P400" s="41"/>
      <c r="Q400" s="41"/>
      <c r="R400" s="41"/>
      <c r="S400" s="41"/>
      <c r="T400" s="41"/>
      <c r="U400" s="41"/>
      <c r="V400" s="41"/>
      <c r="W400" s="41"/>
      <c r="X400" s="41"/>
      <c r="Y400" s="41"/>
    </row>
    <row r="401" spans="1:25" s="300" customFormat="1" ht="21.75" hidden="1" customHeight="1">
      <c r="A401" s="350"/>
      <c r="B401" s="714" t="s">
        <v>509</v>
      </c>
      <c r="C401" s="709"/>
      <c r="D401" s="709"/>
      <c r="E401" s="709"/>
      <c r="F401" s="720"/>
      <c r="G401" s="721"/>
      <c r="H401" s="720"/>
      <c r="I401" s="721"/>
      <c r="J401" s="41"/>
      <c r="K401" s="41"/>
      <c r="L401" s="41"/>
      <c r="M401" s="41"/>
      <c r="N401" s="41"/>
      <c r="O401" s="41"/>
      <c r="P401" s="41"/>
      <c r="Q401" s="41"/>
      <c r="R401" s="41"/>
      <c r="S401" s="41"/>
      <c r="T401" s="41"/>
      <c r="U401" s="41"/>
      <c r="V401" s="41"/>
      <c r="W401" s="41"/>
      <c r="X401" s="41"/>
      <c r="Y401" s="41"/>
    </row>
    <row r="402" spans="1:25" s="300" customFormat="1" ht="21.75" hidden="1" customHeight="1">
      <c r="A402" s="350"/>
      <c r="B402" s="714" t="s">
        <v>510</v>
      </c>
      <c r="C402" s="709"/>
      <c r="D402" s="709"/>
      <c r="E402" s="709"/>
      <c r="F402" s="57" t="s">
        <v>505</v>
      </c>
      <c r="G402" s="57" t="s">
        <v>506</v>
      </c>
      <c r="H402" s="57" t="s">
        <v>505</v>
      </c>
      <c r="I402" s="57" t="s">
        <v>506</v>
      </c>
      <c r="J402" s="41"/>
      <c r="K402" s="41"/>
      <c r="L402" s="41"/>
      <c r="M402" s="41"/>
      <c r="N402" s="41"/>
      <c r="O402" s="41"/>
      <c r="P402" s="41"/>
      <c r="Q402" s="41"/>
      <c r="R402" s="41"/>
      <c r="S402" s="41"/>
      <c r="T402" s="41"/>
      <c r="U402" s="41"/>
      <c r="V402" s="41"/>
      <c r="W402" s="41"/>
      <c r="X402" s="41"/>
      <c r="Y402" s="41"/>
    </row>
    <row r="403" spans="1:25" s="300" customFormat="1" ht="21.75" hidden="1" customHeight="1">
      <c r="A403" s="350"/>
      <c r="B403" s="739"/>
      <c r="C403" s="740"/>
      <c r="D403" s="740"/>
      <c r="E403" s="741"/>
      <c r="F403" s="362"/>
      <c r="G403" s="361"/>
      <c r="H403" s="362"/>
      <c r="I403" s="361"/>
      <c r="J403" s="41"/>
      <c r="K403" s="41"/>
      <c r="L403" s="41"/>
      <c r="M403" s="41"/>
      <c r="N403" s="41"/>
      <c r="O403" s="41"/>
      <c r="P403" s="41"/>
      <c r="Q403" s="41"/>
      <c r="R403" s="41"/>
      <c r="S403" s="41"/>
      <c r="T403" s="41"/>
      <c r="U403" s="41"/>
      <c r="V403" s="41"/>
      <c r="W403" s="41"/>
      <c r="X403" s="41"/>
      <c r="Y403" s="41"/>
    </row>
    <row r="404" spans="1:25" s="300" customFormat="1" ht="21.75" hidden="1" customHeight="1">
      <c r="A404" s="350"/>
      <c r="B404" s="736" t="s">
        <v>507</v>
      </c>
      <c r="C404" s="737"/>
      <c r="D404" s="737"/>
      <c r="E404" s="738"/>
      <c r="F404" s="362"/>
      <c r="G404" s="361"/>
      <c r="H404" s="362"/>
      <c r="I404" s="361"/>
      <c r="J404" s="41"/>
      <c r="K404" s="41"/>
      <c r="L404" s="41"/>
      <c r="M404" s="41"/>
      <c r="N404" s="41"/>
      <c r="O404" s="41"/>
      <c r="P404" s="41"/>
      <c r="Q404" s="41"/>
      <c r="R404" s="41"/>
      <c r="S404" s="41"/>
      <c r="T404" s="41"/>
      <c r="U404" s="41"/>
      <c r="V404" s="41"/>
      <c r="W404" s="41"/>
      <c r="X404" s="41"/>
      <c r="Y404" s="41"/>
    </row>
    <row r="405" spans="1:25" s="300" customFormat="1" ht="35.450000000000003" hidden="1" customHeight="1">
      <c r="A405" s="350"/>
      <c r="B405" s="714" t="s">
        <v>511</v>
      </c>
      <c r="C405" s="709"/>
      <c r="D405" s="709"/>
      <c r="E405" s="709"/>
      <c r="F405" s="720"/>
      <c r="G405" s="721"/>
      <c r="H405" s="720"/>
      <c r="I405" s="721"/>
      <c r="J405" s="41"/>
      <c r="K405" s="41"/>
      <c r="L405" s="41"/>
      <c r="M405" s="41"/>
      <c r="N405" s="41"/>
      <c r="O405" s="41"/>
      <c r="P405" s="41"/>
      <c r="Q405" s="41"/>
      <c r="R405" s="41"/>
      <c r="S405" s="41"/>
      <c r="T405" s="41"/>
      <c r="U405" s="41"/>
      <c r="V405" s="41"/>
      <c r="W405" s="41"/>
      <c r="X405" s="41"/>
      <c r="Y405" s="41"/>
    </row>
    <row r="406" spans="1:25" s="300" customFormat="1" ht="21.75" hidden="1" customHeight="1">
      <c r="A406" s="350"/>
      <c r="B406" s="368"/>
      <c r="C406" s="369"/>
      <c r="D406" s="369"/>
      <c r="E406" s="369"/>
      <c r="F406" s="369"/>
      <c r="G406" s="369"/>
      <c r="H406" s="369"/>
      <c r="I406" s="369"/>
      <c r="J406" s="41"/>
      <c r="K406" s="41"/>
      <c r="L406" s="41"/>
      <c r="M406" s="41"/>
      <c r="N406" s="41"/>
      <c r="O406" s="41"/>
      <c r="P406" s="41"/>
      <c r="Q406" s="41"/>
      <c r="R406" s="41"/>
      <c r="S406" s="41"/>
      <c r="T406" s="41"/>
      <c r="U406" s="41"/>
      <c r="V406" s="41"/>
      <c r="W406" s="41"/>
      <c r="X406" s="41"/>
      <c r="Y406" s="41"/>
    </row>
    <row r="407" spans="1:25" s="300" customFormat="1" ht="14.45" hidden="1" customHeight="1">
      <c r="A407" s="350"/>
      <c r="B407" s="364"/>
      <c r="C407" s="58"/>
      <c r="D407" s="58"/>
      <c r="E407" s="46"/>
      <c r="F407" s="88"/>
      <c r="G407" s="88"/>
      <c r="H407" s="88"/>
      <c r="I407" s="365"/>
      <c r="J407" s="41"/>
      <c r="K407" s="41"/>
      <c r="L407" s="41"/>
      <c r="M407" s="41"/>
      <c r="N407" s="41"/>
      <c r="O407" s="41"/>
      <c r="P407" s="41"/>
      <c r="Q407" s="41"/>
      <c r="R407" s="41"/>
      <c r="S407" s="41"/>
      <c r="T407" s="41"/>
      <c r="U407" s="41"/>
      <c r="V407" s="41"/>
      <c r="W407" s="41"/>
      <c r="X407" s="41"/>
      <c r="Y407" s="41"/>
    </row>
    <row r="408" spans="1:25" s="300" customFormat="1" ht="33" hidden="1" customHeight="1">
      <c r="A408" s="350"/>
      <c r="B408" s="742" t="s">
        <v>578</v>
      </c>
      <c r="C408" s="743"/>
      <c r="D408" s="743"/>
      <c r="E408" s="744"/>
      <c r="F408" s="745"/>
      <c r="G408" s="721"/>
      <c r="H408" s="720"/>
      <c r="I408" s="721"/>
      <c r="J408" s="41"/>
      <c r="K408" s="41"/>
      <c r="L408" s="41"/>
      <c r="M408" s="41"/>
      <c r="N408" s="41"/>
      <c r="O408" s="41"/>
      <c r="P408" s="41"/>
      <c r="Q408" s="41"/>
      <c r="R408" s="41"/>
      <c r="S408" s="41"/>
      <c r="T408" s="41"/>
      <c r="U408" s="41"/>
      <c r="V408" s="41"/>
      <c r="W408" s="41"/>
      <c r="X408" s="41"/>
      <c r="Y408" s="41"/>
    </row>
    <row r="409" spans="1:25" s="300" customFormat="1" ht="38.25" hidden="1" customHeight="1">
      <c r="A409" s="350" t="s">
        <v>579</v>
      </c>
      <c r="B409" s="714" t="s">
        <v>512</v>
      </c>
      <c r="C409" s="709"/>
      <c r="D409" s="709"/>
      <c r="E409" s="709"/>
      <c r="F409" s="746"/>
      <c r="G409" s="747"/>
      <c r="H409" s="746"/>
      <c r="I409" s="747"/>
      <c r="J409" s="41"/>
      <c r="K409" s="41"/>
      <c r="L409" s="41"/>
      <c r="M409" s="41"/>
      <c r="N409" s="41"/>
      <c r="O409" s="41"/>
      <c r="P409" s="41"/>
      <c r="Q409" s="41"/>
      <c r="R409" s="41"/>
      <c r="S409" s="41"/>
      <c r="T409" s="41"/>
      <c r="U409" s="41"/>
      <c r="V409" s="41"/>
      <c r="W409" s="41"/>
      <c r="X409" s="41"/>
      <c r="Y409" s="41"/>
    </row>
    <row r="410" spans="1:25" s="300" customFormat="1" ht="24.95" hidden="1" customHeight="1">
      <c r="A410" s="356"/>
      <c r="B410" s="714" t="s">
        <v>513</v>
      </c>
      <c r="C410" s="709"/>
      <c r="D410" s="709"/>
      <c r="E410" s="709"/>
      <c r="F410" s="370"/>
      <c r="G410" s="371"/>
      <c r="H410" s="370"/>
      <c r="I410" s="372"/>
      <c r="J410" s="41"/>
      <c r="K410" s="41"/>
      <c r="L410" s="41"/>
      <c r="M410" s="41"/>
      <c r="N410" s="41"/>
      <c r="O410" s="41"/>
      <c r="P410" s="41"/>
      <c r="Q410" s="41"/>
      <c r="R410" s="41"/>
      <c r="S410" s="41"/>
      <c r="T410" s="41"/>
      <c r="U410" s="41"/>
      <c r="V410" s="41"/>
      <c r="W410" s="41"/>
      <c r="X410" s="41"/>
      <c r="Y410" s="41"/>
    </row>
    <row r="411" spans="1:25" s="300" customFormat="1" ht="31.5" hidden="1" customHeight="1">
      <c r="A411" s="356"/>
      <c r="B411" s="714"/>
      <c r="C411" s="709"/>
      <c r="D411" s="709"/>
      <c r="E411" s="709"/>
      <c r="F411" s="373"/>
      <c r="G411" s="374"/>
      <c r="H411" s="373"/>
      <c r="I411" s="375"/>
      <c r="J411" s="41"/>
      <c r="K411" s="41"/>
      <c r="L411" s="41"/>
      <c r="M411" s="41"/>
      <c r="N411" s="41"/>
      <c r="O411" s="41"/>
      <c r="P411" s="41"/>
      <c r="Q411" s="41"/>
      <c r="R411" s="41"/>
      <c r="S411" s="41"/>
      <c r="T411" s="41"/>
      <c r="U411" s="41"/>
      <c r="V411" s="41"/>
      <c r="W411" s="41"/>
      <c r="X411" s="41"/>
      <c r="Y411" s="41"/>
    </row>
    <row r="412" spans="1:25" s="300" customFormat="1" ht="15.75" hidden="1" customHeight="1">
      <c r="A412" s="356"/>
      <c r="B412" s="384"/>
      <c r="C412" s="385"/>
      <c r="D412" s="385"/>
      <c r="E412" s="386"/>
      <c r="F412" s="715"/>
      <c r="G412" s="716"/>
      <c r="H412" s="715"/>
      <c r="I412" s="716"/>
      <c r="J412" s="41"/>
      <c r="K412" s="41"/>
      <c r="L412" s="41"/>
      <c r="M412" s="41"/>
      <c r="N412" s="41"/>
      <c r="O412" s="41"/>
      <c r="P412" s="41"/>
      <c r="Q412" s="41"/>
      <c r="R412" s="41"/>
      <c r="S412" s="41"/>
      <c r="T412" s="41"/>
      <c r="U412" s="41"/>
      <c r="V412" s="41"/>
      <c r="W412" s="41"/>
      <c r="X412" s="41"/>
      <c r="Y412" s="41"/>
    </row>
    <row r="413" spans="1:25" s="300" customFormat="1" ht="21" hidden="1" customHeight="1">
      <c r="A413" s="350" t="s">
        <v>580</v>
      </c>
      <c r="B413" s="717" t="s">
        <v>514</v>
      </c>
      <c r="C413" s="718"/>
      <c r="D413" s="718"/>
      <c r="E413" s="719"/>
      <c r="F413" s="720"/>
      <c r="G413" s="721"/>
      <c r="H413" s="720"/>
      <c r="I413" s="721"/>
      <c r="J413" s="41"/>
      <c r="K413" s="41"/>
      <c r="L413" s="41"/>
      <c r="M413" s="41"/>
      <c r="N413" s="41"/>
      <c r="O413" s="41"/>
      <c r="P413" s="41"/>
      <c r="Q413" s="41"/>
      <c r="R413" s="41"/>
      <c r="S413" s="41"/>
      <c r="T413" s="41"/>
      <c r="U413" s="41"/>
      <c r="V413" s="41"/>
      <c r="W413" s="41"/>
      <c r="X413" s="41"/>
      <c r="Y413" s="41"/>
    </row>
    <row r="414" spans="1:25" s="300" customFormat="1" ht="18.75" hidden="1" customHeight="1">
      <c r="A414" s="350" t="s">
        <v>581</v>
      </c>
      <c r="B414" s="722" t="s">
        <v>515</v>
      </c>
      <c r="C414" s="723"/>
      <c r="D414" s="723"/>
      <c r="E414" s="724"/>
      <c r="F414" s="725"/>
      <c r="G414" s="726"/>
      <c r="H414" s="725"/>
      <c r="I414" s="726"/>
      <c r="J414" s="41"/>
      <c r="K414" s="41"/>
      <c r="L414" s="41"/>
      <c r="M414" s="41"/>
      <c r="N414" s="41"/>
      <c r="O414" s="41"/>
      <c r="P414" s="41"/>
      <c r="Q414" s="41"/>
      <c r="R414" s="41"/>
      <c r="S414" s="41"/>
      <c r="T414" s="41"/>
      <c r="U414" s="41"/>
      <c r="V414" s="41"/>
      <c r="W414" s="41"/>
      <c r="X414" s="41"/>
      <c r="Y414" s="41"/>
    </row>
    <row r="415" spans="1:25" s="300" customFormat="1" ht="18.75" hidden="1" customHeight="1">
      <c r="A415" s="350"/>
      <c r="B415" s="376"/>
      <c r="C415" s="377"/>
      <c r="D415" s="377"/>
      <c r="E415" s="378"/>
      <c r="F415" s="379"/>
      <c r="G415" s="380"/>
      <c r="H415" s="379"/>
      <c r="I415" s="380"/>
      <c r="J415" s="41"/>
      <c r="K415" s="41"/>
      <c r="L415" s="41"/>
      <c r="M415" s="41"/>
      <c r="N415" s="41"/>
      <c r="O415" s="41"/>
      <c r="P415" s="41"/>
      <c r="Q415" s="41"/>
      <c r="R415" s="41"/>
      <c r="S415" s="41"/>
      <c r="T415" s="41"/>
      <c r="U415" s="41"/>
      <c r="V415" s="41"/>
      <c r="W415" s="41"/>
      <c r="X415" s="41"/>
      <c r="Y415" s="41"/>
    </row>
    <row r="416" spans="1:25" s="300" customFormat="1" ht="18.75" hidden="1" customHeight="1">
      <c r="A416" s="350"/>
      <c r="B416" s="376"/>
      <c r="C416" s="377"/>
      <c r="D416" s="377"/>
      <c r="E416" s="378"/>
      <c r="F416" s="379"/>
      <c r="G416" s="380"/>
      <c r="H416" s="379"/>
      <c r="I416" s="380"/>
      <c r="J416" s="41"/>
      <c r="K416" s="41"/>
      <c r="L416" s="41"/>
      <c r="M416" s="41"/>
      <c r="N416" s="41"/>
      <c r="O416" s="41"/>
      <c r="P416" s="41"/>
      <c r="Q416" s="41"/>
      <c r="R416" s="41"/>
      <c r="S416" s="41"/>
      <c r="T416" s="41"/>
      <c r="U416" s="41"/>
      <c r="V416" s="41"/>
      <c r="W416" s="41"/>
      <c r="X416" s="41"/>
      <c r="Y416" s="41"/>
    </row>
    <row r="417" spans="1:25" s="300" customFormat="1" ht="18.75" hidden="1" customHeight="1">
      <c r="A417" s="350"/>
      <c r="B417" s="376"/>
      <c r="C417" s="377"/>
      <c r="D417" s="377"/>
      <c r="E417" s="378"/>
      <c r="F417" s="379"/>
      <c r="G417" s="380"/>
      <c r="H417" s="379"/>
      <c r="I417" s="380"/>
      <c r="J417" s="41"/>
      <c r="K417" s="41"/>
      <c r="L417" s="41"/>
      <c r="M417" s="41"/>
      <c r="N417" s="41"/>
      <c r="O417" s="41"/>
      <c r="P417" s="41"/>
      <c r="Q417" s="41"/>
      <c r="R417" s="41"/>
      <c r="S417" s="41"/>
      <c r="T417" s="41"/>
      <c r="U417" s="41"/>
      <c r="V417" s="41"/>
      <c r="W417" s="41"/>
      <c r="X417" s="41"/>
      <c r="Y417" s="41"/>
    </row>
    <row r="418" spans="1:25" s="300" customFormat="1" ht="18.75" hidden="1" customHeight="1">
      <c r="A418" s="350"/>
      <c r="B418" s="376"/>
      <c r="C418" s="377"/>
      <c r="D418" s="377"/>
      <c r="E418" s="378"/>
      <c r="F418" s="379"/>
      <c r="G418" s="380"/>
      <c r="H418" s="379"/>
      <c r="I418" s="380"/>
      <c r="J418" s="41"/>
      <c r="K418" s="41"/>
      <c r="L418" s="41"/>
      <c r="M418" s="41"/>
      <c r="N418" s="41"/>
      <c r="O418" s="41"/>
      <c r="P418" s="41"/>
      <c r="Q418" s="41"/>
      <c r="R418" s="41"/>
      <c r="S418" s="41"/>
      <c r="T418" s="41"/>
      <c r="U418" s="41"/>
      <c r="V418" s="41"/>
      <c r="W418" s="41"/>
      <c r="X418" s="41"/>
      <c r="Y418" s="41"/>
    </row>
    <row r="419" spans="1:25" s="300" customFormat="1" ht="18.75" hidden="1" customHeight="1">
      <c r="A419" s="350"/>
      <c r="B419" s="376"/>
      <c r="C419" s="377"/>
      <c r="D419" s="377"/>
      <c r="E419" s="378"/>
      <c r="F419" s="379"/>
      <c r="G419" s="380"/>
      <c r="H419" s="379"/>
      <c r="I419" s="380"/>
      <c r="J419" s="41"/>
      <c r="K419" s="41"/>
      <c r="L419" s="41"/>
      <c r="M419" s="41"/>
      <c r="N419" s="41"/>
      <c r="O419" s="41"/>
      <c r="P419" s="41"/>
      <c r="Q419" s="41"/>
      <c r="R419" s="41"/>
      <c r="S419" s="41"/>
      <c r="T419" s="41"/>
      <c r="U419" s="41"/>
      <c r="V419" s="41"/>
      <c r="W419" s="41"/>
      <c r="X419" s="41"/>
      <c r="Y419" s="41"/>
    </row>
    <row r="420" spans="1:25" s="300" customFormat="1" ht="18.75" hidden="1" customHeight="1">
      <c r="A420" s="350"/>
      <c r="B420" s="376"/>
      <c r="C420" s="377"/>
      <c r="D420" s="377"/>
      <c r="E420" s="378"/>
      <c r="F420" s="379"/>
      <c r="G420" s="380"/>
      <c r="H420" s="379"/>
      <c r="I420" s="380"/>
      <c r="J420" s="41"/>
      <c r="K420" s="41"/>
      <c r="L420" s="41"/>
      <c r="M420" s="41"/>
      <c r="N420" s="41"/>
      <c r="O420" s="41"/>
      <c r="P420" s="41"/>
      <c r="Q420" s="41"/>
      <c r="R420" s="41"/>
      <c r="S420" s="41"/>
      <c r="T420" s="41"/>
      <c r="U420" s="41"/>
      <c r="V420" s="41"/>
      <c r="W420" s="41"/>
      <c r="X420" s="41"/>
      <c r="Y420" s="41"/>
    </row>
    <row r="421" spans="1:25" s="300" customFormat="1" ht="18.75" hidden="1" customHeight="1">
      <c r="A421" s="350"/>
      <c r="B421" s="376"/>
      <c r="C421" s="377"/>
      <c r="D421" s="377"/>
      <c r="E421" s="378"/>
      <c r="F421" s="379"/>
      <c r="G421" s="380"/>
      <c r="H421" s="379"/>
      <c r="I421" s="380"/>
      <c r="J421" s="41"/>
      <c r="K421" s="41"/>
      <c r="L421" s="41"/>
      <c r="M421" s="41"/>
      <c r="N421" s="41"/>
      <c r="O421" s="41"/>
      <c r="P421" s="41"/>
      <c r="Q421" s="41"/>
      <c r="R421" s="41"/>
      <c r="S421" s="41"/>
      <c r="T421" s="41"/>
      <c r="U421" s="41"/>
      <c r="V421" s="41"/>
      <c r="W421" s="41"/>
      <c r="X421" s="41"/>
      <c r="Y421" s="41"/>
    </row>
    <row r="422" spans="1:25" s="300" customFormat="1" ht="18.75" hidden="1" customHeight="1">
      <c r="A422" s="350"/>
      <c r="B422" s="376"/>
      <c r="C422" s="377"/>
      <c r="D422" s="377"/>
      <c r="E422" s="378"/>
      <c r="F422" s="379"/>
      <c r="G422" s="380"/>
      <c r="H422" s="379"/>
      <c r="I422" s="380"/>
      <c r="J422" s="41"/>
      <c r="K422" s="41"/>
      <c r="L422" s="41"/>
      <c r="M422" s="41"/>
      <c r="N422" s="41"/>
      <c r="O422" s="41"/>
      <c r="P422" s="41"/>
      <c r="Q422" s="41"/>
      <c r="R422" s="41"/>
      <c r="S422" s="41"/>
      <c r="T422" s="41"/>
      <c r="U422" s="41"/>
      <c r="V422" s="41"/>
      <c r="W422" s="41"/>
      <c r="X422" s="41"/>
      <c r="Y422" s="41"/>
    </row>
    <row r="423" spans="1:25" s="300" customFormat="1" ht="18.75" hidden="1" customHeight="1">
      <c r="A423" s="350"/>
      <c r="B423" s="376"/>
      <c r="C423" s="377"/>
      <c r="D423" s="377"/>
      <c r="E423" s="378"/>
      <c r="F423" s="379"/>
      <c r="G423" s="380"/>
      <c r="H423" s="379"/>
      <c r="I423" s="380"/>
      <c r="J423" s="41"/>
      <c r="K423" s="41"/>
      <c r="L423" s="41"/>
      <c r="M423" s="41"/>
      <c r="N423" s="41"/>
      <c r="O423" s="41"/>
      <c r="P423" s="41"/>
      <c r="Q423" s="41"/>
      <c r="R423" s="41"/>
      <c r="S423" s="41"/>
      <c r="T423" s="41"/>
      <c r="U423" s="41"/>
      <c r="V423" s="41"/>
      <c r="W423" s="41"/>
      <c r="X423" s="41"/>
      <c r="Y423" s="41"/>
    </row>
    <row r="424" spans="1:25" s="300" customFormat="1" ht="18.75" hidden="1" customHeight="1">
      <c r="A424" s="350"/>
      <c r="B424" s="376"/>
      <c r="C424" s="377"/>
      <c r="D424" s="377"/>
      <c r="E424" s="378"/>
      <c r="F424" s="379"/>
      <c r="G424" s="380"/>
      <c r="H424" s="379"/>
      <c r="I424" s="380"/>
      <c r="J424" s="41"/>
      <c r="K424" s="41"/>
      <c r="L424" s="41"/>
      <c r="M424" s="41"/>
      <c r="N424" s="41"/>
      <c r="O424" s="41"/>
      <c r="P424" s="41"/>
      <c r="Q424" s="41"/>
      <c r="R424" s="41"/>
      <c r="S424" s="41"/>
      <c r="T424" s="41"/>
      <c r="U424" s="41"/>
      <c r="V424" s="41"/>
      <c r="W424" s="41"/>
      <c r="X424" s="41"/>
      <c r="Y424" s="41"/>
    </row>
    <row r="425" spans="1:25" s="300" customFormat="1" ht="18.75" hidden="1" customHeight="1">
      <c r="A425" s="350"/>
      <c r="B425" s="376"/>
      <c r="C425" s="377"/>
      <c r="D425" s="377"/>
      <c r="E425" s="378"/>
      <c r="F425" s="379"/>
      <c r="G425" s="380"/>
      <c r="H425" s="379"/>
      <c r="I425" s="380"/>
      <c r="J425" s="41"/>
      <c r="K425" s="41"/>
      <c r="L425" s="41"/>
      <c r="M425" s="41"/>
      <c r="N425" s="41"/>
      <c r="O425" s="41"/>
      <c r="P425" s="41"/>
      <c r="Q425" s="41"/>
      <c r="R425" s="41"/>
      <c r="S425" s="41"/>
      <c r="T425" s="41"/>
      <c r="U425" s="41"/>
      <c r="V425" s="41"/>
      <c r="W425" s="41"/>
      <c r="X425" s="41"/>
      <c r="Y425" s="41"/>
    </row>
    <row r="426" spans="1:25" s="300" customFormat="1" ht="44.45" hidden="1" customHeight="1">
      <c r="A426" s="350">
        <v>5</v>
      </c>
      <c r="B426" s="717" t="s">
        <v>582</v>
      </c>
      <c r="C426" s="718"/>
      <c r="D426" s="718"/>
      <c r="E426" s="719"/>
      <c r="F426" s="727"/>
      <c r="G426" s="728"/>
      <c r="H426" s="727"/>
      <c r="I426" s="729"/>
      <c r="J426" s="41"/>
      <c r="K426" s="41"/>
      <c r="L426" s="41"/>
      <c r="M426" s="41"/>
      <c r="N426" s="41"/>
      <c r="O426" s="41"/>
      <c r="P426" s="41"/>
      <c r="Q426" s="41"/>
      <c r="R426" s="41"/>
      <c r="S426" s="41"/>
      <c r="T426" s="41"/>
      <c r="U426" s="41"/>
      <c r="V426" s="41"/>
      <c r="W426" s="41"/>
      <c r="X426" s="41"/>
      <c r="Y426" s="41"/>
    </row>
    <row r="427" spans="1:25" s="300" customFormat="1" ht="78.599999999999994" hidden="1" customHeight="1">
      <c r="A427" s="350">
        <v>6</v>
      </c>
      <c r="B427" s="730" t="s">
        <v>583</v>
      </c>
      <c r="C427" s="731"/>
      <c r="D427" s="731"/>
      <c r="E427" s="732"/>
      <c r="F427" s="727"/>
      <c r="G427" s="728"/>
      <c r="H427" s="727"/>
      <c r="I427" s="729"/>
      <c r="J427" s="41"/>
      <c r="K427" s="41"/>
      <c r="L427" s="41"/>
      <c r="M427" s="41"/>
      <c r="N427" s="41"/>
      <c r="O427" s="41"/>
      <c r="P427" s="41"/>
      <c r="Q427" s="41"/>
      <c r="R427" s="41"/>
      <c r="S427" s="41"/>
      <c r="T427" s="41"/>
      <c r="U427" s="41"/>
      <c r="V427" s="41"/>
      <c r="W427" s="41"/>
      <c r="X427" s="41"/>
      <c r="Y427" s="41"/>
    </row>
    <row r="428" spans="1:25" s="300" customFormat="1" ht="18.75" hidden="1" customHeight="1">
      <c r="A428" s="356"/>
      <c r="B428" s="367"/>
      <c r="C428" s="367"/>
      <c r="D428" s="367"/>
      <c r="E428" s="367"/>
      <c r="F428" s="381"/>
      <c r="G428" s="381"/>
      <c r="H428" s="381"/>
      <c r="I428" s="381"/>
      <c r="J428" s="41"/>
      <c r="K428" s="41"/>
      <c r="L428" s="41"/>
      <c r="M428" s="41"/>
      <c r="N428" s="41"/>
      <c r="O428" s="41"/>
      <c r="P428" s="41"/>
      <c r="Q428" s="41"/>
      <c r="R428" s="41"/>
      <c r="S428" s="41"/>
      <c r="T428" s="41"/>
      <c r="U428" s="41"/>
      <c r="V428" s="41"/>
      <c r="W428" s="41"/>
      <c r="X428" s="41"/>
      <c r="Y428" s="41"/>
    </row>
    <row r="429" spans="1:25" s="300" customFormat="1" ht="36.75" hidden="1" customHeight="1">
      <c r="A429" s="350">
        <v>7</v>
      </c>
      <c r="B429" s="717" t="s">
        <v>516</v>
      </c>
      <c r="C429" s="718"/>
      <c r="D429" s="718"/>
      <c r="E429" s="719"/>
      <c r="F429" s="733"/>
      <c r="G429" s="734"/>
      <c r="H429" s="734"/>
      <c r="I429" s="735"/>
      <c r="J429" s="41"/>
      <c r="K429" s="41"/>
      <c r="L429" s="41"/>
      <c r="M429" s="41"/>
      <c r="N429" s="41"/>
      <c r="O429" s="41"/>
      <c r="P429" s="41"/>
      <c r="Q429" s="41"/>
      <c r="R429" s="41"/>
      <c r="S429" s="41"/>
      <c r="T429" s="41"/>
      <c r="U429" s="41"/>
      <c r="V429" s="41"/>
      <c r="W429" s="41"/>
      <c r="X429" s="41"/>
      <c r="Y429" s="41"/>
    </row>
    <row r="430" spans="1:25" s="300" customFormat="1" ht="19.5" hidden="1" customHeight="1">
      <c r="A430" s="356"/>
      <c r="B430" s="712" t="s">
        <v>517</v>
      </c>
      <c r="C430" s="712"/>
      <c r="D430" s="712"/>
      <c r="E430" s="712"/>
      <c r="F430" s="712"/>
      <c r="G430" s="712"/>
      <c r="H430" s="712"/>
      <c r="I430" s="712"/>
      <c r="J430" s="41"/>
      <c r="K430" s="41"/>
      <c r="L430" s="41"/>
      <c r="M430" s="41"/>
      <c r="N430" s="41"/>
      <c r="O430" s="41"/>
      <c r="P430" s="41"/>
      <c r="Q430" s="41"/>
      <c r="R430" s="41"/>
      <c r="S430" s="41"/>
      <c r="T430" s="41"/>
      <c r="U430" s="41"/>
      <c r="V430" s="41"/>
      <c r="W430" s="41"/>
      <c r="X430" s="41"/>
      <c r="Y430" s="41"/>
    </row>
    <row r="431" spans="1:25" s="300" customFormat="1" ht="63" hidden="1" customHeight="1">
      <c r="A431" s="349">
        <v>5.3</v>
      </c>
      <c r="B431" s="713" t="s">
        <v>584</v>
      </c>
      <c r="C431" s="713"/>
      <c r="D431" s="713"/>
      <c r="E431" s="713"/>
      <c r="F431" s="713"/>
      <c r="G431" s="713"/>
      <c r="H431" s="713"/>
      <c r="I431" s="713"/>
    </row>
    <row r="432" spans="1:25" s="300" customFormat="1" hidden="1">
      <c r="A432" s="410" t="s">
        <v>30</v>
      </c>
      <c r="B432" s="711" t="e">
        <f>"For  "&amp;#REF!</f>
        <v>#REF!</v>
      </c>
      <c r="C432" s="711"/>
      <c r="D432" s="711"/>
      <c r="E432" s="711"/>
      <c r="F432" s="711"/>
      <c r="G432" s="711"/>
      <c r="H432" s="58"/>
      <c r="I432" s="58"/>
      <c r="J432" s="58"/>
    </row>
    <row r="433" spans="1:10" s="300" customFormat="1" hidden="1">
      <c r="A433" s="58"/>
      <c r="B433" s="411" t="s">
        <v>58</v>
      </c>
      <c r="C433" s="704"/>
      <c r="D433" s="705"/>
      <c r="E433" s="705"/>
      <c r="F433" s="705"/>
      <c r="G433" s="705"/>
      <c r="H433" s="705"/>
      <c r="I433" s="706"/>
      <c r="J433" s="58"/>
    </row>
    <row r="434" spans="1:10" s="300" customFormat="1" hidden="1">
      <c r="A434" s="58"/>
      <c r="B434" s="411" t="s">
        <v>60</v>
      </c>
      <c r="C434" s="704"/>
      <c r="D434" s="705"/>
      <c r="E434" s="705"/>
      <c r="F434" s="705"/>
      <c r="G434" s="705"/>
      <c r="H434" s="705"/>
      <c r="I434" s="706"/>
      <c r="J434" s="58"/>
    </row>
    <row r="435" spans="1:10" s="300" customFormat="1" hidden="1">
      <c r="A435" s="58"/>
      <c r="B435" s="411" t="s">
        <v>462</v>
      </c>
      <c r="C435" s="704"/>
      <c r="D435" s="705"/>
      <c r="E435" s="705"/>
      <c r="F435" s="705"/>
      <c r="G435" s="705"/>
      <c r="H435" s="705"/>
      <c r="I435" s="706"/>
      <c r="J435" s="58"/>
    </row>
    <row r="436" spans="1:10" s="300" customFormat="1" hidden="1">
      <c r="A436" s="58"/>
      <c r="B436" s="411" t="s">
        <v>585</v>
      </c>
      <c r="C436" s="704"/>
      <c r="D436" s="705"/>
      <c r="E436" s="705"/>
      <c r="F436" s="705"/>
      <c r="G436" s="705"/>
      <c r="H436" s="705"/>
      <c r="I436" s="706"/>
      <c r="J436" s="58"/>
    </row>
    <row r="437" spans="1:10" s="300" customFormat="1" hidden="1">
      <c r="A437" s="58"/>
      <c r="B437" s="411" t="s">
        <v>586</v>
      </c>
      <c r="C437" s="704"/>
      <c r="D437" s="705"/>
      <c r="E437" s="705"/>
      <c r="F437" s="705"/>
      <c r="G437" s="705"/>
      <c r="H437" s="705"/>
      <c r="I437" s="706"/>
      <c r="J437" s="58"/>
    </row>
    <row r="438" spans="1:10" s="300" customFormat="1" hidden="1">
      <c r="A438" s="58"/>
      <c r="B438" s="411" t="s">
        <v>587</v>
      </c>
      <c r="C438" s="704"/>
      <c r="D438" s="705"/>
      <c r="E438" s="705"/>
      <c r="F438" s="705"/>
      <c r="G438" s="705"/>
      <c r="H438" s="705"/>
      <c r="I438" s="706"/>
      <c r="J438" s="58"/>
    </row>
    <row r="439" spans="1:10" s="300" customFormat="1" hidden="1">
      <c r="A439" s="58"/>
      <c r="B439" s="411" t="s">
        <v>588</v>
      </c>
      <c r="C439" s="704"/>
      <c r="D439" s="705"/>
      <c r="E439" s="705"/>
      <c r="F439" s="705"/>
      <c r="G439" s="705"/>
      <c r="H439" s="705"/>
      <c r="I439" s="706"/>
      <c r="J439" s="58"/>
    </row>
    <row r="440" spans="1:10" s="300" customFormat="1" hidden="1">
      <c r="A440" s="58"/>
      <c r="B440" s="411" t="s">
        <v>589</v>
      </c>
      <c r="C440" s="704"/>
      <c r="D440" s="705"/>
      <c r="E440" s="705"/>
      <c r="F440" s="705"/>
      <c r="G440" s="705"/>
      <c r="H440" s="705"/>
      <c r="I440" s="706"/>
      <c r="J440" s="58"/>
    </row>
    <row r="441" spans="1:10" s="300" customFormat="1" hidden="1">
      <c r="A441" s="58"/>
      <c r="B441" s="411" t="s">
        <v>590</v>
      </c>
      <c r="C441" s="704"/>
      <c r="D441" s="705"/>
      <c r="E441" s="705"/>
      <c r="F441" s="705"/>
      <c r="G441" s="705"/>
      <c r="H441" s="705"/>
      <c r="I441" s="706"/>
      <c r="J441" s="58"/>
    </row>
    <row r="442" spans="1:10" s="300" customFormat="1" hidden="1">
      <c r="A442" s="58"/>
      <c r="B442" s="411" t="s">
        <v>591</v>
      </c>
      <c r="C442" s="704"/>
      <c r="D442" s="705"/>
      <c r="E442" s="705"/>
      <c r="F442" s="705"/>
      <c r="G442" s="705"/>
      <c r="H442" s="705"/>
      <c r="I442" s="706"/>
      <c r="J442" s="58"/>
    </row>
    <row r="443" spans="1:10" s="300" customFormat="1" hidden="1">
      <c r="A443" s="58"/>
      <c r="B443" s="58"/>
      <c r="C443" s="58"/>
      <c r="D443" s="58"/>
      <c r="E443" s="58"/>
      <c r="F443" s="58"/>
      <c r="G443" s="58"/>
      <c r="H443" s="58"/>
      <c r="I443" s="58"/>
      <c r="J443" s="58"/>
    </row>
    <row r="444" spans="1:10" s="300" customFormat="1" hidden="1">
      <c r="A444" s="410" t="s">
        <v>31</v>
      </c>
      <c r="B444" s="711" t="e">
        <f>"For  "&amp;F237</f>
        <v>#REF!</v>
      </c>
      <c r="C444" s="711"/>
      <c r="D444" s="711"/>
      <c r="E444" s="711"/>
      <c r="F444" s="711"/>
      <c r="G444" s="711"/>
      <c r="H444" s="58"/>
      <c r="I444" s="58"/>
      <c r="J444" s="58"/>
    </row>
    <row r="445" spans="1:10" s="300" customFormat="1" hidden="1">
      <c r="A445" s="58"/>
      <c r="B445" s="411" t="s">
        <v>58</v>
      </c>
      <c r="C445" s="704"/>
      <c r="D445" s="705"/>
      <c r="E445" s="705"/>
      <c r="F445" s="705"/>
      <c r="G445" s="705"/>
      <c r="H445" s="705"/>
      <c r="I445" s="706"/>
      <c r="J445" s="58"/>
    </row>
    <row r="446" spans="1:10" s="300" customFormat="1" hidden="1">
      <c r="A446" s="58"/>
      <c r="B446" s="411" t="s">
        <v>60</v>
      </c>
      <c r="C446" s="704"/>
      <c r="D446" s="705"/>
      <c r="E446" s="705"/>
      <c r="F446" s="705"/>
      <c r="G446" s="705"/>
      <c r="H446" s="705"/>
      <c r="I446" s="706"/>
      <c r="J446" s="58"/>
    </row>
    <row r="447" spans="1:10" s="300" customFormat="1" hidden="1">
      <c r="A447" s="58"/>
      <c r="B447" s="411" t="s">
        <v>462</v>
      </c>
      <c r="C447" s="704"/>
      <c r="D447" s="705"/>
      <c r="E447" s="705"/>
      <c r="F447" s="705"/>
      <c r="G447" s="705"/>
      <c r="H447" s="705"/>
      <c r="I447" s="706"/>
      <c r="J447" s="58"/>
    </row>
    <row r="448" spans="1:10" s="300" customFormat="1" hidden="1">
      <c r="A448" s="58"/>
      <c r="B448" s="411" t="s">
        <v>585</v>
      </c>
      <c r="C448" s="704"/>
      <c r="D448" s="705"/>
      <c r="E448" s="705"/>
      <c r="F448" s="705"/>
      <c r="G448" s="705"/>
      <c r="H448" s="705"/>
      <c r="I448" s="706"/>
      <c r="J448" s="58"/>
    </row>
    <row r="449" spans="1:10" s="300" customFormat="1" hidden="1">
      <c r="A449" s="58"/>
      <c r="B449" s="411" t="s">
        <v>586</v>
      </c>
      <c r="C449" s="704"/>
      <c r="D449" s="705"/>
      <c r="E449" s="705"/>
      <c r="F449" s="705"/>
      <c r="G449" s="705"/>
      <c r="H449" s="705"/>
      <c r="I449" s="706"/>
      <c r="J449" s="58"/>
    </row>
    <row r="450" spans="1:10" s="300" customFormat="1" hidden="1">
      <c r="A450" s="58"/>
      <c r="B450" s="411" t="s">
        <v>587</v>
      </c>
      <c r="C450" s="704"/>
      <c r="D450" s="705"/>
      <c r="E450" s="705"/>
      <c r="F450" s="705"/>
      <c r="G450" s="705"/>
      <c r="H450" s="705"/>
      <c r="I450" s="706"/>
      <c r="J450" s="58"/>
    </row>
    <row r="451" spans="1:10" s="300" customFormat="1" hidden="1">
      <c r="A451" s="58"/>
      <c r="B451" s="411" t="s">
        <v>588</v>
      </c>
      <c r="C451" s="704"/>
      <c r="D451" s="705"/>
      <c r="E451" s="705"/>
      <c r="F451" s="705"/>
      <c r="G451" s="705"/>
      <c r="H451" s="705"/>
      <c r="I451" s="706"/>
      <c r="J451" s="58"/>
    </row>
    <row r="452" spans="1:10" s="300" customFormat="1" hidden="1">
      <c r="A452" s="58"/>
      <c r="B452" s="411" t="s">
        <v>589</v>
      </c>
      <c r="C452" s="704"/>
      <c r="D452" s="705"/>
      <c r="E452" s="705"/>
      <c r="F452" s="705"/>
      <c r="G452" s="705"/>
      <c r="H452" s="705"/>
      <c r="I452" s="706"/>
      <c r="J452" s="58"/>
    </row>
    <row r="453" spans="1:10" s="300" customFormat="1" hidden="1">
      <c r="A453" s="58"/>
      <c r="B453" s="411" t="s">
        <v>590</v>
      </c>
      <c r="C453" s="704"/>
      <c r="D453" s="705"/>
      <c r="E453" s="705"/>
      <c r="F453" s="705"/>
      <c r="G453" s="705"/>
      <c r="H453" s="705"/>
      <c r="I453" s="706"/>
      <c r="J453" s="58"/>
    </row>
    <row r="454" spans="1:10" s="300" customFormat="1" hidden="1">
      <c r="A454" s="58"/>
      <c r="B454" s="411" t="s">
        <v>591</v>
      </c>
      <c r="C454" s="704"/>
      <c r="D454" s="705"/>
      <c r="E454" s="705"/>
      <c r="F454" s="705"/>
      <c r="G454" s="705"/>
      <c r="H454" s="705"/>
      <c r="I454" s="706"/>
      <c r="J454" s="58"/>
    </row>
    <row r="455" spans="1:10" s="300" customFormat="1" hidden="1">
      <c r="A455" s="58"/>
      <c r="B455" s="412"/>
      <c r="C455" s="413"/>
      <c r="D455" s="413"/>
      <c r="E455" s="413"/>
      <c r="F455" s="413"/>
      <c r="G455" s="413"/>
      <c r="H455" s="413"/>
      <c r="I455" s="413"/>
      <c r="J455" s="58"/>
    </row>
    <row r="456" spans="1:10" s="300" customFormat="1" hidden="1">
      <c r="A456" s="410" t="s">
        <v>543</v>
      </c>
      <c r="B456" s="711" t="e">
        <f>"For  "&amp;F271</f>
        <v>#REF!</v>
      </c>
      <c r="C456" s="711"/>
      <c r="D456" s="711"/>
      <c r="E456" s="711"/>
      <c r="F456" s="711"/>
      <c r="G456" s="711"/>
      <c r="H456" s="58"/>
      <c r="I456" s="58"/>
      <c r="J456" s="58"/>
    </row>
    <row r="457" spans="1:10" s="300" customFormat="1" hidden="1">
      <c r="A457" s="58"/>
      <c r="B457" s="411" t="s">
        <v>58</v>
      </c>
      <c r="C457" s="708"/>
      <c r="D457" s="708"/>
      <c r="E457" s="708"/>
      <c r="F457" s="708"/>
      <c r="G457" s="708"/>
      <c r="H457" s="708"/>
      <c r="I457" s="708"/>
      <c r="J457" s="58"/>
    </row>
    <row r="458" spans="1:10" s="300" customFormat="1" hidden="1">
      <c r="A458" s="58"/>
      <c r="B458" s="411" t="s">
        <v>60</v>
      </c>
      <c r="C458" s="708"/>
      <c r="D458" s="708"/>
      <c r="E458" s="708"/>
      <c r="F458" s="708"/>
      <c r="G458" s="708"/>
      <c r="H458" s="708"/>
      <c r="I458" s="708"/>
      <c r="J458" s="58"/>
    </row>
    <row r="459" spans="1:10" s="300" customFormat="1" hidden="1">
      <c r="A459" s="58"/>
      <c r="B459" s="411" t="s">
        <v>462</v>
      </c>
      <c r="C459" s="704"/>
      <c r="D459" s="705"/>
      <c r="E459" s="705"/>
      <c r="F459" s="705"/>
      <c r="G459" s="705"/>
      <c r="H459" s="705"/>
      <c r="I459" s="706"/>
      <c r="J459" s="58"/>
    </row>
    <row r="460" spans="1:10" s="300" customFormat="1" hidden="1">
      <c r="A460" s="58"/>
      <c r="B460" s="411" t="s">
        <v>585</v>
      </c>
      <c r="C460" s="708"/>
      <c r="D460" s="708"/>
      <c r="E460" s="708"/>
      <c r="F460" s="708"/>
      <c r="G460" s="708"/>
      <c r="H460" s="708"/>
      <c r="I460" s="708"/>
      <c r="J460" s="58"/>
    </row>
    <row r="461" spans="1:10" s="300" customFormat="1" hidden="1">
      <c r="A461" s="58"/>
      <c r="B461" s="411" t="s">
        <v>586</v>
      </c>
      <c r="C461" s="708"/>
      <c r="D461" s="708"/>
      <c r="E461" s="708"/>
      <c r="F461" s="708"/>
      <c r="G461" s="708"/>
      <c r="H461" s="708"/>
      <c r="I461" s="708"/>
      <c r="J461" s="58"/>
    </row>
    <row r="462" spans="1:10" s="300" customFormat="1" hidden="1">
      <c r="A462" s="58"/>
      <c r="B462" s="411" t="s">
        <v>587</v>
      </c>
      <c r="C462" s="708"/>
      <c r="D462" s="708"/>
      <c r="E462" s="708"/>
      <c r="F462" s="708"/>
      <c r="G462" s="708"/>
      <c r="H462" s="708"/>
      <c r="I462" s="708"/>
      <c r="J462" s="58"/>
    </row>
    <row r="463" spans="1:10" s="300" customFormat="1" hidden="1">
      <c r="A463" s="58"/>
      <c r="B463" s="411" t="s">
        <v>588</v>
      </c>
      <c r="C463" s="708"/>
      <c r="D463" s="708"/>
      <c r="E463" s="708"/>
      <c r="F463" s="708"/>
      <c r="G463" s="708"/>
      <c r="H463" s="708"/>
      <c r="I463" s="708"/>
      <c r="J463" s="58"/>
    </row>
    <row r="464" spans="1:10" s="300" customFormat="1" hidden="1">
      <c r="A464" s="58"/>
      <c r="B464" s="411" t="s">
        <v>589</v>
      </c>
      <c r="C464" s="708"/>
      <c r="D464" s="708"/>
      <c r="E464" s="708"/>
      <c r="F464" s="708"/>
      <c r="G464" s="708"/>
      <c r="H464" s="708"/>
      <c r="I464" s="708"/>
      <c r="J464" s="58"/>
    </row>
    <row r="465" spans="1:10" s="300" customFormat="1" hidden="1">
      <c r="A465" s="58"/>
      <c r="B465" s="411" t="s">
        <v>590</v>
      </c>
      <c r="C465" s="708"/>
      <c r="D465" s="708"/>
      <c r="E465" s="708"/>
      <c r="F465" s="708"/>
      <c r="G465" s="708"/>
      <c r="H465" s="708"/>
      <c r="I465" s="708"/>
      <c r="J465" s="58"/>
    </row>
    <row r="466" spans="1:10" s="300" customFormat="1" hidden="1">
      <c r="A466" s="58"/>
      <c r="B466" s="411" t="s">
        <v>591</v>
      </c>
      <c r="C466" s="708"/>
      <c r="D466" s="708"/>
      <c r="E466" s="708"/>
      <c r="F466" s="708"/>
      <c r="G466" s="708"/>
      <c r="H466" s="708"/>
      <c r="I466" s="708"/>
      <c r="J466" s="58"/>
    </row>
    <row r="467" spans="1:10" s="300" customFormat="1">
      <c r="A467" s="58"/>
      <c r="B467" s="412"/>
      <c r="C467" s="413"/>
      <c r="D467" s="413"/>
      <c r="E467" s="413"/>
      <c r="F467" s="413"/>
      <c r="G467" s="413"/>
      <c r="H467" s="413"/>
      <c r="I467" s="413"/>
      <c r="J467" s="58"/>
    </row>
    <row r="468" spans="1:10" s="300" customFormat="1" ht="24" customHeight="1">
      <c r="A468" s="408" t="s">
        <v>618</v>
      </c>
      <c r="B468" s="709" t="s">
        <v>592</v>
      </c>
      <c r="C468" s="709"/>
      <c r="D468" s="709"/>
      <c r="E468" s="709"/>
      <c r="F468" s="709"/>
      <c r="G468" s="709"/>
      <c r="H468" s="709"/>
      <c r="I468" s="709"/>
      <c r="J468" s="58"/>
    </row>
    <row r="469" spans="1:10" s="300" customFormat="1" ht="36" customHeight="1">
      <c r="A469" s="349">
        <v>4.0999999999999996</v>
      </c>
      <c r="B469" s="710" t="s">
        <v>593</v>
      </c>
      <c r="C469" s="710"/>
      <c r="D469" s="710"/>
      <c r="E469" s="710"/>
      <c r="F469" s="710"/>
      <c r="G469" s="710"/>
      <c r="H469" s="710"/>
      <c r="I469" s="710"/>
    </row>
    <row r="470" spans="1:10" s="300" customFormat="1" ht="112.5" customHeight="1">
      <c r="A470" s="58"/>
      <c r="B470" s="274" t="s">
        <v>594</v>
      </c>
      <c r="C470" s="710" t="s">
        <v>595</v>
      </c>
      <c r="D470" s="710"/>
      <c r="E470" s="710"/>
      <c r="F470" s="710"/>
      <c r="G470" s="710"/>
      <c r="H470" s="710"/>
      <c r="I470" s="710"/>
      <c r="J470" s="414"/>
    </row>
    <row r="471" spans="1:10" s="300" customFormat="1">
      <c r="A471" s="58"/>
      <c r="B471" s="415"/>
      <c r="C471" s="58"/>
      <c r="D471" s="58"/>
      <c r="E471" s="58"/>
      <c r="F471" s="58"/>
      <c r="G471" s="58"/>
      <c r="H471" s="58"/>
      <c r="I471" s="58"/>
      <c r="J471" s="58"/>
    </row>
    <row r="472" spans="1:10" s="300" customFormat="1" ht="74.25" customHeight="1">
      <c r="A472" s="58"/>
      <c r="B472" s="274" t="s">
        <v>596</v>
      </c>
      <c r="C472" s="710" t="s">
        <v>597</v>
      </c>
      <c r="D472" s="710"/>
      <c r="E472" s="710"/>
      <c r="F472" s="710"/>
      <c r="G472" s="710"/>
      <c r="H472" s="710"/>
      <c r="I472" s="710"/>
      <c r="J472" s="58"/>
    </row>
    <row r="473" spans="1:10" s="300" customFormat="1">
      <c r="A473" s="58"/>
      <c r="B473" s="58"/>
      <c r="C473" s="58"/>
      <c r="D473" s="58"/>
      <c r="E473" s="58"/>
      <c r="F473" s="58"/>
      <c r="G473" s="58"/>
      <c r="H473" s="58"/>
      <c r="I473" s="58"/>
      <c r="J473" s="58"/>
    </row>
    <row r="474" spans="1:10" s="300" customFormat="1" ht="36.75" customHeight="1">
      <c r="A474" s="349">
        <v>4.2</v>
      </c>
      <c r="B474" s="707" t="s">
        <v>620</v>
      </c>
      <c r="C474" s="707"/>
      <c r="D474" s="707"/>
      <c r="E474" s="707"/>
      <c r="F474" s="707"/>
      <c r="G474" s="707"/>
      <c r="H474" s="707"/>
      <c r="I474" s="707"/>
    </row>
    <row r="475" spans="1:10" s="300" customFormat="1">
      <c r="A475" s="58"/>
      <c r="B475" s="58"/>
      <c r="C475" s="58"/>
      <c r="D475" s="58"/>
      <c r="E475" s="58"/>
      <c r="F475" s="58"/>
      <c r="G475" s="58"/>
      <c r="H475" s="58"/>
      <c r="I475" s="58"/>
      <c r="J475" s="58"/>
    </row>
    <row r="476" spans="1:10" s="300" customFormat="1" ht="62.25" customHeight="1">
      <c r="A476" s="54"/>
      <c r="B476" s="894" t="s">
        <v>650</v>
      </c>
      <c r="C476" s="894"/>
      <c r="D476" s="894"/>
      <c r="E476" s="894"/>
      <c r="F476" s="894"/>
      <c r="G476" s="894"/>
      <c r="H476" s="58"/>
    </row>
    <row r="477" spans="1:10" s="345" customFormat="1" ht="47.45" hidden="1" customHeight="1">
      <c r="A477" s="471"/>
      <c r="B477" s="895"/>
      <c r="C477" s="895"/>
      <c r="D477" s="895"/>
      <c r="E477" s="895"/>
      <c r="F477" s="895"/>
      <c r="G477" s="895"/>
      <c r="H477" s="344"/>
    </row>
    <row r="478" spans="1:10" s="300" customFormat="1" ht="49.9" hidden="1" customHeight="1">
      <c r="A478" s="346"/>
      <c r="B478" s="710"/>
      <c r="C478" s="710"/>
      <c r="D478" s="710"/>
      <c r="E478" s="710"/>
      <c r="F478" s="710"/>
      <c r="G478" s="710"/>
      <c r="H478" s="58"/>
    </row>
    <row r="479" spans="1:10" s="300" customFormat="1" ht="38.25" hidden="1" customHeight="1">
      <c r="A479" s="346"/>
      <c r="B479" s="710"/>
      <c r="C479" s="710"/>
      <c r="D479" s="710"/>
      <c r="E479" s="710"/>
      <c r="F479" s="710"/>
      <c r="G479" s="710"/>
      <c r="H479" s="58"/>
    </row>
    <row r="480" spans="1:10" s="300" customFormat="1" ht="38.25" hidden="1" customHeight="1">
      <c r="A480" s="346"/>
      <c r="B480" s="710"/>
      <c r="C480" s="710"/>
      <c r="D480" s="710"/>
      <c r="E480" s="710"/>
      <c r="F480" s="710"/>
      <c r="G480" s="710"/>
      <c r="H480" s="58"/>
    </row>
    <row r="481" spans="1:23" s="300" customFormat="1" ht="36" hidden="1" customHeight="1">
      <c r="A481" s="346"/>
      <c r="B481" s="710"/>
      <c r="C481" s="710"/>
      <c r="D481" s="710"/>
      <c r="E481" s="710"/>
      <c r="F481" s="710"/>
      <c r="G481" s="710"/>
      <c r="H481" s="58"/>
    </row>
    <row r="482" spans="1:23" s="300" customFormat="1" ht="55.15" hidden="1" customHeight="1">
      <c r="A482" s="54"/>
      <c r="B482" s="710"/>
      <c r="C482" s="710"/>
      <c r="D482" s="710"/>
      <c r="E482" s="710"/>
      <c r="F482" s="710"/>
      <c r="G482" s="710"/>
      <c r="H482" s="58"/>
    </row>
    <row r="483" spans="1:23" s="300" customFormat="1" ht="14.25" hidden="1" customHeight="1">
      <c r="A483" s="346"/>
      <c r="B483" s="710"/>
      <c r="C483" s="710"/>
      <c r="D483" s="710"/>
      <c r="E483" s="710"/>
      <c r="F483" s="710"/>
      <c r="G483" s="710"/>
      <c r="H483" s="58"/>
    </row>
    <row r="484" spans="1:23" s="300" customFormat="1" hidden="1">
      <c r="A484" s="346"/>
      <c r="B484" s="710"/>
      <c r="C484" s="710"/>
      <c r="D484" s="710"/>
      <c r="E484" s="710"/>
      <c r="F484" s="710"/>
      <c r="G484" s="710"/>
      <c r="H484" s="58"/>
    </row>
    <row r="485" spans="1:23" s="300" customFormat="1" ht="34.15" hidden="1" customHeight="1">
      <c r="A485" s="346"/>
      <c r="B485" s="710"/>
      <c r="C485" s="710"/>
      <c r="D485" s="710"/>
      <c r="E485" s="710"/>
      <c r="F485" s="710"/>
      <c r="G485" s="710"/>
      <c r="H485" s="58"/>
    </row>
    <row r="486" spans="1:23" s="300" customFormat="1" ht="15.75" customHeight="1">
      <c r="A486" s="58"/>
      <c r="B486" s="32"/>
      <c r="C486" s="88"/>
      <c r="D486" s="88"/>
      <c r="E486" s="88"/>
      <c r="F486" s="88"/>
      <c r="G486" s="88"/>
      <c r="H486" s="58"/>
    </row>
    <row r="487" spans="1:23" s="300" customFormat="1" ht="19.5" customHeight="1">
      <c r="A487" s="356"/>
      <c r="B487" s="866" t="s">
        <v>517</v>
      </c>
      <c r="C487" s="866"/>
      <c r="D487" s="866"/>
      <c r="E487" s="866"/>
      <c r="F487" s="866"/>
      <c r="G487" s="866"/>
      <c r="H487" s="41"/>
      <c r="I487" s="41"/>
      <c r="J487" s="41"/>
      <c r="K487" s="41"/>
      <c r="L487" s="41"/>
      <c r="M487" s="41"/>
      <c r="N487" s="41"/>
      <c r="O487" s="41"/>
      <c r="P487" s="41"/>
      <c r="Q487" s="41"/>
      <c r="R487" s="41"/>
      <c r="S487" s="41"/>
      <c r="T487" s="41"/>
      <c r="U487" s="41"/>
      <c r="V487" s="41"/>
      <c r="W487" s="41"/>
    </row>
    <row r="488" spans="1:23" s="300" customFormat="1" ht="24" customHeight="1">
      <c r="A488" s="382"/>
      <c r="B488" s="762"/>
      <c r="C488" s="762"/>
      <c r="D488" s="206"/>
      <c r="E488" s="206"/>
      <c r="F488" s="206"/>
      <c r="G488" s="206"/>
    </row>
    <row r="489" spans="1:23" s="300" customFormat="1" ht="16.149999999999999" hidden="1" customHeight="1">
      <c r="A489" s="383"/>
      <c r="B489" s="763"/>
      <c r="C489" s="763"/>
      <c r="D489" s="763"/>
      <c r="E489" s="763"/>
      <c r="F489" s="763"/>
      <c r="G489" s="763"/>
      <c r="H489" s="58"/>
    </row>
    <row r="490" spans="1:23" s="300" customFormat="1" ht="15.75" hidden="1" customHeight="1">
      <c r="A490" s="383"/>
      <c r="B490" s="32"/>
      <c r="C490" s="88"/>
      <c r="D490" s="88"/>
      <c r="E490" s="88"/>
      <c r="F490" s="88"/>
      <c r="G490" s="88"/>
      <c r="H490" s="58"/>
    </row>
    <row r="491" spans="1:23" s="300" customFormat="1" ht="38.25" hidden="1" customHeight="1">
      <c r="A491" s="350"/>
      <c r="B491" s="764"/>
      <c r="C491" s="765"/>
      <c r="D491" s="765"/>
      <c r="E491" s="765"/>
      <c r="F491" s="766"/>
      <c r="G491" s="767"/>
      <c r="H491" s="54"/>
      <c r="I491" s="54"/>
      <c r="J491" s="54"/>
      <c r="K491" s="54"/>
      <c r="L491" s="353"/>
      <c r="M491" s="54"/>
      <c r="N491" s="54"/>
      <c r="O491" s="54"/>
      <c r="P491" s="54"/>
      <c r="Q491" s="54"/>
      <c r="R491" s="54"/>
      <c r="S491" s="54"/>
      <c r="T491" s="54"/>
      <c r="U491" s="54"/>
      <c r="V491" s="54"/>
      <c r="W491" s="54"/>
    </row>
    <row r="492" spans="1:23" s="300" customFormat="1" ht="22.5" hidden="1" customHeight="1">
      <c r="A492" s="350"/>
      <c r="B492" s="904"/>
      <c r="C492" s="905"/>
      <c r="D492" s="905"/>
      <c r="E492" s="905"/>
      <c r="F492" s="772"/>
      <c r="G492" s="773"/>
      <c r="H492" s="54"/>
      <c r="I492" s="54"/>
      <c r="J492" s="54"/>
      <c r="K492" s="54"/>
      <c r="L492" s="354"/>
      <c r="M492" s="54"/>
      <c r="N492" s="54"/>
      <c r="O492" s="54"/>
      <c r="P492" s="54"/>
      <c r="Q492" s="54"/>
      <c r="R492" s="54"/>
      <c r="S492" s="54"/>
      <c r="T492" s="54"/>
      <c r="U492" s="54"/>
      <c r="V492" s="54"/>
      <c r="W492" s="54"/>
    </row>
    <row r="493" spans="1:23" s="300" customFormat="1" ht="22.15" hidden="1" customHeight="1">
      <c r="A493" s="350"/>
      <c r="B493" s="764"/>
      <c r="C493" s="765"/>
      <c r="D493" s="765"/>
      <c r="E493" s="765"/>
      <c r="F493" s="766"/>
      <c r="G493" s="767"/>
      <c r="H493" s="54"/>
      <c r="I493" s="54"/>
      <c r="J493" s="54"/>
      <c r="K493" s="54"/>
      <c r="L493" s="354"/>
      <c r="M493" s="54"/>
      <c r="N493" s="54"/>
      <c r="O493" s="54"/>
      <c r="P493" s="54"/>
      <c r="Q493" s="54"/>
      <c r="R493" s="54"/>
      <c r="S493" s="54"/>
      <c r="T493" s="54"/>
      <c r="U493" s="54"/>
      <c r="V493" s="54"/>
      <c r="W493" s="54"/>
    </row>
    <row r="494" spans="1:23" s="300" customFormat="1" ht="61.15" hidden="1" customHeight="1">
      <c r="A494" s="350"/>
      <c r="B494" s="764"/>
      <c r="C494" s="765"/>
      <c r="D494" s="765"/>
      <c r="E494" s="765"/>
      <c r="F494" s="766"/>
      <c r="G494" s="767"/>
      <c r="H494" s="54"/>
      <c r="I494" s="54"/>
      <c r="J494" s="54"/>
      <c r="K494" s="54"/>
      <c r="L494" s="354"/>
      <c r="M494" s="54"/>
      <c r="N494" s="54"/>
      <c r="O494" s="54"/>
      <c r="P494" s="54"/>
      <c r="Q494" s="54"/>
      <c r="R494" s="54"/>
      <c r="S494" s="54"/>
      <c r="T494" s="54"/>
      <c r="U494" s="54"/>
      <c r="V494" s="54"/>
      <c r="W494" s="54"/>
    </row>
    <row r="495" spans="1:23" s="300" customFormat="1" ht="44.25" hidden="1" customHeight="1">
      <c r="A495" s="350"/>
      <c r="B495" s="717"/>
      <c r="C495" s="718"/>
      <c r="D495" s="718"/>
      <c r="E495" s="759"/>
      <c r="F495" s="760"/>
      <c r="G495" s="761"/>
      <c r="H495" s="41"/>
      <c r="I495" s="41"/>
      <c r="J495" s="41"/>
      <c r="K495" s="41"/>
      <c r="L495" s="354"/>
      <c r="M495" s="41"/>
      <c r="N495" s="41"/>
      <c r="O495" s="41"/>
      <c r="P495" s="41"/>
      <c r="Q495" s="41"/>
      <c r="R495" s="41"/>
      <c r="S495" s="41"/>
      <c r="T495" s="41"/>
      <c r="U495" s="41"/>
      <c r="V495" s="41"/>
      <c r="W495" s="41"/>
    </row>
    <row r="496" spans="1:23" s="300" customFormat="1" ht="14.25" hidden="1" customHeight="1">
      <c r="A496" s="350"/>
      <c r="B496" s="80"/>
      <c r="C496" s="80"/>
      <c r="D496" s="80"/>
      <c r="E496" s="80"/>
      <c r="F496" s="84"/>
      <c r="G496" s="84"/>
      <c r="H496" s="41"/>
      <c r="I496" s="41"/>
      <c r="J496" s="41"/>
      <c r="K496" s="41"/>
      <c r="L496" s="41"/>
      <c r="M496" s="41"/>
      <c r="N496" s="41"/>
      <c r="O496" s="41"/>
      <c r="P496" s="41"/>
      <c r="Q496" s="41"/>
      <c r="R496" s="41"/>
      <c r="S496" s="41"/>
      <c r="T496" s="41"/>
      <c r="U496" s="41"/>
      <c r="V496" s="41"/>
      <c r="W496" s="41"/>
    </row>
    <row r="497" spans="1:23" s="300" customFormat="1" ht="36.75" hidden="1" customHeight="1">
      <c r="A497" s="350"/>
      <c r="B497" s="717"/>
      <c r="C497" s="718"/>
      <c r="D497" s="718"/>
      <c r="E497" s="718"/>
      <c r="F497" s="760"/>
      <c r="G497" s="761"/>
      <c r="H497" s="41"/>
      <c r="I497" s="41"/>
      <c r="J497" s="41"/>
      <c r="K497" s="41"/>
      <c r="L497" s="41"/>
      <c r="M497" s="41"/>
      <c r="N497" s="41"/>
      <c r="O497" s="41"/>
      <c r="P497" s="41"/>
      <c r="Q497" s="41"/>
      <c r="R497" s="41"/>
      <c r="S497" s="41"/>
      <c r="T497" s="41"/>
      <c r="U497" s="41"/>
      <c r="V497" s="41"/>
      <c r="W497" s="41"/>
    </row>
    <row r="498" spans="1:23" s="300" customFormat="1" ht="14.25" hidden="1" customHeight="1">
      <c r="A498" s="350"/>
      <c r="B498" s="84"/>
      <c r="C498" s="84"/>
      <c r="D498" s="84"/>
      <c r="E498" s="84"/>
      <c r="F498" s="84"/>
      <c r="G498" s="84"/>
      <c r="H498" s="41"/>
      <c r="I498" s="41"/>
      <c r="J498" s="41"/>
      <c r="K498" s="41"/>
      <c r="L498" s="41"/>
      <c r="M498" s="41"/>
      <c r="N498" s="41"/>
      <c r="O498" s="41"/>
      <c r="P498" s="41"/>
      <c r="Q498" s="41"/>
      <c r="R498" s="41"/>
      <c r="S498" s="41"/>
      <c r="T498" s="41"/>
      <c r="U498" s="41"/>
      <c r="V498" s="41"/>
      <c r="W498" s="41"/>
    </row>
    <row r="499" spans="1:23" s="300" customFormat="1" ht="23.25" hidden="1" customHeight="1">
      <c r="A499" s="350"/>
      <c r="B499" s="750"/>
      <c r="C499" s="713"/>
      <c r="D499" s="713"/>
      <c r="E499" s="713"/>
      <c r="F499" s="751"/>
      <c r="G499" s="752"/>
      <c r="H499" s="41"/>
      <c r="I499" s="41"/>
      <c r="J499" s="41"/>
      <c r="K499" s="41"/>
      <c r="L499" s="41"/>
      <c r="M499" s="41"/>
      <c r="N499" s="41"/>
      <c r="O499" s="41"/>
      <c r="P499" s="41"/>
      <c r="Q499" s="41"/>
      <c r="R499" s="41"/>
      <c r="S499" s="41"/>
      <c r="T499" s="41"/>
      <c r="U499" s="41"/>
      <c r="V499" s="41"/>
      <c r="W499" s="41"/>
    </row>
    <row r="500" spans="1:23" s="300" customFormat="1" ht="21" hidden="1" customHeight="1">
      <c r="A500" s="350"/>
      <c r="B500" s="714"/>
      <c r="C500" s="709"/>
      <c r="D500" s="709"/>
      <c r="E500" s="709"/>
      <c r="F500" s="753"/>
      <c r="G500" s="754"/>
      <c r="H500" s="41"/>
      <c r="I500" s="41"/>
      <c r="J500" s="41"/>
      <c r="K500" s="41"/>
      <c r="L500" s="41"/>
      <c r="M500" s="41"/>
      <c r="N500" s="41"/>
      <c r="O500" s="41"/>
      <c r="P500" s="41"/>
      <c r="Q500" s="41"/>
      <c r="R500" s="41"/>
      <c r="S500" s="41"/>
      <c r="T500" s="41"/>
      <c r="U500" s="41"/>
      <c r="V500" s="41"/>
      <c r="W500" s="41"/>
    </row>
    <row r="501" spans="1:23" s="300" customFormat="1" ht="20.25" hidden="1" customHeight="1">
      <c r="A501" s="350"/>
      <c r="B501" s="714"/>
      <c r="C501" s="709"/>
      <c r="D501" s="709"/>
      <c r="E501" s="709"/>
      <c r="F501" s="753"/>
      <c r="G501" s="754"/>
      <c r="H501" s="41"/>
      <c r="I501" s="41"/>
      <c r="J501" s="41"/>
      <c r="K501" s="41"/>
      <c r="L501" s="41"/>
      <c r="M501" s="41"/>
      <c r="N501" s="41"/>
      <c r="O501" s="41"/>
      <c r="P501" s="41"/>
      <c r="Q501" s="41"/>
      <c r="R501" s="41"/>
      <c r="S501" s="41"/>
      <c r="T501" s="41"/>
      <c r="U501" s="41"/>
      <c r="V501" s="41"/>
      <c r="W501" s="41"/>
    </row>
    <row r="502" spans="1:23" s="300" customFormat="1" ht="21" hidden="1" customHeight="1">
      <c r="A502" s="350"/>
      <c r="B502" s="714"/>
      <c r="C502" s="709"/>
      <c r="D502" s="709"/>
      <c r="E502" s="709"/>
      <c r="F502" s="753"/>
      <c r="G502" s="754"/>
      <c r="H502" s="41"/>
      <c r="I502" s="41"/>
      <c r="J502" s="41"/>
      <c r="K502" s="41"/>
      <c r="L502" s="41"/>
      <c r="M502" s="41"/>
      <c r="N502" s="41"/>
      <c r="O502" s="41"/>
      <c r="P502" s="41"/>
      <c r="Q502" s="41"/>
      <c r="R502" s="41"/>
      <c r="S502" s="41"/>
      <c r="T502" s="41"/>
      <c r="U502" s="41"/>
      <c r="V502" s="41"/>
      <c r="W502" s="41"/>
    </row>
    <row r="503" spans="1:23" s="300" customFormat="1" ht="24.95" hidden="1" customHeight="1">
      <c r="A503" s="350"/>
      <c r="B503" s="357"/>
      <c r="E503" s="46"/>
      <c r="F503" s="755"/>
      <c r="G503" s="756"/>
      <c r="H503" s="41"/>
      <c r="I503" s="41"/>
      <c r="J503" s="41"/>
      <c r="K503" s="41"/>
      <c r="L503" s="41"/>
      <c r="M503" s="41"/>
      <c r="N503" s="41"/>
      <c r="O503" s="41"/>
      <c r="P503" s="41"/>
      <c r="Q503" s="41"/>
      <c r="R503" s="41"/>
      <c r="S503" s="41"/>
      <c r="T503" s="41"/>
      <c r="U503" s="41"/>
      <c r="V503" s="41"/>
      <c r="W503" s="41"/>
    </row>
    <row r="504" spans="1:23" s="300" customFormat="1" ht="24.95" hidden="1" customHeight="1">
      <c r="A504" s="350"/>
      <c r="B504" s="357"/>
      <c r="E504" s="46"/>
      <c r="F504" s="755"/>
      <c r="G504" s="756"/>
      <c r="H504" s="41"/>
      <c r="I504" s="41"/>
      <c r="J504" s="41"/>
      <c r="K504" s="41"/>
      <c r="L504" s="41"/>
      <c r="M504" s="41"/>
      <c r="N504" s="41"/>
      <c r="O504" s="41"/>
      <c r="P504" s="41"/>
      <c r="Q504" s="41"/>
      <c r="R504" s="41"/>
      <c r="S504" s="41"/>
      <c r="T504" s="41"/>
      <c r="U504" s="41"/>
      <c r="V504" s="41"/>
      <c r="W504" s="41"/>
    </row>
    <row r="505" spans="1:23" s="300" customFormat="1" ht="24.95" hidden="1" customHeight="1">
      <c r="A505" s="350"/>
      <c r="B505" s="358"/>
      <c r="C505" s="359"/>
      <c r="D505" s="359"/>
      <c r="E505" s="360"/>
      <c r="F505" s="757"/>
      <c r="G505" s="758"/>
      <c r="H505" s="41"/>
      <c r="I505" s="41"/>
      <c r="J505" s="41"/>
      <c r="K505" s="41"/>
      <c r="L505" s="41"/>
      <c r="M505" s="41"/>
      <c r="N505" s="41"/>
      <c r="O505" s="41"/>
      <c r="P505" s="41"/>
      <c r="Q505" s="41"/>
      <c r="R505" s="41"/>
      <c r="S505" s="41"/>
      <c r="T505" s="41"/>
      <c r="U505" s="41"/>
      <c r="V505" s="41"/>
      <c r="W505" s="41"/>
    </row>
    <row r="506" spans="1:23" s="300" customFormat="1" ht="20.25" hidden="1" customHeight="1">
      <c r="A506" s="350"/>
      <c r="B506" s="58"/>
      <c r="C506" s="58"/>
      <c r="D506" s="58"/>
      <c r="E506" s="46"/>
      <c r="F506" s="88"/>
      <c r="G506" s="88"/>
      <c r="H506" s="41"/>
      <c r="I506" s="41"/>
      <c r="J506" s="41"/>
      <c r="K506" s="41"/>
      <c r="L506" s="41"/>
      <c r="M506" s="41"/>
      <c r="N506" s="41"/>
      <c r="O506" s="41"/>
      <c r="P506" s="41"/>
      <c r="Q506" s="41"/>
      <c r="R506" s="41"/>
      <c r="S506" s="41"/>
      <c r="T506" s="41"/>
      <c r="U506" s="41"/>
      <c r="V506" s="41"/>
      <c r="W506" s="41"/>
    </row>
    <row r="507" spans="1:23" s="300" customFormat="1" ht="72" hidden="1" customHeight="1">
      <c r="A507" s="350"/>
      <c r="B507" s="748"/>
      <c r="C507" s="748"/>
      <c r="D507" s="748"/>
      <c r="E507" s="748"/>
      <c r="F507" s="745"/>
      <c r="G507" s="721"/>
      <c r="H507" s="41"/>
      <c r="I507" s="41"/>
      <c r="J507" s="41"/>
      <c r="K507" s="41"/>
      <c r="L507" s="41"/>
      <c r="M507" s="41"/>
      <c r="N507" s="41"/>
      <c r="O507" s="41"/>
      <c r="P507" s="41"/>
      <c r="Q507" s="41"/>
      <c r="R507" s="41"/>
      <c r="S507" s="41"/>
      <c r="T507" s="41"/>
      <c r="U507" s="41"/>
      <c r="V507" s="41"/>
      <c r="W507" s="41"/>
    </row>
    <row r="508" spans="1:23" s="300" customFormat="1" ht="32.25" hidden="1" customHeight="1">
      <c r="A508" s="350"/>
      <c r="B508" s="748"/>
      <c r="C508" s="748"/>
      <c r="D508" s="748"/>
      <c r="E508" s="748"/>
      <c r="H508" s="41"/>
      <c r="I508" s="41"/>
      <c r="J508" s="41"/>
      <c r="K508" s="41"/>
      <c r="L508" s="41"/>
      <c r="M508" s="41"/>
      <c r="N508" s="41"/>
      <c r="O508" s="41"/>
      <c r="P508" s="41"/>
      <c r="Q508" s="41"/>
      <c r="R508" s="41"/>
      <c r="S508" s="41"/>
      <c r="T508" s="41"/>
      <c r="U508" s="41"/>
      <c r="V508" s="41"/>
      <c r="W508" s="41"/>
    </row>
    <row r="509" spans="1:23" s="300" customFormat="1" ht="40.9" hidden="1" customHeight="1">
      <c r="A509" s="350"/>
      <c r="B509" s="748"/>
      <c r="C509" s="748"/>
      <c r="D509" s="748"/>
      <c r="E509" s="748"/>
      <c r="F509" s="745"/>
      <c r="G509" s="721"/>
      <c r="H509" s="41"/>
      <c r="I509" s="41"/>
      <c r="J509" s="41"/>
      <c r="K509" s="41"/>
      <c r="L509" s="41"/>
      <c r="M509" s="41"/>
      <c r="N509" s="41"/>
      <c r="O509" s="41"/>
      <c r="P509" s="41"/>
      <c r="Q509" s="41"/>
      <c r="R509" s="41"/>
      <c r="S509" s="41"/>
      <c r="T509" s="41"/>
      <c r="U509" s="41"/>
      <c r="V509" s="41"/>
      <c r="W509" s="41"/>
    </row>
    <row r="510" spans="1:23" s="300" customFormat="1" ht="21.75" hidden="1" customHeight="1">
      <c r="A510" s="350"/>
      <c r="B510" s="364"/>
      <c r="C510" s="58"/>
      <c r="D510" s="58"/>
      <c r="E510" s="46"/>
      <c r="F510" s="88"/>
      <c r="G510" s="88"/>
      <c r="H510" s="41"/>
      <c r="I510" s="41"/>
      <c r="J510" s="41"/>
      <c r="K510" s="41"/>
      <c r="L510" s="41"/>
      <c r="M510" s="41"/>
      <c r="N510" s="41"/>
      <c r="O510" s="41"/>
      <c r="P510" s="41"/>
      <c r="Q510" s="41"/>
      <c r="R510" s="41"/>
      <c r="S510" s="41"/>
      <c r="T510" s="41"/>
      <c r="U510" s="41"/>
      <c r="V510" s="41"/>
      <c r="W510" s="41"/>
    </row>
    <row r="511" spans="1:23" s="300" customFormat="1" ht="21.75" hidden="1" customHeight="1">
      <c r="A511" s="350"/>
      <c r="B511" s="364"/>
      <c r="C511" s="58"/>
      <c r="D511" s="58"/>
      <c r="E511" s="46"/>
      <c r="F511" s="88"/>
      <c r="G511" s="88"/>
      <c r="H511" s="41"/>
      <c r="I511" s="41"/>
      <c r="J511" s="41"/>
      <c r="K511" s="41"/>
      <c r="L511" s="41"/>
      <c r="M511" s="41"/>
      <c r="N511" s="41"/>
      <c r="O511" s="41"/>
      <c r="P511" s="41"/>
      <c r="Q511" s="41"/>
      <c r="R511" s="41"/>
      <c r="S511" s="41"/>
      <c r="T511" s="41"/>
      <c r="U511" s="41"/>
      <c r="V511" s="41"/>
      <c r="W511" s="41"/>
    </row>
    <row r="512" spans="1:23" s="300" customFormat="1" ht="21.75" hidden="1" customHeight="1">
      <c r="A512" s="350"/>
      <c r="B512" s="714"/>
      <c r="C512" s="709"/>
      <c r="D512" s="709"/>
      <c r="E512" s="709"/>
      <c r="F512" s="749"/>
      <c r="G512" s="749"/>
      <c r="H512" s="41"/>
      <c r="I512" s="41"/>
      <c r="J512" s="41"/>
      <c r="K512" s="41"/>
      <c r="L512" s="41"/>
      <c r="M512" s="41"/>
      <c r="N512" s="41"/>
      <c r="O512" s="41"/>
      <c r="P512" s="41"/>
      <c r="Q512" s="41"/>
      <c r="R512" s="41"/>
      <c r="S512" s="41"/>
      <c r="T512" s="41"/>
      <c r="U512" s="41"/>
      <c r="V512" s="41"/>
      <c r="W512" s="41"/>
    </row>
    <row r="513" spans="1:23" s="300" customFormat="1" ht="21.75" hidden="1" customHeight="1">
      <c r="A513" s="350"/>
      <c r="B513" s="366"/>
      <c r="C513" s="367"/>
      <c r="D513" s="367"/>
      <c r="E513" s="367"/>
      <c r="F513" s="720"/>
      <c r="G513" s="721"/>
      <c r="H513" s="41"/>
      <c r="I513" s="41"/>
      <c r="J513" s="41"/>
      <c r="K513" s="41"/>
      <c r="L513" s="41"/>
      <c r="M513" s="41"/>
      <c r="N513" s="41"/>
      <c r="O513" s="41"/>
      <c r="P513" s="41"/>
      <c r="Q513" s="41"/>
      <c r="R513" s="41"/>
      <c r="S513" s="41"/>
      <c r="T513" s="41"/>
      <c r="U513" s="41"/>
      <c r="V513" s="41"/>
      <c r="W513" s="41"/>
    </row>
    <row r="514" spans="1:23" s="300" customFormat="1" ht="21.75" hidden="1" customHeight="1">
      <c r="A514" s="350"/>
      <c r="B514" s="364"/>
      <c r="C514" s="58"/>
      <c r="D514" s="58"/>
      <c r="E514" s="46"/>
      <c r="F514" s="88"/>
      <c r="G514" s="88"/>
      <c r="H514" s="41"/>
      <c r="I514" s="41"/>
      <c r="J514" s="41"/>
      <c r="K514" s="41"/>
      <c r="L514" s="41"/>
      <c r="M514" s="41"/>
      <c r="N514" s="41"/>
      <c r="O514" s="41"/>
      <c r="P514" s="41"/>
      <c r="Q514" s="41"/>
      <c r="R514" s="41"/>
      <c r="S514" s="41"/>
      <c r="T514" s="41"/>
      <c r="U514" s="41"/>
      <c r="V514" s="41"/>
      <c r="W514" s="41"/>
    </row>
    <row r="515" spans="1:23" s="300" customFormat="1" ht="21.75" hidden="1" customHeight="1">
      <c r="A515" s="350"/>
      <c r="B515" s="714"/>
      <c r="C515" s="709"/>
      <c r="D515" s="709"/>
      <c r="E515" s="709"/>
      <c r="F515" s="720"/>
      <c r="G515" s="721"/>
      <c r="H515" s="41"/>
      <c r="I515" s="41"/>
      <c r="J515" s="41"/>
      <c r="K515" s="41"/>
      <c r="L515" s="41"/>
      <c r="M515" s="41"/>
      <c r="N515" s="41"/>
      <c r="O515" s="41"/>
      <c r="P515" s="41"/>
      <c r="Q515" s="41"/>
      <c r="R515" s="41"/>
      <c r="S515" s="41"/>
      <c r="T515" s="41"/>
      <c r="U515" s="41"/>
      <c r="V515" s="41"/>
      <c r="W515" s="41"/>
    </row>
    <row r="516" spans="1:23" s="300" customFormat="1" ht="21.75" hidden="1" customHeight="1">
      <c r="A516" s="350"/>
      <c r="B516" s="364"/>
      <c r="C516" s="58"/>
      <c r="D516" s="58"/>
      <c r="E516" s="46"/>
      <c r="F516" s="88"/>
      <c r="G516" s="88"/>
      <c r="H516" s="41"/>
      <c r="I516" s="41"/>
      <c r="J516" s="41"/>
      <c r="K516" s="41"/>
      <c r="L516" s="41"/>
      <c r="M516" s="41"/>
      <c r="N516" s="41"/>
      <c r="O516" s="41"/>
      <c r="P516" s="41"/>
      <c r="Q516" s="41"/>
      <c r="R516" s="41"/>
      <c r="S516" s="41"/>
      <c r="T516" s="41"/>
      <c r="U516" s="41"/>
      <c r="V516" s="41"/>
      <c r="W516" s="41"/>
    </row>
    <row r="517" spans="1:23" s="300" customFormat="1" ht="21.75" hidden="1" customHeight="1">
      <c r="A517" s="350"/>
      <c r="B517" s="714"/>
      <c r="C517" s="709"/>
      <c r="D517" s="709"/>
      <c r="E517" s="709"/>
      <c r="F517" s="720"/>
      <c r="G517" s="721"/>
      <c r="H517" s="41"/>
      <c r="I517" s="41"/>
      <c r="J517" s="41"/>
      <c r="K517" s="41"/>
      <c r="L517" s="41"/>
      <c r="M517" s="41"/>
      <c r="N517" s="41"/>
      <c r="O517" s="41"/>
      <c r="P517" s="41"/>
      <c r="Q517" s="41"/>
      <c r="R517" s="41"/>
      <c r="S517" s="41"/>
      <c r="T517" s="41"/>
      <c r="U517" s="41"/>
      <c r="V517" s="41"/>
      <c r="W517" s="41"/>
    </row>
    <row r="518" spans="1:23" s="300" customFormat="1" ht="21.75" hidden="1" customHeight="1">
      <c r="A518" s="350"/>
      <c r="B518" s="736"/>
      <c r="C518" s="737"/>
      <c r="D518" s="737"/>
      <c r="E518" s="738"/>
      <c r="F518" s="720"/>
      <c r="G518" s="721"/>
      <c r="H518" s="41"/>
      <c r="I518" s="41"/>
      <c r="J518" s="41"/>
      <c r="K518" s="41"/>
      <c r="L518" s="41"/>
      <c r="M518" s="41"/>
      <c r="N518" s="41"/>
      <c r="O518" s="41"/>
      <c r="P518" s="41"/>
      <c r="Q518" s="41"/>
      <c r="R518" s="41"/>
      <c r="S518" s="41"/>
      <c r="T518" s="41"/>
      <c r="U518" s="41"/>
      <c r="V518" s="41"/>
      <c r="W518" s="41"/>
    </row>
    <row r="519" spans="1:23" s="300" customFormat="1" ht="21" hidden="1" customHeight="1">
      <c r="A519" s="350"/>
      <c r="B519" s="736"/>
      <c r="C519" s="737"/>
      <c r="D519" s="737"/>
      <c r="E519" s="738"/>
      <c r="F519" s="720"/>
      <c r="G519" s="721"/>
      <c r="H519" s="41"/>
      <c r="I519" s="41"/>
      <c r="J519" s="41"/>
      <c r="K519" s="41"/>
      <c r="L519" s="41"/>
      <c r="M519" s="41"/>
      <c r="N519" s="41"/>
      <c r="O519" s="41"/>
      <c r="P519" s="41"/>
      <c r="Q519" s="41"/>
      <c r="R519" s="41"/>
      <c r="S519" s="41"/>
      <c r="T519" s="41"/>
      <c r="U519" s="41"/>
      <c r="V519" s="41"/>
      <c r="W519" s="41"/>
    </row>
    <row r="520" spans="1:23" s="300" customFormat="1" ht="21.75" hidden="1" customHeight="1">
      <c r="A520" s="350"/>
      <c r="B520" s="736"/>
      <c r="C520" s="737"/>
      <c r="D520" s="737"/>
      <c r="E520" s="738"/>
      <c r="F520" s="720"/>
      <c r="G520" s="721"/>
      <c r="H520" s="41"/>
      <c r="I520" s="41"/>
      <c r="J520" s="41"/>
      <c r="K520" s="41"/>
      <c r="L520" s="41"/>
      <c r="M520" s="41"/>
      <c r="N520" s="41"/>
      <c r="O520" s="41"/>
      <c r="P520" s="41"/>
      <c r="Q520" s="41"/>
      <c r="R520" s="41"/>
      <c r="S520" s="41"/>
      <c r="T520" s="41"/>
      <c r="U520" s="41"/>
      <c r="V520" s="41"/>
      <c r="W520" s="41"/>
    </row>
    <row r="521" spans="1:23" s="300" customFormat="1" ht="21.75" hidden="1" customHeight="1">
      <c r="A521" s="350"/>
      <c r="B521" s="368"/>
      <c r="C521" s="369"/>
      <c r="D521" s="369"/>
      <c r="E521" s="369"/>
      <c r="F521" s="88"/>
      <c r="G521" s="88"/>
      <c r="H521" s="41"/>
      <c r="I521" s="41"/>
      <c r="J521" s="41"/>
      <c r="K521" s="41"/>
      <c r="L521" s="41"/>
      <c r="M521" s="41"/>
      <c r="N521" s="41"/>
      <c r="O521" s="41"/>
      <c r="P521" s="41"/>
      <c r="Q521" s="41"/>
      <c r="R521" s="41"/>
      <c r="S521" s="41"/>
      <c r="T521" s="41"/>
      <c r="U521" s="41"/>
      <c r="V521" s="41"/>
      <c r="W521" s="41"/>
    </row>
    <row r="522" spans="1:23" s="300" customFormat="1" ht="21.75" hidden="1" customHeight="1">
      <c r="A522" s="350"/>
      <c r="B522" s="714"/>
      <c r="C522" s="709"/>
      <c r="D522" s="709"/>
      <c r="E522" s="709"/>
      <c r="F522" s="88"/>
      <c r="G522" s="88"/>
      <c r="H522" s="41"/>
      <c r="I522" s="41"/>
      <c r="J522" s="41"/>
      <c r="K522" s="41"/>
      <c r="L522" s="41"/>
      <c r="M522" s="41"/>
      <c r="N522" s="41"/>
      <c r="O522" s="41"/>
      <c r="P522" s="41"/>
      <c r="Q522" s="41"/>
      <c r="R522" s="41"/>
      <c r="S522" s="41"/>
      <c r="T522" s="41"/>
      <c r="U522" s="41"/>
      <c r="V522" s="41"/>
      <c r="W522" s="41"/>
    </row>
    <row r="523" spans="1:23" s="300" customFormat="1" ht="21.75" hidden="1" customHeight="1">
      <c r="A523" s="350"/>
      <c r="B523" s="714"/>
      <c r="C523" s="709"/>
      <c r="D523" s="709"/>
      <c r="E523" s="709"/>
      <c r="F523" s="720"/>
      <c r="G523" s="721"/>
      <c r="H523" s="41"/>
      <c r="I523" s="41"/>
      <c r="J523" s="41"/>
      <c r="K523" s="41"/>
      <c r="L523" s="41"/>
      <c r="M523" s="41"/>
      <c r="N523" s="41"/>
      <c r="O523" s="41"/>
      <c r="P523" s="41"/>
      <c r="Q523" s="41"/>
      <c r="R523" s="41"/>
      <c r="S523" s="41"/>
      <c r="T523" s="41"/>
      <c r="U523" s="41"/>
      <c r="V523" s="41"/>
      <c r="W523" s="41"/>
    </row>
    <row r="524" spans="1:23" s="300" customFormat="1" ht="21.75" hidden="1" customHeight="1">
      <c r="A524" s="350"/>
      <c r="B524" s="714"/>
      <c r="C524" s="709"/>
      <c r="D524" s="709"/>
      <c r="E524" s="709"/>
      <c r="F524" s="57"/>
      <c r="G524" s="57"/>
      <c r="H524" s="41"/>
      <c r="I524" s="41"/>
      <c r="J524" s="41"/>
      <c r="K524" s="41"/>
      <c r="L524" s="41"/>
      <c r="M524" s="41"/>
      <c r="N524" s="41"/>
      <c r="O524" s="41"/>
      <c r="P524" s="41"/>
      <c r="Q524" s="41"/>
      <c r="R524" s="41"/>
      <c r="S524" s="41"/>
      <c r="T524" s="41"/>
      <c r="U524" s="41"/>
      <c r="V524" s="41"/>
      <c r="W524" s="41"/>
    </row>
    <row r="525" spans="1:23" s="300" customFormat="1" ht="21.75" hidden="1" customHeight="1">
      <c r="A525" s="350"/>
      <c r="B525" s="739"/>
      <c r="C525" s="740"/>
      <c r="D525" s="740"/>
      <c r="E525" s="741"/>
      <c r="F525" s="362"/>
      <c r="G525" s="361"/>
      <c r="H525" s="41"/>
      <c r="I525" s="41"/>
      <c r="J525" s="41"/>
      <c r="K525" s="41"/>
      <c r="L525" s="41"/>
      <c r="M525" s="41"/>
      <c r="N525" s="41"/>
      <c r="O525" s="41"/>
      <c r="P525" s="41"/>
      <c r="Q525" s="41"/>
      <c r="R525" s="41"/>
      <c r="S525" s="41"/>
      <c r="T525" s="41"/>
      <c r="U525" s="41"/>
      <c r="V525" s="41"/>
      <c r="W525" s="41"/>
    </row>
    <row r="526" spans="1:23" s="300" customFormat="1" ht="21.75" hidden="1" customHeight="1">
      <c r="A526" s="350"/>
      <c r="B526" s="736"/>
      <c r="C526" s="737"/>
      <c r="D526" s="737"/>
      <c r="E526" s="738"/>
      <c r="F526" s="362"/>
      <c r="G526" s="361"/>
      <c r="H526" s="41"/>
      <c r="I526" s="41"/>
      <c r="J526" s="41"/>
      <c r="K526" s="41"/>
      <c r="L526" s="41"/>
      <c r="M526" s="41"/>
      <c r="N526" s="41"/>
      <c r="O526" s="41"/>
      <c r="P526" s="41"/>
      <c r="Q526" s="41"/>
      <c r="R526" s="41"/>
      <c r="S526" s="41"/>
      <c r="T526" s="41"/>
      <c r="U526" s="41"/>
      <c r="V526" s="41"/>
      <c r="W526" s="41"/>
    </row>
    <row r="527" spans="1:23" s="300" customFormat="1" ht="35.450000000000003" hidden="1" customHeight="1">
      <c r="A527" s="350"/>
      <c r="B527" s="714"/>
      <c r="C527" s="709"/>
      <c r="D527" s="709"/>
      <c r="E527" s="709"/>
      <c r="F527" s="720"/>
      <c r="G527" s="721"/>
      <c r="H527" s="41"/>
      <c r="I527" s="41"/>
      <c r="J527" s="41"/>
      <c r="K527" s="41"/>
      <c r="L527" s="41"/>
      <c r="M527" s="41"/>
      <c r="N527" s="41"/>
      <c r="O527" s="41"/>
      <c r="P527" s="41"/>
      <c r="Q527" s="41"/>
      <c r="R527" s="41"/>
      <c r="S527" s="41"/>
      <c r="T527" s="41"/>
      <c r="U527" s="41"/>
      <c r="V527" s="41"/>
      <c r="W527" s="41"/>
    </row>
    <row r="528" spans="1:23" s="300" customFormat="1" ht="21.75" hidden="1" customHeight="1">
      <c r="A528" s="350"/>
      <c r="B528" s="368"/>
      <c r="C528" s="369"/>
      <c r="D528" s="369"/>
      <c r="E528" s="369"/>
      <c r="F528" s="369"/>
      <c r="G528" s="369"/>
      <c r="H528" s="41"/>
      <c r="I528" s="41"/>
      <c r="J528" s="41"/>
      <c r="K528" s="41"/>
      <c r="L528" s="41"/>
      <c r="M528" s="41"/>
      <c r="N528" s="41"/>
      <c r="O528" s="41"/>
      <c r="P528" s="41"/>
      <c r="Q528" s="41"/>
      <c r="R528" s="41"/>
      <c r="S528" s="41"/>
      <c r="T528" s="41"/>
      <c r="U528" s="41"/>
      <c r="V528" s="41"/>
      <c r="W528" s="41"/>
    </row>
    <row r="529" spans="1:23" s="300" customFormat="1" ht="14.45" hidden="1" customHeight="1">
      <c r="A529" s="350"/>
      <c r="B529" s="364"/>
      <c r="C529" s="58"/>
      <c r="D529" s="58"/>
      <c r="E529" s="46"/>
      <c r="F529" s="88"/>
      <c r="G529" s="88"/>
      <c r="H529" s="41"/>
      <c r="I529" s="41"/>
      <c r="J529" s="41"/>
      <c r="K529" s="41"/>
      <c r="L529" s="41"/>
      <c r="M529" s="41"/>
      <c r="N529" s="41"/>
      <c r="O529" s="41"/>
      <c r="P529" s="41"/>
      <c r="Q529" s="41"/>
      <c r="R529" s="41"/>
      <c r="S529" s="41"/>
      <c r="T529" s="41"/>
      <c r="U529" s="41"/>
      <c r="V529" s="41"/>
      <c r="W529" s="41"/>
    </row>
    <row r="530" spans="1:23" s="300" customFormat="1" ht="64.900000000000006" hidden="1" customHeight="1">
      <c r="A530" s="350"/>
      <c r="B530" s="742"/>
      <c r="C530" s="743"/>
      <c r="D530" s="743"/>
      <c r="E530" s="744"/>
      <c r="F530" s="745"/>
      <c r="G530" s="721"/>
      <c r="H530" s="41"/>
      <c r="I530" s="41"/>
      <c r="J530" s="41"/>
      <c r="K530" s="41"/>
      <c r="L530" s="41"/>
      <c r="M530" s="41"/>
      <c r="N530" s="41"/>
      <c r="O530" s="41"/>
      <c r="P530" s="41"/>
      <c r="Q530" s="41"/>
      <c r="R530" s="41"/>
      <c r="S530" s="41"/>
      <c r="T530" s="41"/>
      <c r="U530" s="41"/>
      <c r="V530" s="41"/>
      <c r="W530" s="41"/>
    </row>
    <row r="531" spans="1:23" s="300" customFormat="1" ht="38.25" hidden="1" customHeight="1">
      <c r="A531" s="350"/>
      <c r="B531" s="714"/>
      <c r="C531" s="709"/>
      <c r="D531" s="709"/>
      <c r="E531" s="709"/>
      <c r="F531" s="746"/>
      <c r="G531" s="747"/>
      <c r="H531" s="41"/>
      <c r="I531" s="41"/>
      <c r="J531" s="41"/>
      <c r="K531" s="41"/>
      <c r="L531" s="41"/>
      <c r="M531" s="41"/>
      <c r="N531" s="41"/>
      <c r="O531" s="41"/>
      <c r="P531" s="41"/>
      <c r="Q531" s="41"/>
      <c r="R531" s="41"/>
      <c r="S531" s="41"/>
      <c r="T531" s="41"/>
      <c r="U531" s="41"/>
      <c r="V531" s="41"/>
      <c r="W531" s="41"/>
    </row>
    <row r="532" spans="1:23" s="300" customFormat="1" ht="24.95" hidden="1" customHeight="1">
      <c r="A532" s="356"/>
      <c r="B532" s="714"/>
      <c r="C532" s="709"/>
      <c r="D532" s="709"/>
      <c r="E532" s="709"/>
      <c r="F532" s="370"/>
      <c r="G532" s="371"/>
      <c r="H532" s="41"/>
      <c r="I532" s="41"/>
      <c r="J532" s="41"/>
      <c r="K532" s="41"/>
      <c r="L532" s="41"/>
      <c r="M532" s="41"/>
      <c r="N532" s="41"/>
      <c r="O532" s="41"/>
      <c r="P532" s="41"/>
      <c r="Q532" s="41"/>
      <c r="R532" s="41"/>
      <c r="S532" s="41"/>
      <c r="T532" s="41"/>
      <c r="U532" s="41"/>
      <c r="V532" s="41"/>
      <c r="W532" s="41"/>
    </row>
    <row r="533" spans="1:23" s="300" customFormat="1" ht="31.5" hidden="1" customHeight="1">
      <c r="A533" s="356"/>
      <c r="B533" s="714"/>
      <c r="C533" s="709"/>
      <c r="D533" s="709"/>
      <c r="E533" s="709"/>
      <c r="F533" s="373"/>
      <c r="G533" s="374"/>
      <c r="H533" s="41"/>
      <c r="I533" s="41"/>
      <c r="J533" s="41"/>
      <c r="K533" s="41"/>
      <c r="L533" s="41"/>
      <c r="M533" s="41"/>
      <c r="N533" s="41"/>
      <c r="O533" s="41"/>
      <c r="P533" s="41"/>
      <c r="Q533" s="41"/>
      <c r="R533" s="41"/>
      <c r="S533" s="41"/>
      <c r="T533" s="41"/>
      <c r="U533" s="41"/>
      <c r="V533" s="41"/>
      <c r="W533" s="41"/>
    </row>
    <row r="534" spans="1:23" s="300" customFormat="1" ht="15.75" hidden="1" customHeight="1">
      <c r="A534" s="356"/>
      <c r="B534" s="384"/>
      <c r="C534" s="385"/>
      <c r="D534" s="385"/>
      <c r="E534" s="386"/>
      <c r="F534" s="715"/>
      <c r="G534" s="716"/>
      <c r="H534" s="41"/>
      <c r="I534" s="41"/>
      <c r="J534" s="41"/>
      <c r="K534" s="41"/>
      <c r="L534" s="41"/>
      <c r="M534" s="41"/>
      <c r="N534" s="41"/>
      <c r="O534" s="41"/>
      <c r="P534" s="41"/>
      <c r="Q534" s="41"/>
      <c r="R534" s="41"/>
      <c r="S534" s="41"/>
      <c r="T534" s="41"/>
      <c r="U534" s="41"/>
      <c r="V534" s="41"/>
      <c r="W534" s="41"/>
    </row>
    <row r="535" spans="1:23" s="300" customFormat="1" ht="21" hidden="1" customHeight="1">
      <c r="A535" s="350"/>
      <c r="B535" s="717"/>
      <c r="C535" s="718"/>
      <c r="D535" s="718"/>
      <c r="E535" s="719"/>
      <c r="F535" s="720"/>
      <c r="G535" s="721"/>
      <c r="H535" s="41"/>
      <c r="I535" s="41"/>
      <c r="J535" s="41"/>
      <c r="K535" s="41"/>
      <c r="L535" s="41"/>
      <c r="M535" s="41"/>
      <c r="N535" s="41"/>
      <c r="O535" s="41"/>
      <c r="P535" s="41"/>
      <c r="Q535" s="41"/>
      <c r="R535" s="41"/>
      <c r="S535" s="41"/>
      <c r="T535" s="41"/>
      <c r="U535" s="41"/>
      <c r="V535" s="41"/>
      <c r="W535" s="41"/>
    </row>
    <row r="536" spans="1:23" s="300" customFormat="1" ht="18.75" hidden="1" customHeight="1">
      <c r="A536" s="350"/>
      <c r="B536" s="722"/>
      <c r="C536" s="723"/>
      <c r="D536" s="723"/>
      <c r="E536" s="724"/>
      <c r="F536" s="725"/>
      <c r="G536" s="726"/>
      <c r="H536" s="41"/>
      <c r="I536" s="41"/>
      <c r="J536" s="41"/>
      <c r="K536" s="41"/>
      <c r="L536" s="41"/>
      <c r="M536" s="41"/>
      <c r="N536" s="41"/>
      <c r="O536" s="41"/>
      <c r="P536" s="41"/>
      <c r="Q536" s="41"/>
      <c r="R536" s="41"/>
      <c r="S536" s="41"/>
      <c r="T536" s="41"/>
      <c r="U536" s="41"/>
      <c r="V536" s="41"/>
      <c r="W536" s="41"/>
    </row>
    <row r="537" spans="1:23" s="300" customFormat="1" ht="44.45" hidden="1" customHeight="1">
      <c r="A537" s="350"/>
      <c r="B537" s="722"/>
      <c r="C537" s="723"/>
      <c r="D537" s="723"/>
      <c r="E537" s="724"/>
      <c r="F537" s="725"/>
      <c r="G537" s="726"/>
      <c r="H537" s="41"/>
      <c r="I537" s="41"/>
      <c r="J537" s="41"/>
      <c r="K537" s="41"/>
      <c r="L537" s="41"/>
      <c r="M537" s="41"/>
      <c r="N537" s="41"/>
      <c r="O537" s="41"/>
      <c r="P537" s="41"/>
      <c r="Q537" s="41"/>
      <c r="R537" s="41"/>
      <c r="S537" s="41"/>
      <c r="T537" s="41"/>
      <c r="U537" s="41"/>
      <c r="V537" s="41"/>
      <c r="W537" s="41"/>
    </row>
    <row r="538" spans="1:23" s="300" customFormat="1" ht="78.599999999999994" hidden="1" customHeight="1">
      <c r="A538" s="350"/>
      <c r="B538" s="730"/>
      <c r="C538" s="731"/>
      <c r="D538" s="731"/>
      <c r="E538" s="732"/>
      <c r="F538" s="725"/>
      <c r="G538" s="726"/>
      <c r="H538" s="41"/>
      <c r="I538" s="41"/>
      <c r="J538" s="41"/>
      <c r="K538" s="41"/>
      <c r="L538" s="41"/>
      <c r="M538" s="41"/>
      <c r="N538" s="41"/>
      <c r="O538" s="41"/>
      <c r="P538" s="41"/>
      <c r="Q538" s="41"/>
      <c r="R538" s="41"/>
      <c r="S538" s="41"/>
      <c r="T538" s="41"/>
      <c r="U538" s="41"/>
      <c r="V538" s="41"/>
      <c r="W538" s="41"/>
    </row>
    <row r="539" spans="1:23" s="300" customFormat="1" ht="18.75" hidden="1" customHeight="1">
      <c r="A539" s="356"/>
      <c r="B539" s="367"/>
      <c r="C539" s="367"/>
      <c r="D539" s="367"/>
      <c r="E539" s="367"/>
      <c r="F539" s="381"/>
      <c r="G539" s="381"/>
      <c r="H539" s="41"/>
      <c r="I539" s="41"/>
      <c r="J539" s="41"/>
      <c r="K539" s="41"/>
      <c r="L539" s="41"/>
      <c r="M539" s="41"/>
      <c r="N539" s="41"/>
      <c r="O539" s="41"/>
      <c r="P539" s="41"/>
      <c r="Q539" s="41"/>
      <c r="R539" s="41"/>
      <c r="S539" s="41"/>
      <c r="T539" s="41"/>
      <c r="U539" s="41"/>
      <c r="V539" s="41"/>
      <c r="W539" s="41"/>
    </row>
    <row r="540" spans="1:23" s="300" customFormat="1" ht="36.75" hidden="1" customHeight="1">
      <c r="A540" s="350"/>
      <c r="B540" s="717"/>
      <c r="C540" s="718"/>
      <c r="D540" s="718"/>
      <c r="E540" s="719"/>
      <c r="F540" s="733"/>
      <c r="G540" s="734"/>
      <c r="H540" s="41"/>
      <c r="I540" s="41"/>
      <c r="J540" s="41"/>
      <c r="K540" s="41"/>
      <c r="L540" s="41"/>
      <c r="M540" s="41"/>
      <c r="N540" s="41"/>
      <c r="O540" s="41"/>
      <c r="P540" s="41"/>
      <c r="Q540" s="41"/>
      <c r="R540" s="41"/>
      <c r="S540" s="41"/>
      <c r="T540" s="41"/>
      <c r="U540" s="41"/>
      <c r="V540" s="41"/>
      <c r="W540" s="41"/>
    </row>
    <row r="541" spans="1:23" s="300" customFormat="1" ht="19.5" hidden="1" customHeight="1">
      <c r="A541" s="356"/>
      <c r="B541" s="712"/>
      <c r="C541" s="712"/>
      <c r="D541" s="712"/>
      <c r="E541" s="712"/>
      <c r="F541" s="712"/>
      <c r="G541" s="712"/>
      <c r="H541" s="41"/>
      <c r="I541" s="41"/>
      <c r="J541" s="41"/>
      <c r="K541" s="41"/>
      <c r="L541" s="41"/>
      <c r="M541" s="41"/>
      <c r="N541" s="41"/>
      <c r="O541" s="41"/>
      <c r="P541" s="41"/>
      <c r="Q541" s="41"/>
      <c r="R541" s="41"/>
      <c r="S541" s="41"/>
      <c r="T541" s="41"/>
      <c r="U541" s="41"/>
      <c r="V541" s="41"/>
      <c r="W541" s="41"/>
    </row>
    <row r="542" spans="1:23" s="300" customFormat="1" ht="15.75" hidden="1" customHeight="1">
      <c r="A542" s="356"/>
      <c r="B542" s="58"/>
      <c r="C542" s="58"/>
      <c r="D542" s="58"/>
      <c r="E542" s="58"/>
      <c r="F542" s="58"/>
      <c r="G542" s="58"/>
      <c r="H542" s="58"/>
    </row>
    <row r="543" spans="1:23" s="300" customFormat="1" ht="20.25" customHeight="1">
      <c r="A543" s="472" t="s">
        <v>518</v>
      </c>
      <c r="B543" s="855" t="s">
        <v>519</v>
      </c>
      <c r="C543" s="855"/>
      <c r="D543" s="855"/>
      <c r="E543" s="855"/>
      <c r="F543" s="855"/>
      <c r="G543" s="855"/>
      <c r="H543" s="58"/>
    </row>
    <row r="544" spans="1:23" s="300" customFormat="1" ht="9" customHeight="1">
      <c r="A544" s="383"/>
      <c r="B544" s="54"/>
      <c r="C544" s="54"/>
      <c r="D544" s="54"/>
      <c r="E544" s="54"/>
      <c r="F544" s="54"/>
      <c r="G544" s="54"/>
      <c r="H544" s="58"/>
    </row>
    <row r="545" spans="1:8" s="300" customFormat="1" ht="49.5" hidden="1" customHeight="1">
      <c r="A545" s="473"/>
      <c r="B545" s="906"/>
      <c r="C545" s="906"/>
      <c r="D545" s="906"/>
      <c r="E545" s="906"/>
      <c r="F545" s="906"/>
      <c r="G545" s="906"/>
    </row>
    <row r="546" spans="1:8" s="300" customFormat="1" ht="27" hidden="1" customHeight="1">
      <c r="A546" s="474"/>
      <c r="B546" s="710"/>
      <c r="C546" s="710"/>
      <c r="D546" s="710"/>
      <c r="E546" s="710"/>
      <c r="F546" s="710"/>
      <c r="G546" s="710"/>
      <c r="H546" s="58"/>
    </row>
    <row r="547" spans="1:8" s="300" customFormat="1" ht="44.25" hidden="1" customHeight="1">
      <c r="A547" s="474"/>
      <c r="B547" s="710"/>
      <c r="C547" s="710"/>
      <c r="D547" s="710"/>
      <c r="E547" s="710"/>
      <c r="F547" s="710"/>
      <c r="G547" s="710"/>
      <c r="H547" s="58"/>
    </row>
    <row r="548" spans="1:8" s="300" customFormat="1" ht="19.5" hidden="1" customHeight="1">
      <c r="A548" s="383"/>
      <c r="B548" s="907"/>
      <c r="C548" s="907"/>
      <c r="D548" s="907"/>
      <c r="E548" s="907"/>
      <c r="F548" s="907"/>
      <c r="G548" s="907"/>
      <c r="H548" s="58"/>
    </row>
    <row r="549" spans="1:8" s="300" customFormat="1" ht="19.5" hidden="1" customHeight="1">
      <c r="A549" s="383"/>
      <c r="B549" s="907"/>
      <c r="C549" s="907"/>
      <c r="D549" s="907"/>
      <c r="E549" s="907"/>
      <c r="F549" s="907"/>
      <c r="G549" s="907"/>
      <c r="H549" s="58"/>
    </row>
    <row r="550" spans="1:8" s="300" customFormat="1" ht="10.5" hidden="1" customHeight="1">
      <c r="A550" s="383"/>
      <c r="B550" s="861"/>
      <c r="C550" s="861"/>
      <c r="D550" s="861"/>
      <c r="E550" s="861"/>
      <c r="F550" s="861"/>
      <c r="G550" s="861"/>
      <c r="H550" s="58"/>
    </row>
    <row r="551" spans="1:8" s="300" customFormat="1" ht="36" hidden="1" customHeight="1">
      <c r="A551" s="383"/>
      <c r="B551" s="860"/>
      <c r="C551" s="861"/>
      <c r="D551" s="861"/>
      <c r="E551" s="861"/>
      <c r="F551" s="861"/>
      <c r="G551" s="861"/>
      <c r="H551" s="58"/>
    </row>
    <row r="552" spans="1:8" s="300" customFormat="1" hidden="1">
      <c r="A552" s="383"/>
      <c r="B552" s="54"/>
      <c r="C552" s="54"/>
      <c r="D552" s="54"/>
      <c r="E552" s="54"/>
      <c r="F552" s="54"/>
      <c r="G552" s="54"/>
      <c r="H552" s="58"/>
    </row>
    <row r="553" spans="1:8" s="300" customFormat="1" ht="43.5" hidden="1" customHeight="1">
      <c r="A553" s="474"/>
      <c r="B553" s="710"/>
      <c r="C553" s="710"/>
      <c r="D553" s="710"/>
      <c r="E553" s="710"/>
      <c r="F553" s="710"/>
      <c r="G553" s="710"/>
      <c r="H553" s="58"/>
    </row>
    <row r="554" spans="1:8" s="300" customFormat="1" ht="17.25" hidden="1" customHeight="1">
      <c r="A554" s="383"/>
      <c r="B554" s="907"/>
      <c r="C554" s="907"/>
      <c r="D554" s="907"/>
      <c r="E554" s="907"/>
      <c r="F554" s="907"/>
      <c r="G554" s="907"/>
      <c r="H554" s="58"/>
    </row>
    <row r="555" spans="1:8" s="300" customFormat="1" ht="17.25" hidden="1" customHeight="1">
      <c r="A555" s="383"/>
      <c r="B555" s="907"/>
      <c r="C555" s="907"/>
      <c r="D555" s="907"/>
      <c r="E555" s="907"/>
      <c r="F555" s="907"/>
      <c r="G555" s="907"/>
      <c r="H555" s="58"/>
    </row>
    <row r="556" spans="1:8" s="300" customFormat="1" ht="46.9" hidden="1" customHeight="1">
      <c r="A556" s="383"/>
      <c r="B556" s="861"/>
      <c r="C556" s="861"/>
      <c r="D556" s="861"/>
      <c r="E556" s="861"/>
      <c r="F556" s="861"/>
      <c r="G556" s="861"/>
      <c r="H556" s="58"/>
    </row>
    <row r="557" spans="1:8" s="300" customFormat="1" ht="72" hidden="1" customHeight="1">
      <c r="A557" s="382"/>
      <c r="B557" s="710"/>
      <c r="C557" s="710"/>
      <c r="D557" s="710"/>
      <c r="E557" s="710"/>
      <c r="F557" s="710"/>
      <c r="G557" s="710"/>
    </row>
    <row r="558" spans="1:8" s="300" customFormat="1" ht="10.5" hidden="1" customHeight="1">
      <c r="A558" s="383"/>
      <c r="B558" s="58"/>
      <c r="C558" s="58"/>
      <c r="D558" s="58"/>
      <c r="E558" s="58"/>
      <c r="F558" s="58"/>
      <c r="G558" s="58"/>
      <c r="H558" s="58"/>
    </row>
    <row r="559" spans="1:8" s="300" customFormat="1" ht="6.75" hidden="1" customHeight="1">
      <c r="A559" s="383"/>
      <c r="B559" s="710"/>
      <c r="C559" s="710"/>
      <c r="D559" s="710"/>
      <c r="E559" s="710"/>
      <c r="F559" s="710"/>
      <c r="G559" s="710"/>
      <c r="H559" s="58"/>
    </row>
    <row r="560" spans="1:8" s="300" customFormat="1" ht="9.75" hidden="1" customHeight="1">
      <c r="A560" s="383"/>
      <c r="B560" s="58"/>
      <c r="C560" s="58"/>
      <c r="D560" s="58"/>
      <c r="E560" s="58"/>
      <c r="F560" s="58"/>
      <c r="G560" s="58"/>
      <c r="H560" s="58"/>
    </row>
    <row r="561" spans="1:13" s="300" customFormat="1" ht="63" customHeight="1">
      <c r="A561" s="475">
        <v>3.1</v>
      </c>
      <c r="B561" s="707" t="s">
        <v>619</v>
      </c>
      <c r="C561" s="707"/>
      <c r="D561" s="707"/>
      <c r="E561" s="707"/>
      <c r="F561" s="707"/>
      <c r="G561" s="707"/>
      <c r="H561" s="58"/>
      <c r="K561" s="477"/>
      <c r="L561" s="477"/>
      <c r="M561" s="477"/>
    </row>
    <row r="562" spans="1:13" s="300" customFormat="1" ht="39.75" customHeight="1">
      <c r="A562" s="449"/>
      <c r="B562" s="859" t="s">
        <v>651</v>
      </c>
      <c r="C562" s="859"/>
      <c r="D562" s="859"/>
      <c r="E562" s="859"/>
      <c r="F562" s="859"/>
      <c r="G562" s="859"/>
      <c r="H562" s="58"/>
      <c r="K562" s="477"/>
      <c r="L562" s="480">
        <f>L20</f>
        <v>1</v>
      </c>
      <c r="M562" s="477"/>
    </row>
    <row r="563" spans="1:13" s="300" customFormat="1" ht="32.25" hidden="1" customHeight="1">
      <c r="A563" s="336"/>
      <c r="B563" s="822" t="e">
        <f>IF(AND(#REF!=3,L562=1),"Name of Other Partner of JV",IF(AND(#REF!=3,L562="2 or more"),"Name of Other Partner-1 of JV",""))</f>
        <v>#REF!</v>
      </c>
      <c r="C563" s="823"/>
      <c r="D563" s="823"/>
      <c r="E563" s="823"/>
      <c r="F563" s="788" t="e">
        <f>'[1]Name of Bidder'!D15</f>
        <v>#REF!</v>
      </c>
      <c r="G563" s="812"/>
      <c r="H563" s="58"/>
      <c r="K563" s="477"/>
      <c r="L563" s="477"/>
      <c r="M563" s="477"/>
    </row>
    <row r="564" spans="1:13" s="300" customFormat="1" ht="20.25" hidden="1" customHeight="1">
      <c r="A564" s="387" t="s">
        <v>30</v>
      </c>
      <c r="B564" s="824" t="s">
        <v>526</v>
      </c>
      <c r="C564" s="825"/>
      <c r="D564" s="825"/>
      <c r="E564" s="825"/>
      <c r="F564" s="825"/>
      <c r="G564" s="825"/>
      <c r="H564" s="58"/>
      <c r="K564" s="477"/>
      <c r="L564" s="477"/>
      <c r="M564" s="477"/>
    </row>
    <row r="565" spans="1:13" s="300" customFormat="1" ht="19.5" hidden="1" customHeight="1">
      <c r="A565" s="387"/>
      <c r="B565" s="388"/>
      <c r="C565" s="389"/>
      <c r="D565" s="813" t="s">
        <v>527</v>
      </c>
      <c r="E565" s="814"/>
      <c r="F565" s="815" t="s">
        <v>546</v>
      </c>
      <c r="G565" s="817" t="s">
        <v>550</v>
      </c>
      <c r="H565" s="58"/>
      <c r="K565" s="477"/>
      <c r="L565" s="477"/>
      <c r="M565" s="477"/>
    </row>
    <row r="566" spans="1:13" s="300" customFormat="1" ht="47.25" hidden="1" customHeight="1">
      <c r="A566" s="387"/>
      <c r="B566" s="388"/>
      <c r="C566" s="389"/>
      <c r="D566" s="390" t="s">
        <v>529</v>
      </c>
      <c r="E566" s="391" t="s">
        <v>530</v>
      </c>
      <c r="F566" s="816"/>
      <c r="G566" s="818"/>
      <c r="H566" s="58"/>
      <c r="K566" s="477"/>
      <c r="L566" s="477"/>
      <c r="M566" s="477"/>
    </row>
    <row r="567" spans="1:13" s="300" customFormat="1" ht="17.25" hidden="1" customHeight="1">
      <c r="A567" s="392" t="s">
        <v>531</v>
      </c>
      <c r="B567" s="819" t="s">
        <v>532</v>
      </c>
      <c r="C567" s="819"/>
      <c r="D567" s="820"/>
      <c r="E567" s="821"/>
      <c r="F567" s="820"/>
      <c r="G567" s="821"/>
      <c r="H567" s="58"/>
      <c r="K567" s="477"/>
      <c r="L567" s="477"/>
      <c r="M567" s="477"/>
    </row>
    <row r="568" spans="1:13" s="300" customFormat="1" ht="17.25" hidden="1" customHeight="1">
      <c r="A568" s="392"/>
      <c r="B568" s="795" t="s">
        <v>533</v>
      </c>
      <c r="C568" s="796"/>
      <c r="D568" s="797"/>
      <c r="E568" s="798"/>
      <c r="F568" s="393" t="s">
        <v>184</v>
      </c>
      <c r="G568" s="394"/>
      <c r="H568" s="58"/>
      <c r="K568" s="477"/>
      <c r="L568" s="477"/>
      <c r="M568" s="477"/>
    </row>
    <row r="569" spans="1:13" s="300" customFormat="1" ht="15.75" hidden="1" customHeight="1">
      <c r="A569" s="392">
        <v>1</v>
      </c>
      <c r="B569" s="795" t="str">
        <f>IF(F568="Yes", "2013-2014", "")</f>
        <v>2013-2014</v>
      </c>
      <c r="C569" s="796"/>
      <c r="D569" s="797"/>
      <c r="E569" s="798"/>
      <c r="F569" s="795"/>
      <c r="G569" s="796"/>
      <c r="H569" s="58"/>
      <c r="K569" s="477"/>
      <c r="L569" s="477"/>
      <c r="M569" s="477"/>
    </row>
    <row r="570" spans="1:13" s="300" customFormat="1" ht="15.75" hidden="1" customHeight="1">
      <c r="A570" s="392">
        <v>2</v>
      </c>
      <c r="B570" s="795" t="s">
        <v>534</v>
      </c>
      <c r="C570" s="796"/>
      <c r="D570" s="797"/>
      <c r="E570" s="798"/>
      <c r="F570" s="795"/>
      <c r="G570" s="796"/>
      <c r="K570" s="477"/>
      <c r="L570" s="477"/>
      <c r="M570" s="477"/>
    </row>
    <row r="571" spans="1:13" s="300" customFormat="1" ht="15.75" hidden="1" customHeight="1">
      <c r="A571" s="392">
        <v>3</v>
      </c>
      <c r="B571" s="795" t="s">
        <v>535</v>
      </c>
      <c r="C571" s="796"/>
      <c r="D571" s="797"/>
      <c r="E571" s="798"/>
      <c r="F571" s="795"/>
      <c r="G571" s="796"/>
      <c r="H571" s="58"/>
      <c r="K571" s="477"/>
      <c r="L571" s="477"/>
      <c r="M571" s="477"/>
    </row>
    <row r="572" spans="1:13" s="300" customFormat="1" ht="16.5" hidden="1" customHeight="1">
      <c r="A572" s="392">
        <v>4</v>
      </c>
      <c r="B572" s="795" t="s">
        <v>536</v>
      </c>
      <c r="C572" s="796"/>
      <c r="D572" s="797"/>
      <c r="E572" s="798"/>
      <c r="F572" s="795"/>
      <c r="G572" s="796"/>
      <c r="H572" s="58"/>
      <c r="K572" s="477"/>
      <c r="L572" s="477"/>
      <c r="M572" s="477"/>
    </row>
    <row r="573" spans="1:13" s="300" customFormat="1" hidden="1">
      <c r="A573" s="392">
        <v>5</v>
      </c>
      <c r="B573" s="795" t="s">
        <v>537</v>
      </c>
      <c r="C573" s="796"/>
      <c r="D573" s="797"/>
      <c r="E573" s="798"/>
      <c r="F573" s="795"/>
      <c r="G573" s="796"/>
      <c r="H573" s="58"/>
      <c r="K573" s="477"/>
      <c r="L573" s="477"/>
      <c r="M573" s="477"/>
    </row>
    <row r="574" spans="1:13" s="300" customFormat="1" ht="17.25" hidden="1" customHeight="1">
      <c r="A574" s="392">
        <v>6</v>
      </c>
      <c r="B574" s="795" t="s">
        <v>538</v>
      </c>
      <c r="C574" s="796"/>
      <c r="D574" s="797"/>
      <c r="E574" s="798"/>
      <c r="F574" s="795"/>
      <c r="G574" s="796"/>
      <c r="H574" s="58"/>
      <c r="K574" s="477"/>
      <c r="L574" s="477"/>
      <c r="M574" s="477"/>
    </row>
    <row r="575" spans="1:13" s="300" customFormat="1" ht="32.25" hidden="1" customHeight="1">
      <c r="A575" s="349"/>
      <c r="B575" s="795" t="s">
        <v>539</v>
      </c>
      <c r="C575" s="796"/>
      <c r="D575" s="797"/>
      <c r="E575" s="798"/>
      <c r="F575" s="795"/>
      <c r="G575" s="796"/>
      <c r="H575" s="58"/>
      <c r="K575" s="477"/>
      <c r="L575" s="477"/>
      <c r="M575" s="477"/>
    </row>
    <row r="576" spans="1:13" s="300" customFormat="1" ht="32.25" hidden="1" customHeight="1">
      <c r="A576" s="349"/>
      <c r="B576" s="795" t="s">
        <v>540</v>
      </c>
      <c r="C576" s="796"/>
      <c r="D576" s="797"/>
      <c r="E576" s="798"/>
      <c r="F576" s="795"/>
      <c r="G576" s="796"/>
      <c r="H576" s="58"/>
      <c r="K576" s="477"/>
      <c r="L576" s="477"/>
      <c r="M576" s="477"/>
    </row>
    <row r="577" spans="1:13" s="300" customFormat="1" ht="30.6" hidden="1" customHeight="1">
      <c r="A577" s="400" t="s">
        <v>31</v>
      </c>
      <c r="B577" s="795" t="s">
        <v>541</v>
      </c>
      <c r="C577" s="796"/>
      <c r="D577" s="797"/>
      <c r="E577" s="798"/>
      <c r="F577" s="795"/>
      <c r="G577" s="796"/>
      <c r="H577" s="58"/>
      <c r="K577" s="477"/>
      <c r="L577" s="477"/>
      <c r="M577" s="477"/>
    </row>
    <row r="578" spans="1:13" s="300" customFormat="1" ht="35.450000000000003" hidden="1" customHeight="1">
      <c r="A578" s="387"/>
      <c r="B578" s="795"/>
      <c r="C578" s="796"/>
      <c r="D578" s="797" t="s">
        <v>542</v>
      </c>
      <c r="E578" s="798"/>
      <c r="F578" s="795" t="s">
        <v>546</v>
      </c>
      <c r="G578" s="796" t="s">
        <v>550</v>
      </c>
      <c r="H578" s="58"/>
      <c r="K578" s="477"/>
      <c r="L578" s="477"/>
      <c r="M578" s="477"/>
    </row>
    <row r="579" spans="1:13" s="300" customFormat="1" ht="47.25" hidden="1" customHeight="1">
      <c r="A579" s="387"/>
      <c r="B579" s="795"/>
      <c r="C579" s="796"/>
      <c r="D579" s="797" t="s">
        <v>529</v>
      </c>
      <c r="E579" s="798" t="s">
        <v>530</v>
      </c>
      <c r="F579" s="795"/>
      <c r="G579" s="796"/>
      <c r="H579" s="58"/>
      <c r="K579" s="477"/>
      <c r="L579" s="477"/>
      <c r="M579" s="477"/>
    </row>
    <row r="580" spans="1:13" s="300" customFormat="1" ht="17.25" hidden="1" customHeight="1">
      <c r="A580" s="392" t="s">
        <v>531</v>
      </c>
      <c r="B580" s="795" t="s">
        <v>532</v>
      </c>
      <c r="C580" s="796"/>
      <c r="D580" s="797"/>
      <c r="E580" s="798"/>
      <c r="F580" s="795"/>
      <c r="G580" s="796"/>
      <c r="H580" s="58"/>
      <c r="K580" s="477"/>
      <c r="L580" s="477"/>
      <c r="M580" s="477"/>
    </row>
    <row r="581" spans="1:13" s="300" customFormat="1" ht="17.25" hidden="1" customHeight="1">
      <c r="A581" s="392"/>
      <c r="B581" s="795" t="s">
        <v>533</v>
      </c>
      <c r="C581" s="796"/>
      <c r="D581" s="797"/>
      <c r="E581" s="798"/>
      <c r="F581" s="795" t="s">
        <v>184</v>
      </c>
      <c r="G581" s="796"/>
      <c r="H581" s="58"/>
      <c r="K581" s="477"/>
      <c r="L581" s="477"/>
      <c r="M581" s="477"/>
    </row>
    <row r="582" spans="1:13" s="300" customFormat="1" ht="15.75" hidden="1" customHeight="1">
      <c r="A582" s="392">
        <v>1</v>
      </c>
      <c r="B582" s="795" t="str">
        <f>IF(F581="Yes", "2013-2014", "")</f>
        <v>2013-2014</v>
      </c>
      <c r="C582" s="796"/>
      <c r="D582" s="797"/>
      <c r="E582" s="798"/>
      <c r="F582" s="795"/>
      <c r="G582" s="796"/>
      <c r="H582" s="58"/>
      <c r="K582" s="477"/>
      <c r="L582" s="477"/>
      <c r="M582" s="477"/>
    </row>
    <row r="583" spans="1:13" s="300" customFormat="1" ht="15.75" hidden="1" customHeight="1">
      <c r="A583" s="392">
        <v>2</v>
      </c>
      <c r="B583" s="795" t="s">
        <v>534</v>
      </c>
      <c r="C583" s="796"/>
      <c r="D583" s="797"/>
      <c r="E583" s="798"/>
      <c r="F583" s="795"/>
      <c r="G583" s="796"/>
      <c r="K583" s="477"/>
      <c r="L583" s="477"/>
      <c r="M583" s="477"/>
    </row>
    <row r="584" spans="1:13" s="300" customFormat="1" ht="15.75" hidden="1" customHeight="1">
      <c r="A584" s="392">
        <v>3</v>
      </c>
      <c r="B584" s="795" t="s">
        <v>535</v>
      </c>
      <c r="C584" s="796"/>
      <c r="D584" s="797"/>
      <c r="E584" s="798"/>
      <c r="F584" s="795"/>
      <c r="G584" s="796"/>
      <c r="H584" s="58"/>
      <c r="K584" s="477"/>
      <c r="L584" s="477"/>
      <c r="M584" s="477"/>
    </row>
    <row r="585" spans="1:13" s="300" customFormat="1" ht="16.5" hidden="1" customHeight="1">
      <c r="A585" s="392">
        <v>4</v>
      </c>
      <c r="B585" s="795" t="s">
        <v>536</v>
      </c>
      <c r="C585" s="796"/>
      <c r="D585" s="797"/>
      <c r="E585" s="798"/>
      <c r="F585" s="795"/>
      <c r="G585" s="796"/>
      <c r="H585" s="58"/>
      <c r="K585" s="477"/>
      <c r="L585" s="477"/>
      <c r="M585" s="477"/>
    </row>
    <row r="586" spans="1:13" s="300" customFormat="1" ht="16.5" hidden="1" customHeight="1">
      <c r="A586" s="392">
        <v>5</v>
      </c>
      <c r="B586" s="804" t="s">
        <v>537</v>
      </c>
      <c r="C586" s="826"/>
      <c r="D586" s="827"/>
      <c r="E586" s="754"/>
      <c r="F586" s="401"/>
      <c r="G586" s="402"/>
      <c r="H586" s="58"/>
      <c r="K586" s="477"/>
      <c r="L586" s="477"/>
      <c r="M586" s="477"/>
    </row>
    <row r="587" spans="1:13" s="300" customFormat="1" ht="17.25" hidden="1" customHeight="1">
      <c r="A587" s="392">
        <v>6</v>
      </c>
      <c r="B587" s="807" t="s">
        <v>538</v>
      </c>
      <c r="C587" s="828"/>
      <c r="D587" s="827"/>
      <c r="E587" s="754"/>
      <c r="F587" s="401"/>
      <c r="G587" s="402"/>
      <c r="H587" s="58"/>
      <c r="K587" s="477"/>
      <c r="L587" s="477"/>
      <c r="M587" s="477"/>
    </row>
    <row r="588" spans="1:13" s="300" customFormat="1" ht="32.25" hidden="1" customHeight="1">
      <c r="A588" s="349"/>
      <c r="B588" s="781"/>
      <c r="C588" s="829"/>
      <c r="D588" s="830"/>
      <c r="E588" s="831"/>
      <c r="F588" s="403"/>
      <c r="G588" s="404"/>
      <c r="H588" s="58"/>
      <c r="K588" s="477"/>
      <c r="L588" s="477"/>
      <c r="M588" s="477"/>
    </row>
    <row r="589" spans="1:13" s="300" customFormat="1" ht="32.25" hidden="1" customHeight="1">
      <c r="A589" s="349"/>
      <c r="B589" s="809" t="s">
        <v>540</v>
      </c>
      <c r="C589" s="809"/>
      <c r="D589" s="809"/>
      <c r="E589" s="809"/>
      <c r="F589" s="809"/>
      <c r="G589" s="809"/>
      <c r="H589" s="58"/>
      <c r="K589" s="477"/>
      <c r="L589" s="477"/>
      <c r="M589" s="477"/>
    </row>
    <row r="590" spans="1:13" s="300" customFormat="1" ht="16.5" hidden="1" customHeight="1">
      <c r="A590" s="349"/>
      <c r="B590" s="323"/>
      <c r="C590" s="323"/>
      <c r="D590" s="84"/>
      <c r="E590" s="84"/>
      <c r="F590" s="84"/>
      <c r="G590" s="84"/>
      <c r="H590" s="58"/>
      <c r="K590" s="477"/>
      <c r="L590" s="477"/>
      <c r="M590" s="477"/>
    </row>
    <row r="591" spans="1:13" s="300" customFormat="1" ht="16.5" hidden="1" customHeight="1">
      <c r="A591" s="387" t="s">
        <v>543</v>
      </c>
      <c r="B591" s="785" t="s">
        <v>544</v>
      </c>
      <c r="C591" s="785"/>
      <c r="D591" s="786"/>
      <c r="E591" s="787"/>
      <c r="F591" s="786"/>
      <c r="G591" s="787"/>
      <c r="H591" s="58"/>
      <c r="K591" s="477"/>
      <c r="L591" s="477"/>
      <c r="M591" s="477"/>
    </row>
    <row r="592" spans="1:13" s="300" customFormat="1" ht="28.5" hidden="1" customHeight="1">
      <c r="A592" s="387"/>
      <c r="B592" s="788"/>
      <c r="C592" s="789"/>
      <c r="D592" s="790" t="s">
        <v>529</v>
      </c>
      <c r="E592" s="791"/>
      <c r="F592" s="790" t="s">
        <v>545</v>
      </c>
      <c r="G592" s="791"/>
      <c r="H592" s="58"/>
      <c r="K592" s="477"/>
      <c r="L592" s="477"/>
      <c r="M592" s="477"/>
    </row>
    <row r="593" spans="1:13" s="300" customFormat="1" ht="56.25" hidden="1" customHeight="1">
      <c r="A593" s="392"/>
      <c r="B593" s="777" t="s">
        <v>547</v>
      </c>
      <c r="C593" s="777"/>
      <c r="D593" s="778"/>
      <c r="E593" s="778"/>
      <c r="F593" s="778"/>
      <c r="G593" s="778"/>
      <c r="K593" s="477"/>
      <c r="L593" s="477"/>
      <c r="M593" s="477"/>
    </row>
    <row r="594" spans="1:13" s="300" customFormat="1" ht="15.75" hidden="1" customHeight="1">
      <c r="A594" s="392"/>
      <c r="B594" s="792" t="s">
        <v>548</v>
      </c>
      <c r="C594" s="792"/>
      <c r="D594" s="793"/>
      <c r="E594" s="794"/>
      <c r="F594" s="793"/>
      <c r="G594" s="794"/>
      <c r="H594" s="58"/>
      <c r="K594" s="477"/>
      <c r="L594" s="477"/>
      <c r="M594" s="477"/>
    </row>
    <row r="595" spans="1:13" s="300" customFormat="1" ht="49.5" hidden="1" customHeight="1">
      <c r="A595" s="392"/>
      <c r="B595" s="777" t="s">
        <v>549</v>
      </c>
      <c r="C595" s="777"/>
      <c r="D595" s="778"/>
      <c r="E595" s="778"/>
      <c r="F595" s="778"/>
      <c r="G595" s="778"/>
      <c r="H595" s="58"/>
      <c r="K595" s="477"/>
      <c r="L595" s="477"/>
      <c r="M595" s="477"/>
    </row>
    <row r="596" spans="1:13" s="300" customFormat="1" ht="20.25" hidden="1" customHeight="1">
      <c r="A596" s="349"/>
      <c r="B596" s="206"/>
      <c r="C596" s="206"/>
      <c r="D596" s="405"/>
      <c r="E596" s="405"/>
      <c r="F596" s="405"/>
      <c r="G596" s="405"/>
      <c r="H596" s="58"/>
      <c r="K596" s="477"/>
      <c r="L596" s="477"/>
      <c r="M596" s="477"/>
    </row>
    <row r="597" spans="1:13" s="300" customFormat="1" ht="32.25" hidden="1" customHeight="1">
      <c r="A597" s="336"/>
      <c r="B597" s="822" t="e">
        <f>IF(AND(#REF!=3,L562="2 or more"),"Name of Other Partner-2 of JV", "")</f>
        <v>#REF!</v>
      </c>
      <c r="C597" s="823"/>
      <c r="D597" s="823"/>
      <c r="E597" s="823"/>
      <c r="F597" s="788" t="e">
        <f>'[1]Name of Bidder'!D20</f>
        <v>#REF!</v>
      </c>
      <c r="G597" s="812"/>
      <c r="H597" s="58"/>
      <c r="K597" s="477"/>
      <c r="L597" s="477"/>
      <c r="M597" s="477"/>
    </row>
    <row r="598" spans="1:13" s="300" customFormat="1" ht="20.25" hidden="1" customHeight="1">
      <c r="A598" s="387" t="s">
        <v>30</v>
      </c>
      <c r="B598" s="824" t="s">
        <v>526</v>
      </c>
      <c r="C598" s="825"/>
      <c r="D598" s="825"/>
      <c r="E598" s="825"/>
      <c r="F598" s="825"/>
      <c r="G598" s="825"/>
      <c r="H598" s="58"/>
      <c r="K598" s="477"/>
      <c r="L598" s="477"/>
      <c r="M598" s="477"/>
    </row>
    <row r="599" spans="1:13" s="300" customFormat="1" ht="19.5" hidden="1" customHeight="1">
      <c r="A599" s="387"/>
      <c r="B599" s="388"/>
      <c r="C599" s="389"/>
      <c r="D599" s="813" t="s">
        <v>527</v>
      </c>
      <c r="E599" s="814"/>
      <c r="F599" s="815" t="s">
        <v>546</v>
      </c>
      <c r="G599" s="817" t="s">
        <v>550</v>
      </c>
      <c r="H599" s="58"/>
      <c r="K599" s="477"/>
      <c r="L599" s="477"/>
      <c r="M599" s="477"/>
    </row>
    <row r="600" spans="1:13" s="300" customFormat="1" ht="47.25" hidden="1" customHeight="1">
      <c r="A600" s="387"/>
      <c r="B600" s="388"/>
      <c r="C600" s="389"/>
      <c r="D600" s="390" t="s">
        <v>529</v>
      </c>
      <c r="E600" s="391" t="s">
        <v>530</v>
      </c>
      <c r="F600" s="816"/>
      <c r="G600" s="818"/>
      <c r="H600" s="58"/>
      <c r="K600" s="477"/>
      <c r="L600" s="477"/>
      <c r="M600" s="477"/>
    </row>
    <row r="601" spans="1:13" s="300" customFormat="1" ht="17.25" hidden="1" customHeight="1">
      <c r="A601" s="392" t="s">
        <v>531</v>
      </c>
      <c r="B601" s="819" t="s">
        <v>532</v>
      </c>
      <c r="C601" s="819"/>
      <c r="D601" s="820"/>
      <c r="E601" s="821"/>
      <c r="F601" s="820"/>
      <c r="G601" s="821"/>
      <c r="H601" s="58"/>
      <c r="K601" s="477"/>
      <c r="L601" s="477"/>
      <c r="M601" s="477"/>
    </row>
    <row r="602" spans="1:13" s="300" customFormat="1" ht="17.25" hidden="1" customHeight="1">
      <c r="A602" s="392"/>
      <c r="B602" s="795" t="s">
        <v>533</v>
      </c>
      <c r="C602" s="796"/>
      <c r="D602" s="797"/>
      <c r="E602" s="798"/>
      <c r="F602" s="393" t="s">
        <v>184</v>
      </c>
      <c r="G602" s="394"/>
      <c r="H602" s="58"/>
      <c r="K602" s="477"/>
      <c r="L602" s="477"/>
      <c r="M602" s="477"/>
    </row>
    <row r="603" spans="1:13" s="300" customFormat="1" ht="15.75" hidden="1" customHeight="1">
      <c r="A603" s="392">
        <v>1</v>
      </c>
      <c r="B603" s="799" t="str">
        <f>IF(F602="Yes", "2013-2014", "")</f>
        <v>2013-2014</v>
      </c>
      <c r="C603" s="800"/>
      <c r="D603" s="801"/>
      <c r="E603" s="802"/>
      <c r="F603" s="406"/>
      <c r="G603" s="407"/>
      <c r="H603" s="58"/>
      <c r="K603" s="477"/>
      <c r="L603" s="477"/>
      <c r="M603" s="477"/>
    </row>
    <row r="604" spans="1:13" s="300" customFormat="1" ht="15.75" hidden="1" customHeight="1">
      <c r="A604" s="392">
        <v>2</v>
      </c>
      <c r="B604" s="803" t="s">
        <v>534</v>
      </c>
      <c r="C604" s="804"/>
      <c r="D604" s="805"/>
      <c r="E604" s="806"/>
      <c r="F604" s="401"/>
      <c r="G604" s="402"/>
      <c r="K604" s="477"/>
      <c r="L604" s="477"/>
      <c r="M604" s="477"/>
    </row>
    <row r="605" spans="1:13" s="300" customFormat="1" ht="15.75" hidden="1" customHeight="1">
      <c r="A605" s="392">
        <v>3</v>
      </c>
      <c r="B605" s="803" t="s">
        <v>535</v>
      </c>
      <c r="C605" s="804"/>
      <c r="D605" s="805"/>
      <c r="E605" s="806"/>
      <c r="F605" s="401"/>
      <c r="G605" s="402"/>
      <c r="H605" s="58"/>
      <c r="K605" s="477"/>
      <c r="L605" s="477"/>
      <c r="M605" s="477"/>
    </row>
    <row r="606" spans="1:13" s="300" customFormat="1" ht="16.5" hidden="1" customHeight="1">
      <c r="A606" s="392">
        <v>4</v>
      </c>
      <c r="B606" s="803" t="s">
        <v>536</v>
      </c>
      <c r="C606" s="804"/>
      <c r="D606" s="805"/>
      <c r="E606" s="806"/>
      <c r="F606" s="401"/>
      <c r="G606" s="402"/>
      <c r="H606" s="58"/>
      <c r="K606" s="477"/>
      <c r="L606" s="477"/>
      <c r="M606" s="477"/>
    </row>
    <row r="607" spans="1:13" s="300" customFormat="1" ht="16.5" hidden="1" customHeight="1">
      <c r="A607" s="392">
        <v>5</v>
      </c>
      <c r="B607" s="803" t="s">
        <v>537</v>
      </c>
      <c r="C607" s="804"/>
      <c r="D607" s="805"/>
      <c r="E607" s="806"/>
      <c r="F607" s="401"/>
      <c r="G607" s="402"/>
      <c r="H607" s="58"/>
      <c r="K607" s="477"/>
      <c r="L607" s="477"/>
      <c r="M607" s="477"/>
    </row>
    <row r="608" spans="1:13" s="300" customFormat="1" ht="17.25" hidden="1" customHeight="1">
      <c r="A608" s="392">
        <v>6</v>
      </c>
      <c r="B608" s="807" t="s">
        <v>538</v>
      </c>
      <c r="C608" s="808"/>
      <c r="D608" s="805"/>
      <c r="E608" s="806"/>
      <c r="F608" s="401"/>
      <c r="G608" s="402"/>
      <c r="H608" s="58"/>
      <c r="K608" s="477"/>
      <c r="L608" s="477"/>
      <c r="M608" s="477"/>
    </row>
    <row r="609" spans="1:13" s="300" customFormat="1" ht="32.25" hidden="1" customHeight="1">
      <c r="A609" s="349"/>
      <c r="B609" s="781" t="s">
        <v>539</v>
      </c>
      <c r="C609" s="782"/>
      <c r="D609" s="783"/>
      <c r="E609" s="784"/>
      <c r="F609" s="403"/>
      <c r="G609" s="404"/>
      <c r="H609" s="58"/>
      <c r="K609" s="477"/>
      <c r="L609" s="477"/>
      <c r="M609" s="477"/>
    </row>
    <row r="610" spans="1:13" s="300" customFormat="1" ht="32.25" hidden="1" customHeight="1">
      <c r="A610" s="349"/>
      <c r="B610" s="809" t="s">
        <v>540</v>
      </c>
      <c r="C610" s="809"/>
      <c r="D610" s="810"/>
      <c r="E610" s="810"/>
      <c r="F610" s="810"/>
      <c r="G610" s="810"/>
      <c r="H610" s="58"/>
      <c r="K610" s="477"/>
      <c r="L610" s="477"/>
      <c r="M610" s="477"/>
    </row>
    <row r="611" spans="1:13" s="300" customFormat="1" ht="20.25" hidden="1" customHeight="1">
      <c r="A611" s="400" t="s">
        <v>31</v>
      </c>
      <c r="B611" s="788" t="s">
        <v>541</v>
      </c>
      <c r="C611" s="812"/>
      <c r="D611" s="812"/>
      <c r="E611" s="812"/>
      <c r="F611" s="812"/>
      <c r="G611" s="812"/>
      <c r="H611" s="58"/>
      <c r="K611" s="477"/>
      <c r="L611" s="477"/>
      <c r="M611" s="477"/>
    </row>
    <row r="612" spans="1:13" s="300" customFormat="1" ht="19.5" hidden="1" customHeight="1">
      <c r="A612" s="387"/>
      <c r="B612" s="388"/>
      <c r="C612" s="389"/>
      <c r="D612" s="813" t="s">
        <v>542</v>
      </c>
      <c r="E612" s="814"/>
      <c r="F612" s="815" t="s">
        <v>546</v>
      </c>
      <c r="G612" s="817" t="s">
        <v>550</v>
      </c>
      <c r="H612" s="58"/>
      <c r="K612" s="477"/>
      <c r="L612" s="477"/>
      <c r="M612" s="477"/>
    </row>
    <row r="613" spans="1:13" s="300" customFormat="1" ht="47.25" hidden="1" customHeight="1">
      <c r="A613" s="387"/>
      <c r="B613" s="388"/>
      <c r="C613" s="389"/>
      <c r="D613" s="390" t="s">
        <v>529</v>
      </c>
      <c r="E613" s="391" t="s">
        <v>530</v>
      </c>
      <c r="F613" s="816"/>
      <c r="G613" s="818"/>
      <c r="H613" s="58"/>
      <c r="K613" s="477"/>
      <c r="L613" s="477"/>
      <c r="M613" s="477"/>
    </row>
    <row r="614" spans="1:13" s="300" customFormat="1" ht="17.25" hidden="1" customHeight="1">
      <c r="A614" s="392" t="s">
        <v>531</v>
      </c>
      <c r="B614" s="819" t="s">
        <v>532</v>
      </c>
      <c r="C614" s="819"/>
      <c r="D614" s="820"/>
      <c r="E614" s="821"/>
      <c r="F614" s="820"/>
      <c r="G614" s="821"/>
      <c r="H614" s="58"/>
      <c r="K614" s="477"/>
      <c r="L614" s="477"/>
      <c r="M614" s="477"/>
    </row>
    <row r="615" spans="1:13" s="300" customFormat="1" ht="17.25" hidden="1" customHeight="1">
      <c r="A615" s="392"/>
      <c r="B615" s="795" t="s">
        <v>533</v>
      </c>
      <c r="C615" s="796"/>
      <c r="D615" s="797"/>
      <c r="E615" s="798"/>
      <c r="F615" s="393" t="s">
        <v>184</v>
      </c>
      <c r="G615" s="394"/>
      <c r="H615" s="58"/>
      <c r="K615" s="477"/>
      <c r="L615" s="477"/>
      <c r="M615" s="477"/>
    </row>
    <row r="616" spans="1:13" s="300" customFormat="1" ht="15.75" hidden="1" customHeight="1">
      <c r="A616" s="392">
        <v>1</v>
      </c>
      <c r="B616" s="799" t="str">
        <f>IF(F615="Yes", "2013-2014", "")</f>
        <v>2013-2014</v>
      </c>
      <c r="C616" s="800"/>
      <c r="D616" s="801"/>
      <c r="E616" s="802"/>
      <c r="F616" s="406"/>
      <c r="G616" s="407"/>
      <c r="H616" s="58"/>
      <c r="K616" s="477"/>
      <c r="L616" s="477"/>
      <c r="M616" s="477"/>
    </row>
    <row r="617" spans="1:13" s="300" customFormat="1" ht="15.75" hidden="1" customHeight="1">
      <c r="A617" s="392">
        <v>2</v>
      </c>
      <c r="B617" s="803" t="s">
        <v>534</v>
      </c>
      <c r="C617" s="804"/>
      <c r="D617" s="805"/>
      <c r="E617" s="806"/>
      <c r="F617" s="401"/>
      <c r="G617" s="402"/>
      <c r="K617" s="477"/>
      <c r="L617" s="477"/>
      <c r="M617" s="477"/>
    </row>
    <row r="618" spans="1:13" s="300" customFormat="1" ht="15.75" hidden="1" customHeight="1">
      <c r="A618" s="392">
        <v>3</v>
      </c>
      <c r="B618" s="803" t="s">
        <v>535</v>
      </c>
      <c r="C618" s="804"/>
      <c r="D618" s="805"/>
      <c r="E618" s="806"/>
      <c r="F618" s="401"/>
      <c r="G618" s="402"/>
      <c r="H618" s="58"/>
      <c r="K618" s="477"/>
      <c r="L618" s="477"/>
      <c r="M618" s="477"/>
    </row>
    <row r="619" spans="1:13" s="300" customFormat="1" ht="16.5" hidden="1" customHeight="1">
      <c r="A619" s="392">
        <v>4</v>
      </c>
      <c r="B619" s="803" t="s">
        <v>536</v>
      </c>
      <c r="C619" s="804"/>
      <c r="D619" s="805"/>
      <c r="E619" s="806"/>
      <c r="F619" s="401"/>
      <c r="G619" s="402"/>
      <c r="H619" s="58"/>
      <c r="K619" s="477"/>
      <c r="L619" s="477"/>
      <c r="M619" s="477"/>
    </row>
    <row r="620" spans="1:13" s="300" customFormat="1" ht="16.5" hidden="1" customHeight="1">
      <c r="A620" s="392">
        <v>5</v>
      </c>
      <c r="B620" s="803" t="s">
        <v>537</v>
      </c>
      <c r="C620" s="804"/>
      <c r="D620" s="805"/>
      <c r="E620" s="806"/>
      <c r="F620" s="401"/>
      <c r="G620" s="402"/>
      <c r="H620" s="58"/>
      <c r="K620" s="477"/>
      <c r="L620" s="477"/>
      <c r="M620" s="477"/>
    </row>
    <row r="621" spans="1:13" s="300" customFormat="1" ht="17.25" hidden="1" customHeight="1">
      <c r="A621" s="392">
        <v>6</v>
      </c>
      <c r="B621" s="807" t="s">
        <v>538</v>
      </c>
      <c r="C621" s="808"/>
      <c r="D621" s="805"/>
      <c r="E621" s="806"/>
      <c r="F621" s="401"/>
      <c r="G621" s="402"/>
      <c r="H621" s="58"/>
      <c r="K621" s="477"/>
      <c r="L621" s="477"/>
      <c r="M621" s="477"/>
    </row>
    <row r="622" spans="1:13" s="300" customFormat="1" ht="32.25" hidden="1" customHeight="1">
      <c r="A622" s="349"/>
      <c r="B622" s="781" t="s">
        <v>539</v>
      </c>
      <c r="C622" s="782"/>
      <c r="D622" s="783"/>
      <c r="E622" s="784"/>
      <c r="F622" s="403"/>
      <c r="G622" s="404"/>
      <c r="H622" s="58"/>
      <c r="K622" s="477"/>
      <c r="L622" s="477"/>
      <c r="M622" s="477"/>
    </row>
    <row r="623" spans="1:13" s="300" customFormat="1" ht="16.5" hidden="1" customHeight="1">
      <c r="A623" s="349"/>
      <c r="B623" s="323"/>
      <c r="C623" s="323"/>
      <c r="D623" s="84"/>
      <c r="E623" s="84"/>
      <c r="F623" s="84"/>
      <c r="G623" s="84"/>
      <c r="H623" s="58"/>
      <c r="K623" s="477"/>
      <c r="L623" s="477"/>
      <c r="M623" s="477"/>
    </row>
    <row r="624" spans="1:13" s="300" customFormat="1" ht="16.5" hidden="1" customHeight="1">
      <c r="A624" s="387" t="s">
        <v>543</v>
      </c>
      <c r="B624" s="785" t="s">
        <v>544</v>
      </c>
      <c r="C624" s="785"/>
      <c r="D624" s="786"/>
      <c r="E624" s="787"/>
      <c r="F624" s="786"/>
      <c r="G624" s="787"/>
      <c r="H624" s="58"/>
      <c r="K624" s="477"/>
      <c r="L624" s="477"/>
      <c r="M624" s="477"/>
    </row>
    <row r="625" spans="1:13" s="300" customFormat="1" ht="28.5" hidden="1" customHeight="1">
      <c r="A625" s="387"/>
      <c r="B625" s="788"/>
      <c r="C625" s="789"/>
      <c r="D625" s="790" t="s">
        <v>529</v>
      </c>
      <c r="E625" s="791"/>
      <c r="F625" s="790" t="s">
        <v>545</v>
      </c>
      <c r="G625" s="791"/>
      <c r="H625" s="58"/>
      <c r="K625" s="477"/>
      <c r="L625" s="477"/>
      <c r="M625" s="477"/>
    </row>
    <row r="626" spans="1:13" s="300" customFormat="1" ht="56.25" hidden="1" customHeight="1">
      <c r="A626" s="392"/>
      <c r="B626" s="777" t="s">
        <v>547</v>
      </c>
      <c r="C626" s="777"/>
      <c r="D626" s="778"/>
      <c r="E626" s="778"/>
      <c r="F626" s="778"/>
      <c r="G626" s="778"/>
      <c r="K626" s="477"/>
      <c r="L626" s="477"/>
      <c r="M626" s="477"/>
    </row>
    <row r="627" spans="1:13" s="300" customFormat="1" ht="15.75" hidden="1" customHeight="1">
      <c r="A627" s="392"/>
      <c r="B627" s="792" t="s">
        <v>548</v>
      </c>
      <c r="C627" s="792"/>
      <c r="D627" s="793"/>
      <c r="E627" s="794"/>
      <c r="F627" s="793"/>
      <c r="G627" s="794"/>
      <c r="H627" s="58"/>
      <c r="K627" s="477"/>
      <c r="L627" s="477"/>
      <c r="M627" s="477"/>
    </row>
    <row r="628" spans="1:13" s="300" customFormat="1" ht="49.5" hidden="1" customHeight="1">
      <c r="A628" s="392"/>
      <c r="B628" s="777" t="s">
        <v>549</v>
      </c>
      <c r="C628" s="777"/>
      <c r="D628" s="778"/>
      <c r="E628" s="778"/>
      <c r="F628" s="778"/>
      <c r="G628" s="778"/>
      <c r="H628" s="58"/>
      <c r="K628" s="477"/>
      <c r="L628" s="477"/>
      <c r="M628" s="477"/>
    </row>
    <row r="629" spans="1:13" s="300" customFormat="1" ht="20.25" hidden="1" customHeight="1">
      <c r="A629" s="349"/>
      <c r="B629" s="206"/>
      <c r="C629" s="206"/>
      <c r="D629" s="405"/>
      <c r="E629" s="405"/>
      <c r="F629" s="405"/>
      <c r="G629" s="405"/>
      <c r="H629" s="58"/>
      <c r="K629" s="477"/>
      <c r="L629" s="477"/>
      <c r="M629" s="477"/>
    </row>
    <row r="630" spans="1:13" s="300" customFormat="1" ht="21" hidden="1" customHeight="1">
      <c r="A630" s="408" t="s">
        <v>551</v>
      </c>
      <c r="B630" s="779" t="s">
        <v>552</v>
      </c>
      <c r="C630" s="779"/>
      <c r="D630" s="779"/>
      <c r="E630" s="779"/>
      <c r="F630" s="779"/>
      <c r="G630" s="779"/>
      <c r="H630" s="58"/>
      <c r="K630" s="477"/>
      <c r="L630" s="477"/>
      <c r="M630" s="477"/>
    </row>
    <row r="631" spans="1:13" s="300" customFormat="1" hidden="1">
      <c r="A631" s="58"/>
      <c r="B631" s="54"/>
      <c r="C631" s="54"/>
      <c r="D631" s="54"/>
      <c r="E631" s="54"/>
      <c r="F631" s="54"/>
      <c r="G631" s="54"/>
      <c r="H631" s="58"/>
      <c r="K631" s="477"/>
      <c r="L631" s="477"/>
      <c r="M631" s="477"/>
    </row>
    <row r="632" spans="1:13" s="300" customFormat="1" ht="33" hidden="1" customHeight="1">
      <c r="A632" s="409">
        <v>5.0999999999999996</v>
      </c>
      <c r="B632" s="780" t="s">
        <v>553</v>
      </c>
      <c r="C632" s="780"/>
      <c r="D632" s="780"/>
      <c r="E632" s="780"/>
      <c r="F632" s="780"/>
      <c r="G632" s="780"/>
      <c r="H632" s="58"/>
      <c r="K632" s="477"/>
      <c r="L632" s="477"/>
      <c r="M632" s="477"/>
    </row>
    <row r="633" spans="1:13" s="300" customFormat="1" ht="9.75" hidden="1" customHeight="1">
      <c r="A633" s="58"/>
      <c r="B633" s="54"/>
      <c r="C633" s="54"/>
      <c r="D633" s="54"/>
      <c r="E633" s="54"/>
      <c r="F633" s="54"/>
      <c r="G633" s="54"/>
      <c r="K633" s="477"/>
      <c r="L633" s="477"/>
      <c r="M633" s="477"/>
    </row>
    <row r="634" spans="1:13" s="300" customFormat="1" ht="33" hidden="1" customHeight="1">
      <c r="A634" s="274" t="s">
        <v>58</v>
      </c>
      <c r="B634" s="780" t="s">
        <v>554</v>
      </c>
      <c r="C634" s="780"/>
      <c r="D634" s="780"/>
      <c r="E634" s="780"/>
      <c r="F634" s="780"/>
      <c r="G634" s="780"/>
      <c r="H634" s="58"/>
      <c r="K634" s="477"/>
      <c r="L634" s="477"/>
      <c r="M634" s="477"/>
    </row>
    <row r="635" spans="1:13" s="300" customFormat="1" ht="9" hidden="1" customHeight="1">
      <c r="A635" s="58"/>
      <c r="B635" s="58"/>
      <c r="C635" s="58"/>
      <c r="D635" s="58"/>
      <c r="E635" s="58"/>
      <c r="F635" s="58"/>
      <c r="G635" s="58"/>
      <c r="H635" s="58"/>
      <c r="K635" s="477"/>
      <c r="L635" s="477"/>
      <c r="M635" s="477"/>
    </row>
    <row r="636" spans="1:13" s="300" customFormat="1" ht="57.6" hidden="1" customHeight="1">
      <c r="A636" s="274" t="s">
        <v>60</v>
      </c>
      <c r="B636" s="780" t="s">
        <v>555</v>
      </c>
      <c r="C636" s="780"/>
      <c r="D636" s="780"/>
      <c r="E636" s="780"/>
      <c r="F636" s="780"/>
      <c r="G636" s="780"/>
      <c r="H636" s="58"/>
      <c r="K636" s="477"/>
      <c r="L636" s="477"/>
      <c r="M636" s="477"/>
    </row>
    <row r="637" spans="1:13" s="300" customFormat="1" hidden="1">
      <c r="B637" s="54"/>
      <c r="C637" s="54"/>
      <c r="D637" s="54"/>
      <c r="E637" s="54"/>
      <c r="F637" s="54"/>
      <c r="G637" s="54"/>
      <c r="K637" s="477"/>
      <c r="L637" s="477"/>
      <c r="M637" s="477"/>
    </row>
    <row r="638" spans="1:13" s="300" customFormat="1" ht="52.9" hidden="1" customHeight="1">
      <c r="A638" s="274" t="s">
        <v>462</v>
      </c>
      <c r="B638" s="780" t="s">
        <v>556</v>
      </c>
      <c r="C638" s="780"/>
      <c r="D638" s="780"/>
      <c r="E638" s="780"/>
      <c r="F638" s="780"/>
      <c r="G638" s="780"/>
      <c r="H638" s="58"/>
      <c r="K638" s="477"/>
      <c r="L638" s="477"/>
      <c r="M638" s="477"/>
    </row>
    <row r="639" spans="1:13" s="300" customFormat="1" ht="67.150000000000006" hidden="1" customHeight="1">
      <c r="A639" s="274"/>
      <c r="B639" s="780" t="s">
        <v>557</v>
      </c>
      <c r="C639" s="780"/>
      <c r="D639" s="780"/>
      <c r="E639" s="780"/>
      <c r="F639" s="780"/>
      <c r="G639" s="780"/>
      <c r="H639" s="58"/>
      <c r="K639" s="477"/>
      <c r="L639" s="477"/>
      <c r="M639" s="477"/>
    </row>
    <row r="640" spans="1:13" s="300" customFormat="1" ht="18" hidden="1" customHeight="1">
      <c r="A640" s="274"/>
      <c r="B640" s="780"/>
      <c r="C640" s="780"/>
      <c r="D640" s="780"/>
      <c r="E640" s="780"/>
      <c r="F640" s="780"/>
      <c r="G640" s="780"/>
      <c r="H640" s="58"/>
      <c r="K640" s="477"/>
      <c r="L640" s="477"/>
      <c r="M640" s="477"/>
    </row>
    <row r="641" spans="1:23" s="300" customFormat="1" hidden="1">
      <c r="A641" s="334"/>
      <c r="B641" s="780"/>
      <c r="C641" s="780"/>
      <c r="D641" s="780"/>
      <c r="E641" s="780"/>
      <c r="F641" s="780"/>
      <c r="G641" s="780"/>
      <c r="H641" s="58"/>
      <c r="K641" s="477"/>
      <c r="L641" s="477"/>
      <c r="M641" s="477"/>
    </row>
    <row r="642" spans="1:23" s="300" customFormat="1" ht="33" hidden="1" customHeight="1">
      <c r="A642" s="274"/>
      <c r="B642" s="710"/>
      <c r="C642" s="710"/>
      <c r="D642" s="710"/>
      <c r="E642" s="710"/>
      <c r="F642" s="710"/>
      <c r="G642" s="710"/>
      <c r="H642" s="58"/>
      <c r="K642" s="477"/>
      <c r="L642" s="477"/>
      <c r="M642" s="477"/>
    </row>
    <row r="643" spans="1:23" s="300" customFormat="1" hidden="1">
      <c r="A643" s="58"/>
      <c r="B643" s="54"/>
      <c r="C643" s="54"/>
      <c r="D643" s="54"/>
      <c r="E643" s="54"/>
      <c r="F643" s="54"/>
      <c r="G643" s="54"/>
      <c r="H643" s="58"/>
      <c r="K643" s="477"/>
      <c r="L643" s="477"/>
      <c r="M643" s="477"/>
    </row>
    <row r="644" spans="1:23" s="300" customFormat="1" ht="88.9" hidden="1" customHeight="1">
      <c r="A644" s="274"/>
      <c r="B644" s="780"/>
      <c r="C644" s="780"/>
      <c r="D644" s="780"/>
      <c r="E644" s="780"/>
      <c r="F644" s="780"/>
      <c r="G644" s="780"/>
      <c r="K644" s="477"/>
      <c r="L644" s="477"/>
      <c r="M644" s="477"/>
    </row>
    <row r="645" spans="1:23" s="300" customFormat="1" hidden="1">
      <c r="A645" s="58"/>
      <c r="B645" s="58"/>
      <c r="C645" s="58"/>
      <c r="D645" s="58"/>
      <c r="E645" s="58"/>
      <c r="F645" s="58"/>
      <c r="G645" s="58"/>
      <c r="H645" s="58"/>
      <c r="K645" s="477"/>
      <c r="L645" s="477"/>
      <c r="M645" s="477"/>
    </row>
    <row r="646" spans="1:23" s="300" customFormat="1" ht="49.15" hidden="1" customHeight="1">
      <c r="A646" s="274"/>
      <c r="B646" s="780"/>
      <c r="C646" s="780"/>
      <c r="D646" s="780"/>
      <c r="E646" s="780"/>
      <c r="F646" s="780"/>
      <c r="G646" s="780"/>
      <c r="H646" s="58"/>
      <c r="K646" s="477"/>
      <c r="L646" s="477"/>
      <c r="M646" s="477"/>
    </row>
    <row r="647" spans="1:23" s="300" customFormat="1" ht="12" hidden="1" customHeight="1">
      <c r="A647" s="274"/>
      <c r="B647" s="322"/>
      <c r="C647" s="322"/>
      <c r="D647" s="322"/>
      <c r="E647" s="322"/>
      <c r="F647" s="322"/>
      <c r="G647" s="322"/>
      <c r="H647" s="58"/>
      <c r="K647" s="477"/>
      <c r="L647" s="477"/>
      <c r="M647" s="477"/>
    </row>
    <row r="648" spans="1:23" s="300" customFormat="1" ht="17.25" hidden="1" customHeight="1">
      <c r="A648" s="274"/>
      <c r="B648" s="780"/>
      <c r="C648" s="780"/>
      <c r="D648" s="780"/>
      <c r="E648" s="780"/>
      <c r="F648" s="780"/>
      <c r="G648" s="780"/>
      <c r="H648" s="58"/>
      <c r="K648" s="477"/>
      <c r="L648" s="477"/>
      <c r="M648" s="477"/>
    </row>
    <row r="649" spans="1:23" s="300" customFormat="1" ht="48.6" hidden="1" customHeight="1">
      <c r="A649" s="274"/>
      <c r="B649" s="780"/>
      <c r="C649" s="780"/>
      <c r="D649" s="780"/>
      <c r="E649" s="780"/>
      <c r="F649" s="780"/>
      <c r="G649" s="780"/>
      <c r="H649" s="58"/>
      <c r="K649" s="477"/>
      <c r="L649" s="477"/>
      <c r="M649" s="477"/>
    </row>
    <row r="650" spans="1:23" s="300" customFormat="1" ht="24" hidden="1" customHeight="1">
      <c r="A650" s="382"/>
      <c r="B650" s="762" t="s">
        <v>558</v>
      </c>
      <c r="C650" s="762"/>
      <c r="D650" s="206"/>
      <c r="E650" s="206"/>
      <c r="F650" s="206"/>
      <c r="G650" s="206"/>
      <c r="K650" s="477"/>
      <c r="L650" s="477"/>
      <c r="M650" s="477"/>
    </row>
    <row r="651" spans="1:23" s="300" customFormat="1" ht="18.600000000000001" hidden="1" customHeight="1">
      <c r="A651" s="383"/>
      <c r="B651" s="763" t="s">
        <v>559</v>
      </c>
      <c r="C651" s="763"/>
      <c r="D651" s="763"/>
      <c r="E651" s="763"/>
      <c r="F651" s="763"/>
      <c r="G651" s="763"/>
      <c r="H651" s="58"/>
      <c r="K651" s="477"/>
      <c r="L651" s="477"/>
      <c r="M651" s="477"/>
    </row>
    <row r="652" spans="1:23" s="300" customFormat="1" ht="15.75" hidden="1" customHeight="1">
      <c r="A652" s="383"/>
      <c r="B652" s="32"/>
      <c r="C652" s="88"/>
      <c r="D652" s="88"/>
      <c r="E652" s="88"/>
      <c r="F652" s="88"/>
      <c r="G652" s="88"/>
      <c r="H652" s="58"/>
      <c r="K652" s="477"/>
      <c r="L652" s="477"/>
      <c r="M652" s="477"/>
    </row>
    <row r="653" spans="1:23" s="300" customFormat="1" ht="38.25" hidden="1" customHeight="1">
      <c r="A653" s="350">
        <v>1</v>
      </c>
      <c r="B653" s="764" t="s">
        <v>560</v>
      </c>
      <c r="C653" s="765"/>
      <c r="D653" s="765"/>
      <c r="E653" s="765"/>
      <c r="F653" s="766"/>
      <c r="G653" s="767"/>
      <c r="H653" s="54"/>
      <c r="I653" s="54"/>
      <c r="J653" s="54"/>
      <c r="K653" s="478"/>
      <c r="L653" s="481" t="e">
        <f>'[1]Name of Bidder'!D231</f>
        <v>#REF!</v>
      </c>
      <c r="M653" s="478"/>
      <c r="N653" s="54"/>
      <c r="O653" s="54"/>
      <c r="P653" s="54"/>
      <c r="Q653" s="54"/>
      <c r="R653" s="54"/>
      <c r="S653" s="54"/>
      <c r="T653" s="54"/>
      <c r="U653" s="54"/>
      <c r="V653" s="54"/>
      <c r="W653" s="54"/>
    </row>
    <row r="654" spans="1:23" s="300" customFormat="1" ht="22.5" hidden="1" customHeight="1">
      <c r="A654" s="350"/>
      <c r="B654" s="904" t="s">
        <v>496</v>
      </c>
      <c r="C654" s="905"/>
      <c r="D654" s="905"/>
      <c r="E654" s="905"/>
      <c r="F654" s="772"/>
      <c r="G654" s="773"/>
      <c r="H654" s="54"/>
      <c r="I654" s="54"/>
      <c r="J654" s="54"/>
      <c r="K654" s="478"/>
      <c r="L654" s="482" t="e">
        <f>'[1]Name of Bidder'!D236</f>
        <v>#REF!</v>
      </c>
      <c r="M654" s="478"/>
      <c r="N654" s="54"/>
      <c r="O654" s="54"/>
      <c r="P654" s="54"/>
      <c r="Q654" s="54"/>
      <c r="R654" s="54"/>
      <c r="S654" s="54"/>
      <c r="T654" s="54"/>
      <c r="U654" s="54"/>
      <c r="V654" s="54"/>
      <c r="W654" s="54"/>
    </row>
    <row r="655" spans="1:23" s="300" customFormat="1" ht="22.15" hidden="1" customHeight="1">
      <c r="A655" s="350">
        <v>2</v>
      </c>
      <c r="B655" s="774" t="s">
        <v>561</v>
      </c>
      <c r="C655" s="775"/>
      <c r="D655" s="775"/>
      <c r="E655" s="776"/>
      <c r="F655" s="766"/>
      <c r="G655" s="767"/>
      <c r="H655" s="54"/>
      <c r="I655" s="54"/>
      <c r="J655" s="54"/>
      <c r="K655" s="478"/>
      <c r="L655" s="482"/>
      <c r="M655" s="478"/>
      <c r="N655" s="54"/>
      <c r="O655" s="54"/>
      <c r="P655" s="54"/>
      <c r="Q655" s="54"/>
      <c r="R655" s="54"/>
      <c r="S655" s="54"/>
      <c r="T655" s="54"/>
      <c r="U655" s="54"/>
      <c r="V655" s="54"/>
      <c r="W655" s="54"/>
    </row>
    <row r="656" spans="1:23" s="300" customFormat="1" ht="63.6" hidden="1" customHeight="1">
      <c r="A656" s="350"/>
      <c r="B656" s="774"/>
      <c r="C656" s="775"/>
      <c r="D656" s="775"/>
      <c r="E656" s="776"/>
      <c r="F656" s="351"/>
      <c r="G656" s="352"/>
      <c r="H656" s="54"/>
      <c r="I656" s="54"/>
      <c r="J656" s="54"/>
      <c r="K656" s="478"/>
      <c r="L656" s="482"/>
      <c r="M656" s="478"/>
      <c r="N656" s="54"/>
      <c r="O656" s="54"/>
      <c r="P656" s="54"/>
      <c r="Q656" s="54"/>
      <c r="R656" s="54"/>
      <c r="S656" s="54"/>
      <c r="T656" s="54"/>
      <c r="U656" s="54"/>
      <c r="V656" s="54"/>
      <c r="W656" s="54"/>
    </row>
    <row r="657" spans="1:23" s="300" customFormat="1" ht="61.15" hidden="1" customHeight="1">
      <c r="A657" s="350"/>
      <c r="B657" s="764"/>
      <c r="C657" s="765"/>
      <c r="D657" s="765"/>
      <c r="E657" s="765"/>
      <c r="F657" s="766"/>
      <c r="G657" s="767"/>
      <c r="H657" s="54"/>
      <c r="I657" s="54"/>
      <c r="J657" s="54"/>
      <c r="K657" s="478"/>
      <c r="L657" s="482"/>
      <c r="M657" s="478"/>
      <c r="N657" s="54"/>
      <c r="O657" s="54"/>
      <c r="P657" s="54"/>
      <c r="Q657" s="54"/>
      <c r="R657" s="54"/>
      <c r="S657" s="54"/>
      <c r="T657" s="54"/>
      <c r="U657" s="54"/>
      <c r="V657" s="54"/>
      <c r="W657" s="54"/>
    </row>
    <row r="658" spans="1:23" s="300" customFormat="1" ht="44.25" hidden="1" customHeight="1">
      <c r="A658" s="350" t="s">
        <v>562</v>
      </c>
      <c r="B658" s="717" t="s">
        <v>563</v>
      </c>
      <c r="C658" s="718"/>
      <c r="D658" s="718"/>
      <c r="E658" s="759"/>
      <c r="F658" s="760"/>
      <c r="G658" s="761"/>
      <c r="H658" s="41"/>
      <c r="I658" s="41"/>
      <c r="J658" s="41"/>
      <c r="K658" s="479"/>
      <c r="L658" s="482" t="e">
        <f>'[1]Name of Bidder'!D241</f>
        <v>#REF!</v>
      </c>
      <c r="M658" s="479"/>
      <c r="N658" s="41"/>
      <c r="O658" s="41"/>
      <c r="P658" s="41"/>
      <c r="Q658" s="41"/>
      <c r="R658" s="41"/>
      <c r="S658" s="41"/>
      <c r="T658" s="41"/>
      <c r="U658" s="41"/>
      <c r="V658" s="41"/>
      <c r="W658" s="41"/>
    </row>
    <row r="659" spans="1:23" s="300" customFormat="1" ht="14.25" hidden="1" customHeight="1">
      <c r="A659" s="350"/>
      <c r="B659" s="80"/>
      <c r="C659" s="80"/>
      <c r="D659" s="80"/>
      <c r="E659" s="80"/>
      <c r="F659" s="84"/>
      <c r="G659" s="84"/>
      <c r="H659" s="41"/>
      <c r="I659" s="41"/>
      <c r="J659" s="41"/>
      <c r="K659" s="479"/>
      <c r="L659" s="479"/>
      <c r="M659" s="479"/>
      <c r="N659" s="41"/>
      <c r="O659" s="41"/>
      <c r="P659" s="41"/>
      <c r="Q659" s="41"/>
      <c r="R659" s="41"/>
      <c r="S659" s="41"/>
      <c r="T659" s="41"/>
      <c r="U659" s="41"/>
      <c r="V659" s="41"/>
      <c r="W659" s="41"/>
    </row>
    <row r="660" spans="1:23" s="300" customFormat="1" ht="36.75" hidden="1" customHeight="1">
      <c r="A660" s="350" t="s">
        <v>564</v>
      </c>
      <c r="B660" s="717" t="s">
        <v>498</v>
      </c>
      <c r="C660" s="718"/>
      <c r="D660" s="718"/>
      <c r="E660" s="718"/>
      <c r="F660" s="760"/>
      <c r="G660" s="761"/>
      <c r="H660" s="41"/>
      <c r="I660" s="41"/>
      <c r="J660" s="41"/>
      <c r="K660" s="479"/>
      <c r="L660" s="479"/>
      <c r="M660" s="479"/>
      <c r="N660" s="41"/>
      <c r="O660" s="41"/>
      <c r="P660" s="41"/>
      <c r="Q660" s="41"/>
      <c r="R660" s="41"/>
      <c r="S660" s="41"/>
      <c r="T660" s="41"/>
      <c r="U660" s="41"/>
      <c r="V660" s="41"/>
      <c r="W660" s="41"/>
    </row>
    <row r="661" spans="1:23" s="300" customFormat="1" ht="14.25" hidden="1" customHeight="1">
      <c r="A661" s="350"/>
      <c r="B661" s="84"/>
      <c r="C661" s="84"/>
      <c r="D661" s="84"/>
      <c r="E661" s="84"/>
      <c r="F661" s="84"/>
      <c r="G661" s="84"/>
      <c r="H661" s="41"/>
      <c r="I661" s="41"/>
      <c r="J661" s="41"/>
      <c r="K661" s="479"/>
      <c r="L661" s="479"/>
      <c r="M661" s="479"/>
      <c r="N661" s="41"/>
      <c r="O661" s="41"/>
      <c r="P661" s="41"/>
      <c r="Q661" s="41"/>
      <c r="R661" s="41"/>
      <c r="S661" s="41"/>
      <c r="T661" s="41"/>
      <c r="U661" s="41"/>
      <c r="V661" s="41"/>
      <c r="W661" s="41"/>
    </row>
    <row r="662" spans="1:23" s="300" customFormat="1" ht="23.25" hidden="1" customHeight="1">
      <c r="A662" s="350" t="s">
        <v>565</v>
      </c>
      <c r="B662" s="750" t="e">
        <f>IF([1]Cover!D227 = "Sole Bidder", "Name and Address of the Employer/Utility for whom the Contract was executed by the firm ", " Name and Address of the Employer/Utility for whom the Contract was executed by the firm/Partner of a JV")</f>
        <v>#REF!</v>
      </c>
      <c r="C662" s="713"/>
      <c r="D662" s="713"/>
      <c r="E662" s="713"/>
      <c r="F662" s="751"/>
      <c r="G662" s="752"/>
      <c r="H662" s="41"/>
      <c r="I662" s="41"/>
      <c r="J662" s="41"/>
      <c r="K662" s="479"/>
      <c r="L662" s="479"/>
      <c r="M662" s="479"/>
      <c r="N662" s="41"/>
      <c r="O662" s="41"/>
      <c r="P662" s="41"/>
      <c r="Q662" s="41"/>
      <c r="R662" s="41"/>
      <c r="S662" s="41"/>
      <c r="T662" s="41"/>
      <c r="U662" s="41"/>
      <c r="V662" s="41"/>
      <c r="W662" s="41"/>
    </row>
    <row r="663" spans="1:23" s="300" customFormat="1" ht="21" hidden="1" customHeight="1">
      <c r="A663" s="350"/>
      <c r="B663" s="714"/>
      <c r="C663" s="709"/>
      <c r="D663" s="709"/>
      <c r="E663" s="709"/>
      <c r="F663" s="753"/>
      <c r="G663" s="754"/>
      <c r="H663" s="41"/>
      <c r="I663" s="41"/>
      <c r="J663" s="41"/>
      <c r="K663" s="479"/>
      <c r="L663" s="479"/>
      <c r="M663" s="479"/>
      <c r="N663" s="41"/>
      <c r="O663" s="41"/>
      <c r="P663" s="41"/>
      <c r="Q663" s="41"/>
      <c r="R663" s="41"/>
      <c r="S663" s="41"/>
      <c r="T663" s="41"/>
      <c r="U663" s="41"/>
      <c r="V663" s="41"/>
      <c r="W663" s="41"/>
    </row>
    <row r="664" spans="1:23" s="300" customFormat="1" ht="20.25" hidden="1" customHeight="1">
      <c r="A664" s="350"/>
      <c r="B664" s="714"/>
      <c r="C664" s="709"/>
      <c r="D664" s="709"/>
      <c r="E664" s="709"/>
      <c r="F664" s="753"/>
      <c r="G664" s="754"/>
      <c r="H664" s="41"/>
      <c r="I664" s="41"/>
      <c r="J664" s="41"/>
      <c r="K664" s="479"/>
      <c r="L664" s="479"/>
      <c r="M664" s="479"/>
      <c r="N664" s="41"/>
      <c r="O664" s="41"/>
      <c r="P664" s="41"/>
      <c r="Q664" s="41"/>
      <c r="R664" s="41"/>
      <c r="S664" s="41"/>
      <c r="T664" s="41"/>
      <c r="U664" s="41"/>
      <c r="V664" s="41"/>
      <c r="W664" s="41"/>
    </row>
    <row r="665" spans="1:23" s="300" customFormat="1" ht="21" hidden="1" customHeight="1">
      <c r="A665" s="350"/>
      <c r="B665" s="714"/>
      <c r="C665" s="709"/>
      <c r="D665" s="709"/>
      <c r="E665" s="709"/>
      <c r="F665" s="753"/>
      <c r="G665" s="754"/>
      <c r="H665" s="41"/>
      <c r="I665" s="41"/>
      <c r="J665" s="41"/>
      <c r="K665" s="479"/>
      <c r="L665" s="479"/>
      <c r="M665" s="479"/>
      <c r="N665" s="41"/>
      <c r="O665" s="41"/>
      <c r="P665" s="41"/>
      <c r="Q665" s="41"/>
      <c r="R665" s="41"/>
      <c r="S665" s="41"/>
      <c r="T665" s="41"/>
      <c r="U665" s="41"/>
      <c r="V665" s="41"/>
      <c r="W665" s="41"/>
    </row>
    <row r="666" spans="1:23" s="300" customFormat="1" ht="24.95" hidden="1" customHeight="1">
      <c r="A666" s="350"/>
      <c r="B666" s="357"/>
      <c r="E666" s="46" t="s">
        <v>499</v>
      </c>
      <c r="F666" s="755"/>
      <c r="G666" s="756"/>
      <c r="H666" s="41"/>
      <c r="I666" s="41"/>
      <c r="J666" s="41"/>
      <c r="K666" s="479"/>
      <c r="L666" s="479"/>
      <c r="M666" s="479"/>
      <c r="N666" s="41"/>
      <c r="O666" s="41"/>
      <c r="P666" s="41"/>
      <c r="Q666" s="41"/>
      <c r="R666" s="41"/>
      <c r="S666" s="41"/>
      <c r="T666" s="41"/>
      <c r="U666" s="41"/>
      <c r="V666" s="41"/>
      <c r="W666" s="41"/>
    </row>
    <row r="667" spans="1:23" s="300" customFormat="1" ht="24.95" hidden="1" customHeight="1">
      <c r="A667" s="350"/>
      <c r="B667" s="357"/>
      <c r="E667" s="46" t="s">
        <v>59</v>
      </c>
      <c r="F667" s="755"/>
      <c r="G667" s="756"/>
      <c r="H667" s="41"/>
      <c r="I667" s="41"/>
      <c r="J667" s="41"/>
      <c r="K667" s="479"/>
      <c r="L667" s="479"/>
      <c r="M667" s="479"/>
      <c r="N667" s="41"/>
      <c r="O667" s="41"/>
      <c r="P667" s="41"/>
      <c r="Q667" s="41"/>
      <c r="R667" s="41"/>
      <c r="S667" s="41"/>
      <c r="T667" s="41"/>
      <c r="U667" s="41"/>
      <c r="V667" s="41"/>
      <c r="W667" s="41"/>
    </row>
    <row r="668" spans="1:23" s="300" customFormat="1" ht="24.95" hidden="1" customHeight="1">
      <c r="A668" s="350"/>
      <c r="B668" s="358"/>
      <c r="C668" s="359"/>
      <c r="D668" s="359"/>
      <c r="E668" s="360" t="s">
        <v>500</v>
      </c>
      <c r="F668" s="757"/>
      <c r="G668" s="758"/>
      <c r="H668" s="41"/>
      <c r="I668" s="41"/>
      <c r="J668" s="41"/>
      <c r="K668" s="479"/>
      <c r="L668" s="479"/>
      <c r="M668" s="479"/>
      <c r="N668" s="41"/>
      <c r="O668" s="41"/>
      <c r="P668" s="41"/>
      <c r="Q668" s="41"/>
      <c r="R668" s="41"/>
      <c r="S668" s="41"/>
      <c r="T668" s="41"/>
      <c r="U668" s="41"/>
      <c r="V668" s="41"/>
      <c r="W668" s="41"/>
    </row>
    <row r="669" spans="1:23" s="300" customFormat="1" ht="20.25" hidden="1" customHeight="1">
      <c r="A669" s="350"/>
      <c r="B669" s="58"/>
      <c r="C669" s="58"/>
      <c r="D669" s="58"/>
      <c r="E669" s="46"/>
      <c r="F669" s="88"/>
      <c r="G669" s="88"/>
      <c r="H669" s="41"/>
      <c r="I669" s="41"/>
      <c r="J669" s="41"/>
      <c r="K669" s="479"/>
      <c r="L669" s="479"/>
      <c r="M669" s="479"/>
      <c r="N669" s="41"/>
      <c r="O669" s="41"/>
      <c r="P669" s="41"/>
      <c r="Q669" s="41"/>
      <c r="R669" s="41"/>
      <c r="S669" s="41"/>
      <c r="T669" s="41"/>
      <c r="U669" s="41"/>
      <c r="V669" s="41"/>
      <c r="W669" s="41"/>
    </row>
    <row r="670" spans="1:23" s="300" customFormat="1" ht="72" hidden="1" customHeight="1">
      <c r="A670" s="350" t="s">
        <v>566</v>
      </c>
      <c r="B670" s="748" t="s">
        <v>501</v>
      </c>
      <c r="C670" s="748"/>
      <c r="D670" s="748"/>
      <c r="E670" s="748"/>
      <c r="F670" s="745"/>
      <c r="G670" s="721"/>
      <c r="H670" s="41"/>
      <c r="I670" s="41"/>
      <c r="J670" s="41"/>
      <c r="K670" s="479"/>
      <c r="L670" s="479"/>
      <c r="M670" s="479"/>
      <c r="N670" s="41"/>
      <c r="O670" s="41"/>
      <c r="P670" s="41"/>
      <c r="Q670" s="41"/>
      <c r="R670" s="41"/>
      <c r="S670" s="41"/>
      <c r="T670" s="41"/>
      <c r="U670" s="41"/>
      <c r="V670" s="41"/>
      <c r="W670" s="41"/>
    </row>
    <row r="671" spans="1:23" s="300" customFormat="1" ht="32.25" hidden="1" customHeight="1">
      <c r="A671" s="350" t="s">
        <v>567</v>
      </c>
      <c r="B671" s="748" t="s">
        <v>502</v>
      </c>
      <c r="C671" s="748"/>
      <c r="D671" s="748"/>
      <c r="E671" s="748"/>
      <c r="H671" s="41"/>
      <c r="I671" s="41"/>
      <c r="J671" s="41"/>
      <c r="K671" s="479"/>
      <c r="L671" s="479"/>
      <c r="M671" s="479"/>
      <c r="N671" s="41"/>
      <c r="O671" s="41"/>
      <c r="P671" s="41"/>
      <c r="Q671" s="41"/>
      <c r="R671" s="41"/>
      <c r="S671" s="41"/>
      <c r="T671" s="41"/>
      <c r="U671" s="41"/>
      <c r="V671" s="41"/>
      <c r="W671" s="41"/>
    </row>
    <row r="672" spans="1:23" s="300" customFormat="1" ht="21.75" hidden="1" customHeight="1">
      <c r="A672" s="350"/>
      <c r="B672" s="364"/>
      <c r="C672" s="58"/>
      <c r="D672" s="58"/>
      <c r="E672" s="46"/>
      <c r="F672" s="88"/>
      <c r="G672" s="88"/>
      <c r="H672" s="41"/>
      <c r="I672" s="41"/>
      <c r="J672" s="41"/>
      <c r="K672" s="479"/>
      <c r="L672" s="479"/>
      <c r="M672" s="479"/>
      <c r="N672" s="41"/>
      <c r="O672" s="41"/>
      <c r="P672" s="41"/>
      <c r="Q672" s="41"/>
      <c r="R672" s="41"/>
      <c r="S672" s="41"/>
      <c r="T672" s="41"/>
      <c r="U672" s="41"/>
      <c r="V672" s="41"/>
      <c r="W672" s="41"/>
    </row>
    <row r="673" spans="1:23" s="300" customFormat="1" ht="21.75" hidden="1" customHeight="1">
      <c r="A673" s="350"/>
      <c r="B673" s="364"/>
      <c r="C673" s="58"/>
      <c r="D673" s="58"/>
      <c r="E673" s="46"/>
      <c r="F673" s="88"/>
      <c r="G673" s="88"/>
      <c r="H673" s="41"/>
      <c r="I673" s="41"/>
      <c r="J673" s="41"/>
      <c r="K673" s="479"/>
      <c r="L673" s="479"/>
      <c r="M673" s="479"/>
      <c r="N673" s="41"/>
      <c r="O673" s="41"/>
      <c r="P673" s="41"/>
      <c r="Q673" s="41"/>
      <c r="R673" s="41"/>
      <c r="S673" s="41"/>
      <c r="T673" s="41"/>
      <c r="U673" s="41"/>
      <c r="V673" s="41"/>
      <c r="W673" s="41"/>
    </row>
    <row r="674" spans="1:23" s="300" customFormat="1" ht="21.75" hidden="1" customHeight="1">
      <c r="A674" s="350"/>
      <c r="B674" s="714"/>
      <c r="C674" s="709"/>
      <c r="D674" s="709"/>
      <c r="E674" s="709"/>
      <c r="F674" s="749"/>
      <c r="G674" s="749"/>
      <c r="H674" s="41"/>
      <c r="I674" s="41"/>
      <c r="J674" s="41"/>
      <c r="K674" s="479"/>
      <c r="L674" s="479"/>
      <c r="M674" s="479"/>
      <c r="N674" s="41"/>
      <c r="O674" s="41"/>
      <c r="P674" s="41"/>
      <c r="Q674" s="41"/>
      <c r="R674" s="41"/>
      <c r="S674" s="41"/>
      <c r="T674" s="41"/>
      <c r="U674" s="41"/>
      <c r="V674" s="41"/>
      <c r="W674" s="41"/>
    </row>
    <row r="675" spans="1:23" s="300" customFormat="1" ht="21.75" hidden="1" customHeight="1">
      <c r="A675" s="350"/>
      <c r="B675" s="366"/>
      <c r="C675" s="367"/>
      <c r="D675" s="367"/>
      <c r="E675" s="367"/>
      <c r="F675" s="720"/>
      <c r="G675" s="721"/>
      <c r="H675" s="41"/>
      <c r="I675" s="41"/>
      <c r="J675" s="41"/>
      <c r="K675" s="479"/>
      <c r="L675" s="479"/>
      <c r="M675" s="479"/>
      <c r="N675" s="41"/>
      <c r="O675" s="41"/>
      <c r="P675" s="41"/>
      <c r="Q675" s="41"/>
      <c r="R675" s="41"/>
      <c r="S675" s="41"/>
      <c r="T675" s="41"/>
      <c r="U675" s="41"/>
      <c r="V675" s="41"/>
      <c r="W675" s="41"/>
    </row>
    <row r="676" spans="1:23" s="300" customFormat="1" ht="21.75" hidden="1" customHeight="1">
      <c r="A676" s="350"/>
      <c r="B676" s="364"/>
      <c r="C676" s="58"/>
      <c r="D676" s="58"/>
      <c r="E676" s="46"/>
      <c r="F676" s="88"/>
      <c r="G676" s="88"/>
      <c r="H676" s="41"/>
      <c r="I676" s="41"/>
      <c r="J676" s="41"/>
      <c r="K676" s="479"/>
      <c r="L676" s="479"/>
      <c r="M676" s="479"/>
      <c r="N676" s="41"/>
      <c r="O676" s="41"/>
      <c r="P676" s="41"/>
      <c r="Q676" s="41"/>
      <c r="R676" s="41"/>
      <c r="S676" s="41"/>
      <c r="T676" s="41"/>
      <c r="U676" s="41"/>
      <c r="V676" s="41"/>
      <c r="W676" s="41"/>
    </row>
    <row r="677" spans="1:23" s="300" customFormat="1" ht="21.75" hidden="1" customHeight="1">
      <c r="A677" s="350"/>
      <c r="B677" s="714" t="s">
        <v>503</v>
      </c>
      <c r="C677" s="709"/>
      <c r="D677" s="709"/>
      <c r="E677" s="709"/>
      <c r="F677" s="720"/>
      <c r="G677" s="721"/>
      <c r="H677" s="41"/>
      <c r="I677" s="41"/>
      <c r="J677" s="41"/>
      <c r="K677" s="479"/>
      <c r="L677" s="479"/>
      <c r="M677" s="479"/>
      <c r="N677" s="41"/>
      <c r="O677" s="41"/>
      <c r="P677" s="41"/>
      <c r="Q677" s="41"/>
      <c r="R677" s="41"/>
      <c r="S677" s="41"/>
      <c r="T677" s="41"/>
      <c r="U677" s="41"/>
      <c r="V677" s="41"/>
      <c r="W677" s="41"/>
    </row>
    <row r="678" spans="1:23" s="300" customFormat="1" ht="21.75" hidden="1" customHeight="1">
      <c r="A678" s="350"/>
      <c r="B678" s="364"/>
      <c r="C678" s="58"/>
      <c r="D678" s="58"/>
      <c r="E678" s="46"/>
      <c r="F678" s="88"/>
      <c r="G678" s="88"/>
      <c r="H678" s="41"/>
      <c r="I678" s="41"/>
      <c r="J678" s="41"/>
      <c r="K678" s="479"/>
      <c r="L678" s="479"/>
      <c r="M678" s="479"/>
      <c r="N678" s="41"/>
      <c r="O678" s="41"/>
      <c r="P678" s="41"/>
      <c r="Q678" s="41"/>
      <c r="R678" s="41"/>
      <c r="S678" s="41"/>
      <c r="T678" s="41"/>
      <c r="U678" s="41"/>
      <c r="V678" s="41"/>
      <c r="W678" s="41"/>
    </row>
    <row r="679" spans="1:23" s="300" customFormat="1" ht="21.75" hidden="1" customHeight="1">
      <c r="A679" s="350"/>
      <c r="B679" s="714" t="s">
        <v>504</v>
      </c>
      <c r="C679" s="709"/>
      <c r="D679" s="709"/>
      <c r="E679" s="709"/>
      <c r="F679" s="720"/>
      <c r="G679" s="721"/>
      <c r="H679" s="41"/>
      <c r="I679" s="41"/>
      <c r="J679" s="41"/>
      <c r="K679" s="479"/>
      <c r="L679" s="479"/>
      <c r="M679" s="479"/>
      <c r="N679" s="41"/>
      <c r="O679" s="41"/>
      <c r="P679" s="41"/>
      <c r="Q679" s="41"/>
      <c r="R679" s="41"/>
      <c r="S679" s="41"/>
      <c r="T679" s="41"/>
      <c r="U679" s="41"/>
      <c r="V679" s="41"/>
      <c r="W679" s="41"/>
    </row>
    <row r="680" spans="1:23" s="300" customFormat="1" ht="21.75" hidden="1" customHeight="1">
      <c r="A680" s="350"/>
      <c r="B680" s="736" t="s">
        <v>505</v>
      </c>
      <c r="C680" s="737"/>
      <c r="D680" s="737"/>
      <c r="E680" s="738"/>
      <c r="F680" s="720"/>
      <c r="G680" s="721"/>
      <c r="H680" s="41"/>
      <c r="I680" s="41"/>
      <c r="J680" s="41"/>
      <c r="K680" s="479"/>
      <c r="L680" s="479"/>
      <c r="M680" s="479"/>
      <c r="N680" s="41"/>
      <c r="O680" s="41"/>
      <c r="P680" s="41"/>
      <c r="Q680" s="41"/>
      <c r="R680" s="41"/>
      <c r="S680" s="41"/>
      <c r="T680" s="41"/>
      <c r="U680" s="41"/>
      <c r="V680" s="41"/>
      <c r="W680" s="41"/>
    </row>
    <row r="681" spans="1:23" s="300" customFormat="1" ht="21" hidden="1" customHeight="1">
      <c r="A681" s="350"/>
      <c r="B681" s="736" t="s">
        <v>506</v>
      </c>
      <c r="C681" s="737"/>
      <c r="D681" s="737"/>
      <c r="E681" s="738"/>
      <c r="F681" s="720"/>
      <c r="G681" s="721"/>
      <c r="H681" s="41"/>
      <c r="I681" s="41"/>
      <c r="J681" s="41"/>
      <c r="K681" s="479"/>
      <c r="L681" s="479"/>
      <c r="M681" s="479"/>
      <c r="N681" s="41"/>
      <c r="O681" s="41"/>
      <c r="P681" s="41"/>
      <c r="Q681" s="41"/>
      <c r="R681" s="41"/>
      <c r="S681" s="41"/>
      <c r="T681" s="41"/>
      <c r="U681" s="41"/>
      <c r="V681" s="41"/>
      <c r="W681" s="41"/>
    </row>
    <row r="682" spans="1:23" s="300" customFormat="1" ht="21.75" hidden="1" customHeight="1">
      <c r="A682" s="350"/>
      <c r="B682" s="736" t="s">
        <v>507</v>
      </c>
      <c r="C682" s="737"/>
      <c r="D682" s="737"/>
      <c r="E682" s="738"/>
      <c r="F682" s="720"/>
      <c r="G682" s="721"/>
      <c r="H682" s="41"/>
      <c r="I682" s="41"/>
      <c r="J682" s="41"/>
      <c r="K682" s="479"/>
      <c r="L682" s="479"/>
      <c r="M682" s="479"/>
      <c r="N682" s="41"/>
      <c r="O682" s="41"/>
      <c r="P682" s="41"/>
      <c r="Q682" s="41"/>
      <c r="R682" s="41"/>
      <c r="S682" s="41"/>
      <c r="T682" s="41"/>
      <c r="U682" s="41"/>
      <c r="V682" s="41"/>
      <c r="W682" s="41"/>
    </row>
    <row r="683" spans="1:23" s="300" customFormat="1" ht="21.75" hidden="1" customHeight="1">
      <c r="A683" s="350"/>
      <c r="B683" s="368"/>
      <c r="C683" s="369"/>
      <c r="D683" s="369"/>
      <c r="E683" s="369"/>
      <c r="F683" s="88"/>
      <c r="G683" s="88"/>
      <c r="H683" s="41"/>
      <c r="I683" s="41"/>
      <c r="J683" s="41"/>
      <c r="K683" s="479"/>
      <c r="L683" s="479"/>
      <c r="M683" s="479"/>
      <c r="N683" s="41"/>
      <c r="O683" s="41"/>
      <c r="P683" s="41"/>
      <c r="Q683" s="41"/>
      <c r="R683" s="41"/>
      <c r="S683" s="41"/>
      <c r="T683" s="41"/>
      <c r="U683" s="41"/>
      <c r="V683" s="41"/>
      <c r="W683" s="41"/>
    </row>
    <row r="684" spans="1:23" s="300" customFormat="1" ht="21.75" hidden="1" customHeight="1">
      <c r="A684" s="350"/>
      <c r="B684" s="714" t="s">
        <v>508</v>
      </c>
      <c r="C684" s="709"/>
      <c r="D684" s="709"/>
      <c r="E684" s="709"/>
      <c r="F684" s="88"/>
      <c r="G684" s="88"/>
      <c r="H684" s="41"/>
      <c r="I684" s="41"/>
      <c r="J684" s="41"/>
      <c r="K684" s="479"/>
      <c r="L684" s="479"/>
      <c r="M684" s="479"/>
      <c r="N684" s="41"/>
      <c r="O684" s="41"/>
      <c r="P684" s="41"/>
      <c r="Q684" s="41"/>
      <c r="R684" s="41"/>
      <c r="S684" s="41"/>
      <c r="T684" s="41"/>
      <c r="U684" s="41"/>
      <c r="V684" s="41"/>
      <c r="W684" s="41"/>
    </row>
    <row r="685" spans="1:23" s="300" customFormat="1" ht="21.75" hidden="1" customHeight="1">
      <c r="A685" s="350"/>
      <c r="B685" s="714" t="s">
        <v>509</v>
      </c>
      <c r="C685" s="709"/>
      <c r="D685" s="709"/>
      <c r="E685" s="709"/>
      <c r="F685" s="720"/>
      <c r="G685" s="721"/>
      <c r="H685" s="41"/>
      <c r="I685" s="41"/>
      <c r="J685" s="41"/>
      <c r="K685" s="479"/>
      <c r="L685" s="479"/>
      <c r="M685" s="479"/>
      <c r="N685" s="41"/>
      <c r="O685" s="41"/>
      <c r="P685" s="41"/>
      <c r="Q685" s="41"/>
      <c r="R685" s="41"/>
      <c r="S685" s="41"/>
      <c r="T685" s="41"/>
      <c r="U685" s="41"/>
      <c r="V685" s="41"/>
      <c r="W685" s="41"/>
    </row>
    <row r="686" spans="1:23" s="300" customFormat="1" ht="21.75" hidden="1" customHeight="1">
      <c r="A686" s="350"/>
      <c r="B686" s="714" t="s">
        <v>510</v>
      </c>
      <c r="C686" s="709"/>
      <c r="D686" s="709"/>
      <c r="E686" s="709"/>
      <c r="F686" s="57" t="s">
        <v>505</v>
      </c>
      <c r="G686" s="57" t="s">
        <v>506</v>
      </c>
      <c r="H686" s="41"/>
      <c r="I686" s="41"/>
      <c r="J686" s="41"/>
      <c r="K686" s="479"/>
      <c r="L686" s="479"/>
      <c r="M686" s="479"/>
      <c r="N686" s="41"/>
      <c r="O686" s="41"/>
      <c r="P686" s="41"/>
      <c r="Q686" s="41"/>
      <c r="R686" s="41"/>
      <c r="S686" s="41"/>
      <c r="T686" s="41"/>
      <c r="U686" s="41"/>
      <c r="V686" s="41"/>
      <c r="W686" s="41"/>
    </row>
    <row r="687" spans="1:23" s="300" customFormat="1" ht="21.75" hidden="1" customHeight="1">
      <c r="A687" s="350"/>
      <c r="B687" s="739"/>
      <c r="C687" s="740"/>
      <c r="D687" s="740"/>
      <c r="E687" s="741"/>
      <c r="F687" s="362"/>
      <c r="G687" s="361"/>
      <c r="H687" s="41"/>
      <c r="I687" s="41"/>
      <c r="J687" s="41"/>
      <c r="K687" s="479"/>
      <c r="L687" s="479"/>
      <c r="M687" s="479"/>
      <c r="N687" s="41"/>
      <c r="O687" s="41"/>
      <c r="P687" s="41"/>
      <c r="Q687" s="41"/>
      <c r="R687" s="41"/>
      <c r="S687" s="41"/>
      <c r="T687" s="41"/>
      <c r="U687" s="41"/>
      <c r="V687" s="41"/>
      <c r="W687" s="41"/>
    </row>
    <row r="688" spans="1:23" s="300" customFormat="1" ht="21.75" hidden="1" customHeight="1">
      <c r="A688" s="350"/>
      <c r="B688" s="736" t="s">
        <v>507</v>
      </c>
      <c r="C688" s="737"/>
      <c r="D688" s="737"/>
      <c r="E688" s="738"/>
      <c r="F688" s="362"/>
      <c r="G688" s="361"/>
      <c r="H688" s="41"/>
      <c r="I688" s="41"/>
      <c r="J688" s="41"/>
      <c r="K688" s="479"/>
      <c r="L688" s="479"/>
      <c r="M688" s="479"/>
      <c r="N688" s="41"/>
      <c r="O688" s="41"/>
      <c r="P688" s="41"/>
      <c r="Q688" s="41"/>
      <c r="R688" s="41"/>
      <c r="S688" s="41"/>
      <c r="T688" s="41"/>
      <c r="U688" s="41"/>
      <c r="V688" s="41"/>
      <c r="W688" s="41"/>
    </row>
    <row r="689" spans="1:23" s="300" customFormat="1" ht="35.450000000000003" hidden="1" customHeight="1">
      <c r="A689" s="350"/>
      <c r="B689" s="714" t="s">
        <v>511</v>
      </c>
      <c r="C689" s="709"/>
      <c r="D689" s="709"/>
      <c r="E689" s="709"/>
      <c r="F689" s="720"/>
      <c r="G689" s="721"/>
      <c r="H689" s="41"/>
      <c r="I689" s="41"/>
      <c r="J689" s="41"/>
      <c r="K689" s="479"/>
      <c r="L689" s="479"/>
      <c r="M689" s="479"/>
      <c r="N689" s="41"/>
      <c r="O689" s="41"/>
      <c r="P689" s="41"/>
      <c r="Q689" s="41"/>
      <c r="R689" s="41"/>
      <c r="S689" s="41"/>
      <c r="T689" s="41"/>
      <c r="U689" s="41"/>
      <c r="V689" s="41"/>
      <c r="W689" s="41"/>
    </row>
    <row r="690" spans="1:23" s="300" customFormat="1" ht="21.75" hidden="1" customHeight="1">
      <c r="A690" s="350"/>
      <c r="B690" s="368"/>
      <c r="C690" s="369"/>
      <c r="D690" s="369"/>
      <c r="E690" s="369"/>
      <c r="F690" s="369"/>
      <c r="G690" s="369"/>
      <c r="H690" s="41"/>
      <c r="I690" s="41"/>
      <c r="J690" s="41"/>
      <c r="K690" s="479"/>
      <c r="L690" s="479"/>
      <c r="M690" s="479"/>
      <c r="N690" s="41"/>
      <c r="O690" s="41"/>
      <c r="P690" s="41"/>
      <c r="Q690" s="41"/>
      <c r="R690" s="41"/>
      <c r="S690" s="41"/>
      <c r="T690" s="41"/>
      <c r="U690" s="41"/>
      <c r="V690" s="41"/>
      <c r="W690" s="41"/>
    </row>
    <row r="691" spans="1:23" s="300" customFormat="1" ht="14.45" hidden="1" customHeight="1">
      <c r="A691" s="350"/>
      <c r="B691" s="364"/>
      <c r="C691" s="58"/>
      <c r="D691" s="58"/>
      <c r="E691" s="46"/>
      <c r="F691" s="88"/>
      <c r="G691" s="88"/>
      <c r="H691" s="41"/>
      <c r="I691" s="41"/>
      <c r="J691" s="41"/>
      <c r="K691" s="479"/>
      <c r="L691" s="479"/>
      <c r="M691" s="479"/>
      <c r="N691" s="41"/>
      <c r="O691" s="41"/>
      <c r="P691" s="41"/>
      <c r="Q691" s="41"/>
      <c r="R691" s="41"/>
      <c r="S691" s="41"/>
      <c r="T691" s="41"/>
      <c r="U691" s="41"/>
      <c r="V691" s="41"/>
      <c r="W691" s="41"/>
    </row>
    <row r="692" spans="1:23" s="300" customFormat="1" ht="33" hidden="1" customHeight="1">
      <c r="A692" s="350"/>
      <c r="B692" s="742" t="s">
        <v>568</v>
      </c>
      <c r="C692" s="743"/>
      <c r="D692" s="743"/>
      <c r="E692" s="744"/>
      <c r="F692" s="745"/>
      <c r="G692" s="721"/>
      <c r="H692" s="41"/>
      <c r="I692" s="41"/>
      <c r="J692" s="41"/>
      <c r="K692" s="479"/>
      <c r="L692" s="479"/>
      <c r="M692" s="479"/>
      <c r="N692" s="41"/>
      <c r="O692" s="41"/>
      <c r="P692" s="41"/>
      <c r="Q692" s="41"/>
      <c r="R692" s="41"/>
      <c r="S692" s="41"/>
      <c r="T692" s="41"/>
      <c r="U692" s="41"/>
      <c r="V692" s="41"/>
      <c r="W692" s="41"/>
    </row>
    <row r="693" spans="1:23" s="300" customFormat="1" ht="38.25" hidden="1" customHeight="1">
      <c r="A693" s="350" t="s">
        <v>569</v>
      </c>
      <c r="B693" s="714" t="s">
        <v>512</v>
      </c>
      <c r="C693" s="709"/>
      <c r="D693" s="709"/>
      <c r="E693" s="709"/>
      <c r="F693" s="746"/>
      <c r="G693" s="747"/>
      <c r="H693" s="41"/>
      <c r="I693" s="41"/>
      <c r="J693" s="41"/>
      <c r="K693" s="479"/>
      <c r="L693" s="479"/>
      <c r="M693" s="479"/>
      <c r="N693" s="41"/>
      <c r="O693" s="41"/>
      <c r="P693" s="41"/>
      <c r="Q693" s="41"/>
      <c r="R693" s="41"/>
      <c r="S693" s="41"/>
      <c r="T693" s="41"/>
      <c r="U693" s="41"/>
      <c r="V693" s="41"/>
      <c r="W693" s="41"/>
    </row>
    <row r="694" spans="1:23" s="300" customFormat="1" ht="24.95" hidden="1" customHeight="1">
      <c r="A694" s="356"/>
      <c r="B694" s="714" t="s">
        <v>513</v>
      </c>
      <c r="C694" s="709"/>
      <c r="D694" s="709"/>
      <c r="E694" s="709"/>
      <c r="F694" s="370"/>
      <c r="G694" s="371"/>
      <c r="H694" s="41"/>
      <c r="I694" s="41"/>
      <c r="J694" s="41"/>
      <c r="K694" s="479"/>
      <c r="L694" s="479"/>
      <c r="M694" s="479"/>
      <c r="N694" s="41"/>
      <c r="O694" s="41"/>
      <c r="P694" s="41"/>
      <c r="Q694" s="41"/>
      <c r="R694" s="41"/>
      <c r="S694" s="41"/>
      <c r="T694" s="41"/>
      <c r="U694" s="41"/>
      <c r="V694" s="41"/>
      <c r="W694" s="41"/>
    </row>
    <row r="695" spans="1:23" s="300" customFormat="1" ht="31.5" hidden="1" customHeight="1">
      <c r="A695" s="356"/>
      <c r="B695" s="714"/>
      <c r="C695" s="709"/>
      <c r="D695" s="709"/>
      <c r="E695" s="709"/>
      <c r="F695" s="373"/>
      <c r="G695" s="374"/>
      <c r="H695" s="41"/>
      <c r="I695" s="41"/>
      <c r="J695" s="41"/>
      <c r="K695" s="479"/>
      <c r="L695" s="479"/>
      <c r="M695" s="479"/>
      <c r="N695" s="41"/>
      <c r="O695" s="41"/>
      <c r="P695" s="41"/>
      <c r="Q695" s="41"/>
      <c r="R695" s="41"/>
      <c r="S695" s="41"/>
      <c r="T695" s="41"/>
      <c r="U695" s="41"/>
      <c r="V695" s="41"/>
      <c r="W695" s="41"/>
    </row>
    <row r="696" spans="1:23" s="300" customFormat="1" ht="15.75" hidden="1" customHeight="1">
      <c r="A696" s="356"/>
      <c r="B696" s="384"/>
      <c r="C696" s="385"/>
      <c r="D696" s="385"/>
      <c r="E696" s="386"/>
      <c r="F696" s="715"/>
      <c r="G696" s="716"/>
      <c r="H696" s="41"/>
      <c r="I696" s="41"/>
      <c r="J696" s="41"/>
      <c r="K696" s="479"/>
      <c r="L696" s="479"/>
      <c r="M696" s="479"/>
      <c r="N696" s="41"/>
      <c r="O696" s="41"/>
      <c r="P696" s="41"/>
      <c r="Q696" s="41"/>
      <c r="R696" s="41"/>
      <c r="S696" s="41"/>
      <c r="T696" s="41"/>
      <c r="U696" s="41"/>
      <c r="V696" s="41"/>
      <c r="W696" s="41"/>
    </row>
    <row r="697" spans="1:23" s="300" customFormat="1" ht="21" hidden="1" customHeight="1">
      <c r="A697" s="350" t="s">
        <v>570</v>
      </c>
      <c r="B697" s="717" t="s">
        <v>514</v>
      </c>
      <c r="C697" s="718"/>
      <c r="D697" s="718"/>
      <c r="E697" s="719"/>
      <c r="F697" s="720"/>
      <c r="G697" s="721"/>
      <c r="H697" s="41"/>
      <c r="I697" s="41"/>
      <c r="J697" s="41"/>
      <c r="K697" s="479"/>
      <c r="L697" s="479"/>
      <c r="M697" s="479"/>
      <c r="N697" s="41"/>
      <c r="O697" s="41"/>
      <c r="P697" s="41"/>
      <c r="Q697" s="41"/>
      <c r="R697" s="41"/>
      <c r="S697" s="41"/>
      <c r="T697" s="41"/>
      <c r="U697" s="41"/>
      <c r="V697" s="41"/>
      <c r="W697" s="41"/>
    </row>
    <row r="698" spans="1:23" s="300" customFormat="1" ht="18.75" hidden="1" customHeight="1">
      <c r="A698" s="350" t="s">
        <v>571</v>
      </c>
      <c r="B698" s="722" t="s">
        <v>515</v>
      </c>
      <c r="C698" s="723"/>
      <c r="D698" s="723"/>
      <c r="E698" s="724"/>
      <c r="F698" s="725"/>
      <c r="G698" s="726"/>
      <c r="H698" s="41"/>
      <c r="I698" s="41"/>
      <c r="J698" s="41"/>
      <c r="K698" s="479"/>
      <c r="L698" s="479"/>
      <c r="M698" s="479"/>
      <c r="N698" s="41"/>
      <c r="O698" s="41"/>
      <c r="P698" s="41"/>
      <c r="Q698" s="41"/>
      <c r="R698" s="41"/>
      <c r="S698" s="41"/>
      <c r="T698" s="41"/>
      <c r="U698" s="41"/>
      <c r="V698" s="41"/>
      <c r="W698" s="41"/>
    </row>
    <row r="699" spans="1:23" s="300" customFormat="1" ht="18.75" hidden="1" customHeight="1">
      <c r="A699" s="350"/>
      <c r="B699" s="376"/>
      <c r="C699" s="377"/>
      <c r="D699" s="377"/>
      <c r="E699" s="377"/>
      <c r="F699" s="380"/>
      <c r="G699" s="380"/>
      <c r="H699" s="41"/>
      <c r="I699" s="41"/>
      <c r="J699" s="41"/>
      <c r="K699" s="479"/>
      <c r="L699" s="479"/>
      <c r="M699" s="479"/>
      <c r="N699" s="41"/>
      <c r="O699" s="41"/>
      <c r="P699" s="41"/>
      <c r="Q699" s="41"/>
      <c r="R699" s="41"/>
      <c r="S699" s="41"/>
      <c r="T699" s="41"/>
      <c r="U699" s="41"/>
      <c r="V699" s="41"/>
      <c r="W699" s="41"/>
    </row>
    <row r="700" spans="1:23" s="300" customFormat="1" ht="44.25" hidden="1" customHeight="1">
      <c r="A700" s="350" t="s">
        <v>572</v>
      </c>
      <c r="B700" s="717" t="s">
        <v>573</v>
      </c>
      <c r="C700" s="718"/>
      <c r="D700" s="718"/>
      <c r="E700" s="759"/>
      <c r="F700" s="760"/>
      <c r="G700" s="761"/>
      <c r="H700" s="41"/>
      <c r="I700" s="41"/>
      <c r="J700" s="41"/>
      <c r="K700" s="479"/>
      <c r="L700" s="482" t="e">
        <f>'[1]Name of Bidder'!D282</f>
        <v>#REF!</v>
      </c>
      <c r="M700" s="479"/>
      <c r="N700" s="41"/>
      <c r="O700" s="41"/>
      <c r="P700" s="41"/>
      <c r="Q700" s="41"/>
      <c r="R700" s="41"/>
      <c r="S700" s="41"/>
      <c r="T700" s="41"/>
      <c r="U700" s="41"/>
      <c r="V700" s="41"/>
      <c r="W700" s="41"/>
    </row>
    <row r="701" spans="1:23" s="300" customFormat="1" ht="14.25" hidden="1" customHeight="1">
      <c r="A701" s="350"/>
      <c r="B701" s="80"/>
      <c r="C701" s="80"/>
      <c r="D701" s="80"/>
      <c r="E701" s="80"/>
      <c r="F701" s="84"/>
      <c r="G701" s="84"/>
      <c r="H701" s="41"/>
      <c r="I701" s="41"/>
      <c r="J701" s="41"/>
      <c r="K701" s="479"/>
      <c r="L701" s="479"/>
      <c r="M701" s="479"/>
      <c r="N701" s="41"/>
      <c r="O701" s="41"/>
      <c r="P701" s="41"/>
      <c r="Q701" s="41"/>
      <c r="R701" s="41"/>
      <c r="S701" s="41"/>
      <c r="T701" s="41"/>
      <c r="U701" s="41"/>
      <c r="V701" s="41"/>
      <c r="W701" s="41"/>
    </row>
    <row r="702" spans="1:23" s="300" customFormat="1" ht="36.75" hidden="1" customHeight="1">
      <c r="A702" s="350" t="s">
        <v>574</v>
      </c>
      <c r="B702" s="717" t="s">
        <v>498</v>
      </c>
      <c r="C702" s="718"/>
      <c r="D702" s="718"/>
      <c r="E702" s="718"/>
      <c r="F702" s="760"/>
      <c r="G702" s="761"/>
      <c r="H702" s="41"/>
      <c r="I702" s="41"/>
      <c r="J702" s="41"/>
      <c r="K702" s="479"/>
      <c r="L702" s="479"/>
      <c r="M702" s="479"/>
      <c r="N702" s="41"/>
      <c r="O702" s="41"/>
      <c r="P702" s="41"/>
      <c r="Q702" s="41"/>
      <c r="R702" s="41"/>
      <c r="S702" s="41"/>
      <c r="T702" s="41"/>
      <c r="U702" s="41"/>
      <c r="V702" s="41"/>
      <c r="W702" s="41"/>
    </row>
    <row r="703" spans="1:23" s="300" customFormat="1" ht="14.25" hidden="1" customHeight="1">
      <c r="A703" s="350"/>
      <c r="B703" s="84"/>
      <c r="C703" s="84"/>
      <c r="D703" s="84"/>
      <c r="E703" s="84"/>
      <c r="F703" s="84"/>
      <c r="G703" s="84"/>
      <c r="H703" s="41"/>
      <c r="I703" s="41"/>
      <c r="J703" s="41"/>
      <c r="K703" s="479"/>
      <c r="L703" s="479"/>
      <c r="M703" s="479"/>
      <c r="N703" s="41"/>
      <c r="O703" s="41"/>
      <c r="P703" s="41"/>
      <c r="Q703" s="41"/>
      <c r="R703" s="41"/>
      <c r="S703" s="41"/>
      <c r="T703" s="41"/>
      <c r="U703" s="41"/>
      <c r="V703" s="41"/>
      <c r="W703" s="41"/>
    </row>
    <row r="704" spans="1:23" s="300" customFormat="1" ht="23.25" hidden="1" customHeight="1">
      <c r="A704" s="350" t="s">
        <v>575</v>
      </c>
      <c r="B704" s="750" t="e">
        <f>IF([1]Cover!D268 = "Sole Bidder", "Name and Address of the Employer/Utility for whom the Contract was executed by the firm ", " Name and Address of the Employer/Utility for whom the Contract was executed by the firm/Partner of a JV")</f>
        <v>#REF!</v>
      </c>
      <c r="C704" s="713"/>
      <c r="D704" s="713"/>
      <c r="E704" s="713"/>
      <c r="F704" s="751"/>
      <c r="G704" s="752"/>
      <c r="H704" s="41"/>
      <c r="I704" s="41"/>
      <c r="J704" s="41"/>
      <c r="K704" s="479"/>
      <c r="L704" s="479"/>
      <c r="M704" s="479"/>
      <c r="N704" s="41"/>
      <c r="O704" s="41"/>
      <c r="P704" s="41"/>
      <c r="Q704" s="41"/>
      <c r="R704" s="41"/>
      <c r="S704" s="41"/>
      <c r="T704" s="41"/>
      <c r="U704" s="41"/>
      <c r="V704" s="41"/>
      <c r="W704" s="41"/>
    </row>
    <row r="705" spans="1:23" s="300" customFormat="1" ht="21" hidden="1" customHeight="1">
      <c r="A705" s="350"/>
      <c r="B705" s="714"/>
      <c r="C705" s="709"/>
      <c r="D705" s="709"/>
      <c r="E705" s="709"/>
      <c r="F705" s="753"/>
      <c r="G705" s="754"/>
      <c r="H705" s="41"/>
      <c r="I705" s="41"/>
      <c r="J705" s="41"/>
      <c r="K705" s="479"/>
      <c r="L705" s="479"/>
      <c r="M705" s="479"/>
      <c r="N705" s="41"/>
      <c r="O705" s="41"/>
      <c r="P705" s="41"/>
      <c r="Q705" s="41"/>
      <c r="R705" s="41"/>
      <c r="S705" s="41"/>
      <c r="T705" s="41"/>
      <c r="U705" s="41"/>
      <c r="V705" s="41"/>
      <c r="W705" s="41"/>
    </row>
    <row r="706" spans="1:23" s="300" customFormat="1" ht="20.25" hidden="1" customHeight="1">
      <c r="A706" s="350"/>
      <c r="B706" s="714"/>
      <c r="C706" s="709"/>
      <c r="D706" s="709"/>
      <c r="E706" s="709"/>
      <c r="F706" s="753"/>
      <c r="G706" s="754"/>
      <c r="H706" s="41"/>
      <c r="I706" s="41"/>
      <c r="J706" s="41"/>
      <c r="K706" s="479"/>
      <c r="L706" s="479"/>
      <c r="M706" s="479"/>
      <c r="N706" s="41"/>
      <c r="O706" s="41"/>
      <c r="P706" s="41"/>
      <c r="Q706" s="41"/>
      <c r="R706" s="41"/>
      <c r="S706" s="41"/>
      <c r="T706" s="41"/>
      <c r="U706" s="41"/>
      <c r="V706" s="41"/>
      <c r="W706" s="41"/>
    </row>
    <row r="707" spans="1:23" s="300" customFormat="1" ht="21" hidden="1" customHeight="1">
      <c r="A707" s="350"/>
      <c r="B707" s="714"/>
      <c r="C707" s="709"/>
      <c r="D707" s="709"/>
      <c r="E707" s="709"/>
      <c r="F707" s="753"/>
      <c r="G707" s="754"/>
      <c r="H707" s="41"/>
      <c r="I707" s="41"/>
      <c r="J707" s="41"/>
      <c r="K707" s="479"/>
      <c r="L707" s="479"/>
      <c r="M707" s="479"/>
      <c r="N707" s="41"/>
      <c r="O707" s="41"/>
      <c r="P707" s="41"/>
      <c r="Q707" s="41"/>
      <c r="R707" s="41"/>
      <c r="S707" s="41"/>
      <c r="T707" s="41"/>
      <c r="U707" s="41"/>
      <c r="V707" s="41"/>
      <c r="W707" s="41"/>
    </row>
    <row r="708" spans="1:23" s="300" customFormat="1" ht="24.95" hidden="1" customHeight="1">
      <c r="A708" s="350"/>
      <c r="B708" s="357"/>
      <c r="E708" s="46" t="s">
        <v>499</v>
      </c>
      <c r="F708" s="755"/>
      <c r="G708" s="756"/>
      <c r="H708" s="41"/>
      <c r="I708" s="41"/>
      <c r="J708" s="41"/>
      <c r="K708" s="479"/>
      <c r="L708" s="479"/>
      <c r="M708" s="479"/>
      <c r="N708" s="41"/>
      <c r="O708" s="41"/>
      <c r="P708" s="41"/>
      <c r="Q708" s="41"/>
      <c r="R708" s="41"/>
      <c r="S708" s="41"/>
      <c r="T708" s="41"/>
      <c r="U708" s="41"/>
      <c r="V708" s="41"/>
      <c r="W708" s="41"/>
    </row>
    <row r="709" spans="1:23" s="300" customFormat="1" ht="24.95" hidden="1" customHeight="1">
      <c r="A709" s="350"/>
      <c r="B709" s="357"/>
      <c r="E709" s="46" t="s">
        <v>59</v>
      </c>
      <c r="F709" s="755"/>
      <c r="G709" s="756"/>
      <c r="H709" s="41"/>
      <c r="I709" s="41"/>
      <c r="J709" s="41"/>
      <c r="K709" s="479"/>
      <c r="L709" s="479"/>
      <c r="M709" s="479"/>
      <c r="N709" s="41"/>
      <c r="O709" s="41"/>
      <c r="P709" s="41"/>
      <c r="Q709" s="41"/>
      <c r="R709" s="41"/>
      <c r="S709" s="41"/>
      <c r="T709" s="41"/>
      <c r="U709" s="41"/>
      <c r="V709" s="41"/>
      <c r="W709" s="41"/>
    </row>
    <row r="710" spans="1:23" s="300" customFormat="1" ht="24.95" hidden="1" customHeight="1">
      <c r="A710" s="350"/>
      <c r="B710" s="358"/>
      <c r="C710" s="359"/>
      <c r="D710" s="359"/>
      <c r="E710" s="360" t="s">
        <v>500</v>
      </c>
      <c r="F710" s="757"/>
      <c r="G710" s="758"/>
      <c r="H710" s="41"/>
      <c r="I710" s="41"/>
      <c r="J710" s="41"/>
      <c r="K710" s="479"/>
      <c r="L710" s="479"/>
      <c r="M710" s="479"/>
      <c r="N710" s="41"/>
      <c r="O710" s="41"/>
      <c r="P710" s="41"/>
      <c r="Q710" s="41"/>
      <c r="R710" s="41"/>
      <c r="S710" s="41"/>
      <c r="T710" s="41"/>
      <c r="U710" s="41"/>
      <c r="V710" s="41"/>
      <c r="W710" s="41"/>
    </row>
    <row r="711" spans="1:23" s="300" customFormat="1" ht="20.25" hidden="1" customHeight="1">
      <c r="A711" s="350"/>
      <c r="B711" s="58"/>
      <c r="C711" s="58"/>
      <c r="D711" s="58"/>
      <c r="E711" s="46"/>
      <c r="F711" s="88"/>
      <c r="G711" s="88"/>
      <c r="H711" s="41"/>
      <c r="I711" s="41"/>
      <c r="J711" s="41"/>
      <c r="K711" s="479"/>
      <c r="L711" s="479"/>
      <c r="M711" s="479"/>
      <c r="N711" s="41"/>
      <c r="O711" s="41"/>
      <c r="P711" s="41"/>
      <c r="Q711" s="41"/>
      <c r="R711" s="41"/>
      <c r="S711" s="41"/>
      <c r="T711" s="41"/>
      <c r="U711" s="41"/>
      <c r="V711" s="41"/>
      <c r="W711" s="41"/>
    </row>
    <row r="712" spans="1:23" s="300" customFormat="1" ht="72" hidden="1" customHeight="1">
      <c r="A712" s="350" t="s">
        <v>576</v>
      </c>
      <c r="B712" s="748" t="s">
        <v>501</v>
      </c>
      <c r="C712" s="748"/>
      <c r="D712" s="748"/>
      <c r="E712" s="748"/>
      <c r="F712" s="745"/>
      <c r="G712" s="721"/>
      <c r="H712" s="41"/>
      <c r="I712" s="41"/>
      <c r="J712" s="41"/>
      <c r="K712" s="479"/>
      <c r="L712" s="479"/>
      <c r="M712" s="479"/>
      <c r="N712" s="41"/>
      <c r="O712" s="41"/>
      <c r="P712" s="41"/>
      <c r="Q712" s="41"/>
      <c r="R712" s="41"/>
      <c r="S712" s="41"/>
      <c r="T712" s="41"/>
      <c r="U712" s="41"/>
      <c r="V712" s="41"/>
      <c r="W712" s="41"/>
    </row>
    <row r="713" spans="1:23" s="300" customFormat="1" ht="32.25" hidden="1" customHeight="1">
      <c r="A713" s="350" t="s">
        <v>577</v>
      </c>
      <c r="B713" s="748" t="s">
        <v>502</v>
      </c>
      <c r="C713" s="748"/>
      <c r="D713" s="748"/>
      <c r="E713" s="748"/>
      <c r="H713" s="41"/>
      <c r="I713" s="41"/>
      <c r="J713" s="41"/>
      <c r="K713" s="479"/>
      <c r="L713" s="479"/>
      <c r="M713" s="479"/>
      <c r="N713" s="41"/>
      <c r="O713" s="41"/>
      <c r="P713" s="41"/>
      <c r="Q713" s="41"/>
      <c r="R713" s="41"/>
      <c r="S713" s="41"/>
      <c r="T713" s="41"/>
      <c r="U713" s="41"/>
      <c r="V713" s="41"/>
      <c r="W713" s="41"/>
    </row>
    <row r="714" spans="1:23" s="300" customFormat="1" ht="21.75" hidden="1" customHeight="1">
      <c r="A714" s="350"/>
      <c r="B714" s="364"/>
      <c r="C714" s="58"/>
      <c r="D714" s="58"/>
      <c r="E714" s="46"/>
      <c r="F714" s="88"/>
      <c r="G714" s="88"/>
      <c r="H714" s="41"/>
      <c r="I714" s="41"/>
      <c r="J714" s="41"/>
      <c r="K714" s="479"/>
      <c r="L714" s="479"/>
      <c r="M714" s="479"/>
      <c r="N714" s="41"/>
      <c r="O714" s="41"/>
      <c r="P714" s="41"/>
      <c r="Q714" s="41"/>
      <c r="R714" s="41"/>
      <c r="S714" s="41"/>
      <c r="T714" s="41"/>
      <c r="U714" s="41"/>
      <c r="V714" s="41"/>
      <c r="W714" s="41"/>
    </row>
    <row r="715" spans="1:23" s="300" customFormat="1" ht="21.75" hidden="1" customHeight="1">
      <c r="A715" s="350"/>
      <c r="B715" s="364"/>
      <c r="C715" s="58"/>
      <c r="D715" s="58"/>
      <c r="E715" s="46"/>
      <c r="F715" s="88"/>
      <c r="G715" s="88"/>
      <c r="H715" s="41"/>
      <c r="I715" s="41"/>
      <c r="J715" s="41"/>
      <c r="K715" s="479"/>
      <c r="L715" s="479"/>
      <c r="M715" s="479"/>
      <c r="N715" s="41"/>
      <c r="O715" s="41"/>
      <c r="P715" s="41"/>
      <c r="Q715" s="41"/>
      <c r="R715" s="41"/>
      <c r="S715" s="41"/>
      <c r="T715" s="41"/>
      <c r="U715" s="41"/>
      <c r="V715" s="41"/>
      <c r="W715" s="41"/>
    </row>
    <row r="716" spans="1:23" s="300" customFormat="1" ht="21.75" hidden="1" customHeight="1">
      <c r="A716" s="350"/>
      <c r="B716" s="714"/>
      <c r="C716" s="709"/>
      <c r="D716" s="709"/>
      <c r="E716" s="709"/>
      <c r="F716" s="749"/>
      <c r="G716" s="749"/>
      <c r="H716" s="41"/>
      <c r="I716" s="41"/>
      <c r="J716" s="41"/>
      <c r="K716" s="479"/>
      <c r="L716" s="479"/>
      <c r="M716" s="479"/>
      <c r="N716" s="41"/>
      <c r="O716" s="41"/>
      <c r="P716" s="41"/>
      <c r="Q716" s="41"/>
      <c r="R716" s="41"/>
      <c r="S716" s="41"/>
      <c r="T716" s="41"/>
      <c r="U716" s="41"/>
      <c r="V716" s="41"/>
      <c r="W716" s="41"/>
    </row>
    <row r="717" spans="1:23" s="300" customFormat="1" ht="21.75" hidden="1" customHeight="1">
      <c r="A717" s="350"/>
      <c r="B717" s="366"/>
      <c r="C717" s="367"/>
      <c r="D717" s="367"/>
      <c r="E717" s="367"/>
      <c r="F717" s="720"/>
      <c r="G717" s="721"/>
      <c r="H717" s="41"/>
      <c r="I717" s="41"/>
      <c r="J717" s="41"/>
      <c r="K717" s="479"/>
      <c r="L717" s="479"/>
      <c r="M717" s="479"/>
      <c r="N717" s="41"/>
      <c r="O717" s="41"/>
      <c r="P717" s="41"/>
      <c r="Q717" s="41"/>
      <c r="R717" s="41"/>
      <c r="S717" s="41"/>
      <c r="T717" s="41"/>
      <c r="U717" s="41"/>
      <c r="V717" s="41"/>
      <c r="W717" s="41"/>
    </row>
    <row r="718" spans="1:23" s="300" customFormat="1" ht="21.75" hidden="1" customHeight="1">
      <c r="A718" s="350"/>
      <c r="B718" s="364"/>
      <c r="C718" s="58"/>
      <c r="D718" s="58"/>
      <c r="E718" s="46"/>
      <c r="F718" s="88"/>
      <c r="G718" s="88"/>
      <c r="H718" s="41"/>
      <c r="I718" s="41"/>
      <c r="J718" s="41"/>
      <c r="K718" s="479"/>
      <c r="L718" s="479"/>
      <c r="M718" s="479"/>
      <c r="N718" s="41"/>
      <c r="O718" s="41"/>
      <c r="P718" s="41"/>
      <c r="Q718" s="41"/>
      <c r="R718" s="41"/>
      <c r="S718" s="41"/>
      <c r="T718" s="41"/>
      <c r="U718" s="41"/>
      <c r="V718" s="41"/>
      <c r="W718" s="41"/>
    </row>
    <row r="719" spans="1:23" s="300" customFormat="1" ht="21.75" hidden="1" customHeight="1">
      <c r="A719" s="350"/>
      <c r="B719" s="714" t="s">
        <v>503</v>
      </c>
      <c r="C719" s="709"/>
      <c r="D719" s="709"/>
      <c r="E719" s="709"/>
      <c r="F719" s="720"/>
      <c r="G719" s="721"/>
      <c r="H719" s="41"/>
      <c r="I719" s="41"/>
      <c r="J719" s="41"/>
      <c r="K719" s="479"/>
      <c r="L719" s="479"/>
      <c r="M719" s="479"/>
      <c r="N719" s="41"/>
      <c r="O719" s="41"/>
      <c r="P719" s="41"/>
      <c r="Q719" s="41"/>
      <c r="R719" s="41"/>
      <c r="S719" s="41"/>
      <c r="T719" s="41"/>
      <c r="U719" s="41"/>
      <c r="V719" s="41"/>
      <c r="W719" s="41"/>
    </row>
    <row r="720" spans="1:23" s="300" customFormat="1" ht="21.75" hidden="1" customHeight="1">
      <c r="A720" s="350"/>
      <c r="B720" s="364"/>
      <c r="C720" s="58"/>
      <c r="D720" s="58"/>
      <c r="E720" s="46"/>
      <c r="F720" s="88"/>
      <c r="G720" s="88"/>
      <c r="H720" s="41"/>
      <c r="I720" s="41"/>
      <c r="J720" s="41"/>
      <c r="K720" s="479"/>
      <c r="L720" s="479"/>
      <c r="M720" s="479"/>
      <c r="N720" s="41"/>
      <c r="O720" s="41"/>
      <c r="P720" s="41"/>
      <c r="Q720" s="41"/>
      <c r="R720" s="41"/>
      <c r="S720" s="41"/>
      <c r="T720" s="41"/>
      <c r="U720" s="41"/>
      <c r="V720" s="41"/>
      <c r="W720" s="41"/>
    </row>
    <row r="721" spans="1:23" s="300" customFormat="1" ht="21.75" hidden="1" customHeight="1">
      <c r="A721" s="350"/>
      <c r="B721" s="714" t="s">
        <v>504</v>
      </c>
      <c r="C721" s="709"/>
      <c r="D721" s="709"/>
      <c r="E721" s="709"/>
      <c r="F721" s="720"/>
      <c r="G721" s="721"/>
      <c r="H721" s="41"/>
      <c r="I721" s="41"/>
      <c r="J721" s="41"/>
      <c r="K721" s="479"/>
      <c r="L721" s="479"/>
      <c r="M721" s="479"/>
      <c r="N721" s="41"/>
      <c r="O721" s="41"/>
      <c r="P721" s="41"/>
      <c r="Q721" s="41"/>
      <c r="R721" s="41"/>
      <c r="S721" s="41"/>
      <c r="T721" s="41"/>
      <c r="U721" s="41"/>
      <c r="V721" s="41"/>
      <c r="W721" s="41"/>
    </row>
    <row r="722" spans="1:23" s="300" customFormat="1" ht="21.75" hidden="1" customHeight="1">
      <c r="A722" s="350"/>
      <c r="B722" s="736" t="s">
        <v>505</v>
      </c>
      <c r="C722" s="737"/>
      <c r="D722" s="737"/>
      <c r="E722" s="738"/>
      <c r="F722" s="720"/>
      <c r="G722" s="721"/>
      <c r="H722" s="41"/>
      <c r="I722" s="41"/>
      <c r="J722" s="41"/>
      <c r="K722" s="479"/>
      <c r="L722" s="479"/>
      <c r="M722" s="479"/>
      <c r="N722" s="41"/>
      <c r="O722" s="41"/>
      <c r="P722" s="41"/>
      <c r="Q722" s="41"/>
      <c r="R722" s="41"/>
      <c r="S722" s="41"/>
      <c r="T722" s="41"/>
      <c r="U722" s="41"/>
      <c r="V722" s="41"/>
      <c r="W722" s="41"/>
    </row>
    <row r="723" spans="1:23" s="300" customFormat="1" ht="21" hidden="1" customHeight="1">
      <c r="A723" s="350"/>
      <c r="B723" s="736" t="s">
        <v>506</v>
      </c>
      <c r="C723" s="737"/>
      <c r="D723" s="737"/>
      <c r="E723" s="738"/>
      <c r="F723" s="720"/>
      <c r="G723" s="721"/>
      <c r="H723" s="41"/>
      <c r="I723" s="41"/>
      <c r="J723" s="41"/>
      <c r="K723" s="479"/>
      <c r="L723" s="479"/>
      <c r="M723" s="479"/>
      <c r="N723" s="41"/>
      <c r="O723" s="41"/>
      <c r="P723" s="41"/>
      <c r="Q723" s="41"/>
      <c r="R723" s="41"/>
      <c r="S723" s="41"/>
      <c r="T723" s="41"/>
      <c r="U723" s="41"/>
      <c r="V723" s="41"/>
      <c r="W723" s="41"/>
    </row>
    <row r="724" spans="1:23" s="300" customFormat="1" ht="21.75" hidden="1" customHeight="1">
      <c r="A724" s="350"/>
      <c r="B724" s="736" t="s">
        <v>507</v>
      </c>
      <c r="C724" s="737"/>
      <c r="D724" s="737"/>
      <c r="E724" s="738"/>
      <c r="F724" s="720"/>
      <c r="G724" s="721"/>
      <c r="H724" s="41"/>
      <c r="I724" s="41"/>
      <c r="J724" s="41"/>
      <c r="K724" s="479"/>
      <c r="L724" s="479"/>
      <c r="M724" s="479"/>
      <c r="N724" s="41"/>
      <c r="O724" s="41"/>
      <c r="P724" s="41"/>
      <c r="Q724" s="41"/>
      <c r="R724" s="41"/>
      <c r="S724" s="41"/>
      <c r="T724" s="41"/>
      <c r="U724" s="41"/>
      <c r="V724" s="41"/>
      <c r="W724" s="41"/>
    </row>
    <row r="725" spans="1:23" s="300" customFormat="1" ht="21.75" hidden="1" customHeight="1">
      <c r="A725" s="350"/>
      <c r="B725" s="368"/>
      <c r="C725" s="369"/>
      <c r="D725" s="369"/>
      <c r="E725" s="369"/>
      <c r="F725" s="88"/>
      <c r="G725" s="88"/>
      <c r="H725" s="41"/>
      <c r="I725" s="41"/>
      <c r="J725" s="41"/>
      <c r="K725" s="479"/>
      <c r="L725" s="479"/>
      <c r="M725" s="479"/>
      <c r="N725" s="41"/>
      <c r="O725" s="41"/>
      <c r="P725" s="41"/>
      <c r="Q725" s="41"/>
      <c r="R725" s="41"/>
      <c r="S725" s="41"/>
      <c r="T725" s="41"/>
      <c r="U725" s="41"/>
      <c r="V725" s="41"/>
      <c r="W725" s="41"/>
    </row>
    <row r="726" spans="1:23" s="300" customFormat="1" ht="21.75" hidden="1" customHeight="1">
      <c r="A726" s="350"/>
      <c r="B726" s="714" t="s">
        <v>508</v>
      </c>
      <c r="C726" s="709"/>
      <c r="D726" s="709"/>
      <c r="E726" s="709"/>
      <c r="F726" s="88"/>
      <c r="G726" s="88"/>
      <c r="H726" s="41"/>
      <c r="I726" s="41"/>
      <c r="J726" s="41"/>
      <c r="K726" s="479"/>
      <c r="L726" s="479"/>
      <c r="M726" s="479"/>
      <c r="N726" s="41"/>
      <c r="O726" s="41"/>
      <c r="P726" s="41"/>
      <c r="Q726" s="41"/>
      <c r="R726" s="41"/>
      <c r="S726" s="41"/>
      <c r="T726" s="41"/>
      <c r="U726" s="41"/>
      <c r="V726" s="41"/>
      <c r="W726" s="41"/>
    </row>
    <row r="727" spans="1:23" s="300" customFormat="1" ht="21.75" hidden="1" customHeight="1">
      <c r="A727" s="350"/>
      <c r="B727" s="714" t="s">
        <v>509</v>
      </c>
      <c r="C727" s="709"/>
      <c r="D727" s="709"/>
      <c r="E727" s="709"/>
      <c r="F727" s="720"/>
      <c r="G727" s="721"/>
      <c r="H727" s="41"/>
      <c r="I727" s="41"/>
      <c r="J727" s="41"/>
      <c r="K727" s="479"/>
      <c r="L727" s="479"/>
      <c r="M727" s="479"/>
      <c r="N727" s="41"/>
      <c r="O727" s="41"/>
      <c r="P727" s="41"/>
      <c r="Q727" s="41"/>
      <c r="R727" s="41"/>
      <c r="S727" s="41"/>
      <c r="T727" s="41"/>
      <c r="U727" s="41"/>
      <c r="V727" s="41"/>
      <c r="W727" s="41"/>
    </row>
    <row r="728" spans="1:23" s="300" customFormat="1" ht="21.75" hidden="1" customHeight="1">
      <c r="A728" s="350"/>
      <c r="B728" s="714" t="s">
        <v>510</v>
      </c>
      <c r="C728" s="709"/>
      <c r="D728" s="709"/>
      <c r="E728" s="709"/>
      <c r="F728" s="57" t="s">
        <v>505</v>
      </c>
      <c r="G728" s="57" t="s">
        <v>506</v>
      </c>
      <c r="H728" s="41"/>
      <c r="I728" s="41"/>
      <c r="J728" s="41"/>
      <c r="K728" s="479"/>
      <c r="L728" s="479"/>
      <c r="M728" s="479"/>
      <c r="N728" s="41"/>
      <c r="O728" s="41"/>
      <c r="P728" s="41"/>
      <c r="Q728" s="41"/>
      <c r="R728" s="41"/>
      <c r="S728" s="41"/>
      <c r="T728" s="41"/>
      <c r="U728" s="41"/>
      <c r="V728" s="41"/>
      <c r="W728" s="41"/>
    </row>
    <row r="729" spans="1:23" s="300" customFormat="1" ht="21.75" hidden="1" customHeight="1">
      <c r="A729" s="350"/>
      <c r="B729" s="739"/>
      <c r="C729" s="740"/>
      <c r="D729" s="740"/>
      <c r="E729" s="741"/>
      <c r="F729" s="362"/>
      <c r="G729" s="361"/>
      <c r="H729" s="41"/>
      <c r="I729" s="41"/>
      <c r="J729" s="41"/>
      <c r="K729" s="479"/>
      <c r="L729" s="479"/>
      <c r="M729" s="479"/>
      <c r="N729" s="41"/>
      <c r="O729" s="41"/>
      <c r="P729" s="41"/>
      <c r="Q729" s="41"/>
      <c r="R729" s="41"/>
      <c r="S729" s="41"/>
      <c r="T729" s="41"/>
      <c r="U729" s="41"/>
      <c r="V729" s="41"/>
      <c r="W729" s="41"/>
    </row>
    <row r="730" spans="1:23" s="300" customFormat="1" ht="21.75" hidden="1" customHeight="1">
      <c r="A730" s="350"/>
      <c r="B730" s="736" t="s">
        <v>507</v>
      </c>
      <c r="C730" s="737"/>
      <c r="D730" s="737"/>
      <c r="E730" s="738"/>
      <c r="F730" s="362"/>
      <c r="G730" s="361"/>
      <c r="H730" s="41"/>
      <c r="I730" s="41"/>
      <c r="J730" s="41"/>
      <c r="K730" s="479"/>
      <c r="L730" s="479"/>
      <c r="M730" s="479"/>
      <c r="N730" s="41"/>
      <c r="O730" s="41"/>
      <c r="P730" s="41"/>
      <c r="Q730" s="41"/>
      <c r="R730" s="41"/>
      <c r="S730" s="41"/>
      <c r="T730" s="41"/>
      <c r="U730" s="41"/>
      <c r="V730" s="41"/>
      <c r="W730" s="41"/>
    </row>
    <row r="731" spans="1:23" s="300" customFormat="1" ht="35.450000000000003" hidden="1" customHeight="1">
      <c r="A731" s="350"/>
      <c r="B731" s="714" t="s">
        <v>511</v>
      </c>
      <c r="C731" s="709"/>
      <c r="D731" s="709"/>
      <c r="E731" s="709"/>
      <c r="F731" s="720"/>
      <c r="G731" s="721"/>
      <c r="H731" s="41"/>
      <c r="I731" s="41"/>
      <c r="J731" s="41"/>
      <c r="K731" s="479"/>
      <c r="L731" s="479"/>
      <c r="M731" s="479"/>
      <c r="N731" s="41"/>
      <c r="O731" s="41"/>
      <c r="P731" s="41"/>
      <c r="Q731" s="41"/>
      <c r="R731" s="41"/>
      <c r="S731" s="41"/>
      <c r="T731" s="41"/>
      <c r="U731" s="41"/>
      <c r="V731" s="41"/>
      <c r="W731" s="41"/>
    </row>
    <row r="732" spans="1:23" s="300" customFormat="1" ht="21.75" hidden="1" customHeight="1">
      <c r="A732" s="350"/>
      <c r="B732" s="368"/>
      <c r="C732" s="369"/>
      <c r="D732" s="369"/>
      <c r="E732" s="369"/>
      <c r="F732" s="369"/>
      <c r="G732" s="369"/>
      <c r="H732" s="41"/>
      <c r="I732" s="41"/>
      <c r="J732" s="41"/>
      <c r="K732" s="479"/>
      <c r="L732" s="479"/>
      <c r="M732" s="479"/>
      <c r="N732" s="41"/>
      <c r="O732" s="41"/>
      <c r="P732" s="41"/>
      <c r="Q732" s="41"/>
      <c r="R732" s="41"/>
      <c r="S732" s="41"/>
      <c r="T732" s="41"/>
      <c r="U732" s="41"/>
      <c r="V732" s="41"/>
      <c r="W732" s="41"/>
    </row>
    <row r="733" spans="1:23" s="300" customFormat="1" ht="14.45" hidden="1" customHeight="1">
      <c r="A733" s="350"/>
      <c r="B733" s="364"/>
      <c r="C733" s="58"/>
      <c r="D733" s="58"/>
      <c r="E733" s="46"/>
      <c r="F733" s="88"/>
      <c r="G733" s="88"/>
      <c r="H733" s="41"/>
      <c r="I733" s="41"/>
      <c r="J733" s="41"/>
      <c r="K733" s="479"/>
      <c r="L733" s="479"/>
      <c r="M733" s="479"/>
      <c r="N733" s="41"/>
      <c r="O733" s="41"/>
      <c r="P733" s="41"/>
      <c r="Q733" s="41"/>
      <c r="R733" s="41"/>
      <c r="S733" s="41"/>
      <c r="T733" s="41"/>
      <c r="U733" s="41"/>
      <c r="V733" s="41"/>
      <c r="W733" s="41"/>
    </row>
    <row r="734" spans="1:23" s="300" customFormat="1" ht="33" hidden="1" customHeight="1">
      <c r="A734" s="350"/>
      <c r="B734" s="742" t="s">
        <v>578</v>
      </c>
      <c r="C734" s="743"/>
      <c r="D734" s="743"/>
      <c r="E734" s="744"/>
      <c r="F734" s="745"/>
      <c r="G734" s="721"/>
      <c r="H734" s="41"/>
      <c r="I734" s="41"/>
      <c r="J734" s="41"/>
      <c r="K734" s="479"/>
      <c r="L734" s="479"/>
      <c r="M734" s="479"/>
      <c r="N734" s="41"/>
      <c r="O734" s="41"/>
      <c r="P734" s="41"/>
      <c r="Q734" s="41"/>
      <c r="R734" s="41"/>
      <c r="S734" s="41"/>
      <c r="T734" s="41"/>
      <c r="U734" s="41"/>
      <c r="V734" s="41"/>
      <c r="W734" s="41"/>
    </row>
    <row r="735" spans="1:23" s="300" customFormat="1" ht="38.25" hidden="1" customHeight="1">
      <c r="A735" s="350" t="s">
        <v>579</v>
      </c>
      <c r="B735" s="714" t="s">
        <v>512</v>
      </c>
      <c r="C735" s="709"/>
      <c r="D735" s="709"/>
      <c r="E735" s="709"/>
      <c r="F735" s="746"/>
      <c r="G735" s="747"/>
      <c r="H735" s="41"/>
      <c r="I735" s="41"/>
      <c r="J735" s="41"/>
      <c r="K735" s="479"/>
      <c r="L735" s="479"/>
      <c r="M735" s="479"/>
      <c r="N735" s="41"/>
      <c r="O735" s="41"/>
      <c r="P735" s="41"/>
      <c r="Q735" s="41"/>
      <c r="R735" s="41"/>
      <c r="S735" s="41"/>
      <c r="T735" s="41"/>
      <c r="U735" s="41"/>
      <c r="V735" s="41"/>
      <c r="W735" s="41"/>
    </row>
    <row r="736" spans="1:23" s="300" customFormat="1" ht="24.95" hidden="1" customHeight="1">
      <c r="A736" s="356"/>
      <c r="B736" s="714" t="s">
        <v>513</v>
      </c>
      <c r="C736" s="709"/>
      <c r="D736" s="709"/>
      <c r="E736" s="709"/>
      <c r="F736" s="370"/>
      <c r="G736" s="371"/>
      <c r="H736" s="41"/>
      <c r="I736" s="41"/>
      <c r="J736" s="41"/>
      <c r="K736" s="479"/>
      <c r="L736" s="479"/>
      <c r="M736" s="479"/>
      <c r="N736" s="41"/>
      <c r="O736" s="41"/>
      <c r="P736" s="41"/>
      <c r="Q736" s="41"/>
      <c r="R736" s="41"/>
      <c r="S736" s="41"/>
      <c r="T736" s="41"/>
      <c r="U736" s="41"/>
      <c r="V736" s="41"/>
      <c r="W736" s="41"/>
    </row>
    <row r="737" spans="1:23" s="300" customFormat="1" ht="31.5" hidden="1" customHeight="1">
      <c r="A737" s="356"/>
      <c r="B737" s="714"/>
      <c r="C737" s="709"/>
      <c r="D737" s="709"/>
      <c r="E737" s="709"/>
      <c r="F737" s="373"/>
      <c r="G737" s="374"/>
      <c r="H737" s="41"/>
      <c r="I737" s="41"/>
      <c r="J737" s="41"/>
      <c r="K737" s="479"/>
      <c r="L737" s="479"/>
      <c r="M737" s="479"/>
      <c r="N737" s="41"/>
      <c r="O737" s="41"/>
      <c r="P737" s="41"/>
      <c r="Q737" s="41"/>
      <c r="R737" s="41"/>
      <c r="S737" s="41"/>
      <c r="T737" s="41"/>
      <c r="U737" s="41"/>
      <c r="V737" s="41"/>
      <c r="W737" s="41"/>
    </row>
    <row r="738" spans="1:23" s="300" customFormat="1" ht="15.75" hidden="1" customHeight="1">
      <c r="A738" s="356"/>
      <c r="B738" s="384"/>
      <c r="C738" s="385"/>
      <c r="D738" s="385"/>
      <c r="E738" s="386"/>
      <c r="F738" s="715"/>
      <c r="G738" s="716"/>
      <c r="H738" s="41"/>
      <c r="I738" s="41"/>
      <c r="J738" s="41"/>
      <c r="K738" s="479"/>
      <c r="L738" s="479"/>
      <c r="M738" s="479"/>
      <c r="N738" s="41"/>
      <c r="O738" s="41"/>
      <c r="P738" s="41"/>
      <c r="Q738" s="41"/>
      <c r="R738" s="41"/>
      <c r="S738" s="41"/>
      <c r="T738" s="41"/>
      <c r="U738" s="41"/>
      <c r="V738" s="41"/>
      <c r="W738" s="41"/>
    </row>
    <row r="739" spans="1:23" s="300" customFormat="1" ht="21" hidden="1" customHeight="1">
      <c r="A739" s="350" t="s">
        <v>580</v>
      </c>
      <c r="B739" s="717" t="s">
        <v>514</v>
      </c>
      <c r="C739" s="718"/>
      <c r="D739" s="718"/>
      <c r="E739" s="719"/>
      <c r="F739" s="720"/>
      <c r="G739" s="721"/>
      <c r="H739" s="41"/>
      <c r="I739" s="41"/>
      <c r="J739" s="41"/>
      <c r="K739" s="479"/>
      <c r="L739" s="479"/>
      <c r="M739" s="479"/>
      <c r="N739" s="41"/>
      <c r="O739" s="41"/>
      <c r="P739" s="41"/>
      <c r="Q739" s="41"/>
      <c r="R739" s="41"/>
      <c r="S739" s="41"/>
      <c r="T739" s="41"/>
      <c r="U739" s="41"/>
      <c r="V739" s="41"/>
      <c r="W739" s="41"/>
    </row>
    <row r="740" spans="1:23" s="300" customFormat="1" ht="18.75" hidden="1" customHeight="1">
      <c r="A740" s="350" t="s">
        <v>581</v>
      </c>
      <c r="B740" s="722" t="s">
        <v>515</v>
      </c>
      <c r="C740" s="723"/>
      <c r="D740" s="723"/>
      <c r="E740" s="724"/>
      <c r="F740" s="725"/>
      <c r="G740" s="726"/>
      <c r="H740" s="41"/>
      <c r="I740" s="41"/>
      <c r="J740" s="41"/>
      <c r="K740" s="479"/>
      <c r="L740" s="479"/>
      <c r="M740" s="479"/>
      <c r="N740" s="41"/>
      <c r="O740" s="41"/>
      <c r="P740" s="41"/>
      <c r="Q740" s="41"/>
      <c r="R740" s="41"/>
      <c r="S740" s="41"/>
      <c r="T740" s="41"/>
      <c r="U740" s="41"/>
      <c r="V740" s="41"/>
      <c r="W740" s="41"/>
    </row>
    <row r="741" spans="1:23" s="300" customFormat="1" ht="18.75" hidden="1" customHeight="1">
      <c r="A741" s="350"/>
      <c r="B741" s="376"/>
      <c r="C741" s="377"/>
      <c r="D741" s="377"/>
      <c r="E741" s="378"/>
      <c r="F741" s="379"/>
      <c r="G741" s="380"/>
      <c r="H741" s="41"/>
      <c r="I741" s="41"/>
      <c r="J741" s="41"/>
      <c r="K741" s="479"/>
      <c r="L741" s="479"/>
      <c r="M741" s="479"/>
      <c r="N741" s="41"/>
      <c r="O741" s="41"/>
      <c r="P741" s="41"/>
      <c r="Q741" s="41"/>
      <c r="R741" s="41"/>
      <c r="S741" s="41"/>
      <c r="T741" s="41"/>
      <c r="U741" s="41"/>
      <c r="V741" s="41"/>
      <c r="W741" s="41"/>
    </row>
    <row r="742" spans="1:23" s="300" customFormat="1" ht="18.75" hidden="1" customHeight="1">
      <c r="A742" s="350"/>
      <c r="B742" s="376"/>
      <c r="C742" s="377"/>
      <c r="D742" s="377"/>
      <c r="E742" s="378"/>
      <c r="F742" s="379"/>
      <c r="G742" s="380"/>
      <c r="H742" s="41"/>
      <c r="I742" s="41"/>
      <c r="J742" s="41"/>
      <c r="K742" s="479"/>
      <c r="L742" s="479"/>
      <c r="M742" s="479"/>
      <c r="N742" s="41"/>
      <c r="O742" s="41"/>
      <c r="P742" s="41"/>
      <c r="Q742" s="41"/>
      <c r="R742" s="41"/>
      <c r="S742" s="41"/>
      <c r="T742" s="41"/>
      <c r="U742" s="41"/>
      <c r="V742" s="41"/>
      <c r="W742" s="41"/>
    </row>
    <row r="743" spans="1:23" s="300" customFormat="1" ht="18.75" hidden="1" customHeight="1">
      <c r="A743" s="350"/>
      <c r="B743" s="376"/>
      <c r="C743" s="377"/>
      <c r="D743" s="377"/>
      <c r="E743" s="378"/>
      <c r="F743" s="379"/>
      <c r="G743" s="380"/>
      <c r="H743" s="41"/>
      <c r="I743" s="41"/>
      <c r="J743" s="41"/>
      <c r="K743" s="479"/>
      <c r="L743" s="479"/>
      <c r="M743" s="479"/>
      <c r="N743" s="41"/>
      <c r="O743" s="41"/>
      <c r="P743" s="41"/>
      <c r="Q743" s="41"/>
      <c r="R743" s="41"/>
      <c r="S743" s="41"/>
      <c r="T743" s="41"/>
      <c r="U743" s="41"/>
      <c r="V743" s="41"/>
      <c r="W743" s="41"/>
    </row>
    <row r="744" spans="1:23" s="300" customFormat="1" ht="18.75" hidden="1" customHeight="1">
      <c r="A744" s="350"/>
      <c r="B744" s="376"/>
      <c r="C744" s="377"/>
      <c r="D744" s="377"/>
      <c r="E744" s="378"/>
      <c r="F744" s="379"/>
      <c r="G744" s="380"/>
      <c r="H744" s="41"/>
      <c r="I744" s="41"/>
      <c r="J744" s="41"/>
      <c r="K744" s="479"/>
      <c r="L744" s="479"/>
      <c r="M744" s="479"/>
      <c r="N744" s="41"/>
      <c r="O744" s="41"/>
      <c r="P744" s="41"/>
      <c r="Q744" s="41"/>
      <c r="R744" s="41"/>
      <c r="S744" s="41"/>
      <c r="T744" s="41"/>
      <c r="U744" s="41"/>
      <c r="V744" s="41"/>
      <c r="W744" s="41"/>
    </row>
    <row r="745" spans="1:23" s="300" customFormat="1" ht="18.75" hidden="1" customHeight="1">
      <c r="A745" s="350"/>
      <c r="B745" s="376"/>
      <c r="C745" s="377"/>
      <c r="D745" s="377"/>
      <c r="E745" s="378"/>
      <c r="F745" s="379"/>
      <c r="G745" s="380"/>
      <c r="H745" s="41"/>
      <c r="I745" s="41"/>
      <c r="J745" s="41"/>
      <c r="K745" s="479"/>
      <c r="L745" s="479"/>
      <c r="M745" s="479"/>
      <c r="N745" s="41"/>
      <c r="O745" s="41"/>
      <c r="P745" s="41"/>
      <c r="Q745" s="41"/>
      <c r="R745" s="41"/>
      <c r="S745" s="41"/>
      <c r="T745" s="41"/>
      <c r="U745" s="41"/>
      <c r="V745" s="41"/>
      <c r="W745" s="41"/>
    </row>
    <row r="746" spans="1:23" s="300" customFormat="1" ht="18.75" hidden="1" customHeight="1">
      <c r="A746" s="350"/>
      <c r="B746" s="376"/>
      <c r="C746" s="377"/>
      <c r="D746" s="377"/>
      <c r="E746" s="378"/>
      <c r="F746" s="379"/>
      <c r="G746" s="380"/>
      <c r="H746" s="41"/>
      <c r="I746" s="41"/>
      <c r="J746" s="41"/>
      <c r="K746" s="479"/>
      <c r="L746" s="479"/>
      <c r="M746" s="479"/>
      <c r="N746" s="41"/>
      <c r="O746" s="41"/>
      <c r="P746" s="41"/>
      <c r="Q746" s="41"/>
      <c r="R746" s="41"/>
      <c r="S746" s="41"/>
      <c r="T746" s="41"/>
      <c r="U746" s="41"/>
      <c r="V746" s="41"/>
      <c r="W746" s="41"/>
    </row>
    <row r="747" spans="1:23" s="300" customFormat="1" ht="18.75" hidden="1" customHeight="1">
      <c r="A747" s="350"/>
      <c r="B747" s="376"/>
      <c r="C747" s="377"/>
      <c r="D747" s="377"/>
      <c r="E747" s="378"/>
      <c r="F747" s="379"/>
      <c r="G747" s="380"/>
      <c r="H747" s="41"/>
      <c r="I747" s="41"/>
      <c r="J747" s="41"/>
      <c r="K747" s="479"/>
      <c r="L747" s="479"/>
      <c r="M747" s="479"/>
      <c r="N747" s="41"/>
      <c r="O747" s="41"/>
      <c r="P747" s="41"/>
      <c r="Q747" s="41"/>
      <c r="R747" s="41"/>
      <c r="S747" s="41"/>
      <c r="T747" s="41"/>
      <c r="U747" s="41"/>
      <c r="V747" s="41"/>
      <c r="W747" s="41"/>
    </row>
    <row r="748" spans="1:23" s="300" customFormat="1" ht="18.75" hidden="1" customHeight="1">
      <c r="A748" s="350"/>
      <c r="B748" s="376"/>
      <c r="C748" s="377"/>
      <c r="D748" s="377"/>
      <c r="E748" s="378"/>
      <c r="F748" s="379"/>
      <c r="G748" s="380"/>
      <c r="H748" s="41"/>
      <c r="I748" s="41"/>
      <c r="J748" s="41"/>
      <c r="K748" s="479"/>
      <c r="L748" s="479"/>
      <c r="M748" s="479"/>
      <c r="N748" s="41"/>
      <c r="O748" s="41"/>
      <c r="P748" s="41"/>
      <c r="Q748" s="41"/>
      <c r="R748" s="41"/>
      <c r="S748" s="41"/>
      <c r="T748" s="41"/>
      <c r="U748" s="41"/>
      <c r="V748" s="41"/>
      <c r="W748" s="41"/>
    </row>
    <row r="749" spans="1:23" s="300" customFormat="1" ht="18.75" hidden="1" customHeight="1">
      <c r="A749" s="350"/>
      <c r="B749" s="376"/>
      <c r="C749" s="377"/>
      <c r="D749" s="377"/>
      <c r="E749" s="378"/>
      <c r="F749" s="379"/>
      <c r="G749" s="380"/>
      <c r="H749" s="41"/>
      <c r="I749" s="41"/>
      <c r="J749" s="41"/>
      <c r="K749" s="479"/>
      <c r="L749" s="479"/>
      <c r="M749" s="479"/>
      <c r="N749" s="41"/>
      <c r="O749" s="41"/>
      <c r="P749" s="41"/>
      <c r="Q749" s="41"/>
      <c r="R749" s="41"/>
      <c r="S749" s="41"/>
      <c r="T749" s="41"/>
      <c r="U749" s="41"/>
      <c r="V749" s="41"/>
      <c r="W749" s="41"/>
    </row>
    <row r="750" spans="1:23" s="300" customFormat="1" ht="18.75" hidden="1" customHeight="1">
      <c r="A750" s="350"/>
      <c r="B750" s="376"/>
      <c r="C750" s="377"/>
      <c r="D750" s="377"/>
      <c r="E750" s="378"/>
      <c r="F750" s="379"/>
      <c r="G750" s="380"/>
      <c r="H750" s="41"/>
      <c r="I750" s="41"/>
      <c r="J750" s="41"/>
      <c r="K750" s="479"/>
      <c r="L750" s="479"/>
      <c r="M750" s="479"/>
      <c r="N750" s="41"/>
      <c r="O750" s="41"/>
      <c r="P750" s="41"/>
      <c r="Q750" s="41"/>
      <c r="R750" s="41"/>
      <c r="S750" s="41"/>
      <c r="T750" s="41"/>
      <c r="U750" s="41"/>
      <c r="V750" s="41"/>
      <c r="W750" s="41"/>
    </row>
    <row r="751" spans="1:23" s="300" customFormat="1" ht="18.75" hidden="1" customHeight="1">
      <c r="A751" s="350"/>
      <c r="B751" s="376"/>
      <c r="C751" s="377"/>
      <c r="D751" s="377"/>
      <c r="E751" s="378"/>
      <c r="F751" s="379"/>
      <c r="G751" s="380"/>
      <c r="H751" s="41"/>
      <c r="I751" s="41"/>
      <c r="J751" s="41"/>
      <c r="K751" s="479"/>
      <c r="L751" s="479"/>
      <c r="M751" s="479"/>
      <c r="N751" s="41"/>
      <c r="O751" s="41"/>
      <c r="P751" s="41"/>
      <c r="Q751" s="41"/>
      <c r="R751" s="41"/>
      <c r="S751" s="41"/>
      <c r="T751" s="41"/>
      <c r="U751" s="41"/>
      <c r="V751" s="41"/>
      <c r="W751" s="41"/>
    </row>
    <row r="752" spans="1:23" s="300" customFormat="1" ht="44.45" hidden="1" customHeight="1">
      <c r="A752" s="350">
        <v>5</v>
      </c>
      <c r="B752" s="717" t="s">
        <v>582</v>
      </c>
      <c r="C752" s="718"/>
      <c r="D752" s="718"/>
      <c r="E752" s="719"/>
      <c r="F752" s="727"/>
      <c r="G752" s="728"/>
      <c r="H752" s="41"/>
      <c r="I752" s="41"/>
      <c r="J752" s="41"/>
      <c r="K752" s="479"/>
      <c r="L752" s="479"/>
      <c r="M752" s="479"/>
      <c r="N752" s="41"/>
      <c r="O752" s="41"/>
      <c r="P752" s="41"/>
      <c r="Q752" s="41"/>
      <c r="R752" s="41"/>
      <c r="S752" s="41"/>
      <c r="T752" s="41"/>
      <c r="U752" s="41"/>
      <c r="V752" s="41"/>
      <c r="W752" s="41"/>
    </row>
    <row r="753" spans="1:23" s="300" customFormat="1" ht="78.599999999999994" hidden="1" customHeight="1">
      <c r="A753" s="350">
        <v>6</v>
      </c>
      <c r="B753" s="730" t="s">
        <v>583</v>
      </c>
      <c r="C753" s="731"/>
      <c r="D753" s="731"/>
      <c r="E753" s="732"/>
      <c r="F753" s="727"/>
      <c r="G753" s="728"/>
      <c r="H753" s="41"/>
      <c r="I753" s="41"/>
      <c r="J753" s="41"/>
      <c r="K753" s="479"/>
      <c r="L753" s="479"/>
      <c r="M753" s="479"/>
      <c r="N753" s="41"/>
      <c r="O753" s="41"/>
      <c r="P753" s="41"/>
      <c r="Q753" s="41"/>
      <c r="R753" s="41"/>
      <c r="S753" s="41"/>
      <c r="T753" s="41"/>
      <c r="U753" s="41"/>
      <c r="V753" s="41"/>
      <c r="W753" s="41"/>
    </row>
    <row r="754" spans="1:23" s="300" customFormat="1" ht="18.75" hidden="1" customHeight="1">
      <c r="A754" s="356"/>
      <c r="B754" s="367"/>
      <c r="C754" s="367"/>
      <c r="D754" s="367"/>
      <c r="E754" s="367"/>
      <c r="F754" s="381"/>
      <c r="G754" s="381"/>
      <c r="H754" s="41"/>
      <c r="I754" s="41"/>
      <c r="J754" s="41"/>
      <c r="K754" s="479"/>
      <c r="L754" s="479"/>
      <c r="M754" s="479"/>
      <c r="N754" s="41"/>
      <c r="O754" s="41"/>
      <c r="P754" s="41"/>
      <c r="Q754" s="41"/>
      <c r="R754" s="41"/>
      <c r="S754" s="41"/>
      <c r="T754" s="41"/>
      <c r="U754" s="41"/>
      <c r="V754" s="41"/>
      <c r="W754" s="41"/>
    </row>
    <row r="755" spans="1:23" s="300" customFormat="1" ht="36.75" hidden="1" customHeight="1">
      <c r="A755" s="350">
        <v>7</v>
      </c>
      <c r="B755" s="717" t="s">
        <v>516</v>
      </c>
      <c r="C755" s="718"/>
      <c r="D755" s="718"/>
      <c r="E755" s="719"/>
      <c r="F755" s="733"/>
      <c r="G755" s="734"/>
      <c r="H755" s="41"/>
      <c r="I755" s="41"/>
      <c r="J755" s="41"/>
      <c r="K755" s="479"/>
      <c r="L755" s="479"/>
      <c r="M755" s="479"/>
      <c r="N755" s="41"/>
      <c r="O755" s="41"/>
      <c r="P755" s="41"/>
      <c r="Q755" s="41"/>
      <c r="R755" s="41"/>
      <c r="S755" s="41"/>
      <c r="T755" s="41"/>
      <c r="U755" s="41"/>
      <c r="V755" s="41"/>
      <c r="W755" s="41"/>
    </row>
    <row r="756" spans="1:23" s="300" customFormat="1" ht="19.5" hidden="1" customHeight="1">
      <c r="A756" s="356"/>
      <c r="B756" s="712" t="s">
        <v>517</v>
      </c>
      <c r="C756" s="712"/>
      <c r="D756" s="712"/>
      <c r="E756" s="712"/>
      <c r="F756" s="712"/>
      <c r="G756" s="712"/>
      <c r="H756" s="41"/>
      <c r="I756" s="41"/>
      <c r="J756" s="41"/>
      <c r="K756" s="479"/>
      <c r="L756" s="479"/>
      <c r="M756" s="479"/>
      <c r="N756" s="41"/>
      <c r="O756" s="41"/>
      <c r="P756" s="41"/>
      <c r="Q756" s="41"/>
      <c r="R756" s="41"/>
      <c r="S756" s="41"/>
      <c r="T756" s="41"/>
      <c r="U756" s="41"/>
      <c r="V756" s="41"/>
      <c r="W756" s="41"/>
    </row>
    <row r="757" spans="1:23" s="300" customFormat="1" ht="63" hidden="1" customHeight="1">
      <c r="A757" s="349">
        <v>5.3</v>
      </c>
      <c r="B757" s="713" t="s">
        <v>584</v>
      </c>
      <c r="C757" s="713"/>
      <c r="D757" s="713"/>
      <c r="E757" s="713"/>
      <c r="F757" s="713"/>
      <c r="G757" s="713"/>
      <c r="K757" s="477"/>
      <c r="L757" s="477"/>
      <c r="M757" s="477"/>
    </row>
    <row r="758" spans="1:23" s="300" customFormat="1" hidden="1">
      <c r="A758" s="410" t="s">
        <v>30</v>
      </c>
      <c r="B758" s="711" t="e">
        <f>"For  "&amp;#REF!</f>
        <v>#REF!</v>
      </c>
      <c r="C758" s="711"/>
      <c r="D758" s="711"/>
      <c r="E758" s="711"/>
      <c r="F758" s="711"/>
      <c r="G758" s="711"/>
      <c r="H758" s="58"/>
      <c r="K758" s="477"/>
      <c r="L758" s="477"/>
      <c r="M758" s="477"/>
    </row>
    <row r="759" spans="1:23" s="300" customFormat="1" hidden="1">
      <c r="A759" s="58"/>
      <c r="B759" s="411" t="s">
        <v>58</v>
      </c>
      <c r="C759" s="704"/>
      <c r="D759" s="705"/>
      <c r="E759" s="705"/>
      <c r="F759" s="705"/>
      <c r="G759" s="705"/>
      <c r="H759" s="58"/>
      <c r="K759" s="477"/>
      <c r="L759" s="477"/>
      <c r="M759" s="477"/>
    </row>
    <row r="760" spans="1:23" s="300" customFormat="1" hidden="1">
      <c r="A760" s="58"/>
      <c r="B760" s="411" t="s">
        <v>60</v>
      </c>
      <c r="C760" s="704"/>
      <c r="D760" s="705"/>
      <c r="E760" s="705"/>
      <c r="F760" s="705"/>
      <c r="G760" s="705"/>
      <c r="H760" s="58"/>
      <c r="K760" s="477"/>
      <c r="L760" s="477"/>
      <c r="M760" s="477"/>
    </row>
    <row r="761" spans="1:23" s="300" customFormat="1" hidden="1">
      <c r="A761" s="58"/>
      <c r="B761" s="411" t="s">
        <v>462</v>
      </c>
      <c r="C761" s="704"/>
      <c r="D761" s="705"/>
      <c r="E761" s="705"/>
      <c r="F761" s="705"/>
      <c r="G761" s="705"/>
      <c r="H761" s="58"/>
      <c r="K761" s="477"/>
      <c r="L761" s="477"/>
      <c r="M761" s="477"/>
    </row>
    <row r="762" spans="1:23" s="300" customFormat="1" hidden="1">
      <c r="A762" s="58"/>
      <c r="B762" s="411" t="s">
        <v>585</v>
      </c>
      <c r="C762" s="704"/>
      <c r="D762" s="705"/>
      <c r="E762" s="705"/>
      <c r="F762" s="705"/>
      <c r="G762" s="705"/>
      <c r="H762" s="58"/>
      <c r="K762" s="477"/>
      <c r="L762" s="477"/>
      <c r="M762" s="477"/>
    </row>
    <row r="763" spans="1:23" s="300" customFormat="1" hidden="1">
      <c r="A763" s="58"/>
      <c r="B763" s="411" t="s">
        <v>586</v>
      </c>
      <c r="C763" s="704"/>
      <c r="D763" s="705"/>
      <c r="E763" s="705"/>
      <c r="F763" s="705"/>
      <c r="G763" s="705"/>
      <c r="H763" s="58"/>
      <c r="K763" s="477"/>
      <c r="L763" s="477"/>
      <c r="M763" s="477"/>
    </row>
    <row r="764" spans="1:23" s="300" customFormat="1" hidden="1">
      <c r="A764" s="58"/>
      <c r="B764" s="411" t="s">
        <v>587</v>
      </c>
      <c r="C764" s="704"/>
      <c r="D764" s="705"/>
      <c r="E764" s="705"/>
      <c r="F764" s="705"/>
      <c r="G764" s="705"/>
      <c r="H764" s="58"/>
      <c r="K764" s="477"/>
      <c r="L764" s="477"/>
      <c r="M764" s="477"/>
    </row>
    <row r="765" spans="1:23" s="300" customFormat="1" hidden="1">
      <c r="A765" s="58"/>
      <c r="B765" s="411" t="s">
        <v>588</v>
      </c>
      <c r="C765" s="704"/>
      <c r="D765" s="705"/>
      <c r="E765" s="705"/>
      <c r="F765" s="705"/>
      <c r="G765" s="705"/>
      <c r="H765" s="58"/>
      <c r="K765" s="477"/>
      <c r="L765" s="477"/>
      <c r="M765" s="477"/>
    </row>
    <row r="766" spans="1:23" s="300" customFormat="1" hidden="1">
      <c r="A766" s="58"/>
      <c r="B766" s="411" t="s">
        <v>589</v>
      </c>
      <c r="C766" s="704"/>
      <c r="D766" s="705"/>
      <c r="E766" s="705"/>
      <c r="F766" s="705"/>
      <c r="G766" s="705"/>
      <c r="H766" s="58"/>
      <c r="K766" s="477"/>
      <c r="L766" s="477"/>
      <c r="M766" s="477"/>
    </row>
    <row r="767" spans="1:23" s="300" customFormat="1" hidden="1">
      <c r="A767" s="58"/>
      <c r="B767" s="411" t="s">
        <v>590</v>
      </c>
      <c r="C767" s="704"/>
      <c r="D767" s="705"/>
      <c r="E767" s="705"/>
      <c r="F767" s="705"/>
      <c r="G767" s="705"/>
      <c r="H767" s="58"/>
      <c r="K767" s="477"/>
      <c r="L767" s="477"/>
      <c r="M767" s="477"/>
    </row>
    <row r="768" spans="1:23" s="300" customFormat="1" hidden="1">
      <c r="A768" s="58"/>
      <c r="B768" s="411" t="s">
        <v>591</v>
      </c>
      <c r="C768" s="704"/>
      <c r="D768" s="705"/>
      <c r="E768" s="705"/>
      <c r="F768" s="705"/>
      <c r="G768" s="705"/>
      <c r="H768" s="58"/>
      <c r="K768" s="477"/>
      <c r="L768" s="477"/>
      <c r="M768" s="477"/>
    </row>
    <row r="769" spans="1:13" s="300" customFormat="1" hidden="1">
      <c r="A769" s="58"/>
      <c r="B769" s="58"/>
      <c r="C769" s="58"/>
      <c r="D769" s="58"/>
      <c r="E769" s="58"/>
      <c r="F769" s="58"/>
      <c r="G769" s="58"/>
      <c r="H769" s="58"/>
      <c r="K769" s="477"/>
      <c r="L769" s="477"/>
      <c r="M769" s="477"/>
    </row>
    <row r="770" spans="1:13" s="300" customFormat="1" hidden="1">
      <c r="A770" s="410" t="s">
        <v>31</v>
      </c>
      <c r="B770" s="711" t="e">
        <f>"For  "&amp;F563</f>
        <v>#REF!</v>
      </c>
      <c r="C770" s="711"/>
      <c r="D770" s="711"/>
      <c r="E770" s="711"/>
      <c r="F770" s="711"/>
      <c r="G770" s="711"/>
      <c r="H770" s="58"/>
      <c r="K770" s="477"/>
      <c r="L770" s="477"/>
      <c r="M770" s="477"/>
    </row>
    <row r="771" spans="1:13" s="300" customFormat="1" hidden="1">
      <c r="A771" s="58"/>
      <c r="B771" s="411" t="s">
        <v>58</v>
      </c>
      <c r="C771" s="704"/>
      <c r="D771" s="705"/>
      <c r="E771" s="705"/>
      <c r="F771" s="705"/>
      <c r="G771" s="705"/>
      <c r="H771" s="58"/>
      <c r="K771" s="477"/>
      <c r="L771" s="477"/>
      <c r="M771" s="477"/>
    </row>
    <row r="772" spans="1:13" s="300" customFormat="1" hidden="1">
      <c r="A772" s="58"/>
      <c r="B772" s="411" t="s">
        <v>60</v>
      </c>
      <c r="C772" s="704"/>
      <c r="D772" s="705"/>
      <c r="E772" s="705"/>
      <c r="F772" s="705"/>
      <c r="G772" s="705"/>
      <c r="H772" s="58"/>
      <c r="K772" s="477"/>
      <c r="L772" s="477"/>
      <c r="M772" s="477"/>
    </row>
    <row r="773" spans="1:13" s="300" customFormat="1" hidden="1">
      <c r="A773" s="58"/>
      <c r="B773" s="411" t="s">
        <v>462</v>
      </c>
      <c r="C773" s="704"/>
      <c r="D773" s="705"/>
      <c r="E773" s="705"/>
      <c r="F773" s="705"/>
      <c r="G773" s="705"/>
      <c r="H773" s="58"/>
      <c r="K773" s="477"/>
      <c r="L773" s="477"/>
      <c r="M773" s="477"/>
    </row>
    <row r="774" spans="1:13" s="300" customFormat="1" hidden="1">
      <c r="A774" s="58"/>
      <c r="B774" s="411" t="s">
        <v>585</v>
      </c>
      <c r="C774" s="704"/>
      <c r="D774" s="705"/>
      <c r="E774" s="705"/>
      <c r="F774" s="705"/>
      <c r="G774" s="705"/>
      <c r="H774" s="58"/>
      <c r="K774" s="477"/>
      <c r="L774" s="477"/>
      <c r="M774" s="477"/>
    </row>
    <row r="775" spans="1:13" s="300" customFormat="1" hidden="1">
      <c r="A775" s="58"/>
      <c r="B775" s="411" t="s">
        <v>586</v>
      </c>
      <c r="C775" s="704"/>
      <c r="D775" s="705"/>
      <c r="E775" s="705"/>
      <c r="F775" s="705"/>
      <c r="G775" s="705"/>
      <c r="H775" s="58"/>
      <c r="K775" s="477"/>
      <c r="L775" s="477"/>
      <c r="M775" s="477"/>
    </row>
    <row r="776" spans="1:13" s="300" customFormat="1" hidden="1">
      <c r="A776" s="58"/>
      <c r="B776" s="411" t="s">
        <v>587</v>
      </c>
      <c r="C776" s="704"/>
      <c r="D776" s="705"/>
      <c r="E776" s="705"/>
      <c r="F776" s="705"/>
      <c r="G776" s="705"/>
      <c r="H776" s="58"/>
      <c r="K776" s="477"/>
      <c r="L776" s="477"/>
      <c r="M776" s="477"/>
    </row>
    <row r="777" spans="1:13" s="300" customFormat="1" hidden="1">
      <c r="A777" s="58"/>
      <c r="B777" s="411" t="s">
        <v>588</v>
      </c>
      <c r="C777" s="704"/>
      <c r="D777" s="705"/>
      <c r="E777" s="705"/>
      <c r="F777" s="705"/>
      <c r="G777" s="705"/>
      <c r="H777" s="58"/>
      <c r="K777" s="477"/>
      <c r="L777" s="477"/>
      <c r="M777" s="477"/>
    </row>
    <row r="778" spans="1:13" s="300" customFormat="1" hidden="1">
      <c r="A778" s="58"/>
      <c r="B778" s="411" t="s">
        <v>589</v>
      </c>
      <c r="C778" s="704"/>
      <c r="D778" s="705"/>
      <c r="E778" s="705"/>
      <c r="F778" s="705"/>
      <c r="G778" s="705"/>
      <c r="H778" s="58"/>
      <c r="K778" s="477"/>
      <c r="L778" s="477"/>
      <c r="M778" s="477"/>
    </row>
    <row r="779" spans="1:13" s="300" customFormat="1" hidden="1">
      <c r="A779" s="58"/>
      <c r="B779" s="411" t="s">
        <v>590</v>
      </c>
      <c r="C779" s="704"/>
      <c r="D779" s="705"/>
      <c r="E779" s="705"/>
      <c r="F779" s="705"/>
      <c r="G779" s="705"/>
      <c r="H779" s="58"/>
      <c r="K779" s="477"/>
      <c r="L779" s="477"/>
      <c r="M779" s="477"/>
    </row>
    <row r="780" spans="1:13" s="300" customFormat="1" hidden="1">
      <c r="A780" s="58"/>
      <c r="B780" s="411" t="s">
        <v>591</v>
      </c>
      <c r="C780" s="704"/>
      <c r="D780" s="705"/>
      <c r="E780" s="705"/>
      <c r="F780" s="705"/>
      <c r="G780" s="705"/>
      <c r="H780" s="58"/>
      <c r="K780" s="477"/>
      <c r="L780" s="477"/>
      <c r="M780" s="477"/>
    </row>
    <row r="781" spans="1:13" s="300" customFormat="1" hidden="1">
      <c r="A781" s="58"/>
      <c r="B781" s="412"/>
      <c r="C781" s="413"/>
      <c r="D781" s="413"/>
      <c r="E781" s="413"/>
      <c r="F781" s="413"/>
      <c r="G781" s="413"/>
      <c r="H781" s="58"/>
      <c r="K781" s="477"/>
      <c r="L781" s="477"/>
      <c r="M781" s="477"/>
    </row>
    <row r="782" spans="1:13" s="300" customFormat="1" hidden="1">
      <c r="A782" s="410" t="s">
        <v>543</v>
      </c>
      <c r="B782" s="711" t="e">
        <f>"For  "&amp;F597</f>
        <v>#REF!</v>
      </c>
      <c r="C782" s="711"/>
      <c r="D782" s="711"/>
      <c r="E782" s="711"/>
      <c r="F782" s="711"/>
      <c r="G782" s="711"/>
      <c r="H782" s="58"/>
      <c r="K782" s="477"/>
      <c r="L782" s="477"/>
      <c r="M782" s="477"/>
    </row>
    <row r="783" spans="1:13" s="300" customFormat="1" hidden="1">
      <c r="A783" s="58"/>
      <c r="B783" s="411" t="s">
        <v>58</v>
      </c>
      <c r="C783" s="708"/>
      <c r="D783" s="708"/>
      <c r="E783" s="708"/>
      <c r="F783" s="708"/>
      <c r="G783" s="708"/>
      <c r="H783" s="58"/>
      <c r="K783" s="477"/>
      <c r="L783" s="477"/>
      <c r="M783" s="477"/>
    </row>
    <row r="784" spans="1:13" s="300" customFormat="1" hidden="1">
      <c r="A784" s="58"/>
      <c r="B784" s="411" t="s">
        <v>60</v>
      </c>
      <c r="C784" s="708"/>
      <c r="D784" s="708"/>
      <c r="E784" s="708"/>
      <c r="F784" s="708"/>
      <c r="G784" s="708"/>
      <c r="H784" s="58"/>
      <c r="K784" s="477"/>
      <c r="L784" s="477"/>
      <c r="M784" s="477"/>
    </row>
    <row r="785" spans="1:13" s="300" customFormat="1" hidden="1">
      <c r="A785" s="58"/>
      <c r="B785" s="411" t="s">
        <v>462</v>
      </c>
      <c r="C785" s="704"/>
      <c r="D785" s="705"/>
      <c r="E785" s="705"/>
      <c r="F785" s="705"/>
      <c r="G785" s="705"/>
      <c r="H785" s="58"/>
      <c r="K785" s="477"/>
      <c r="L785" s="477"/>
      <c r="M785" s="477"/>
    </row>
    <row r="786" spans="1:13" s="300" customFormat="1" hidden="1">
      <c r="A786" s="58"/>
      <c r="B786" s="411" t="s">
        <v>585</v>
      </c>
      <c r="C786" s="708"/>
      <c r="D786" s="708"/>
      <c r="E786" s="708"/>
      <c r="F786" s="708"/>
      <c r="G786" s="708"/>
      <c r="H786" s="58"/>
      <c r="K786" s="477"/>
      <c r="L786" s="477"/>
      <c r="M786" s="477"/>
    </row>
    <row r="787" spans="1:13" s="300" customFormat="1" hidden="1">
      <c r="A787" s="58"/>
      <c r="B787" s="411" t="s">
        <v>586</v>
      </c>
      <c r="C787" s="708"/>
      <c r="D787" s="708"/>
      <c r="E787" s="708"/>
      <c r="F787" s="708"/>
      <c r="G787" s="708"/>
      <c r="H787" s="58"/>
      <c r="K787" s="477"/>
      <c r="L787" s="477"/>
      <c r="M787" s="477"/>
    </row>
    <row r="788" spans="1:13" s="300" customFormat="1" hidden="1">
      <c r="A788" s="58"/>
      <c r="B788" s="411" t="s">
        <v>587</v>
      </c>
      <c r="C788" s="708"/>
      <c r="D788" s="708"/>
      <c r="E788" s="708"/>
      <c r="F788" s="708"/>
      <c r="G788" s="708"/>
      <c r="H788" s="58"/>
      <c r="K788" s="477"/>
      <c r="L788" s="477"/>
      <c r="M788" s="477"/>
    </row>
    <row r="789" spans="1:13" s="300" customFormat="1" hidden="1">
      <c r="A789" s="58"/>
      <c r="B789" s="411" t="s">
        <v>588</v>
      </c>
      <c r="C789" s="708"/>
      <c r="D789" s="708"/>
      <c r="E789" s="708"/>
      <c r="F789" s="708"/>
      <c r="G789" s="708"/>
      <c r="H789" s="58"/>
      <c r="K789" s="477"/>
      <c r="L789" s="477"/>
      <c r="M789" s="477"/>
    </row>
    <row r="790" spans="1:13" s="300" customFormat="1" hidden="1">
      <c r="A790" s="58"/>
      <c r="B790" s="411" t="s">
        <v>589</v>
      </c>
      <c r="C790" s="708"/>
      <c r="D790" s="708"/>
      <c r="E790" s="708"/>
      <c r="F790" s="708"/>
      <c r="G790" s="708"/>
      <c r="H790" s="58"/>
      <c r="K790" s="477"/>
      <c r="L790" s="477"/>
      <c r="M790" s="477"/>
    </row>
    <row r="791" spans="1:13" s="300" customFormat="1" hidden="1">
      <c r="A791" s="58"/>
      <c r="B791" s="411" t="s">
        <v>590</v>
      </c>
      <c r="C791" s="708"/>
      <c r="D791" s="708"/>
      <c r="E791" s="708"/>
      <c r="F791" s="708"/>
      <c r="G791" s="708"/>
      <c r="H791" s="58"/>
      <c r="K791" s="477"/>
      <c r="L791" s="477"/>
      <c r="M791" s="477"/>
    </row>
    <row r="792" spans="1:13" s="300" customFormat="1" hidden="1">
      <c r="A792" s="58"/>
      <c r="B792" s="411" t="s">
        <v>591</v>
      </c>
      <c r="C792" s="708"/>
      <c r="D792" s="708"/>
      <c r="E792" s="708"/>
      <c r="F792" s="708"/>
      <c r="G792" s="708"/>
      <c r="H792" s="58"/>
      <c r="K792" s="477"/>
      <c r="L792" s="477"/>
      <c r="M792" s="477"/>
    </row>
    <row r="793" spans="1:13" s="300" customFormat="1" hidden="1">
      <c r="A793" s="58"/>
      <c r="B793" s="412"/>
      <c r="C793" s="413"/>
      <c r="D793" s="413"/>
      <c r="E793" s="413"/>
      <c r="F793" s="413"/>
      <c r="G793" s="413"/>
      <c r="H793" s="58"/>
      <c r="K793" s="477"/>
      <c r="L793" s="477"/>
      <c r="M793" s="477"/>
    </row>
    <row r="794" spans="1:13" s="300" customFormat="1" ht="24" customHeight="1">
      <c r="A794" s="408" t="s">
        <v>618</v>
      </c>
      <c r="B794" s="709" t="s">
        <v>592</v>
      </c>
      <c r="C794" s="709"/>
      <c r="D794" s="709"/>
      <c r="E794" s="709"/>
      <c r="F794" s="709"/>
      <c r="G794" s="709"/>
      <c r="H794" s="58"/>
      <c r="K794" s="477"/>
      <c r="L794" s="477"/>
      <c r="M794" s="477"/>
    </row>
    <row r="795" spans="1:13" s="300" customFormat="1" ht="36" customHeight="1">
      <c r="A795" s="349">
        <v>4.0999999999999996</v>
      </c>
      <c r="B795" s="710" t="s">
        <v>593</v>
      </c>
      <c r="C795" s="710"/>
      <c r="D795" s="710"/>
      <c r="E795" s="710"/>
      <c r="F795" s="710"/>
      <c r="G795" s="710"/>
    </row>
    <row r="796" spans="1:13" s="300" customFormat="1" ht="112.5" customHeight="1">
      <c r="A796" s="58"/>
      <c r="B796" s="274" t="s">
        <v>594</v>
      </c>
      <c r="C796" s="710" t="s">
        <v>595</v>
      </c>
      <c r="D796" s="710"/>
      <c r="E796" s="710"/>
      <c r="F796" s="710"/>
      <c r="G796" s="710"/>
      <c r="H796" s="414"/>
    </row>
    <row r="797" spans="1:13" s="300" customFormat="1">
      <c r="A797" s="58"/>
      <c r="B797" s="415"/>
      <c r="C797" s="58"/>
      <c r="D797" s="58"/>
      <c r="E797" s="58"/>
      <c r="F797" s="58"/>
      <c r="G797" s="58"/>
      <c r="H797" s="58"/>
    </row>
    <row r="798" spans="1:13" s="300" customFormat="1" ht="74.25" customHeight="1">
      <c r="A798" s="58"/>
      <c r="B798" s="274" t="s">
        <v>596</v>
      </c>
      <c r="C798" s="710" t="s">
        <v>597</v>
      </c>
      <c r="D798" s="710"/>
      <c r="E798" s="710"/>
      <c r="F798" s="710"/>
      <c r="G798" s="710"/>
      <c r="H798" s="58"/>
    </row>
    <row r="799" spans="1:13" s="300" customFormat="1">
      <c r="A799" s="58"/>
      <c r="B799" s="58"/>
      <c r="C799" s="58"/>
      <c r="D799" s="58"/>
      <c r="E799" s="58"/>
      <c r="F799" s="58"/>
      <c r="G799" s="58"/>
      <c r="H799" s="58"/>
    </row>
    <row r="800" spans="1:13" s="300" customFormat="1" ht="36.75" customHeight="1">
      <c r="A800" s="349">
        <v>4.2</v>
      </c>
      <c r="B800" s="707" t="s">
        <v>620</v>
      </c>
      <c r="C800" s="707"/>
      <c r="D800" s="707"/>
      <c r="E800" s="707"/>
      <c r="F800" s="707"/>
      <c r="G800" s="707"/>
    </row>
    <row r="801" spans="1:11" s="300" customFormat="1">
      <c r="A801" s="58"/>
      <c r="B801" s="58"/>
      <c r="C801" s="58"/>
      <c r="D801" s="58"/>
      <c r="E801" s="58"/>
      <c r="F801" s="58"/>
      <c r="G801" s="58"/>
      <c r="H801" s="58"/>
    </row>
    <row r="802" spans="1:11" s="300" customFormat="1" ht="24" customHeight="1" thickBot="1">
      <c r="A802" s="58"/>
      <c r="B802" s="707" t="s">
        <v>598</v>
      </c>
      <c r="C802" s="707"/>
      <c r="D802" s="707"/>
      <c r="E802" s="707"/>
      <c r="F802" s="707"/>
      <c r="G802" s="707"/>
      <c r="H802" s="58"/>
    </row>
    <row r="803" spans="1:11" s="300" customFormat="1" ht="55.5" customHeight="1">
      <c r="A803" s="483" t="s">
        <v>30</v>
      </c>
      <c r="B803" s="917" t="s">
        <v>599</v>
      </c>
      <c r="C803" s="918"/>
      <c r="D803" s="919" t="s">
        <v>600</v>
      </c>
      <c r="E803" s="920"/>
      <c r="F803" s="427"/>
      <c r="G803" s="427"/>
      <c r="H803" s="425"/>
      <c r="I803" s="426"/>
      <c r="J803" s="426"/>
      <c r="K803" s="426"/>
    </row>
    <row r="804" spans="1:11" s="300" customFormat="1" ht="21" customHeight="1">
      <c r="A804" s="420"/>
      <c r="B804" s="911" t="s">
        <v>601</v>
      </c>
      <c r="C804" s="912"/>
      <c r="D804" s="909"/>
      <c r="E804" s="910"/>
      <c r="F804" s="427"/>
      <c r="G804" s="427"/>
      <c r="H804" s="427"/>
      <c r="I804" s="427"/>
      <c r="J804" s="427"/>
      <c r="K804" s="426"/>
    </row>
    <row r="805" spans="1:11" s="300" customFormat="1" ht="23.25" customHeight="1">
      <c r="A805" s="420"/>
      <c r="B805" s="911" t="s">
        <v>602</v>
      </c>
      <c r="C805" s="912"/>
      <c r="D805" s="909"/>
      <c r="E805" s="910"/>
      <c r="F805" s="427"/>
      <c r="G805" s="427"/>
      <c r="H805" s="426"/>
      <c r="I805" s="426"/>
      <c r="J805" s="426"/>
      <c r="K805" s="426"/>
    </row>
    <row r="806" spans="1:11" s="300" customFormat="1" ht="21.75" customHeight="1">
      <c r="A806" s="420"/>
      <c r="B806" s="911" t="s">
        <v>603</v>
      </c>
      <c r="C806" s="912"/>
      <c r="D806" s="909"/>
      <c r="E806" s="910"/>
      <c r="F806" s="427"/>
      <c r="G806" s="427"/>
      <c r="H806" s="427"/>
      <c r="I806" s="427"/>
      <c r="J806" s="427"/>
      <c r="K806" s="427"/>
    </row>
    <row r="807" spans="1:11" s="300" customFormat="1" ht="20.25" customHeight="1">
      <c r="A807" s="420"/>
      <c r="B807" s="911" t="s">
        <v>604</v>
      </c>
      <c r="C807" s="912"/>
      <c r="D807" s="909"/>
      <c r="E807" s="910"/>
      <c r="F807" s="427"/>
      <c r="G807" s="427"/>
      <c r="H807" s="427"/>
      <c r="I807" s="427"/>
      <c r="J807" s="427"/>
      <c r="K807" s="427"/>
    </row>
    <row r="808" spans="1:11" s="300" customFormat="1" ht="21.75" customHeight="1" thickBot="1">
      <c r="A808" s="421"/>
      <c r="B808" s="913" t="s">
        <v>605</v>
      </c>
      <c r="C808" s="914"/>
      <c r="D808" s="915"/>
      <c r="E808" s="916"/>
      <c r="F808" s="427"/>
      <c r="G808" s="427"/>
      <c r="H808" s="427"/>
      <c r="I808" s="427"/>
      <c r="J808" s="427"/>
      <c r="K808" s="427"/>
    </row>
    <row r="809" spans="1:11" ht="45" customHeight="1">
      <c r="A809" s="846" t="s">
        <v>656</v>
      </c>
      <c r="B809" s="846"/>
      <c r="C809" s="846"/>
      <c r="D809" s="846"/>
      <c r="E809" s="846"/>
      <c r="F809" s="846"/>
      <c r="G809" s="846"/>
    </row>
    <row r="810" spans="1:11" ht="33" customHeight="1">
      <c r="A810" s="39" t="s">
        <v>48</v>
      </c>
      <c r="B810" s="60" t="str">
        <f>'Attach 3(JV)'!B24</f>
        <v/>
      </c>
      <c r="C810" s="36"/>
      <c r="D810" s="40" t="s">
        <v>46</v>
      </c>
      <c r="E810" s="42" t="str">
        <f>'Attach 3(JV)'!E24</f>
        <v/>
      </c>
    </row>
    <row r="811" spans="1:11" ht="33" customHeight="1">
      <c r="A811" s="39" t="s">
        <v>49</v>
      </c>
      <c r="B811" s="42" t="str">
        <f>'Attach 3(JV)'!B25</f>
        <v/>
      </c>
      <c r="C811" s="36"/>
      <c r="D811" s="40" t="s">
        <v>47</v>
      </c>
      <c r="E811" s="42" t="str">
        <f>'Attach 3(JV)'!E25</f>
        <v/>
      </c>
    </row>
    <row r="812" spans="1:11" ht="33" customHeight="1">
      <c r="C812" s="36"/>
      <c r="D812" s="40"/>
    </row>
    <row r="813" spans="1:11" ht="33" customHeight="1">
      <c r="A813" s="36"/>
      <c r="B813" s="36"/>
      <c r="C813" s="36"/>
      <c r="D813" s="40"/>
      <c r="E813" s="36"/>
    </row>
    <row r="814" spans="1:11" ht="20.100000000000001" customHeight="1"/>
    <row r="815" spans="1:11" ht="20.100000000000001" customHeight="1">
      <c r="A815" s="41"/>
    </row>
    <row r="816" spans="1:11" ht="20.100000000000001" customHeight="1"/>
    <row r="817" spans="1:1" ht="20.100000000000001" customHeight="1"/>
    <row r="818" spans="1:1" ht="20.100000000000001" customHeight="1">
      <c r="A818" s="41"/>
    </row>
    <row r="819" spans="1:1" ht="20.100000000000001" customHeight="1"/>
    <row r="820" spans="1:1" ht="20.100000000000001" customHeight="1">
      <c r="A820" s="41"/>
    </row>
    <row r="821" spans="1:1" ht="20.100000000000001" customHeight="1"/>
    <row r="822" spans="1:1" ht="20.100000000000001" customHeight="1">
      <c r="A822" s="41"/>
    </row>
    <row r="823" spans="1:1" ht="20.100000000000001" customHeight="1"/>
    <row r="824" spans="1:1" ht="20.100000000000001" customHeight="1"/>
    <row r="825" spans="1:1" ht="20.100000000000001" customHeight="1"/>
    <row r="826" spans="1:1" ht="20.100000000000001" customHeight="1"/>
  </sheetData>
  <sheetProtection formatCells="0" formatColumns="0" selectLockedCells="1"/>
  <customSheetViews>
    <customSheetView guid="{F68380CD-DF58-4BFA-A4C7-4B5C98AD7B16}" showGridLines="0">
      <pageMargins left="0.75" right="0.63" top="0.57999999999999996" bottom="0.6" header="0.34" footer="0.35"/>
      <pageSetup scale="80" orientation="portrait" r:id="rId1"/>
      <headerFooter alignWithMargins="0">
        <oddFooter>&amp;R&amp;"Book Antiqua,Bold"&amp;8 Page &amp;P of &amp;N</oddFooter>
      </headerFooter>
    </customSheetView>
    <customSheetView guid="{2FDEDC7A-220A-4BDB-8FCD-0C556B60E1DF}" showGridLines="0">
      <pageMargins left="0.75" right="0.63" top="0.57999999999999996" bottom="0.6" header="0.34" footer="0.35"/>
      <pageSetup scale="80"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pageMargins left="0.75" right="0.75" top="0.77" bottom="1" header="0.5" footer="0.5"/>
      <pageSetup orientation="portrait" r:id="rId4"/>
      <headerFooter alignWithMargins="0">
        <oddFooter>&amp;L&amp;8Tower Package-P238-TW04, TL associated with Phase-I Generation Project in Orissa (Part-C)&amp;R&amp;"Book Antiqua,Bold"&amp;8Attachment-3(QR) TW04  / Page &amp;P of &amp;N</oddFooter>
      </headerFooter>
    </customSheetView>
    <customSheetView guid="{ECEBABD0-566A-41C4-AA9A-38EA30EFEDA8}" showPageBreaks="1" showGridLines="0" zeroValues="0" printArea="1" showRuler="0">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pageMargins left="0.75" right="0.63" top="0.57999999999999996" bottom="0.6" header="0.34" footer="0.35"/>
      <pageSetup scale="80" orientation="portrait" r:id="rId6"/>
      <headerFooter alignWithMargins="0">
        <oddFooter>&amp;R&amp;"Book Antiqua,Bold"&amp;8 Page &amp;P of &amp;N</oddFooter>
      </headerFooter>
    </customSheetView>
    <customSheetView guid="{237D8718-39ED-4FFE-B3B2-D1192F8D2E87}" showGridLines="0">
      <pageMargins left="0.75" right="0.63" top="0.57999999999999996" bottom="0.6" header="0.34" footer="0.35"/>
      <pageSetup scale="80" orientation="portrait" r:id="rId7"/>
      <headerFooter alignWithMargins="0">
        <oddFooter>&amp;R&amp;"Book Antiqua,Bold"&amp;8 Page &amp;P of &amp;N</oddFooter>
      </headerFooter>
    </customSheetView>
    <customSheetView guid="{6A6F11F6-4979-4331-B451-38654332CB39}" showGridLines="0">
      <selection activeCell="G20" sqref="G20"/>
      <pageMargins left="0.75" right="0.63" top="0.57999999999999996" bottom="0.6" header="0.34" footer="0.35"/>
      <pageSetup scale="80" orientation="portrait" r:id="rId8"/>
      <headerFooter alignWithMargins="0">
        <oddFooter>&amp;R&amp;"Book Antiqua,Bold"&amp;8 Page &amp;P of &amp;N</oddFooter>
      </headerFooter>
    </customSheetView>
    <customSheetView guid="{C75B92C6-DDA6-4B48-9868-112DE431C284}" showPageBreaks="1" showGridLines="0" printArea="1" topLeftCell="A10">
      <selection activeCell="G20" sqref="G20"/>
      <pageMargins left="0.75" right="0.63" top="0.57999999999999996" bottom="0.6" header="0.34" footer="0.35"/>
      <pageSetup scale="80" orientation="portrait" r:id="rId9"/>
      <headerFooter alignWithMargins="0">
        <oddFooter>&amp;R&amp;"Book Antiqua,Bold"&amp;8 Page &amp;P of &amp;N</oddFooter>
      </headerFooter>
    </customSheetView>
    <customSheetView guid="{827228A5-964E-465A-A946-EF2238A19E11}" showGridLines="0" showRuler="0" topLeftCell="A7">
      <selection activeCell="E8" sqref="E8:E12"/>
      <pageMargins left="0.75" right="0.63" top="0.57999999999999996" bottom="0.6" header="0.34" footer="0.35"/>
      <pageSetup scale="80" orientation="portrait" r:id="rId10"/>
      <headerFooter alignWithMargins="0">
        <oddFooter>&amp;R&amp;"Book Antiqua,Bold"&amp;8 Page &amp;P of &amp;N</oddFooter>
      </headerFooter>
    </customSheetView>
  </customSheetViews>
  <mergeCells count="1128">
    <mergeCell ref="A3:G3"/>
    <mergeCell ref="A809:G809"/>
    <mergeCell ref="D806:E806"/>
    <mergeCell ref="B807:C807"/>
    <mergeCell ref="B808:C808"/>
    <mergeCell ref="D808:E808"/>
    <mergeCell ref="A26:G26"/>
    <mergeCell ref="B806:C806"/>
    <mergeCell ref="B805:C805"/>
    <mergeCell ref="D807:E807"/>
    <mergeCell ref="D805:E805"/>
    <mergeCell ref="C779:G779"/>
    <mergeCell ref="B803:C803"/>
    <mergeCell ref="D803:E803"/>
    <mergeCell ref="C798:G798"/>
    <mergeCell ref="B800:G800"/>
    <mergeCell ref="B782:G782"/>
    <mergeCell ref="B802:G802"/>
    <mergeCell ref="C792:G792"/>
    <mergeCell ref="B794:G794"/>
    <mergeCell ref="B804:C804"/>
    <mergeCell ref="D804:E804"/>
    <mergeCell ref="C789:G789"/>
    <mergeCell ref="C783:G783"/>
    <mergeCell ref="C784:G784"/>
    <mergeCell ref="C785:G785"/>
    <mergeCell ref="C790:G790"/>
    <mergeCell ref="C791:G791"/>
    <mergeCell ref="C786:G786"/>
    <mergeCell ref="C787:G787"/>
    <mergeCell ref="C788:G788"/>
    <mergeCell ref="C780:G780"/>
    <mergeCell ref="B795:G795"/>
    <mergeCell ref="C796:G796"/>
    <mergeCell ref="C776:G776"/>
    <mergeCell ref="C773:G773"/>
    <mergeCell ref="C774:G774"/>
    <mergeCell ref="C775:G775"/>
    <mergeCell ref="C777:G777"/>
    <mergeCell ref="C778:G778"/>
    <mergeCell ref="C767:G767"/>
    <mergeCell ref="C768:G768"/>
    <mergeCell ref="B770:G770"/>
    <mergeCell ref="C766:G766"/>
    <mergeCell ref="C771:G771"/>
    <mergeCell ref="C772:G772"/>
    <mergeCell ref="B757:G757"/>
    <mergeCell ref="B758:G758"/>
    <mergeCell ref="C759:G759"/>
    <mergeCell ref="C763:G763"/>
    <mergeCell ref="C764:G764"/>
    <mergeCell ref="C765:G765"/>
    <mergeCell ref="C760:G760"/>
    <mergeCell ref="C761:G761"/>
    <mergeCell ref="C762:G762"/>
    <mergeCell ref="B752:E752"/>
    <mergeCell ref="F752:G752"/>
    <mergeCell ref="B753:E753"/>
    <mergeCell ref="F753:G753"/>
    <mergeCell ref="B755:E755"/>
    <mergeCell ref="F755:G755"/>
    <mergeCell ref="B756:G756"/>
    <mergeCell ref="B739:E739"/>
    <mergeCell ref="F739:G739"/>
    <mergeCell ref="B740:E740"/>
    <mergeCell ref="F740:G740"/>
    <mergeCell ref="B735:E735"/>
    <mergeCell ref="F735:G735"/>
    <mergeCell ref="B736:E736"/>
    <mergeCell ref="B737:E737"/>
    <mergeCell ref="F738:G738"/>
    <mergeCell ref="B730:E730"/>
    <mergeCell ref="B731:E731"/>
    <mergeCell ref="F731:G731"/>
    <mergeCell ref="B734:E734"/>
    <mergeCell ref="F734:G734"/>
    <mergeCell ref="B726:E726"/>
    <mergeCell ref="B727:E727"/>
    <mergeCell ref="F727:G727"/>
    <mergeCell ref="B728:E728"/>
    <mergeCell ref="B729:E729"/>
    <mergeCell ref="B723:E723"/>
    <mergeCell ref="F723:G723"/>
    <mergeCell ref="B724:E724"/>
    <mergeCell ref="F724:G724"/>
    <mergeCell ref="B721:E721"/>
    <mergeCell ref="F721:G721"/>
    <mergeCell ref="B722:E722"/>
    <mergeCell ref="F722:G722"/>
    <mergeCell ref="B716:E716"/>
    <mergeCell ref="F716:G716"/>
    <mergeCell ref="F717:G717"/>
    <mergeCell ref="B719:E719"/>
    <mergeCell ref="F719:G719"/>
    <mergeCell ref="F710:G710"/>
    <mergeCell ref="B712:E712"/>
    <mergeCell ref="F712:G712"/>
    <mergeCell ref="B713:E713"/>
    <mergeCell ref="F707:G707"/>
    <mergeCell ref="F708:G708"/>
    <mergeCell ref="F709:G709"/>
    <mergeCell ref="B702:E702"/>
    <mergeCell ref="F702:G702"/>
    <mergeCell ref="B704:E707"/>
    <mergeCell ref="F704:G704"/>
    <mergeCell ref="F705:G705"/>
    <mergeCell ref="F706:G706"/>
    <mergeCell ref="B698:E698"/>
    <mergeCell ref="F698:G698"/>
    <mergeCell ref="B700:E700"/>
    <mergeCell ref="F700:G700"/>
    <mergeCell ref="B694:E694"/>
    <mergeCell ref="B695:E695"/>
    <mergeCell ref="F696:G696"/>
    <mergeCell ref="B697:E697"/>
    <mergeCell ref="F697:G697"/>
    <mergeCell ref="B692:E692"/>
    <mergeCell ref="F692:G692"/>
    <mergeCell ref="B693:E693"/>
    <mergeCell ref="F693:G693"/>
    <mergeCell ref="B686:E686"/>
    <mergeCell ref="B687:E687"/>
    <mergeCell ref="B688:E688"/>
    <mergeCell ref="B689:E689"/>
    <mergeCell ref="F689:G689"/>
    <mergeCell ref="B682:E682"/>
    <mergeCell ref="F682:G682"/>
    <mergeCell ref="B684:E684"/>
    <mergeCell ref="B685:E685"/>
    <mergeCell ref="F685:G685"/>
    <mergeCell ref="B680:E680"/>
    <mergeCell ref="F680:G680"/>
    <mergeCell ref="B681:E681"/>
    <mergeCell ref="F681:G681"/>
    <mergeCell ref="F675:G675"/>
    <mergeCell ref="B677:E677"/>
    <mergeCell ref="F677:G677"/>
    <mergeCell ref="B679:E679"/>
    <mergeCell ref="F679:G679"/>
    <mergeCell ref="B670:E670"/>
    <mergeCell ref="F670:G670"/>
    <mergeCell ref="B671:E671"/>
    <mergeCell ref="B674:E674"/>
    <mergeCell ref="F674:G674"/>
    <mergeCell ref="F666:G666"/>
    <mergeCell ref="F667:G667"/>
    <mergeCell ref="F668:G668"/>
    <mergeCell ref="B662:E665"/>
    <mergeCell ref="F662:G662"/>
    <mergeCell ref="F663:G663"/>
    <mergeCell ref="F664:G664"/>
    <mergeCell ref="F665:G665"/>
    <mergeCell ref="B658:E658"/>
    <mergeCell ref="F658:G658"/>
    <mergeCell ref="B660:E660"/>
    <mergeCell ref="F660:G660"/>
    <mergeCell ref="B655:E655"/>
    <mergeCell ref="F655:G655"/>
    <mergeCell ref="B656:E656"/>
    <mergeCell ref="B657:E657"/>
    <mergeCell ref="F657:G657"/>
    <mergeCell ref="B651:G651"/>
    <mergeCell ref="B653:E653"/>
    <mergeCell ref="F653:G653"/>
    <mergeCell ref="B654:E654"/>
    <mergeCell ref="F654:G654"/>
    <mergeCell ref="B642:G642"/>
    <mergeCell ref="B644:G644"/>
    <mergeCell ref="B646:G646"/>
    <mergeCell ref="B648:G648"/>
    <mergeCell ref="B649:G649"/>
    <mergeCell ref="B650:C650"/>
    <mergeCell ref="B634:G634"/>
    <mergeCell ref="B636:G636"/>
    <mergeCell ref="B638:G638"/>
    <mergeCell ref="B639:G639"/>
    <mergeCell ref="B640:G640"/>
    <mergeCell ref="B641:G641"/>
    <mergeCell ref="B628:C628"/>
    <mergeCell ref="D628:E628"/>
    <mergeCell ref="F628:G628"/>
    <mergeCell ref="B630:G630"/>
    <mergeCell ref="B632:G632"/>
    <mergeCell ref="B626:C626"/>
    <mergeCell ref="D626:E626"/>
    <mergeCell ref="F626:G626"/>
    <mergeCell ref="B627:C627"/>
    <mergeCell ref="D627:E627"/>
    <mergeCell ref="F627:G627"/>
    <mergeCell ref="B624:C624"/>
    <mergeCell ref="D624:E624"/>
    <mergeCell ref="F624:G624"/>
    <mergeCell ref="B625:C625"/>
    <mergeCell ref="D625:E625"/>
    <mergeCell ref="F625:G625"/>
    <mergeCell ref="B621:C621"/>
    <mergeCell ref="D621:E621"/>
    <mergeCell ref="B622:C622"/>
    <mergeCell ref="D622:E622"/>
    <mergeCell ref="B619:C619"/>
    <mergeCell ref="D619:E619"/>
    <mergeCell ref="B620:C620"/>
    <mergeCell ref="D620:E620"/>
    <mergeCell ref="B617:C617"/>
    <mergeCell ref="D617:E617"/>
    <mergeCell ref="B618:C618"/>
    <mergeCell ref="D618:E618"/>
    <mergeCell ref="B614:C614"/>
    <mergeCell ref="D614:E614"/>
    <mergeCell ref="F614:G614"/>
    <mergeCell ref="B615:E615"/>
    <mergeCell ref="B616:C616"/>
    <mergeCell ref="D616:E616"/>
    <mergeCell ref="B609:C609"/>
    <mergeCell ref="D609:E609"/>
    <mergeCell ref="B610:G610"/>
    <mergeCell ref="B611:G611"/>
    <mergeCell ref="D612:E612"/>
    <mergeCell ref="F612:F613"/>
    <mergeCell ref="G612:G613"/>
    <mergeCell ref="B607:C607"/>
    <mergeCell ref="D607:E607"/>
    <mergeCell ref="B608:C608"/>
    <mergeCell ref="D608:E608"/>
    <mergeCell ref="B605:C605"/>
    <mergeCell ref="D605:E605"/>
    <mergeCell ref="B606:C606"/>
    <mergeCell ref="D606:E606"/>
    <mergeCell ref="B602:E602"/>
    <mergeCell ref="B603:C603"/>
    <mergeCell ref="D603:E603"/>
    <mergeCell ref="B604:C604"/>
    <mergeCell ref="D604:E604"/>
    <mergeCell ref="B598:G598"/>
    <mergeCell ref="D599:E599"/>
    <mergeCell ref="F599:F600"/>
    <mergeCell ref="G599:G600"/>
    <mergeCell ref="B601:C601"/>
    <mergeCell ref="D601:E601"/>
    <mergeCell ref="F601:G601"/>
    <mergeCell ref="B595:C595"/>
    <mergeCell ref="D595:E595"/>
    <mergeCell ref="F595:G595"/>
    <mergeCell ref="B597:E597"/>
    <mergeCell ref="F597:G597"/>
    <mergeCell ref="B593:C593"/>
    <mergeCell ref="D593:E593"/>
    <mergeCell ref="F593:G593"/>
    <mergeCell ref="B594:C594"/>
    <mergeCell ref="D594:E594"/>
    <mergeCell ref="F594:G594"/>
    <mergeCell ref="B589:G589"/>
    <mergeCell ref="B591:C591"/>
    <mergeCell ref="D591:E591"/>
    <mergeCell ref="F591:G591"/>
    <mergeCell ref="B592:C592"/>
    <mergeCell ref="D592:E592"/>
    <mergeCell ref="F592:G592"/>
    <mergeCell ref="B587:C587"/>
    <mergeCell ref="D587:E587"/>
    <mergeCell ref="B588:C588"/>
    <mergeCell ref="D588:E588"/>
    <mergeCell ref="B584:E584"/>
    <mergeCell ref="F584:G584"/>
    <mergeCell ref="B585:E585"/>
    <mergeCell ref="F585:G585"/>
    <mergeCell ref="B586:C586"/>
    <mergeCell ref="D586:E586"/>
    <mergeCell ref="B581:E581"/>
    <mergeCell ref="F581:G581"/>
    <mergeCell ref="B582:E582"/>
    <mergeCell ref="F582:G582"/>
    <mergeCell ref="B583:E583"/>
    <mergeCell ref="F583:G583"/>
    <mergeCell ref="B578:E578"/>
    <mergeCell ref="F578:G578"/>
    <mergeCell ref="B579:E579"/>
    <mergeCell ref="F579:G579"/>
    <mergeCell ref="B580:E580"/>
    <mergeCell ref="F580:G580"/>
    <mergeCell ref="B575:E575"/>
    <mergeCell ref="F575:G575"/>
    <mergeCell ref="B576:E576"/>
    <mergeCell ref="F576:G576"/>
    <mergeCell ref="B577:E577"/>
    <mergeCell ref="F577:G577"/>
    <mergeCell ref="B572:E572"/>
    <mergeCell ref="F572:G572"/>
    <mergeCell ref="B573:E573"/>
    <mergeCell ref="F573:G573"/>
    <mergeCell ref="B574:E574"/>
    <mergeCell ref="F574:G574"/>
    <mergeCell ref="B568:E568"/>
    <mergeCell ref="B569:E569"/>
    <mergeCell ref="F569:G569"/>
    <mergeCell ref="B570:E570"/>
    <mergeCell ref="F570:G570"/>
    <mergeCell ref="B571:E571"/>
    <mergeCell ref="F571:G571"/>
    <mergeCell ref="D565:E565"/>
    <mergeCell ref="F565:F566"/>
    <mergeCell ref="G565:G566"/>
    <mergeCell ref="B567:C567"/>
    <mergeCell ref="D567:E567"/>
    <mergeCell ref="F567:G567"/>
    <mergeCell ref="B563:E563"/>
    <mergeCell ref="F563:G563"/>
    <mergeCell ref="B564:G564"/>
    <mergeCell ref="B557:G557"/>
    <mergeCell ref="B559:G559"/>
    <mergeCell ref="B561:G561"/>
    <mergeCell ref="B562:G562"/>
    <mergeCell ref="B550:G550"/>
    <mergeCell ref="B551:G551"/>
    <mergeCell ref="B553:G553"/>
    <mergeCell ref="B554:G554"/>
    <mergeCell ref="B555:G555"/>
    <mergeCell ref="B556:G556"/>
    <mergeCell ref="B543:G543"/>
    <mergeCell ref="B545:G545"/>
    <mergeCell ref="B546:G546"/>
    <mergeCell ref="B547:G547"/>
    <mergeCell ref="B548:G548"/>
    <mergeCell ref="B549:G549"/>
    <mergeCell ref="B538:E538"/>
    <mergeCell ref="F538:G538"/>
    <mergeCell ref="B540:E540"/>
    <mergeCell ref="F540:G540"/>
    <mergeCell ref="B541:G541"/>
    <mergeCell ref="B536:E536"/>
    <mergeCell ref="F536:G536"/>
    <mergeCell ref="B537:E537"/>
    <mergeCell ref="F537:G537"/>
    <mergeCell ref="B532:E532"/>
    <mergeCell ref="B533:E533"/>
    <mergeCell ref="F534:G534"/>
    <mergeCell ref="B535:E535"/>
    <mergeCell ref="F535:G535"/>
    <mergeCell ref="B530:E530"/>
    <mergeCell ref="F530:G530"/>
    <mergeCell ref="B531:E531"/>
    <mergeCell ref="F531:G531"/>
    <mergeCell ref="B524:E524"/>
    <mergeCell ref="B525:E525"/>
    <mergeCell ref="B526:E526"/>
    <mergeCell ref="B527:E527"/>
    <mergeCell ref="F527:G527"/>
    <mergeCell ref="B520:E520"/>
    <mergeCell ref="F520:G520"/>
    <mergeCell ref="B522:E522"/>
    <mergeCell ref="B523:E523"/>
    <mergeCell ref="F523:G523"/>
    <mergeCell ref="B518:E518"/>
    <mergeCell ref="F518:G518"/>
    <mergeCell ref="B519:E519"/>
    <mergeCell ref="F519:G519"/>
    <mergeCell ref="F513:G513"/>
    <mergeCell ref="B515:E515"/>
    <mergeCell ref="F515:G515"/>
    <mergeCell ref="B517:E517"/>
    <mergeCell ref="F517:G517"/>
    <mergeCell ref="B509:E509"/>
    <mergeCell ref="F509:G509"/>
    <mergeCell ref="B512:E512"/>
    <mergeCell ref="F512:G512"/>
    <mergeCell ref="F505:G505"/>
    <mergeCell ref="B507:E507"/>
    <mergeCell ref="F507:G507"/>
    <mergeCell ref="B508:E508"/>
    <mergeCell ref="F502:G502"/>
    <mergeCell ref="F503:G503"/>
    <mergeCell ref="F504:G504"/>
    <mergeCell ref="B497:E497"/>
    <mergeCell ref="F497:G497"/>
    <mergeCell ref="B499:E502"/>
    <mergeCell ref="F499:G499"/>
    <mergeCell ref="F500:G500"/>
    <mergeCell ref="F501:G501"/>
    <mergeCell ref="B494:E494"/>
    <mergeCell ref="F494:G494"/>
    <mergeCell ref="B495:E495"/>
    <mergeCell ref="F495:G495"/>
    <mergeCell ref="B492:E492"/>
    <mergeCell ref="F492:G492"/>
    <mergeCell ref="B493:E493"/>
    <mergeCell ref="F493:G493"/>
    <mergeCell ref="B485:G485"/>
    <mergeCell ref="B487:G487"/>
    <mergeCell ref="B488:C488"/>
    <mergeCell ref="B489:G489"/>
    <mergeCell ref="B491:E491"/>
    <mergeCell ref="F491:G491"/>
    <mergeCell ref="B479:G479"/>
    <mergeCell ref="B480:G480"/>
    <mergeCell ref="B481:G481"/>
    <mergeCell ref="B482:G482"/>
    <mergeCell ref="B483:G483"/>
    <mergeCell ref="B484:G484"/>
    <mergeCell ref="B58:G58"/>
    <mergeCell ref="B61:G61"/>
    <mergeCell ref="B62:G62"/>
    <mergeCell ref="B476:G476"/>
    <mergeCell ref="B477:G477"/>
    <mergeCell ref="B478:G478"/>
    <mergeCell ref="B64:I64"/>
    <mergeCell ref="B66:I66"/>
    <mergeCell ref="B67:I67"/>
    <mergeCell ref="B68:I68"/>
    <mergeCell ref="D54:G54"/>
    <mergeCell ref="D55:G55"/>
    <mergeCell ref="D56:G56"/>
    <mergeCell ref="B52:C52"/>
    <mergeCell ref="D52:G52"/>
    <mergeCell ref="B53:C53"/>
    <mergeCell ref="D53:G53"/>
    <mergeCell ref="B63:I63"/>
    <mergeCell ref="B69:I69"/>
    <mergeCell ref="B70:I70"/>
    <mergeCell ref="B71:I71"/>
    <mergeCell ref="B72:I72"/>
    <mergeCell ref="B73:I73"/>
    <mergeCell ref="B74:I74"/>
    <mergeCell ref="B76:I76"/>
    <mergeCell ref="B77:I77"/>
    <mergeCell ref="B78:E78"/>
    <mergeCell ref="B79:I79"/>
    <mergeCell ref="B81:E81"/>
    <mergeCell ref="F81:G81"/>
    <mergeCell ref="H81:I81"/>
    <mergeCell ref="B82:E82"/>
    <mergeCell ref="B51:C51"/>
    <mergeCell ref="D51:G51"/>
    <mergeCell ref="B48:C48"/>
    <mergeCell ref="D48:G48"/>
    <mergeCell ref="B49:C49"/>
    <mergeCell ref="D49:G49"/>
    <mergeCell ref="A45:A47"/>
    <mergeCell ref="B45:C47"/>
    <mergeCell ref="D45:G45"/>
    <mergeCell ref="D46:G46"/>
    <mergeCell ref="D47:G47"/>
    <mergeCell ref="B50:C50"/>
    <mergeCell ref="D50:G50"/>
    <mergeCell ref="B40:G40"/>
    <mergeCell ref="A42:A43"/>
    <mergeCell ref="B42:C43"/>
    <mergeCell ref="D42:G43"/>
    <mergeCell ref="B44:C44"/>
    <mergeCell ref="D44:G44"/>
    <mergeCell ref="B32:G32"/>
    <mergeCell ref="B34:G34"/>
    <mergeCell ref="B35:G35"/>
    <mergeCell ref="B36:G36"/>
    <mergeCell ref="B38:G38"/>
    <mergeCell ref="B39:G39"/>
    <mergeCell ref="A5:G5"/>
    <mergeCell ref="A28:G28"/>
    <mergeCell ref="B29:G29"/>
    <mergeCell ref="B30:G30"/>
    <mergeCell ref="B31:G31"/>
    <mergeCell ref="B17:G17"/>
    <mergeCell ref="B18:G18"/>
    <mergeCell ref="B19:G19"/>
    <mergeCell ref="B20:G20"/>
    <mergeCell ref="B21:G21"/>
    <mergeCell ref="A23:G23"/>
    <mergeCell ref="B9:D9"/>
    <mergeCell ref="B10:D10"/>
    <mergeCell ref="B11:D11"/>
    <mergeCell ref="B12:D12"/>
    <mergeCell ref="A8:D8"/>
    <mergeCell ref="A15:G15"/>
    <mergeCell ref="F82:G82"/>
    <mergeCell ref="H82:I82"/>
    <mergeCell ref="B83:E83"/>
    <mergeCell ref="F83:G83"/>
    <mergeCell ref="H83:I83"/>
    <mergeCell ref="B84:E84"/>
    <mergeCell ref="F84:G84"/>
    <mergeCell ref="B85:E85"/>
    <mergeCell ref="F85:G85"/>
    <mergeCell ref="H85:I85"/>
    <mergeCell ref="B87:E87"/>
    <mergeCell ref="F87:G87"/>
    <mergeCell ref="H87:I87"/>
    <mergeCell ref="B89:E92"/>
    <mergeCell ref="F89:G89"/>
    <mergeCell ref="H89:I89"/>
    <mergeCell ref="F90:G90"/>
    <mergeCell ref="H90:I90"/>
    <mergeCell ref="F91:G91"/>
    <mergeCell ref="H91:I91"/>
    <mergeCell ref="F92:G92"/>
    <mergeCell ref="H92:I92"/>
    <mergeCell ref="F93:G93"/>
    <mergeCell ref="H93:I93"/>
    <mergeCell ref="F94:G94"/>
    <mergeCell ref="H94:I94"/>
    <mergeCell ref="F95:G95"/>
    <mergeCell ref="H95:I95"/>
    <mergeCell ref="B97:E97"/>
    <mergeCell ref="F97:G97"/>
    <mergeCell ref="H97:I97"/>
    <mergeCell ref="B98:E98"/>
    <mergeCell ref="F98:G98"/>
    <mergeCell ref="B99:E99"/>
    <mergeCell ref="F99:G99"/>
    <mergeCell ref="H99:I99"/>
    <mergeCell ref="F100:G100"/>
    <mergeCell ref="F101:G101"/>
    <mergeCell ref="B102:E102"/>
    <mergeCell ref="F102:G102"/>
    <mergeCell ref="H102:I102"/>
    <mergeCell ref="F103:G103"/>
    <mergeCell ref="H103:I103"/>
    <mergeCell ref="F104:G104"/>
    <mergeCell ref="B105:E105"/>
    <mergeCell ref="F105:G105"/>
    <mergeCell ref="H105:I105"/>
    <mergeCell ref="F106:G106"/>
    <mergeCell ref="B107:E107"/>
    <mergeCell ref="F107:G107"/>
    <mergeCell ref="H107:I107"/>
    <mergeCell ref="B108:E108"/>
    <mergeCell ref="F108:G108"/>
    <mergeCell ref="H108:I108"/>
    <mergeCell ref="B109:E109"/>
    <mergeCell ref="F109:G109"/>
    <mergeCell ref="H109:I109"/>
    <mergeCell ref="B110:E110"/>
    <mergeCell ref="F110:G110"/>
    <mergeCell ref="H110:I110"/>
    <mergeCell ref="F111:G111"/>
    <mergeCell ref="B112:E112"/>
    <mergeCell ref="F112:G112"/>
    <mergeCell ref="B113:E113"/>
    <mergeCell ref="F113:G113"/>
    <mergeCell ref="H113:I113"/>
    <mergeCell ref="B114:E114"/>
    <mergeCell ref="F114:G114"/>
    <mergeCell ref="B115:E115"/>
    <mergeCell ref="F115:G115"/>
    <mergeCell ref="B116:E116"/>
    <mergeCell ref="F116:G116"/>
    <mergeCell ref="B117:E117"/>
    <mergeCell ref="F117:G117"/>
    <mergeCell ref="H117:I117"/>
    <mergeCell ref="F118:G118"/>
    <mergeCell ref="F119:G119"/>
    <mergeCell ref="B120:E120"/>
    <mergeCell ref="F120:G120"/>
    <mergeCell ref="H120:I120"/>
    <mergeCell ref="B121:E121"/>
    <mergeCell ref="B122:E122"/>
    <mergeCell ref="F123:G123"/>
    <mergeCell ref="H123:I123"/>
    <mergeCell ref="B124:E124"/>
    <mergeCell ref="F124:G124"/>
    <mergeCell ref="H124:I124"/>
    <mergeCell ref="B125:E125"/>
    <mergeCell ref="F125:G125"/>
    <mergeCell ref="H125:I125"/>
    <mergeCell ref="B127:E127"/>
    <mergeCell ref="B128:I128"/>
    <mergeCell ref="B129:C129"/>
    <mergeCell ref="B130:I130"/>
    <mergeCell ref="B132:E132"/>
    <mergeCell ref="F132:G132"/>
    <mergeCell ref="H132:I132"/>
    <mergeCell ref="B133:E133"/>
    <mergeCell ref="F133:G133"/>
    <mergeCell ref="H133:I133"/>
    <mergeCell ref="B134:E134"/>
    <mergeCell ref="F134:G134"/>
    <mergeCell ref="H134:I134"/>
    <mergeCell ref="B135:E135"/>
    <mergeCell ref="F135:G135"/>
    <mergeCell ref="H135:I135"/>
    <mergeCell ref="B136:E136"/>
    <mergeCell ref="F136:G136"/>
    <mergeCell ref="H136:I136"/>
    <mergeCell ref="B138:E138"/>
    <mergeCell ref="F138:G138"/>
    <mergeCell ref="H138:I138"/>
    <mergeCell ref="B140:E143"/>
    <mergeCell ref="F140:G140"/>
    <mergeCell ref="H140:I140"/>
    <mergeCell ref="F141:G141"/>
    <mergeCell ref="H141:I141"/>
    <mergeCell ref="F142:G142"/>
    <mergeCell ref="H142:I142"/>
    <mergeCell ref="F143:G143"/>
    <mergeCell ref="H143:I143"/>
    <mergeCell ref="F144:G144"/>
    <mergeCell ref="H144:I144"/>
    <mergeCell ref="F145:G145"/>
    <mergeCell ref="H145:I145"/>
    <mergeCell ref="F146:G146"/>
    <mergeCell ref="H146:I146"/>
    <mergeCell ref="B148:E148"/>
    <mergeCell ref="F148:G148"/>
    <mergeCell ref="H148:I148"/>
    <mergeCell ref="B149:E149"/>
    <mergeCell ref="B150:E150"/>
    <mergeCell ref="F150:G150"/>
    <mergeCell ref="H150:I150"/>
    <mergeCell ref="B153:E153"/>
    <mergeCell ref="F153:G153"/>
    <mergeCell ref="H153:I153"/>
    <mergeCell ref="F154:G154"/>
    <mergeCell ref="H154:I154"/>
    <mergeCell ref="B156:E156"/>
    <mergeCell ref="F156:G156"/>
    <mergeCell ref="H156:I156"/>
    <mergeCell ref="B158:E158"/>
    <mergeCell ref="F158:G158"/>
    <mergeCell ref="H158:I158"/>
    <mergeCell ref="B159:E159"/>
    <mergeCell ref="F159:G159"/>
    <mergeCell ref="H159:I159"/>
    <mergeCell ref="B160:E160"/>
    <mergeCell ref="F160:G160"/>
    <mergeCell ref="H160:I160"/>
    <mergeCell ref="B161:E161"/>
    <mergeCell ref="F161:G161"/>
    <mergeCell ref="H161:I161"/>
    <mergeCell ref="B163:E163"/>
    <mergeCell ref="B164:E164"/>
    <mergeCell ref="F164:G164"/>
    <mergeCell ref="H164:I164"/>
    <mergeCell ref="B165:E165"/>
    <mergeCell ref="B166:E166"/>
    <mergeCell ref="B167:E167"/>
    <mergeCell ref="B168:E168"/>
    <mergeCell ref="F168:G168"/>
    <mergeCell ref="H168:I168"/>
    <mergeCell ref="B171:E171"/>
    <mergeCell ref="F171:G171"/>
    <mergeCell ref="H171:I171"/>
    <mergeCell ref="B172:E172"/>
    <mergeCell ref="F172:G172"/>
    <mergeCell ref="H172:I172"/>
    <mergeCell ref="B173:E173"/>
    <mergeCell ref="B174:E174"/>
    <mergeCell ref="F175:G175"/>
    <mergeCell ref="H175:I175"/>
    <mergeCell ref="B176:E176"/>
    <mergeCell ref="F176:G176"/>
    <mergeCell ref="H176:I176"/>
    <mergeCell ref="B177:E177"/>
    <mergeCell ref="F177:G177"/>
    <mergeCell ref="H177:I177"/>
    <mergeCell ref="B178:E178"/>
    <mergeCell ref="F178:G178"/>
    <mergeCell ref="H178:I178"/>
    <mergeCell ref="B179:E179"/>
    <mergeCell ref="F179:G179"/>
    <mergeCell ref="H179:I179"/>
    <mergeCell ref="B181:E181"/>
    <mergeCell ref="F181:I181"/>
    <mergeCell ref="B182:I182"/>
    <mergeCell ref="B197:I197"/>
    <mergeCell ref="B184:I184"/>
    <mergeCell ref="B186:I186"/>
    <mergeCell ref="B187:I187"/>
    <mergeCell ref="B188:I188"/>
    <mergeCell ref="B189:I189"/>
    <mergeCell ref="B190:I190"/>
    <mergeCell ref="B198:I198"/>
    <mergeCell ref="B200:I200"/>
    <mergeCell ref="B202:I202"/>
    <mergeCell ref="B204:I204"/>
    <mergeCell ref="B205:G205"/>
    <mergeCell ref="B191:I191"/>
    <mergeCell ref="B192:I192"/>
    <mergeCell ref="B194:I194"/>
    <mergeCell ref="B195:I195"/>
    <mergeCell ref="B196:I196"/>
    <mergeCell ref="A206:A207"/>
    <mergeCell ref="B206:C207"/>
    <mergeCell ref="D206:E206"/>
    <mergeCell ref="F206:G207"/>
    <mergeCell ref="D207:E207"/>
    <mergeCell ref="B208:C208"/>
    <mergeCell ref="D208:E208"/>
    <mergeCell ref="F208:G208"/>
    <mergeCell ref="F213:G213"/>
    <mergeCell ref="B209:E209"/>
    <mergeCell ref="D210:E210"/>
    <mergeCell ref="F210:G210"/>
    <mergeCell ref="D211:E211"/>
    <mergeCell ref="F211:G211"/>
    <mergeCell ref="D214:E214"/>
    <mergeCell ref="F214:G214"/>
    <mergeCell ref="B215:C215"/>
    <mergeCell ref="D215:E215"/>
    <mergeCell ref="F215:G215"/>
    <mergeCell ref="D212:E212"/>
    <mergeCell ref="F212:G212"/>
    <mergeCell ref="B213:C213"/>
    <mergeCell ref="D213:E213"/>
    <mergeCell ref="B214:C214"/>
    <mergeCell ref="B216:C216"/>
    <mergeCell ref="D216:E216"/>
    <mergeCell ref="F216:G216"/>
    <mergeCell ref="B217:I217"/>
    <mergeCell ref="B218:E218"/>
    <mergeCell ref="F218:I218"/>
    <mergeCell ref="A220:A221"/>
    <mergeCell ref="B220:C221"/>
    <mergeCell ref="D220:E220"/>
    <mergeCell ref="F220:G221"/>
    <mergeCell ref="D221:E221"/>
    <mergeCell ref="B222:E222"/>
    <mergeCell ref="B223:C223"/>
    <mergeCell ref="D223:E223"/>
    <mergeCell ref="F223:G223"/>
    <mergeCell ref="B224:C224"/>
    <mergeCell ref="D224:E224"/>
    <mergeCell ref="F224:G224"/>
    <mergeCell ref="B225:C225"/>
    <mergeCell ref="D225:E225"/>
    <mergeCell ref="F225:G225"/>
    <mergeCell ref="B226:C226"/>
    <mergeCell ref="D226:E226"/>
    <mergeCell ref="H226:I226"/>
    <mergeCell ref="B227:C227"/>
    <mergeCell ref="D227:E227"/>
    <mergeCell ref="H227:I227"/>
    <mergeCell ref="B228:C228"/>
    <mergeCell ref="D228:E228"/>
    <mergeCell ref="H228:I228"/>
    <mergeCell ref="B229:C229"/>
    <mergeCell ref="D229:E229"/>
    <mergeCell ref="H229:I229"/>
    <mergeCell ref="B231:C231"/>
    <mergeCell ref="D231:E231"/>
    <mergeCell ref="F231:G232"/>
    <mergeCell ref="B232:C232"/>
    <mergeCell ref="D232:E232"/>
    <mergeCell ref="B233:C233"/>
    <mergeCell ref="D233:E233"/>
    <mergeCell ref="F233:G233"/>
    <mergeCell ref="B234:C234"/>
    <mergeCell ref="D234:E234"/>
    <mergeCell ref="F234:G234"/>
    <mergeCell ref="B235:C235"/>
    <mergeCell ref="D235:E235"/>
    <mergeCell ref="F235:G235"/>
    <mergeCell ref="B237:E237"/>
    <mergeCell ref="F237:I237"/>
    <mergeCell ref="B238:I238"/>
    <mergeCell ref="D239:E239"/>
    <mergeCell ref="F239:F240"/>
    <mergeCell ref="G239:G240"/>
    <mergeCell ref="H239:I240"/>
    <mergeCell ref="B241:C241"/>
    <mergeCell ref="D241:E241"/>
    <mergeCell ref="F241:G241"/>
    <mergeCell ref="H241:I241"/>
    <mergeCell ref="B242:E242"/>
    <mergeCell ref="B243:E243"/>
    <mergeCell ref="F243:I243"/>
    <mergeCell ref="B244:E244"/>
    <mergeCell ref="F244:I244"/>
    <mergeCell ref="B245:E245"/>
    <mergeCell ref="F245:I245"/>
    <mergeCell ref="B246:E246"/>
    <mergeCell ref="F246:I246"/>
    <mergeCell ref="B247:E247"/>
    <mergeCell ref="F247:I247"/>
    <mergeCell ref="B248:E248"/>
    <mergeCell ref="F248:I248"/>
    <mergeCell ref="B249:E249"/>
    <mergeCell ref="F249:I249"/>
    <mergeCell ref="B250:E250"/>
    <mergeCell ref="F250:I250"/>
    <mergeCell ref="B251:E251"/>
    <mergeCell ref="F251:I251"/>
    <mergeCell ref="B252:E252"/>
    <mergeCell ref="F252:I252"/>
    <mergeCell ref="B253:E253"/>
    <mergeCell ref="F253:I253"/>
    <mergeCell ref="B254:E254"/>
    <mergeCell ref="F254:I254"/>
    <mergeCell ref="B255:E255"/>
    <mergeCell ref="F255:I255"/>
    <mergeCell ref="B256:E256"/>
    <mergeCell ref="F256:I256"/>
    <mergeCell ref="B257:E257"/>
    <mergeCell ref="F257:I257"/>
    <mergeCell ref="B258:E258"/>
    <mergeCell ref="F258:I258"/>
    <mergeCell ref="B259:E259"/>
    <mergeCell ref="F259:I259"/>
    <mergeCell ref="B260:C260"/>
    <mergeCell ref="D260:E260"/>
    <mergeCell ref="H260:I260"/>
    <mergeCell ref="B261:C261"/>
    <mergeCell ref="D261:E261"/>
    <mergeCell ref="H261:I261"/>
    <mergeCell ref="B262:C262"/>
    <mergeCell ref="D262:E262"/>
    <mergeCell ref="H262:I262"/>
    <mergeCell ref="B263:I263"/>
    <mergeCell ref="B265:C265"/>
    <mergeCell ref="D265:E265"/>
    <mergeCell ref="F265:G265"/>
    <mergeCell ref="H265:I265"/>
    <mergeCell ref="B266:C266"/>
    <mergeCell ref="D266:E266"/>
    <mergeCell ref="F266:G266"/>
    <mergeCell ref="H266:I266"/>
    <mergeCell ref="B267:C267"/>
    <mergeCell ref="D267:E267"/>
    <mergeCell ref="F267:G267"/>
    <mergeCell ref="H267:I267"/>
    <mergeCell ref="B268:C268"/>
    <mergeCell ref="D268:E268"/>
    <mergeCell ref="F268:G268"/>
    <mergeCell ref="H268:I268"/>
    <mergeCell ref="B269:C269"/>
    <mergeCell ref="D269:E269"/>
    <mergeCell ref="F269:G269"/>
    <mergeCell ref="H269:I269"/>
    <mergeCell ref="B271:E271"/>
    <mergeCell ref="F271:I271"/>
    <mergeCell ref="B272:I272"/>
    <mergeCell ref="D273:E273"/>
    <mergeCell ref="F273:F274"/>
    <mergeCell ref="G273:G274"/>
    <mergeCell ref="H273:I274"/>
    <mergeCell ref="B275:C275"/>
    <mergeCell ref="D275:E275"/>
    <mergeCell ref="F275:G275"/>
    <mergeCell ref="H275:I275"/>
    <mergeCell ref="B276:E276"/>
    <mergeCell ref="B277:C277"/>
    <mergeCell ref="D277:E277"/>
    <mergeCell ref="H277:I277"/>
    <mergeCell ref="B278:C278"/>
    <mergeCell ref="D278:E278"/>
    <mergeCell ref="H278:I278"/>
    <mergeCell ref="B279:C279"/>
    <mergeCell ref="D279:E279"/>
    <mergeCell ref="H279:I279"/>
    <mergeCell ref="B280:C280"/>
    <mergeCell ref="D280:E280"/>
    <mergeCell ref="H280:I280"/>
    <mergeCell ref="B281:C281"/>
    <mergeCell ref="D281:E281"/>
    <mergeCell ref="H281:I281"/>
    <mergeCell ref="B282:C282"/>
    <mergeCell ref="D282:E282"/>
    <mergeCell ref="H282:I282"/>
    <mergeCell ref="B283:C283"/>
    <mergeCell ref="D283:E283"/>
    <mergeCell ref="H283:I283"/>
    <mergeCell ref="B284:I284"/>
    <mergeCell ref="B285:I285"/>
    <mergeCell ref="D286:E286"/>
    <mergeCell ref="F286:F287"/>
    <mergeCell ref="G286:G287"/>
    <mergeCell ref="H286:I287"/>
    <mergeCell ref="B288:C288"/>
    <mergeCell ref="D288:E288"/>
    <mergeCell ref="F288:G288"/>
    <mergeCell ref="H288:I288"/>
    <mergeCell ref="B289:E289"/>
    <mergeCell ref="B290:C290"/>
    <mergeCell ref="D290:E290"/>
    <mergeCell ref="H290:I290"/>
    <mergeCell ref="B291:C291"/>
    <mergeCell ref="D291:E291"/>
    <mergeCell ref="H291:I291"/>
    <mergeCell ref="B292:C292"/>
    <mergeCell ref="D292:E292"/>
    <mergeCell ref="H292:I292"/>
    <mergeCell ref="B293:C293"/>
    <mergeCell ref="D293:E293"/>
    <mergeCell ref="H293:I293"/>
    <mergeCell ref="B294:C294"/>
    <mergeCell ref="D294:E294"/>
    <mergeCell ref="H294:I294"/>
    <mergeCell ref="B295:C295"/>
    <mergeCell ref="D295:E295"/>
    <mergeCell ref="H295:I295"/>
    <mergeCell ref="B296:C296"/>
    <mergeCell ref="D296:E296"/>
    <mergeCell ref="H296:I296"/>
    <mergeCell ref="B298:C298"/>
    <mergeCell ref="D298:E298"/>
    <mergeCell ref="F298:G298"/>
    <mergeCell ref="H298:I298"/>
    <mergeCell ref="B299:C299"/>
    <mergeCell ref="D299:E299"/>
    <mergeCell ref="F299:G299"/>
    <mergeCell ref="H299:I299"/>
    <mergeCell ref="B300:C300"/>
    <mergeCell ref="D300:E300"/>
    <mergeCell ref="F300:G300"/>
    <mergeCell ref="H300:I300"/>
    <mergeCell ref="B301:C301"/>
    <mergeCell ref="D301:E301"/>
    <mergeCell ref="F301:G301"/>
    <mergeCell ref="H301:I301"/>
    <mergeCell ref="B302:C302"/>
    <mergeCell ref="D302:E302"/>
    <mergeCell ref="F302:G302"/>
    <mergeCell ref="H302:I302"/>
    <mergeCell ref="B304:I304"/>
    <mergeCell ref="B306:I306"/>
    <mergeCell ref="B308:I308"/>
    <mergeCell ref="B310:I310"/>
    <mergeCell ref="B312:I312"/>
    <mergeCell ref="B313:I313"/>
    <mergeCell ref="B314:I314"/>
    <mergeCell ref="B315:I315"/>
    <mergeCell ref="B316:I316"/>
    <mergeCell ref="B318:I318"/>
    <mergeCell ref="B320:I320"/>
    <mergeCell ref="B322:I322"/>
    <mergeCell ref="B323:I323"/>
    <mergeCell ref="B324:C324"/>
    <mergeCell ref="B325:I325"/>
    <mergeCell ref="B327:E327"/>
    <mergeCell ref="F327:G327"/>
    <mergeCell ref="H327:I327"/>
    <mergeCell ref="B328:E328"/>
    <mergeCell ref="F328:G328"/>
    <mergeCell ref="H328:I328"/>
    <mergeCell ref="B329:E329"/>
    <mergeCell ref="F329:G329"/>
    <mergeCell ref="H329:I329"/>
    <mergeCell ref="B330:E330"/>
    <mergeCell ref="B331:E331"/>
    <mergeCell ref="F331:G331"/>
    <mergeCell ref="H331:I331"/>
    <mergeCell ref="B332:E332"/>
    <mergeCell ref="F332:G332"/>
    <mergeCell ref="H332:I332"/>
    <mergeCell ref="B334:E334"/>
    <mergeCell ref="F334:G334"/>
    <mergeCell ref="H334:I334"/>
    <mergeCell ref="B336:E339"/>
    <mergeCell ref="F336:G336"/>
    <mergeCell ref="H336:I336"/>
    <mergeCell ref="F337:G337"/>
    <mergeCell ref="H337:I337"/>
    <mergeCell ref="F338:G338"/>
    <mergeCell ref="H338:I338"/>
    <mergeCell ref="F339:G339"/>
    <mergeCell ref="H339:I339"/>
    <mergeCell ref="F340:G340"/>
    <mergeCell ref="H340:I340"/>
    <mergeCell ref="F341:G341"/>
    <mergeCell ref="H341:I341"/>
    <mergeCell ref="F342:G342"/>
    <mergeCell ref="H342:I342"/>
    <mergeCell ref="B344:E344"/>
    <mergeCell ref="F344:G344"/>
    <mergeCell ref="H344:I344"/>
    <mergeCell ref="B345:E345"/>
    <mergeCell ref="B348:E348"/>
    <mergeCell ref="F348:G348"/>
    <mergeCell ref="H348:I348"/>
    <mergeCell ref="F349:G349"/>
    <mergeCell ref="H349:I349"/>
    <mergeCell ref="B351:E351"/>
    <mergeCell ref="F351:G351"/>
    <mergeCell ref="H351:I351"/>
    <mergeCell ref="B353:E353"/>
    <mergeCell ref="F353:G353"/>
    <mergeCell ref="H353:I353"/>
    <mergeCell ref="B354:E354"/>
    <mergeCell ref="F354:G354"/>
    <mergeCell ref="H354:I354"/>
    <mergeCell ref="B355:E355"/>
    <mergeCell ref="F355:G355"/>
    <mergeCell ref="H355:I355"/>
    <mergeCell ref="B356:E356"/>
    <mergeCell ref="F356:G356"/>
    <mergeCell ref="H356:I356"/>
    <mergeCell ref="B358:E358"/>
    <mergeCell ref="B359:E359"/>
    <mergeCell ref="F359:G359"/>
    <mergeCell ref="H359:I359"/>
    <mergeCell ref="B360:E360"/>
    <mergeCell ref="B361:E361"/>
    <mergeCell ref="B362:E362"/>
    <mergeCell ref="B363:E363"/>
    <mergeCell ref="F363:G363"/>
    <mergeCell ref="H363:I363"/>
    <mergeCell ref="B366:E366"/>
    <mergeCell ref="F366:G366"/>
    <mergeCell ref="H366:I366"/>
    <mergeCell ref="B367:E367"/>
    <mergeCell ref="F367:G367"/>
    <mergeCell ref="H367:I367"/>
    <mergeCell ref="B368:E368"/>
    <mergeCell ref="B369:E369"/>
    <mergeCell ref="F370:G370"/>
    <mergeCell ref="H370:I370"/>
    <mergeCell ref="B371:E371"/>
    <mergeCell ref="F371:G371"/>
    <mergeCell ref="H371:I371"/>
    <mergeCell ref="B372:E372"/>
    <mergeCell ref="F372:G372"/>
    <mergeCell ref="H372:I372"/>
    <mergeCell ref="B374:E374"/>
    <mergeCell ref="F374:G374"/>
    <mergeCell ref="H374:I374"/>
    <mergeCell ref="B376:E376"/>
    <mergeCell ref="F376:G376"/>
    <mergeCell ref="H376:I376"/>
    <mergeCell ref="B378:E381"/>
    <mergeCell ref="F378:G378"/>
    <mergeCell ref="H378:I378"/>
    <mergeCell ref="F379:G379"/>
    <mergeCell ref="H379:I379"/>
    <mergeCell ref="F380:G380"/>
    <mergeCell ref="H380:I380"/>
    <mergeCell ref="F381:G381"/>
    <mergeCell ref="H381:I381"/>
    <mergeCell ref="F382:G382"/>
    <mergeCell ref="H382:I382"/>
    <mergeCell ref="F383:G383"/>
    <mergeCell ref="H383:I383"/>
    <mergeCell ref="F384:G384"/>
    <mergeCell ref="H384:I384"/>
    <mergeCell ref="B386:E386"/>
    <mergeCell ref="F386:G386"/>
    <mergeCell ref="H386:I386"/>
    <mergeCell ref="B387:E387"/>
    <mergeCell ref="B390:E390"/>
    <mergeCell ref="F390:G390"/>
    <mergeCell ref="H390:I390"/>
    <mergeCell ref="F391:G391"/>
    <mergeCell ref="H391:I391"/>
    <mergeCell ref="B393:E393"/>
    <mergeCell ref="F393:G393"/>
    <mergeCell ref="H393:I393"/>
    <mergeCell ref="B395:E395"/>
    <mergeCell ref="F395:G395"/>
    <mergeCell ref="H395:I395"/>
    <mergeCell ref="B396:E396"/>
    <mergeCell ref="F396:G396"/>
    <mergeCell ref="H396:I396"/>
    <mergeCell ref="B397:E397"/>
    <mergeCell ref="F397:G397"/>
    <mergeCell ref="H397:I397"/>
    <mergeCell ref="B398:E398"/>
    <mergeCell ref="F398:G398"/>
    <mergeCell ref="H398:I398"/>
    <mergeCell ref="B400:E400"/>
    <mergeCell ref="B401:E401"/>
    <mergeCell ref="F401:G401"/>
    <mergeCell ref="H401:I401"/>
    <mergeCell ref="B402:E402"/>
    <mergeCell ref="B403:E403"/>
    <mergeCell ref="B404:E404"/>
    <mergeCell ref="B405:E405"/>
    <mergeCell ref="F405:G405"/>
    <mergeCell ref="H405:I405"/>
    <mergeCell ref="B408:E408"/>
    <mergeCell ref="F408:G408"/>
    <mergeCell ref="H408:I408"/>
    <mergeCell ref="B409:E409"/>
    <mergeCell ref="F409:G409"/>
    <mergeCell ref="H409:I409"/>
    <mergeCell ref="B410:E410"/>
    <mergeCell ref="B411:E411"/>
    <mergeCell ref="F412:G412"/>
    <mergeCell ref="H412:I412"/>
    <mergeCell ref="B413:E413"/>
    <mergeCell ref="F413:G413"/>
    <mergeCell ref="H413:I413"/>
    <mergeCell ref="B414:E414"/>
    <mergeCell ref="F414:G414"/>
    <mergeCell ref="H414:I414"/>
    <mergeCell ref="B426:E426"/>
    <mergeCell ref="F426:G426"/>
    <mergeCell ref="H426:I426"/>
    <mergeCell ref="B427:E427"/>
    <mergeCell ref="F427:G427"/>
    <mergeCell ref="H427:I427"/>
    <mergeCell ref="B429:E429"/>
    <mergeCell ref="F429:I429"/>
    <mergeCell ref="B430:I430"/>
    <mergeCell ref="B431:I431"/>
    <mergeCell ref="B432:G432"/>
    <mergeCell ref="C433:I433"/>
    <mergeCell ref="C434:I434"/>
    <mergeCell ref="C435:I435"/>
    <mergeCell ref="C436:I436"/>
    <mergeCell ref="C437:I437"/>
    <mergeCell ref="C438:I438"/>
    <mergeCell ref="C439:I439"/>
    <mergeCell ref="C440:I440"/>
    <mergeCell ref="C441:I441"/>
    <mergeCell ref="C442:I442"/>
    <mergeCell ref="B444:G444"/>
    <mergeCell ref="C445:I445"/>
    <mergeCell ref="C446:I446"/>
    <mergeCell ref="C447:I447"/>
    <mergeCell ref="C448:I448"/>
    <mergeCell ref="C449:I449"/>
    <mergeCell ref="C450:I450"/>
    <mergeCell ref="C451:I451"/>
    <mergeCell ref="C452:I452"/>
    <mergeCell ref="B474:I474"/>
    <mergeCell ref="C460:I460"/>
    <mergeCell ref="C461:I461"/>
    <mergeCell ref="C462:I462"/>
    <mergeCell ref="C463:I463"/>
    <mergeCell ref="C464:I464"/>
    <mergeCell ref="C465:I465"/>
    <mergeCell ref="C466:I466"/>
    <mergeCell ref="B468:I468"/>
    <mergeCell ref="B469:I469"/>
    <mergeCell ref="C470:I470"/>
    <mergeCell ref="C472:I472"/>
    <mergeCell ref="C453:I453"/>
    <mergeCell ref="C454:I454"/>
    <mergeCell ref="B456:G456"/>
    <mergeCell ref="C457:I457"/>
    <mergeCell ref="C458:I458"/>
    <mergeCell ref="C459:I459"/>
  </mergeCells>
  <phoneticPr fontId="6" type="noConversion"/>
  <conditionalFormatting sqref="A18">
    <cfRule type="expression" dxfId="73" priority="28" stopIfTrue="1">
      <formula>$L$17="Sole Bidder"</formula>
    </cfRule>
    <cfRule type="expression" dxfId="72" priority="29" stopIfTrue="1">
      <formula>$L$17=1</formula>
    </cfRule>
  </conditionalFormatting>
  <conditionalFormatting sqref="A223 D223:G223">
    <cfRule type="expression" dxfId="71" priority="11" stopIfTrue="1">
      <formula>#REF!="No"</formula>
    </cfRule>
  </conditionalFormatting>
  <conditionalFormatting sqref="A19:G20">
    <cfRule type="expression" dxfId="70" priority="32" stopIfTrue="1">
      <formula>$L$19=3</formula>
    </cfRule>
  </conditionalFormatting>
  <conditionalFormatting sqref="A21:G21">
    <cfRule type="expression" dxfId="69" priority="31" stopIfTrue="1">
      <formula>AND($L$19=3,$L$20="2 or more")</formula>
    </cfRule>
  </conditionalFormatting>
  <conditionalFormatting sqref="A26:G26 A34:G35 F596:G596 F629:G629">
    <cfRule type="expression" dxfId="68" priority="25" stopIfTrue="1">
      <formula>$L$17="Sole Bidder"</formula>
    </cfRule>
  </conditionalFormatting>
  <conditionalFormatting sqref="A36:G36">
    <cfRule type="expression" dxfId="67" priority="34" stopIfTrue="1">
      <formula>$L$19&lt;3</formula>
    </cfRule>
  </conditionalFormatting>
  <conditionalFormatting sqref="A210:G210">
    <cfRule type="expression" dxfId="66" priority="14" stopIfTrue="1">
      <formula>#REF!="No"</formula>
    </cfRule>
  </conditionalFormatting>
  <conditionalFormatting sqref="A597:G628">
    <cfRule type="expression" dxfId="65" priority="38" stopIfTrue="1">
      <formula>#REF!&lt;3</formula>
    </cfRule>
    <cfRule type="expression" dxfId="64" priority="39" stopIfTrue="1">
      <formula>$L$562=1</formula>
    </cfRule>
  </conditionalFormatting>
  <conditionalFormatting sqref="A630:G649 A757:G757 A781:G781 A793:G793 A794">
    <cfRule type="expression" dxfId="63" priority="26" stopIfTrue="1">
      <formula>$L$17="Sole Bidder"</formula>
    </cfRule>
  </conditionalFormatting>
  <conditionalFormatting sqref="A782:G792">
    <cfRule type="expression" dxfId="62" priority="41" stopIfTrue="1">
      <formula>#REF!&lt;3</formula>
    </cfRule>
    <cfRule type="expression" dxfId="61" priority="42" stopIfTrue="1">
      <formula>$L$562=1</formula>
    </cfRule>
  </conditionalFormatting>
  <conditionalFormatting sqref="A271:I302">
    <cfRule type="expression" dxfId="60" priority="16" stopIfTrue="1">
      <formula>$N$203&lt;3</formula>
    </cfRule>
    <cfRule type="expression" dxfId="59" priority="17" stopIfTrue="1">
      <formula>$N$204=1</formula>
    </cfRule>
  </conditionalFormatting>
  <conditionalFormatting sqref="A304:I323 A431:I431 A455:I455 A467:I467 A468">
    <cfRule type="expression" dxfId="58" priority="13" stopIfTrue="1">
      <formula>$N$17="Sole Bidder"</formula>
    </cfRule>
  </conditionalFormatting>
  <conditionalFormatting sqref="A456:I466">
    <cfRule type="expression" dxfId="57" priority="19" stopIfTrue="1">
      <formula>$N$203&lt;3</formula>
    </cfRule>
    <cfRule type="expression" dxfId="56" priority="20" stopIfTrue="1">
      <formula>$N$204=1</formula>
    </cfRule>
  </conditionalFormatting>
  <conditionalFormatting sqref="B213:B214">
    <cfRule type="expression" dxfId="55" priority="1" stopIfTrue="1">
      <formula>#REF!="No"</formula>
    </cfRule>
  </conditionalFormatting>
  <conditionalFormatting sqref="B211:C212">
    <cfRule type="expression" dxfId="54" priority="2" stopIfTrue="1">
      <formula>#REF!="No"</formula>
    </cfRule>
  </conditionalFormatting>
  <conditionalFormatting sqref="B212:C212">
    <cfRule type="expression" dxfId="53" priority="10" stopIfTrue="1">
      <formula>#REF!="No"</formula>
    </cfRule>
  </conditionalFormatting>
  <conditionalFormatting sqref="B224:C224">
    <cfRule type="expression" dxfId="52" priority="4" stopIfTrue="1">
      <formula>#REF!="No"</formula>
    </cfRule>
  </conditionalFormatting>
  <conditionalFormatting sqref="B17:G17">
    <cfRule type="expression" dxfId="51" priority="33" stopIfTrue="1">
      <formula>$L$19=3</formula>
    </cfRule>
  </conditionalFormatting>
  <conditionalFormatting sqref="B18:G18">
    <cfRule type="expression" dxfId="50" priority="30" stopIfTrue="1">
      <formula>$L$19&lt;3</formula>
    </cfRule>
  </conditionalFormatting>
  <conditionalFormatting sqref="C237:C259 E237:E259 I237:I259 D237:D262 F237:H262 A237:B269 C264:I269">
    <cfRule type="expression" dxfId="49" priority="15" stopIfTrue="1">
      <formula>$N$203&lt;3</formula>
    </cfRule>
  </conditionalFormatting>
  <conditionalFormatting sqref="C563:C585 E563:E585 D563:D588 F563:G588 A563:B595 C590:G595">
    <cfRule type="expression" dxfId="48" priority="37" stopIfTrue="1">
      <formula>#REF!&lt;3</formula>
    </cfRule>
  </conditionalFormatting>
  <conditionalFormatting sqref="D770:G772 A770:C780 D774:G780">
    <cfRule type="expression" dxfId="47" priority="40" stopIfTrue="1">
      <formula>#REF!&lt;3</formula>
    </cfRule>
  </conditionalFormatting>
  <conditionalFormatting sqref="D444:I446 A444:C454 D448:I454">
    <cfRule type="expression" dxfId="46" priority="18" stopIfTrue="1">
      <formula>$N$203&lt;3</formula>
    </cfRule>
  </conditionalFormatting>
  <conditionalFormatting sqref="F223:G225 B74:I74 D206:F206 D207 F208:G208 F210:G216 D220:F220 D221 F226:I230 F233:G235 F270:I270 F303:I303">
    <cfRule type="expression" dxfId="45" priority="12" stopIfTrue="1">
      <formula>$N$17="Sole Bidder"</formula>
    </cfRule>
  </conditionalFormatting>
  <dataValidations count="4">
    <dataValidation type="list" allowBlank="1" showInputMessage="1" showErrorMessage="1" sqref="D804:D808 F804:F808 F581 F615 F568 F602 F255 F289 F242 F276" xr:uid="{00000000-0002-0000-0400-000000000000}">
      <formula1>"Yes,No"</formula1>
    </dataValidation>
    <dataValidation type="list" allowBlank="1" showInputMessage="1" showErrorMessage="1" sqref="F491:G491 F653:G653 F655:G656 F493:G494" xr:uid="{00000000-0002-0000-0400-000001000000}">
      <formula1>#REF!</formula1>
    </dataValidation>
    <dataValidation type="list" allowBlank="1" showInputMessage="1" showErrorMessage="1" sqref="F132:G132 F134:I135 F329:I330 F327:G327 H81:I81" xr:uid="{00000000-0002-0000-0400-000002000000}">
      <formula1>$N$81:$N$83</formula1>
    </dataValidation>
    <dataValidation type="list" allowBlank="1" showInputMessage="1" showErrorMessage="1" sqref="H132:I132 H327:I327" xr:uid="{00000000-0002-0000-0400-000003000000}">
      <formula1>$N$81:$N$86</formula1>
    </dataValidation>
  </dataValidations>
  <pageMargins left="0.75" right="0.63" top="0.57999999999999996" bottom="0.6" header="0.34" footer="0.35"/>
  <pageSetup paperSize="9" scale="76" fitToHeight="5" orientation="portrait" r:id="rId11"/>
  <headerFooter alignWithMargins="0">
    <oddFooter>&amp;R&amp;"Book Antiqua,Bold"&amp;8 Page &amp;P of &amp;N</oddFooter>
  </headerFooter>
  <drawing r:id="rId12"/>
  <legacyDrawing r:id="rId13"/>
  <mc:AlternateContent xmlns:mc="http://schemas.openxmlformats.org/markup-compatibility/2006">
    <mc:Choice Requires="x14">
      <controls>
        <mc:AlternateContent xmlns:mc="http://schemas.openxmlformats.org/markup-compatibility/2006">
          <mc:Choice Requires="x14">
            <control shapeId="88255" r:id="rId14" name="Check Box 1215">
              <controlPr defaultSize="0" autoFill="0" autoLine="0" autoPict="0">
                <anchor moveWithCells="1" sizeWithCells="1">
                  <from>
                    <xdr:col>5</xdr:col>
                    <xdr:colOff>85725</xdr:colOff>
                    <xdr:row>562</xdr:row>
                    <xdr:rowOff>0</xdr:rowOff>
                  </from>
                  <to>
                    <xdr:col>6</xdr:col>
                    <xdr:colOff>923925</xdr:colOff>
                    <xdr:row>562</xdr:row>
                    <xdr:rowOff>0</xdr:rowOff>
                  </to>
                </anchor>
              </controlPr>
            </control>
          </mc:Choice>
        </mc:AlternateContent>
        <mc:AlternateContent xmlns:mc="http://schemas.openxmlformats.org/markup-compatibility/2006">
          <mc:Choice Requires="x14">
            <control shapeId="157927" r:id="rId15" name="Check Box 2279">
              <controlPr defaultSize="0" autoFill="0" autoLine="0" autoPict="0">
                <anchor moveWithCells="1" sizeWithCells="1">
                  <from>
                    <xdr:col>5</xdr:col>
                    <xdr:colOff>85725</xdr:colOff>
                    <xdr:row>236</xdr:row>
                    <xdr:rowOff>0</xdr:rowOff>
                  </from>
                  <to>
                    <xdr:col>6</xdr:col>
                    <xdr:colOff>923925</xdr:colOff>
                    <xdr:row>236</xdr:row>
                    <xdr:rowOff>0</xdr:rowOff>
                  </to>
                </anchor>
              </controlPr>
            </control>
          </mc:Choice>
        </mc:AlternateContent>
        <mc:AlternateContent xmlns:mc="http://schemas.openxmlformats.org/markup-compatibility/2006">
          <mc:Choice Requires="x14">
            <control shapeId="157928" r:id="rId16" name="Check Box 2280">
              <controlPr defaultSize="0" autoFill="0" autoLine="0" autoPict="0">
                <anchor moveWithCells="1" sizeWithCells="1">
                  <from>
                    <xdr:col>7</xdr:col>
                    <xdr:colOff>85725</xdr:colOff>
                    <xdr:row>236</xdr:row>
                    <xdr:rowOff>0</xdr:rowOff>
                  </from>
                  <to>
                    <xdr:col>8</xdr:col>
                    <xdr:colOff>1019175</xdr:colOff>
                    <xdr:row>236</xdr:row>
                    <xdr:rowOff>0</xdr:rowOff>
                  </to>
                </anchor>
              </controlPr>
            </control>
          </mc:Choice>
        </mc:AlternateContent>
        <mc:AlternateContent xmlns:mc="http://schemas.openxmlformats.org/markup-compatibility/2006">
          <mc:Choice Requires="x14">
            <control shapeId="157924" r:id="rId17" name="Check Box 2276">
              <controlPr defaultSize="0" autoFill="0" autoLine="0" autoPict="0">
                <anchor moveWithCells="1" sizeWithCells="1">
                  <from>
                    <xdr:col>8</xdr:col>
                    <xdr:colOff>609600</xdr:colOff>
                    <xdr:row>236</xdr:row>
                    <xdr:rowOff>0</xdr:rowOff>
                  </from>
                  <to>
                    <xdr:col>9</xdr:col>
                    <xdr:colOff>0</xdr:colOff>
                    <xdr:row>236</xdr:row>
                    <xdr:rowOff>0</xdr:rowOff>
                  </to>
                </anchor>
              </controlPr>
            </control>
          </mc:Choice>
        </mc:AlternateContent>
        <mc:AlternateContent xmlns:mc="http://schemas.openxmlformats.org/markup-compatibility/2006">
          <mc:Choice Requires="x14">
            <control shapeId="157925" r:id="rId18" name="Check Box 2277">
              <controlPr defaultSize="0" autoFill="0" autoLine="0" autoPict="0">
                <anchor moveWithCells="1" sizeWithCells="1">
                  <from>
                    <xdr:col>8</xdr:col>
                    <xdr:colOff>609600</xdr:colOff>
                    <xdr:row>236</xdr:row>
                    <xdr:rowOff>0</xdr:rowOff>
                  </from>
                  <to>
                    <xdr:col>9</xdr:col>
                    <xdr:colOff>0</xdr:colOff>
                    <xdr:row>236</xdr:row>
                    <xdr:rowOff>0</xdr:rowOff>
                  </to>
                </anchor>
              </controlPr>
            </control>
          </mc:Choice>
        </mc:AlternateContent>
        <mc:AlternateContent xmlns:mc="http://schemas.openxmlformats.org/markup-compatibility/2006">
          <mc:Choice Requires="x14">
            <control shapeId="157926" r:id="rId19" name="Check Box 2278">
              <controlPr defaultSize="0" autoFill="0" autoLine="0" autoPict="0">
                <anchor moveWithCells="1" sizeWithCells="1">
                  <from>
                    <xdr:col>7</xdr:col>
                    <xdr:colOff>104775</xdr:colOff>
                    <xdr:row>236</xdr:row>
                    <xdr:rowOff>0</xdr:rowOff>
                  </from>
                  <to>
                    <xdr:col>7</xdr:col>
                    <xdr:colOff>104775</xdr:colOff>
                    <xdr:row>236</xdr:row>
                    <xdr:rowOff>0</xdr:rowOff>
                  </to>
                </anchor>
              </controlPr>
            </control>
          </mc:Choice>
        </mc:AlternateContent>
        <mc:AlternateContent xmlns:mc="http://schemas.openxmlformats.org/markup-compatibility/2006">
          <mc:Choice Requires="x14">
            <control shapeId="157921" r:id="rId20" name="Check Box 2273">
              <controlPr defaultSize="0" autoFill="0" autoLine="0" autoPict="0">
                <anchor moveWithCells="1" sizeWithCells="1">
                  <from>
                    <xdr:col>6</xdr:col>
                    <xdr:colOff>2133600</xdr:colOff>
                    <xdr:row>236</xdr:row>
                    <xdr:rowOff>0</xdr:rowOff>
                  </from>
                  <to>
                    <xdr:col>6</xdr:col>
                    <xdr:colOff>2133600</xdr:colOff>
                    <xdr:row>236</xdr:row>
                    <xdr:rowOff>0</xdr:rowOff>
                  </to>
                </anchor>
              </controlPr>
            </control>
          </mc:Choice>
        </mc:AlternateContent>
        <mc:AlternateContent xmlns:mc="http://schemas.openxmlformats.org/markup-compatibility/2006">
          <mc:Choice Requires="x14">
            <control shapeId="157922" r:id="rId21" name="Check Box 2274">
              <controlPr defaultSize="0" autoFill="0" autoLine="0" autoPict="0">
                <anchor moveWithCells="1" sizeWithCells="1">
                  <from>
                    <xdr:col>6</xdr:col>
                    <xdr:colOff>2133600</xdr:colOff>
                    <xdr:row>236</xdr:row>
                    <xdr:rowOff>0</xdr:rowOff>
                  </from>
                  <to>
                    <xdr:col>7</xdr:col>
                    <xdr:colOff>0</xdr:colOff>
                    <xdr:row>236</xdr:row>
                    <xdr:rowOff>0</xdr:rowOff>
                  </to>
                </anchor>
              </controlPr>
            </control>
          </mc:Choice>
        </mc:AlternateContent>
        <mc:AlternateContent xmlns:mc="http://schemas.openxmlformats.org/markup-compatibility/2006">
          <mc:Choice Requires="x14">
            <control shapeId="157923" r:id="rId22" name="Check Box 2275">
              <controlPr defaultSize="0" autoFill="0" autoLine="0" autoPict="0">
                <anchor moveWithCells="1" sizeWithCells="1">
                  <from>
                    <xdr:col>5</xdr:col>
                    <xdr:colOff>47625</xdr:colOff>
                    <xdr:row>236</xdr:row>
                    <xdr:rowOff>0</xdr:rowOff>
                  </from>
                  <to>
                    <xdr:col>5</xdr:col>
                    <xdr:colOff>47625</xdr:colOff>
                    <xdr:row>236</xdr:row>
                    <xdr:rowOff>0</xdr:rowOff>
                  </to>
                </anchor>
              </controlPr>
            </control>
          </mc:Choice>
        </mc:AlternateContent>
        <mc:AlternateContent xmlns:mc="http://schemas.openxmlformats.org/markup-compatibility/2006">
          <mc:Choice Requires="x14">
            <control shapeId="157919" r:id="rId23" name="Check Box 2271">
              <controlPr defaultSize="0" autoFill="0" autoLine="0" autoPict="0">
                <anchor moveWithCells="1" sizeWithCells="1">
                  <from>
                    <xdr:col>8</xdr:col>
                    <xdr:colOff>609600</xdr:colOff>
                    <xdr:row>236</xdr:row>
                    <xdr:rowOff>0</xdr:rowOff>
                  </from>
                  <to>
                    <xdr:col>9</xdr:col>
                    <xdr:colOff>0</xdr:colOff>
                    <xdr:row>236</xdr:row>
                    <xdr:rowOff>0</xdr:rowOff>
                  </to>
                </anchor>
              </controlPr>
            </control>
          </mc:Choice>
        </mc:AlternateContent>
        <mc:AlternateContent xmlns:mc="http://schemas.openxmlformats.org/markup-compatibility/2006">
          <mc:Choice Requires="x14">
            <control shapeId="157920" r:id="rId24" name="Check Box 2272">
              <controlPr defaultSize="0" autoFill="0" autoLine="0" autoPict="0">
                <anchor moveWithCells="1" sizeWithCells="1">
                  <from>
                    <xdr:col>7</xdr:col>
                    <xdr:colOff>104775</xdr:colOff>
                    <xdr:row>236</xdr:row>
                    <xdr:rowOff>0</xdr:rowOff>
                  </from>
                  <to>
                    <xdr:col>7</xdr:col>
                    <xdr:colOff>104775</xdr:colOff>
                    <xdr:row>236</xdr:row>
                    <xdr:rowOff>0</xdr:rowOff>
                  </to>
                </anchor>
              </controlPr>
            </control>
          </mc:Choice>
        </mc:AlternateContent>
        <mc:AlternateContent xmlns:mc="http://schemas.openxmlformats.org/markup-compatibility/2006">
          <mc:Choice Requires="x14">
            <control shapeId="157917" r:id="rId25" name="Check Box 2269">
              <controlPr defaultSize="0" autoFill="0" autoLine="0" autoPict="0">
                <anchor moveWithCells="1" sizeWithCells="1">
                  <from>
                    <xdr:col>6</xdr:col>
                    <xdr:colOff>2133600</xdr:colOff>
                    <xdr:row>236</xdr:row>
                    <xdr:rowOff>0</xdr:rowOff>
                  </from>
                  <to>
                    <xdr:col>7</xdr:col>
                    <xdr:colOff>0</xdr:colOff>
                    <xdr:row>236</xdr:row>
                    <xdr:rowOff>0</xdr:rowOff>
                  </to>
                </anchor>
              </controlPr>
            </control>
          </mc:Choice>
        </mc:AlternateContent>
        <mc:AlternateContent xmlns:mc="http://schemas.openxmlformats.org/markup-compatibility/2006">
          <mc:Choice Requires="x14">
            <control shapeId="157918" r:id="rId26" name="Check Box 2270">
              <controlPr defaultSize="0" autoFill="0" autoLine="0" autoPict="0">
                <anchor moveWithCells="1" sizeWithCells="1">
                  <from>
                    <xdr:col>5</xdr:col>
                    <xdr:colOff>104775</xdr:colOff>
                    <xdr:row>236</xdr:row>
                    <xdr:rowOff>0</xdr:rowOff>
                  </from>
                  <to>
                    <xdr:col>5</xdr:col>
                    <xdr:colOff>104775</xdr:colOff>
                    <xdr:row>236</xdr:row>
                    <xdr:rowOff>0</xdr:rowOff>
                  </to>
                </anchor>
              </controlPr>
            </control>
          </mc:Choice>
        </mc:AlternateContent>
        <mc:AlternateContent xmlns:mc="http://schemas.openxmlformats.org/markup-compatibility/2006">
          <mc:Choice Requires="x14">
            <control shapeId="157915" r:id="rId27" name="Check Box 2267">
              <controlPr defaultSize="0" autoFill="0" autoLine="0" autoPict="0">
                <anchor moveWithCells="1" sizeWithCells="1">
                  <from>
                    <xdr:col>8</xdr:col>
                    <xdr:colOff>609600</xdr:colOff>
                    <xdr:row>236</xdr:row>
                    <xdr:rowOff>0</xdr:rowOff>
                  </from>
                  <to>
                    <xdr:col>9</xdr:col>
                    <xdr:colOff>0</xdr:colOff>
                    <xdr:row>236</xdr:row>
                    <xdr:rowOff>0</xdr:rowOff>
                  </to>
                </anchor>
              </controlPr>
            </control>
          </mc:Choice>
        </mc:AlternateContent>
        <mc:AlternateContent xmlns:mc="http://schemas.openxmlformats.org/markup-compatibility/2006">
          <mc:Choice Requires="x14">
            <control shapeId="157916" r:id="rId28" name="Check Box 2268">
              <controlPr defaultSize="0" autoFill="0" autoLine="0" autoPict="0">
                <anchor moveWithCells="1" sizeWithCells="1">
                  <from>
                    <xdr:col>7</xdr:col>
                    <xdr:colOff>104775</xdr:colOff>
                    <xdr:row>236</xdr:row>
                    <xdr:rowOff>0</xdr:rowOff>
                  </from>
                  <to>
                    <xdr:col>7</xdr:col>
                    <xdr:colOff>104775</xdr:colOff>
                    <xdr:row>236</xdr:row>
                    <xdr:rowOff>0</xdr:rowOff>
                  </to>
                </anchor>
              </controlPr>
            </control>
          </mc:Choice>
        </mc:AlternateContent>
        <mc:AlternateContent xmlns:mc="http://schemas.openxmlformats.org/markup-compatibility/2006">
          <mc:Choice Requires="x14">
            <control shapeId="157913" r:id="rId29" name="Check Box 2265">
              <controlPr defaultSize="0" autoFill="0" autoLine="0" autoPict="0">
                <anchor moveWithCells="1" sizeWithCells="1">
                  <from>
                    <xdr:col>6</xdr:col>
                    <xdr:colOff>2133600</xdr:colOff>
                    <xdr:row>236</xdr:row>
                    <xdr:rowOff>0</xdr:rowOff>
                  </from>
                  <to>
                    <xdr:col>7</xdr:col>
                    <xdr:colOff>0</xdr:colOff>
                    <xdr:row>236</xdr:row>
                    <xdr:rowOff>0</xdr:rowOff>
                  </to>
                </anchor>
              </controlPr>
            </control>
          </mc:Choice>
        </mc:AlternateContent>
        <mc:AlternateContent xmlns:mc="http://schemas.openxmlformats.org/markup-compatibility/2006">
          <mc:Choice Requires="x14">
            <control shapeId="157914" r:id="rId30" name="Check Box 2266">
              <controlPr defaultSize="0" autoFill="0" autoLine="0" autoPict="0">
                <anchor moveWithCells="1" sizeWithCells="1">
                  <from>
                    <xdr:col>5</xdr:col>
                    <xdr:colOff>104775</xdr:colOff>
                    <xdr:row>236</xdr:row>
                    <xdr:rowOff>0</xdr:rowOff>
                  </from>
                  <to>
                    <xdr:col>5</xdr:col>
                    <xdr:colOff>104775</xdr:colOff>
                    <xdr:row>236</xdr:row>
                    <xdr:rowOff>0</xdr:rowOff>
                  </to>
                </anchor>
              </controlPr>
            </control>
          </mc:Choice>
        </mc:AlternateContent>
        <mc:AlternateContent xmlns:mc="http://schemas.openxmlformats.org/markup-compatibility/2006">
          <mc:Choice Requires="x14">
            <control shapeId="157910" r:id="rId31" name="Check Box 2262">
              <controlPr defaultSize="0" autoFill="0" autoLine="0" autoPict="0">
                <anchor moveWithCells="1" sizeWithCells="1">
                  <from>
                    <xdr:col>8</xdr:col>
                    <xdr:colOff>609600</xdr:colOff>
                    <xdr:row>236</xdr:row>
                    <xdr:rowOff>0</xdr:rowOff>
                  </from>
                  <to>
                    <xdr:col>9</xdr:col>
                    <xdr:colOff>0</xdr:colOff>
                    <xdr:row>236</xdr:row>
                    <xdr:rowOff>0</xdr:rowOff>
                  </to>
                </anchor>
              </controlPr>
            </control>
          </mc:Choice>
        </mc:AlternateContent>
        <mc:AlternateContent xmlns:mc="http://schemas.openxmlformats.org/markup-compatibility/2006">
          <mc:Choice Requires="x14">
            <control shapeId="157911" r:id="rId32" name="Check Box 2263">
              <controlPr defaultSize="0" autoFill="0" autoLine="0" autoPict="0">
                <anchor moveWithCells="1" sizeWithCells="1">
                  <from>
                    <xdr:col>8</xdr:col>
                    <xdr:colOff>609600</xdr:colOff>
                    <xdr:row>236</xdr:row>
                    <xdr:rowOff>0</xdr:rowOff>
                  </from>
                  <to>
                    <xdr:col>9</xdr:col>
                    <xdr:colOff>0</xdr:colOff>
                    <xdr:row>236</xdr:row>
                    <xdr:rowOff>0</xdr:rowOff>
                  </to>
                </anchor>
              </controlPr>
            </control>
          </mc:Choice>
        </mc:AlternateContent>
        <mc:AlternateContent xmlns:mc="http://schemas.openxmlformats.org/markup-compatibility/2006">
          <mc:Choice Requires="x14">
            <control shapeId="157912" r:id="rId33" name="Check Box 2264">
              <controlPr defaultSize="0" autoFill="0" autoLine="0" autoPict="0">
                <anchor moveWithCells="1" sizeWithCells="1">
                  <from>
                    <xdr:col>7</xdr:col>
                    <xdr:colOff>104775</xdr:colOff>
                    <xdr:row>236</xdr:row>
                    <xdr:rowOff>0</xdr:rowOff>
                  </from>
                  <to>
                    <xdr:col>7</xdr:col>
                    <xdr:colOff>104775</xdr:colOff>
                    <xdr:row>236</xdr:row>
                    <xdr:rowOff>0</xdr:rowOff>
                  </to>
                </anchor>
              </controlPr>
            </control>
          </mc:Choice>
        </mc:AlternateContent>
        <mc:AlternateContent xmlns:mc="http://schemas.openxmlformats.org/markup-compatibility/2006">
          <mc:Choice Requires="x14">
            <control shapeId="157907" r:id="rId34" name="Check Box 2259">
              <controlPr defaultSize="0" autoFill="0" autoLine="0" autoPict="0">
                <anchor moveWithCells="1" sizeWithCells="1">
                  <from>
                    <xdr:col>6</xdr:col>
                    <xdr:colOff>2133600</xdr:colOff>
                    <xdr:row>236</xdr:row>
                    <xdr:rowOff>0</xdr:rowOff>
                  </from>
                  <to>
                    <xdr:col>6</xdr:col>
                    <xdr:colOff>2133600</xdr:colOff>
                    <xdr:row>236</xdr:row>
                    <xdr:rowOff>0</xdr:rowOff>
                  </to>
                </anchor>
              </controlPr>
            </control>
          </mc:Choice>
        </mc:AlternateContent>
        <mc:AlternateContent xmlns:mc="http://schemas.openxmlformats.org/markup-compatibility/2006">
          <mc:Choice Requires="x14">
            <control shapeId="157908" r:id="rId35" name="Check Box 2260">
              <controlPr defaultSize="0" autoFill="0" autoLine="0" autoPict="0">
                <anchor moveWithCells="1" sizeWithCells="1">
                  <from>
                    <xdr:col>6</xdr:col>
                    <xdr:colOff>2133600</xdr:colOff>
                    <xdr:row>236</xdr:row>
                    <xdr:rowOff>0</xdr:rowOff>
                  </from>
                  <to>
                    <xdr:col>7</xdr:col>
                    <xdr:colOff>0</xdr:colOff>
                    <xdr:row>236</xdr:row>
                    <xdr:rowOff>0</xdr:rowOff>
                  </to>
                </anchor>
              </controlPr>
            </control>
          </mc:Choice>
        </mc:AlternateContent>
        <mc:AlternateContent xmlns:mc="http://schemas.openxmlformats.org/markup-compatibility/2006">
          <mc:Choice Requires="x14">
            <control shapeId="157909" r:id="rId36" name="Check Box 2261">
              <controlPr defaultSize="0" autoFill="0" autoLine="0" autoPict="0">
                <anchor moveWithCells="1" sizeWithCells="1">
                  <from>
                    <xdr:col>5</xdr:col>
                    <xdr:colOff>47625</xdr:colOff>
                    <xdr:row>236</xdr:row>
                    <xdr:rowOff>0</xdr:rowOff>
                  </from>
                  <to>
                    <xdr:col>5</xdr:col>
                    <xdr:colOff>47625</xdr:colOff>
                    <xdr:row>236</xdr:row>
                    <xdr:rowOff>0</xdr:rowOff>
                  </to>
                </anchor>
              </controlPr>
            </control>
          </mc:Choice>
        </mc:AlternateContent>
        <mc:AlternateContent xmlns:mc="http://schemas.openxmlformats.org/markup-compatibility/2006">
          <mc:Choice Requires="x14">
            <control shapeId="157904" r:id="rId37" name="Check Box 2256">
              <controlPr defaultSize="0" autoFill="0" autoLine="0" autoPict="0">
                <anchor moveWithCells="1" sizeWithCells="1">
                  <from>
                    <xdr:col>5</xdr:col>
                    <xdr:colOff>47625</xdr:colOff>
                    <xdr:row>120</xdr:row>
                    <xdr:rowOff>38100</xdr:rowOff>
                  </from>
                  <to>
                    <xdr:col>6</xdr:col>
                    <xdr:colOff>2009775</xdr:colOff>
                    <xdr:row>120</xdr:row>
                    <xdr:rowOff>285750</xdr:rowOff>
                  </to>
                </anchor>
              </controlPr>
            </control>
          </mc:Choice>
        </mc:AlternateContent>
        <mc:AlternateContent xmlns:mc="http://schemas.openxmlformats.org/markup-compatibility/2006">
          <mc:Choice Requires="x14">
            <control shapeId="157905" r:id="rId38" name="Check Box 2257">
              <controlPr defaultSize="0" autoFill="0" autoLine="0" autoPict="0">
                <anchor moveWithCells="1" sizeWithCells="1">
                  <from>
                    <xdr:col>5</xdr:col>
                    <xdr:colOff>66675</xdr:colOff>
                    <xdr:row>120</xdr:row>
                    <xdr:rowOff>247650</xdr:rowOff>
                  </from>
                  <to>
                    <xdr:col>6</xdr:col>
                    <xdr:colOff>2085975</xdr:colOff>
                    <xdr:row>121</xdr:row>
                    <xdr:rowOff>142875</xdr:rowOff>
                  </to>
                </anchor>
              </controlPr>
            </control>
          </mc:Choice>
        </mc:AlternateContent>
        <mc:AlternateContent xmlns:mc="http://schemas.openxmlformats.org/markup-compatibility/2006">
          <mc:Choice Requires="x14">
            <control shapeId="157906" r:id="rId39" name="Check Box 2258">
              <controlPr defaultSize="0" autoFill="0" autoLine="0" autoPict="0">
                <anchor moveWithCells="1" sizeWithCells="1">
                  <from>
                    <xdr:col>5</xdr:col>
                    <xdr:colOff>66675</xdr:colOff>
                    <xdr:row>121</xdr:row>
                    <xdr:rowOff>142875</xdr:rowOff>
                  </from>
                  <to>
                    <xdr:col>7</xdr:col>
                    <xdr:colOff>0</xdr:colOff>
                    <xdr:row>122</xdr:row>
                    <xdr:rowOff>66675</xdr:rowOff>
                  </to>
                </anchor>
              </controlPr>
            </control>
          </mc:Choice>
        </mc:AlternateContent>
        <mc:AlternateContent xmlns:mc="http://schemas.openxmlformats.org/markup-compatibility/2006">
          <mc:Choice Requires="x14">
            <control shapeId="88249" r:id="rId40" name="Check Box 1209">
              <controlPr defaultSize="0" autoFill="0" autoLine="0" autoPict="0">
                <anchor moveWithCells="1" sizeWithCells="1">
                  <from>
                    <xdr:col>6</xdr:col>
                    <xdr:colOff>2133600</xdr:colOff>
                    <xdr:row>562</xdr:row>
                    <xdr:rowOff>0</xdr:rowOff>
                  </from>
                  <to>
                    <xdr:col>6</xdr:col>
                    <xdr:colOff>2133600</xdr:colOff>
                    <xdr:row>562</xdr:row>
                    <xdr:rowOff>0</xdr:rowOff>
                  </to>
                </anchor>
              </controlPr>
            </control>
          </mc:Choice>
        </mc:AlternateContent>
        <mc:AlternateContent xmlns:mc="http://schemas.openxmlformats.org/markup-compatibility/2006">
          <mc:Choice Requires="x14">
            <control shapeId="88250" r:id="rId41" name="Check Box 1210">
              <controlPr defaultSize="0" autoFill="0" autoLine="0" autoPict="0">
                <anchor moveWithCells="1" sizeWithCells="1">
                  <from>
                    <xdr:col>6</xdr:col>
                    <xdr:colOff>2133600</xdr:colOff>
                    <xdr:row>562</xdr:row>
                    <xdr:rowOff>0</xdr:rowOff>
                  </from>
                  <to>
                    <xdr:col>7</xdr:col>
                    <xdr:colOff>0</xdr:colOff>
                    <xdr:row>562</xdr:row>
                    <xdr:rowOff>0</xdr:rowOff>
                  </to>
                </anchor>
              </controlPr>
            </control>
          </mc:Choice>
        </mc:AlternateContent>
        <mc:AlternateContent xmlns:mc="http://schemas.openxmlformats.org/markup-compatibility/2006">
          <mc:Choice Requires="x14">
            <control shapeId="88251" r:id="rId42" name="Check Box 1211">
              <controlPr defaultSize="0" autoFill="0" autoLine="0" autoPict="0">
                <anchor moveWithCells="1" sizeWithCells="1">
                  <from>
                    <xdr:col>5</xdr:col>
                    <xdr:colOff>47625</xdr:colOff>
                    <xdr:row>562</xdr:row>
                    <xdr:rowOff>0</xdr:rowOff>
                  </from>
                  <to>
                    <xdr:col>5</xdr:col>
                    <xdr:colOff>47625</xdr:colOff>
                    <xdr:row>562</xdr:row>
                    <xdr:rowOff>0</xdr:rowOff>
                  </to>
                </anchor>
              </controlPr>
            </control>
          </mc:Choice>
        </mc:AlternateContent>
        <mc:AlternateContent xmlns:mc="http://schemas.openxmlformats.org/markup-compatibility/2006">
          <mc:Choice Requires="x14">
            <control shapeId="88245" r:id="rId43" name="Check Box 1205">
              <controlPr defaultSize="0" autoFill="0" autoLine="0" autoPict="0">
                <anchor moveWithCells="1" sizeWithCells="1">
                  <from>
                    <xdr:col>6</xdr:col>
                    <xdr:colOff>2133600</xdr:colOff>
                    <xdr:row>562</xdr:row>
                    <xdr:rowOff>0</xdr:rowOff>
                  </from>
                  <to>
                    <xdr:col>7</xdr:col>
                    <xdr:colOff>0</xdr:colOff>
                    <xdr:row>562</xdr:row>
                    <xdr:rowOff>0</xdr:rowOff>
                  </to>
                </anchor>
              </controlPr>
            </control>
          </mc:Choice>
        </mc:AlternateContent>
        <mc:AlternateContent xmlns:mc="http://schemas.openxmlformats.org/markup-compatibility/2006">
          <mc:Choice Requires="x14">
            <control shapeId="88246" r:id="rId44" name="Check Box 1206">
              <controlPr defaultSize="0" autoFill="0" autoLine="0" autoPict="0">
                <anchor moveWithCells="1" sizeWithCells="1">
                  <from>
                    <xdr:col>5</xdr:col>
                    <xdr:colOff>104775</xdr:colOff>
                    <xdr:row>562</xdr:row>
                    <xdr:rowOff>0</xdr:rowOff>
                  </from>
                  <to>
                    <xdr:col>5</xdr:col>
                    <xdr:colOff>104775</xdr:colOff>
                    <xdr:row>562</xdr:row>
                    <xdr:rowOff>0</xdr:rowOff>
                  </to>
                </anchor>
              </controlPr>
            </control>
          </mc:Choice>
        </mc:AlternateContent>
        <mc:AlternateContent xmlns:mc="http://schemas.openxmlformats.org/markup-compatibility/2006">
          <mc:Choice Requires="x14">
            <control shapeId="88241" r:id="rId45" name="Check Box 1201">
              <controlPr defaultSize="0" autoFill="0" autoLine="0" autoPict="0">
                <anchor moveWithCells="1" sizeWithCells="1">
                  <from>
                    <xdr:col>6</xdr:col>
                    <xdr:colOff>2133600</xdr:colOff>
                    <xdr:row>562</xdr:row>
                    <xdr:rowOff>0</xdr:rowOff>
                  </from>
                  <to>
                    <xdr:col>7</xdr:col>
                    <xdr:colOff>0</xdr:colOff>
                    <xdr:row>562</xdr:row>
                    <xdr:rowOff>0</xdr:rowOff>
                  </to>
                </anchor>
              </controlPr>
            </control>
          </mc:Choice>
        </mc:AlternateContent>
        <mc:AlternateContent xmlns:mc="http://schemas.openxmlformats.org/markup-compatibility/2006">
          <mc:Choice Requires="x14">
            <control shapeId="88242" r:id="rId46" name="Check Box 1202">
              <controlPr defaultSize="0" autoFill="0" autoLine="0" autoPict="0">
                <anchor moveWithCells="1" sizeWithCells="1">
                  <from>
                    <xdr:col>5</xdr:col>
                    <xdr:colOff>104775</xdr:colOff>
                    <xdr:row>562</xdr:row>
                    <xdr:rowOff>0</xdr:rowOff>
                  </from>
                  <to>
                    <xdr:col>5</xdr:col>
                    <xdr:colOff>104775</xdr:colOff>
                    <xdr:row>562</xdr:row>
                    <xdr:rowOff>0</xdr:rowOff>
                  </to>
                </anchor>
              </controlPr>
            </control>
          </mc:Choice>
        </mc:AlternateContent>
        <mc:AlternateContent xmlns:mc="http://schemas.openxmlformats.org/markup-compatibility/2006">
          <mc:Choice Requires="x14">
            <control shapeId="88235" r:id="rId47" name="Check Box 1195">
              <controlPr defaultSize="0" autoFill="0" autoLine="0" autoPict="0">
                <anchor moveWithCells="1" sizeWithCells="1">
                  <from>
                    <xdr:col>6</xdr:col>
                    <xdr:colOff>2133600</xdr:colOff>
                    <xdr:row>562</xdr:row>
                    <xdr:rowOff>0</xdr:rowOff>
                  </from>
                  <to>
                    <xdr:col>6</xdr:col>
                    <xdr:colOff>2133600</xdr:colOff>
                    <xdr:row>562</xdr:row>
                    <xdr:rowOff>0</xdr:rowOff>
                  </to>
                </anchor>
              </controlPr>
            </control>
          </mc:Choice>
        </mc:AlternateContent>
        <mc:AlternateContent xmlns:mc="http://schemas.openxmlformats.org/markup-compatibility/2006">
          <mc:Choice Requires="x14">
            <control shapeId="88236" r:id="rId48" name="Check Box 1196">
              <controlPr defaultSize="0" autoFill="0" autoLine="0" autoPict="0">
                <anchor moveWithCells="1" sizeWithCells="1">
                  <from>
                    <xdr:col>6</xdr:col>
                    <xdr:colOff>2133600</xdr:colOff>
                    <xdr:row>562</xdr:row>
                    <xdr:rowOff>0</xdr:rowOff>
                  </from>
                  <to>
                    <xdr:col>7</xdr:col>
                    <xdr:colOff>0</xdr:colOff>
                    <xdr:row>562</xdr:row>
                    <xdr:rowOff>0</xdr:rowOff>
                  </to>
                </anchor>
              </controlPr>
            </control>
          </mc:Choice>
        </mc:AlternateContent>
        <mc:AlternateContent xmlns:mc="http://schemas.openxmlformats.org/markup-compatibility/2006">
          <mc:Choice Requires="x14">
            <control shapeId="88237" r:id="rId49" name="Check Box 1197">
              <controlPr defaultSize="0" autoFill="0" autoLine="0" autoPict="0">
                <anchor moveWithCells="1" sizeWithCells="1">
                  <from>
                    <xdr:col>5</xdr:col>
                    <xdr:colOff>47625</xdr:colOff>
                    <xdr:row>562</xdr:row>
                    <xdr:rowOff>0</xdr:rowOff>
                  </from>
                  <to>
                    <xdr:col>5</xdr:col>
                    <xdr:colOff>47625</xdr:colOff>
                    <xdr:row>562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pageSetUpPr fitToPage="1"/>
  </sheetPr>
  <dimension ref="A1:Y498"/>
  <sheetViews>
    <sheetView topLeftCell="A210" zoomScaleNormal="100" workbookViewId="0">
      <selection activeCell="D220" sqref="D220:E220"/>
    </sheetView>
  </sheetViews>
  <sheetFormatPr defaultRowHeight="16.5"/>
  <cols>
    <col min="1" max="1" width="10" style="300" customWidth="1"/>
    <col min="2" max="2" width="12.7109375" style="300" customWidth="1"/>
    <col min="3" max="3" width="11.42578125" style="300" customWidth="1"/>
    <col min="4" max="4" width="12.85546875" style="300" customWidth="1"/>
    <col min="5" max="5" width="18" style="300" customWidth="1"/>
    <col min="6" max="6" width="5.28515625" style="300" customWidth="1"/>
    <col min="7" max="7" width="33.28515625" style="300" customWidth="1"/>
    <col min="8" max="8" width="14.42578125" style="300" customWidth="1"/>
    <col min="9" max="9" width="16" style="300" customWidth="1"/>
    <col min="10" max="10" width="12.85546875" style="300" customWidth="1"/>
    <col min="11" max="11" width="10.5703125" style="300" customWidth="1"/>
    <col min="12" max="12" width="10.28515625" style="300" customWidth="1"/>
    <col min="13" max="13" width="11.85546875" style="300" customWidth="1"/>
    <col min="14" max="14" width="34.5703125" style="300" hidden="1" customWidth="1"/>
    <col min="15" max="15" width="10.42578125" style="300" customWidth="1"/>
    <col min="16" max="16" width="11.42578125" style="300" customWidth="1"/>
    <col min="17" max="17" width="10.7109375" style="300" customWidth="1"/>
    <col min="18" max="18" width="13.7109375" style="300" customWidth="1"/>
    <col min="19" max="21" width="9.140625" style="300"/>
    <col min="22" max="22" width="13.5703125" style="300" customWidth="1"/>
    <col min="23" max="16384" width="9.140625" style="300"/>
  </cols>
  <sheetData>
    <row r="1" spans="1:10" ht="24" customHeight="1">
      <c r="A1" s="24" t="str">
        <f>Cover!B3</f>
        <v>Specification No.WR1/NT/W-UFOC/DOM/ZA3/23/09365</v>
      </c>
      <c r="B1" s="324"/>
      <c r="C1" s="324"/>
      <c r="D1" s="324"/>
      <c r="E1" s="324"/>
      <c r="F1" s="324"/>
      <c r="G1" s="324"/>
      <c r="H1" s="324"/>
      <c r="I1" s="325" t="s">
        <v>456</v>
      </c>
    </row>
    <row r="2" spans="1:10" ht="16.5" customHeight="1"/>
    <row r="3" spans="1:10" ht="56.25" customHeight="1">
      <c r="A3" s="924" t="str">
        <f>Cover!B2</f>
        <v>Annual Maintenance Contract of Underground /Overhead OFC links of Ahmedabad Intracity, Ahmedabad - Gandhinagar- Dehgam Route &amp; Ahmedabad - Vadodara Expressway from repeater MS42.4 to MS0.0 and LMC for providing the last mile Connectivities to various cities of Gujarat i.e. Ahmedabad, Gandhinagar, Nadiad, Rajkot, Mahesana, Banaskantha, Jamnagar, Patan, Kutch, Bhavnagar, Amreli, Dev Dwarka &amp; Sabarkantha and all cities not covered under PKG-B1 for the period of the Three Years under PKG-B2 under WRTCC</v>
      </c>
      <c r="B3" s="924"/>
      <c r="C3" s="924"/>
      <c r="D3" s="924"/>
      <c r="E3" s="924"/>
      <c r="F3" s="924"/>
      <c r="G3" s="924"/>
      <c r="H3" s="924"/>
      <c r="I3" s="924"/>
      <c r="J3" s="450"/>
    </row>
    <row r="5" spans="1:10" ht="21.75" customHeight="1">
      <c r="A5" s="700" t="s">
        <v>385</v>
      </c>
      <c r="B5" s="700"/>
      <c r="C5" s="700"/>
      <c r="D5" s="700"/>
      <c r="E5" s="700"/>
      <c r="F5" s="700"/>
      <c r="G5" s="700"/>
      <c r="H5" s="700"/>
      <c r="I5" s="700"/>
    </row>
    <row r="7" spans="1:10">
      <c r="A7" s="36" t="s">
        <v>794</v>
      </c>
      <c r="F7" s="41" t="s">
        <v>379</v>
      </c>
      <c r="G7" s="16"/>
    </row>
    <row r="8" spans="1:10" ht="21.75" customHeight="1">
      <c r="A8" s="925"/>
      <c r="B8" s="925"/>
      <c r="C8" s="925"/>
      <c r="D8" s="925"/>
      <c r="E8" s="925"/>
      <c r="F8" s="927" t="s">
        <v>1063</v>
      </c>
      <c r="G8" s="927"/>
      <c r="H8" s="927"/>
    </row>
    <row r="9" spans="1:10" ht="18" customHeight="1">
      <c r="A9" s="36" t="s">
        <v>457</v>
      </c>
      <c r="B9" s="888">
        <f>'Names of Bidder'!D8</f>
        <v>0</v>
      </c>
      <c r="C9" s="888"/>
      <c r="D9" s="888"/>
      <c r="F9" s="927"/>
      <c r="G9" s="927"/>
      <c r="H9" s="927"/>
    </row>
    <row r="10" spans="1:10" ht="18" customHeight="1">
      <c r="A10" s="36" t="s">
        <v>458</v>
      </c>
      <c r="B10" s="888">
        <f>'Names of Bidder'!D9</f>
        <v>0</v>
      </c>
      <c r="C10" s="888"/>
      <c r="D10" s="888"/>
      <c r="F10" s="927"/>
      <c r="G10" s="927"/>
      <c r="H10" s="927"/>
    </row>
    <row r="11" spans="1:10" ht="17.25" customHeight="1">
      <c r="B11" s="888">
        <f>'Names of Bidder'!D10</f>
        <v>0</v>
      </c>
      <c r="C11" s="888"/>
      <c r="D11" s="888"/>
      <c r="F11" s="927"/>
      <c r="G11" s="927"/>
      <c r="H11" s="927"/>
    </row>
    <row r="12" spans="1:10">
      <c r="B12" s="888">
        <f>'Names of Bidder'!D11</f>
        <v>0</v>
      </c>
      <c r="C12" s="888"/>
      <c r="D12" s="888"/>
      <c r="F12" s="927"/>
      <c r="G12" s="927"/>
      <c r="H12" s="927"/>
    </row>
    <row r="13" spans="1:10">
      <c r="A13" s="300" t="s">
        <v>374</v>
      </c>
    </row>
    <row r="15" spans="1:10" ht="75" customHeight="1">
      <c r="A15" s="707" t="s">
        <v>459</v>
      </c>
      <c r="B15" s="707"/>
      <c r="C15" s="707"/>
      <c r="D15" s="707"/>
      <c r="E15" s="707"/>
      <c r="F15" s="707"/>
      <c r="G15" s="707"/>
      <c r="H15" s="707"/>
      <c r="I15" s="707"/>
    </row>
    <row r="16" spans="1:10" ht="16.899999999999999" customHeight="1"/>
    <row r="17" spans="1:14" ht="17.25" customHeight="1">
      <c r="B17" s="709" t="s">
        <v>460</v>
      </c>
      <c r="C17" s="709"/>
      <c r="D17" s="709"/>
      <c r="E17" s="709"/>
      <c r="F17" s="709"/>
      <c r="G17" s="709"/>
      <c r="N17" s="326"/>
    </row>
    <row r="18" spans="1:14" ht="17.25" hidden="1" customHeight="1">
      <c r="A18" s="327"/>
      <c r="B18" s="709" t="s">
        <v>461</v>
      </c>
      <c r="C18" s="709"/>
      <c r="D18" s="709"/>
      <c r="E18" s="709"/>
      <c r="F18" s="709"/>
      <c r="G18" s="709"/>
      <c r="H18" s="709"/>
      <c r="I18" s="709"/>
      <c r="N18" s="326"/>
    </row>
    <row r="19" spans="1:14" hidden="1">
      <c r="A19" s="328" t="s">
        <v>58</v>
      </c>
      <c r="B19" s="926" t="e">
        <f>#REF!</f>
        <v>#REF!</v>
      </c>
      <c r="C19" s="926"/>
      <c r="D19" s="926"/>
      <c r="E19" s="926"/>
      <c r="F19" s="926"/>
      <c r="G19" s="926"/>
      <c r="H19" s="926"/>
      <c r="I19" s="926"/>
      <c r="N19" s="329" t="e">
        <f>#REF!</f>
        <v>#REF!</v>
      </c>
    </row>
    <row r="20" spans="1:14" hidden="1">
      <c r="A20" s="328" t="s">
        <v>60</v>
      </c>
      <c r="B20" s="926" t="e">
        <f>#REF!</f>
        <v>#REF!</v>
      </c>
      <c r="C20" s="926"/>
      <c r="D20" s="926"/>
      <c r="E20" s="926"/>
      <c r="F20" s="926"/>
      <c r="G20" s="926"/>
      <c r="H20" s="926"/>
      <c r="I20" s="926"/>
      <c r="N20" s="329" t="e">
        <f>#REF!</f>
        <v>#REF!</v>
      </c>
    </row>
    <row r="21" spans="1:14" ht="17.25" hidden="1" customHeight="1">
      <c r="A21" s="328" t="s">
        <v>462</v>
      </c>
      <c r="B21" s="926" t="e">
        <f>#REF!</f>
        <v>#REF!</v>
      </c>
      <c r="C21" s="926"/>
      <c r="D21" s="926"/>
      <c r="E21" s="926"/>
      <c r="F21" s="926"/>
      <c r="G21" s="926"/>
      <c r="H21" s="926"/>
      <c r="I21" s="926"/>
      <c r="J21" s="58"/>
    </row>
    <row r="22" spans="1:14" ht="15.75" customHeight="1"/>
    <row r="23" spans="1:14" ht="57" customHeight="1">
      <c r="A23" s="707" t="s">
        <v>463</v>
      </c>
      <c r="B23" s="707"/>
      <c r="C23" s="707"/>
      <c r="D23" s="707"/>
      <c r="E23" s="707"/>
      <c r="F23" s="707"/>
      <c r="G23" s="707"/>
      <c r="H23" s="707"/>
      <c r="I23" s="707"/>
    </row>
    <row r="24" spans="1:14" ht="15.75" customHeight="1"/>
    <row r="25" spans="1:14" ht="15.75" customHeight="1"/>
    <row r="26" spans="1:14" ht="25.5" hidden="1" customHeight="1">
      <c r="A26" s="709" t="s">
        <v>464</v>
      </c>
      <c r="B26" s="709"/>
      <c r="C26" s="709"/>
      <c r="D26" s="709"/>
      <c r="E26" s="709"/>
      <c r="F26" s="709"/>
      <c r="G26" s="709"/>
      <c r="H26" s="709"/>
      <c r="I26" s="709"/>
    </row>
    <row r="27" spans="1:14" ht="8.25" customHeight="1">
      <c r="A27" s="330"/>
      <c r="B27" s="330"/>
      <c r="C27" s="330"/>
      <c r="D27" s="330"/>
      <c r="E27" s="330"/>
      <c r="F27" s="330"/>
      <c r="G27" s="330"/>
      <c r="H27" s="330"/>
      <c r="I27" s="330"/>
    </row>
    <row r="28" spans="1:14" ht="26.25" customHeight="1">
      <c r="A28" s="707" t="s">
        <v>465</v>
      </c>
      <c r="B28" s="707"/>
      <c r="C28" s="707"/>
      <c r="D28" s="707"/>
      <c r="E28" s="707"/>
      <c r="F28" s="707"/>
      <c r="G28" s="707"/>
      <c r="H28" s="707"/>
      <c r="I28" s="707"/>
      <c r="J28" s="58"/>
    </row>
    <row r="29" spans="1:14" ht="26.25" customHeight="1">
      <c r="A29" s="331" t="s">
        <v>30</v>
      </c>
      <c r="B29" s="707" t="s">
        <v>466</v>
      </c>
      <c r="C29" s="707"/>
      <c r="D29" s="707"/>
      <c r="E29" s="707"/>
      <c r="F29" s="707"/>
      <c r="G29" s="707"/>
      <c r="H29" s="707"/>
      <c r="I29" s="707"/>
      <c r="J29" s="58"/>
    </row>
    <row r="30" spans="1:14" ht="26.25" customHeight="1">
      <c r="A30" s="332" t="s">
        <v>467</v>
      </c>
      <c r="B30" s="884" t="s">
        <v>468</v>
      </c>
      <c r="C30" s="884"/>
      <c r="D30" s="884"/>
      <c r="E30" s="884"/>
      <c r="F30" s="884"/>
      <c r="G30" s="884"/>
      <c r="H30" s="884"/>
      <c r="I30" s="884"/>
    </row>
    <row r="31" spans="1:14" ht="26.25" customHeight="1">
      <c r="A31" s="332" t="s">
        <v>469</v>
      </c>
      <c r="B31" s="884" t="s">
        <v>470</v>
      </c>
      <c r="C31" s="884"/>
      <c r="D31" s="884"/>
      <c r="E31" s="884"/>
      <c r="F31" s="884"/>
      <c r="G31" s="884"/>
      <c r="H31" s="884"/>
      <c r="I31" s="884"/>
    </row>
    <row r="32" spans="1:14" ht="33.75" customHeight="1">
      <c r="A32" s="332" t="s">
        <v>471</v>
      </c>
      <c r="B32" s="884" t="s">
        <v>472</v>
      </c>
      <c r="C32" s="884"/>
      <c r="D32" s="884"/>
      <c r="E32" s="884"/>
      <c r="F32" s="884"/>
      <c r="G32" s="884"/>
      <c r="H32" s="884"/>
      <c r="I32" s="884"/>
    </row>
    <row r="33" spans="1:10" ht="9.75" customHeight="1">
      <c r="A33" s="332"/>
      <c r="B33" s="58"/>
      <c r="C33" s="58"/>
      <c r="D33" s="58"/>
      <c r="E33" s="58"/>
      <c r="F33" s="58"/>
      <c r="G33" s="58"/>
      <c r="H33" s="58"/>
      <c r="I33" s="58"/>
      <c r="J33" s="58"/>
    </row>
    <row r="34" spans="1:10" ht="25.5" customHeight="1">
      <c r="A34" s="331" t="s">
        <v>31</v>
      </c>
      <c r="B34" s="885" t="s">
        <v>473</v>
      </c>
      <c r="C34" s="885"/>
      <c r="D34" s="885"/>
      <c r="E34" s="885"/>
      <c r="F34" s="885"/>
      <c r="G34" s="885"/>
      <c r="H34" s="885"/>
      <c r="I34" s="885"/>
      <c r="J34" s="58"/>
    </row>
    <row r="35" spans="1:10" ht="24.75" customHeight="1">
      <c r="A35" s="332" t="s">
        <v>467</v>
      </c>
      <c r="B35" s="707" t="s">
        <v>474</v>
      </c>
      <c r="C35" s="707"/>
      <c r="D35" s="707"/>
      <c r="E35" s="707"/>
      <c r="F35" s="707"/>
      <c r="G35" s="707"/>
      <c r="H35" s="707"/>
      <c r="I35" s="707"/>
      <c r="J35" s="58"/>
    </row>
    <row r="36" spans="1:10" ht="24.75" hidden="1" customHeight="1">
      <c r="A36" s="332" t="s">
        <v>469</v>
      </c>
      <c r="B36" s="707" t="s">
        <v>475</v>
      </c>
      <c r="C36" s="707"/>
      <c r="D36" s="707"/>
      <c r="E36" s="707"/>
      <c r="F36" s="707"/>
      <c r="G36" s="707"/>
      <c r="H36" s="707"/>
      <c r="I36" s="707"/>
      <c r="J36" s="58"/>
    </row>
    <row r="37" spans="1:10" ht="12" customHeight="1">
      <c r="A37" s="58"/>
      <c r="B37" s="58"/>
      <c r="C37" s="58"/>
      <c r="D37" s="58"/>
      <c r="E37" s="58"/>
      <c r="F37" s="58"/>
      <c r="G37" s="58"/>
      <c r="H37" s="58"/>
      <c r="I37" s="58"/>
      <c r="J37" s="58"/>
    </row>
    <row r="38" spans="1:10" s="335" customFormat="1" ht="24.75" customHeight="1">
      <c r="A38" s="333" t="s">
        <v>476</v>
      </c>
      <c r="B38" s="886" t="s">
        <v>477</v>
      </c>
      <c r="C38" s="886"/>
      <c r="D38" s="886"/>
      <c r="E38" s="886"/>
      <c r="F38" s="886"/>
      <c r="G38" s="886"/>
      <c r="H38" s="886"/>
      <c r="I38" s="886"/>
      <c r="J38" s="334"/>
    </row>
    <row r="39" spans="1:10" ht="24" customHeight="1">
      <c r="A39" s="58"/>
      <c r="B39" s="885" t="s">
        <v>478</v>
      </c>
      <c r="C39" s="885"/>
      <c r="D39" s="885"/>
      <c r="E39" s="885"/>
      <c r="F39" s="885"/>
      <c r="G39" s="885"/>
      <c r="H39" s="885"/>
      <c r="I39" s="885"/>
      <c r="J39" s="58"/>
    </row>
    <row r="40" spans="1:10" ht="57.75" customHeight="1">
      <c r="A40" s="58"/>
      <c r="B40" s="707" t="s">
        <v>479</v>
      </c>
      <c r="C40" s="707"/>
      <c r="D40" s="707"/>
      <c r="E40" s="707"/>
      <c r="F40" s="707"/>
      <c r="G40" s="707"/>
      <c r="H40" s="707"/>
      <c r="I40" s="707"/>
      <c r="J40" s="58"/>
    </row>
    <row r="42" spans="1:10" ht="19.5" customHeight="1">
      <c r="A42" s="851" t="s">
        <v>480</v>
      </c>
      <c r="B42" s="851" t="s">
        <v>481</v>
      </c>
      <c r="C42" s="851"/>
      <c r="D42" s="851" t="s">
        <v>795</v>
      </c>
      <c r="E42" s="851"/>
      <c r="F42" s="851"/>
      <c r="G42" s="851"/>
      <c r="H42" s="908"/>
      <c r="I42" s="908"/>
      <c r="J42" s="58"/>
    </row>
    <row r="43" spans="1:10" ht="20.25" customHeight="1">
      <c r="A43" s="851"/>
      <c r="B43" s="851"/>
      <c r="C43" s="851"/>
      <c r="D43" s="851"/>
      <c r="E43" s="851"/>
      <c r="F43" s="851"/>
      <c r="G43" s="851"/>
      <c r="H43" s="908"/>
      <c r="I43" s="908"/>
      <c r="J43" s="58"/>
    </row>
    <row r="44" spans="1:10" ht="30.75" customHeight="1">
      <c r="A44" s="336">
        <v>1</v>
      </c>
      <c r="B44" s="833" t="s">
        <v>482</v>
      </c>
      <c r="C44" s="833"/>
      <c r="D44" s="749">
        <f>B9</f>
        <v>0</v>
      </c>
      <c r="E44" s="749"/>
      <c r="F44" s="749"/>
      <c r="G44" s="749"/>
      <c r="H44" s="928" t="e">
        <f>#REF!</f>
        <v>#REF!</v>
      </c>
      <c r="I44" s="928"/>
      <c r="J44" s="58"/>
    </row>
    <row r="45" spans="1:10" ht="15.75" customHeight="1">
      <c r="A45" s="890">
        <v>2</v>
      </c>
      <c r="B45" s="833" t="s">
        <v>483</v>
      </c>
      <c r="C45" s="833"/>
      <c r="D45" s="749">
        <f>B10</f>
        <v>0</v>
      </c>
      <c r="E45" s="749"/>
      <c r="F45" s="749"/>
      <c r="G45" s="749"/>
      <c r="H45" s="928" t="e">
        <f>#REF!</f>
        <v>#REF!</v>
      </c>
      <c r="I45" s="928"/>
      <c r="J45" s="58"/>
    </row>
    <row r="46" spans="1:10" ht="15.75" customHeight="1">
      <c r="A46" s="890"/>
      <c r="B46" s="833"/>
      <c r="C46" s="833"/>
      <c r="D46" s="749">
        <f>B11</f>
        <v>0</v>
      </c>
      <c r="E46" s="749"/>
      <c r="F46" s="749"/>
      <c r="G46" s="749"/>
      <c r="H46" s="928" t="e">
        <f>#REF!</f>
        <v>#REF!</v>
      </c>
      <c r="I46" s="928"/>
      <c r="J46" s="58"/>
    </row>
    <row r="47" spans="1:10" ht="15.75" customHeight="1">
      <c r="A47" s="890"/>
      <c r="B47" s="833"/>
      <c r="C47" s="833"/>
      <c r="D47" s="749">
        <f>B12</f>
        <v>0</v>
      </c>
      <c r="E47" s="749"/>
      <c r="F47" s="749"/>
      <c r="G47" s="749"/>
      <c r="H47" s="928" t="e">
        <f>#REF!</f>
        <v>#REF!</v>
      </c>
      <c r="I47" s="928"/>
      <c r="J47" s="58"/>
    </row>
    <row r="48" spans="1:10" ht="18.75" customHeight="1">
      <c r="A48" s="336">
        <v>3</v>
      </c>
      <c r="B48" s="833" t="s">
        <v>484</v>
      </c>
      <c r="C48" s="833"/>
      <c r="D48" s="889"/>
      <c r="E48" s="889"/>
      <c r="F48" s="889"/>
      <c r="G48" s="889"/>
      <c r="H48" s="883"/>
      <c r="I48" s="883"/>
      <c r="J48" s="58"/>
    </row>
    <row r="49" spans="1:10" ht="20.25" customHeight="1">
      <c r="A49" s="336">
        <v>4</v>
      </c>
      <c r="B49" s="833" t="s">
        <v>485</v>
      </c>
      <c r="C49" s="833"/>
      <c r="D49" s="889"/>
      <c r="E49" s="889"/>
      <c r="F49" s="889"/>
      <c r="G49" s="889"/>
      <c r="H49" s="883"/>
      <c r="I49" s="883"/>
      <c r="J49" s="58"/>
    </row>
    <row r="50" spans="1:10" ht="19.5" customHeight="1">
      <c r="A50" s="337">
        <v>5</v>
      </c>
      <c r="B50" s="833" t="s">
        <v>486</v>
      </c>
      <c r="C50" s="833"/>
      <c r="D50" s="889"/>
      <c r="E50" s="889"/>
      <c r="F50" s="889"/>
      <c r="G50" s="889"/>
      <c r="H50" s="883"/>
      <c r="I50" s="883"/>
    </row>
    <row r="51" spans="1:10" ht="51.75" customHeight="1">
      <c r="A51" s="336">
        <v>6</v>
      </c>
      <c r="B51" s="833" t="s">
        <v>487</v>
      </c>
      <c r="C51" s="833"/>
      <c r="D51" s="889"/>
      <c r="E51" s="889"/>
      <c r="F51" s="889"/>
      <c r="G51" s="889"/>
      <c r="H51" s="883"/>
      <c r="I51" s="883"/>
      <c r="J51" s="58"/>
    </row>
    <row r="52" spans="1:10" ht="49.5" customHeight="1">
      <c r="A52" s="336">
        <v>7</v>
      </c>
      <c r="B52" s="833" t="s">
        <v>488</v>
      </c>
      <c r="C52" s="833"/>
      <c r="D52" s="889"/>
      <c r="E52" s="889"/>
      <c r="F52" s="889"/>
      <c r="G52" s="889"/>
      <c r="H52" s="883"/>
      <c r="I52" s="883"/>
      <c r="J52" s="58"/>
    </row>
    <row r="53" spans="1:10" ht="18" customHeight="1">
      <c r="A53" s="336">
        <v>8</v>
      </c>
      <c r="B53" s="833" t="s">
        <v>489</v>
      </c>
      <c r="C53" s="833"/>
      <c r="D53" s="889"/>
      <c r="E53" s="889"/>
      <c r="F53" s="889"/>
      <c r="G53" s="889"/>
      <c r="H53" s="883"/>
      <c r="I53" s="883"/>
      <c r="J53" s="58"/>
    </row>
    <row r="54" spans="1:10" ht="18" customHeight="1">
      <c r="A54" s="338"/>
      <c r="B54" s="339" t="s">
        <v>490</v>
      </c>
      <c r="C54" s="340"/>
      <c r="D54" s="889"/>
      <c r="E54" s="889"/>
      <c r="F54" s="889"/>
      <c r="G54" s="889"/>
      <c r="H54" s="883"/>
      <c r="I54" s="883"/>
      <c r="J54" s="58"/>
    </row>
    <row r="55" spans="1:10" ht="18" customHeight="1">
      <c r="A55" s="338"/>
      <c r="B55" s="339" t="s">
        <v>491</v>
      </c>
      <c r="C55" s="340"/>
      <c r="D55" s="889"/>
      <c r="E55" s="889"/>
      <c r="F55" s="889"/>
      <c r="G55" s="889"/>
      <c r="H55" s="883"/>
      <c r="I55" s="883"/>
      <c r="J55" s="58"/>
    </row>
    <row r="56" spans="1:10" ht="18" customHeight="1">
      <c r="A56" s="341"/>
      <c r="B56" s="339" t="s">
        <v>492</v>
      </c>
      <c r="C56" s="342"/>
      <c r="D56" s="889"/>
      <c r="E56" s="889"/>
      <c r="F56" s="889"/>
      <c r="G56" s="889"/>
      <c r="H56" s="883"/>
      <c r="I56" s="883"/>
    </row>
    <row r="57" spans="1:10">
      <c r="A57" s="58"/>
      <c r="B57" s="58"/>
      <c r="C57" s="58"/>
      <c r="D57" s="58"/>
      <c r="E57" s="58"/>
      <c r="F57" s="58"/>
      <c r="G57" s="58"/>
      <c r="H57" s="58"/>
      <c r="I57" s="58"/>
      <c r="J57" s="58"/>
    </row>
    <row r="58" spans="1:10" ht="24" customHeight="1">
      <c r="A58" s="456">
        <v>2</v>
      </c>
      <c r="B58" s="891" t="s">
        <v>606</v>
      </c>
      <c r="C58" s="891"/>
      <c r="D58" s="891"/>
      <c r="E58" s="891"/>
      <c r="F58" s="891"/>
      <c r="G58" s="891"/>
      <c r="H58" s="891"/>
      <c r="I58" s="891"/>
      <c r="J58" s="58"/>
    </row>
    <row r="59" spans="1:10">
      <c r="A59" s="54"/>
      <c r="B59" s="58"/>
      <c r="C59" s="58"/>
      <c r="D59" s="58"/>
      <c r="E59" s="58"/>
      <c r="F59" s="58"/>
      <c r="G59" s="58"/>
      <c r="H59" s="58"/>
      <c r="I59" s="58"/>
      <c r="J59" s="58"/>
    </row>
    <row r="60" spans="1:10" ht="24" customHeight="1">
      <c r="A60" s="457" t="s">
        <v>493</v>
      </c>
      <c r="B60" s="886" t="s">
        <v>494</v>
      </c>
      <c r="C60" s="886"/>
      <c r="D60" s="886"/>
      <c r="E60" s="886"/>
      <c r="F60" s="886"/>
      <c r="G60" s="886"/>
      <c r="H60" s="886"/>
      <c r="I60" s="886"/>
      <c r="J60" s="58"/>
    </row>
    <row r="61" spans="1:10" ht="10.5" hidden="1" customHeight="1">
      <c r="A61" s="58"/>
      <c r="B61" s="58"/>
      <c r="C61" s="58"/>
      <c r="D61" s="58"/>
      <c r="E61" s="58"/>
      <c r="F61" s="58"/>
      <c r="G61" s="58"/>
      <c r="H61" s="58"/>
      <c r="I61" s="58"/>
      <c r="J61" s="58"/>
    </row>
    <row r="62" spans="1:10" hidden="1">
      <c r="A62" s="343"/>
      <c r="B62" s="892"/>
      <c r="C62" s="892"/>
      <c r="D62" s="892"/>
      <c r="E62" s="892"/>
      <c r="F62" s="892"/>
      <c r="G62" s="892"/>
      <c r="H62" s="892"/>
      <c r="I62" s="892"/>
    </row>
    <row r="63" spans="1:10" ht="9.75" customHeight="1">
      <c r="B63" s="893"/>
      <c r="C63" s="893"/>
      <c r="D63" s="893"/>
      <c r="E63" s="893"/>
      <c r="F63" s="893"/>
      <c r="G63" s="893"/>
      <c r="H63" s="893"/>
      <c r="I63" s="893"/>
      <c r="J63" s="58"/>
    </row>
    <row r="64" spans="1:10" ht="24" customHeight="1">
      <c r="A64" s="410"/>
      <c r="B64" s="921"/>
      <c r="C64" s="921"/>
      <c r="D64" s="921"/>
      <c r="E64" s="921"/>
      <c r="F64" s="921"/>
      <c r="G64" s="921"/>
      <c r="H64" s="921"/>
      <c r="I64" s="921"/>
      <c r="J64" s="58"/>
    </row>
    <row r="65" spans="1:10" s="345" customFormat="1" ht="7.5" customHeight="1">
      <c r="A65" s="451"/>
      <c r="B65" s="922"/>
      <c r="C65" s="922"/>
      <c r="D65" s="922"/>
      <c r="E65" s="922"/>
      <c r="F65" s="922"/>
      <c r="G65" s="922"/>
      <c r="H65" s="922"/>
      <c r="I65" s="922"/>
      <c r="J65" s="344"/>
    </row>
    <row r="66" spans="1:10" ht="62.25" customHeight="1">
      <c r="A66" s="452" t="s">
        <v>989</v>
      </c>
      <c r="B66" s="923" t="s">
        <v>1070</v>
      </c>
      <c r="C66" s="923"/>
      <c r="D66" s="923"/>
      <c r="E66" s="923"/>
      <c r="F66" s="923"/>
      <c r="G66" s="923"/>
      <c r="H66" s="923"/>
      <c r="I66" s="923"/>
      <c r="J66" s="58"/>
    </row>
    <row r="67" spans="1:10" ht="24" hidden="1" customHeight="1">
      <c r="A67" s="346"/>
      <c r="B67" s="857"/>
      <c r="C67" s="857"/>
      <c r="D67" s="857"/>
      <c r="E67" s="857"/>
      <c r="F67" s="857"/>
      <c r="G67" s="857"/>
      <c r="H67" s="857"/>
      <c r="I67" s="857"/>
      <c r="J67" s="58"/>
    </row>
    <row r="68" spans="1:10" ht="24" hidden="1" customHeight="1">
      <c r="A68" s="346"/>
      <c r="B68" s="857"/>
      <c r="C68" s="857"/>
      <c r="D68" s="857"/>
      <c r="E68" s="857"/>
      <c r="F68" s="857"/>
      <c r="G68" s="857"/>
      <c r="H68" s="857"/>
      <c r="I68" s="857"/>
      <c r="J68" s="58"/>
    </row>
    <row r="69" spans="1:10" ht="24" hidden="1" customHeight="1">
      <c r="A69" s="346"/>
      <c r="B69" s="857"/>
      <c r="C69" s="857"/>
      <c r="D69" s="857"/>
      <c r="E69" s="857"/>
      <c r="F69" s="857"/>
      <c r="G69" s="857"/>
      <c r="H69" s="857"/>
      <c r="I69" s="857"/>
      <c r="J69" s="58"/>
    </row>
    <row r="70" spans="1:10">
      <c r="A70" s="54"/>
      <c r="B70" s="929" t="s">
        <v>975</v>
      </c>
      <c r="C70" s="929"/>
      <c r="D70" s="929"/>
      <c r="E70" s="929"/>
      <c r="F70" s="929"/>
      <c r="G70" s="929"/>
      <c r="H70" s="929"/>
      <c r="I70" s="929"/>
      <c r="J70" s="58"/>
    </row>
    <row r="71" spans="1:10" ht="50.25" customHeight="1">
      <c r="A71" s="346" t="s">
        <v>990</v>
      </c>
      <c r="B71" s="923" t="s">
        <v>1071</v>
      </c>
      <c r="C71" s="923"/>
      <c r="D71" s="923"/>
      <c r="E71" s="923"/>
      <c r="F71" s="923"/>
      <c r="G71" s="923"/>
      <c r="H71" s="923"/>
      <c r="I71" s="923"/>
      <c r="J71" s="58"/>
    </row>
    <row r="72" spans="1:10">
      <c r="A72" s="346"/>
      <c r="B72" s="857"/>
      <c r="C72" s="857"/>
      <c r="D72" s="857"/>
      <c r="E72" s="857"/>
      <c r="F72" s="857"/>
      <c r="G72" s="857"/>
      <c r="H72" s="857"/>
      <c r="I72" s="857"/>
      <c r="J72" s="58"/>
    </row>
    <row r="73" spans="1:10" ht="7.5" customHeight="1">
      <c r="A73" s="346"/>
      <c r="B73" s="857"/>
      <c r="C73" s="857"/>
      <c r="D73" s="857"/>
      <c r="E73" s="857"/>
      <c r="F73" s="857"/>
      <c r="G73" s="857"/>
      <c r="H73" s="857"/>
      <c r="I73" s="857"/>
      <c r="J73" s="58"/>
    </row>
    <row r="74" spans="1:10" ht="61.5" customHeight="1">
      <c r="A74" s="346"/>
      <c r="B74" s="857" t="s">
        <v>623</v>
      </c>
      <c r="C74" s="857"/>
      <c r="D74" s="857"/>
      <c r="E74" s="857"/>
      <c r="F74" s="857"/>
      <c r="G74" s="857"/>
      <c r="H74" s="857"/>
      <c r="I74" s="857"/>
      <c r="J74" s="58"/>
    </row>
    <row r="75" spans="1:10">
      <c r="A75" s="346"/>
      <c r="B75" s="347"/>
      <c r="C75" s="347"/>
      <c r="D75" s="347"/>
      <c r="E75" s="347"/>
      <c r="F75" s="347"/>
      <c r="G75" s="347"/>
      <c r="H75" s="347"/>
      <c r="I75" s="347"/>
      <c r="J75" s="58"/>
    </row>
    <row r="76" spans="1:10" ht="64.5" customHeight="1">
      <c r="A76" s="410">
        <v>2.2000000000000002</v>
      </c>
      <c r="B76" s="897" t="s">
        <v>607</v>
      </c>
      <c r="C76" s="897"/>
      <c r="D76" s="897"/>
      <c r="E76" s="897"/>
      <c r="F76" s="897"/>
      <c r="G76" s="897"/>
      <c r="H76" s="897"/>
      <c r="I76" s="897"/>
      <c r="J76" s="58"/>
    </row>
    <row r="77" spans="1:10" ht="16.149999999999999" customHeight="1">
      <c r="A77" s="348"/>
      <c r="B77" s="898"/>
      <c r="C77" s="898"/>
      <c r="D77" s="898"/>
      <c r="E77" s="898"/>
      <c r="F77" s="898"/>
      <c r="G77" s="898"/>
      <c r="H77" s="898"/>
      <c r="I77" s="898"/>
      <c r="J77" s="58"/>
    </row>
    <row r="78" spans="1:10" ht="80.25" customHeight="1">
      <c r="A78" s="346"/>
      <c r="B78" s="897" t="s">
        <v>608</v>
      </c>
      <c r="C78" s="897"/>
      <c r="D78" s="897"/>
      <c r="E78" s="897"/>
      <c r="F78" s="897"/>
      <c r="G78" s="897"/>
      <c r="H78" s="897"/>
      <c r="I78" s="897"/>
      <c r="J78" s="58"/>
    </row>
    <row r="79" spans="1:10" hidden="1">
      <c r="A79" s="346"/>
      <c r="B79" s="857"/>
      <c r="C79" s="857"/>
      <c r="D79" s="857"/>
      <c r="E79" s="857"/>
      <c r="F79" s="857"/>
      <c r="G79" s="857"/>
      <c r="H79" s="857"/>
      <c r="I79" s="857"/>
      <c r="J79" s="58"/>
    </row>
    <row r="80" spans="1:10" ht="17.25" hidden="1" customHeight="1">
      <c r="A80" s="346"/>
      <c r="B80" s="857"/>
      <c r="C80" s="857"/>
      <c r="D80" s="857"/>
      <c r="E80" s="857"/>
      <c r="F80" s="857"/>
      <c r="G80" s="857"/>
      <c r="H80" s="857"/>
      <c r="I80" s="857"/>
      <c r="J80" s="58"/>
    </row>
    <row r="81" spans="1:25" hidden="1">
      <c r="A81" s="346"/>
      <c r="B81" s="857"/>
      <c r="C81" s="857"/>
      <c r="D81" s="857"/>
      <c r="E81" s="857"/>
      <c r="F81" s="857"/>
      <c r="G81" s="857"/>
      <c r="H81" s="857"/>
      <c r="I81" s="857"/>
      <c r="J81" s="58"/>
    </row>
    <row r="82" spans="1:25" hidden="1">
      <c r="A82" s="346"/>
      <c r="B82" s="857"/>
      <c r="C82" s="857"/>
      <c r="D82" s="857"/>
      <c r="E82" s="857"/>
      <c r="F82" s="857"/>
      <c r="G82" s="857"/>
      <c r="H82" s="857"/>
      <c r="I82" s="857"/>
      <c r="J82" s="58"/>
    </row>
    <row r="83" spans="1:25" hidden="1">
      <c r="A83" s="346"/>
      <c r="B83" s="857"/>
      <c r="C83" s="857"/>
      <c r="D83" s="857"/>
      <c r="E83" s="857"/>
      <c r="F83" s="857"/>
      <c r="G83" s="857"/>
      <c r="H83" s="857"/>
      <c r="I83" s="857"/>
      <c r="J83" s="58"/>
    </row>
    <row r="84" spans="1:25" hidden="1">
      <c r="A84" s="58"/>
      <c r="B84" s="899"/>
      <c r="C84" s="899"/>
      <c r="D84" s="899"/>
      <c r="E84" s="899"/>
      <c r="F84" s="899"/>
      <c r="G84" s="899"/>
      <c r="H84" s="899"/>
      <c r="I84" s="899"/>
      <c r="J84" s="58"/>
    </row>
    <row r="85" spans="1:25" hidden="1">
      <c r="A85" s="58"/>
      <c r="B85" s="58"/>
      <c r="C85" s="58"/>
      <c r="D85" s="58"/>
      <c r="E85" s="58"/>
      <c r="F85" s="58"/>
      <c r="G85" s="58"/>
      <c r="H85" s="58"/>
      <c r="I85" s="58"/>
      <c r="J85" s="58"/>
    </row>
    <row r="86" spans="1:25" hidden="1">
      <c r="A86" s="349"/>
      <c r="B86" s="707"/>
      <c r="C86" s="707"/>
      <c r="D86" s="707"/>
      <c r="E86" s="707"/>
      <c r="F86" s="707"/>
      <c r="G86" s="707"/>
      <c r="H86" s="707"/>
      <c r="I86" s="707"/>
      <c r="J86" s="58"/>
    </row>
    <row r="87" spans="1:25">
      <c r="B87" s="707"/>
      <c r="C87" s="707"/>
      <c r="D87" s="707"/>
      <c r="E87" s="707"/>
      <c r="F87" s="707"/>
      <c r="G87" s="707"/>
      <c r="H87" s="707"/>
      <c r="I87" s="707"/>
    </row>
    <row r="88" spans="1:25" ht="24" customHeight="1">
      <c r="B88" s="762" t="s">
        <v>609</v>
      </c>
      <c r="C88" s="762"/>
      <c r="D88" s="762"/>
      <c r="E88" s="762"/>
      <c r="F88" s="206"/>
      <c r="G88" s="206"/>
      <c r="H88" s="206"/>
      <c r="I88" s="206"/>
    </row>
    <row r="89" spans="1:25" ht="40.15" customHeight="1">
      <c r="A89" s="58"/>
      <c r="B89" s="763" t="s">
        <v>610</v>
      </c>
      <c r="C89" s="763"/>
      <c r="D89" s="763"/>
      <c r="E89" s="763"/>
      <c r="F89" s="763"/>
      <c r="G89" s="763"/>
      <c r="H89" s="763"/>
      <c r="I89" s="763"/>
      <c r="J89" s="58"/>
    </row>
    <row r="90" spans="1:25" ht="15.75" customHeight="1">
      <c r="A90" s="58"/>
      <c r="B90" s="32"/>
      <c r="C90" s="88"/>
      <c r="D90" s="88"/>
      <c r="E90" s="88"/>
      <c r="F90" s="88"/>
      <c r="G90" s="88"/>
      <c r="H90" s="88"/>
      <c r="I90" s="88"/>
      <c r="J90" s="58"/>
    </row>
    <row r="91" spans="1:25" ht="38.25" customHeight="1">
      <c r="A91" s="440">
        <v>1</v>
      </c>
      <c r="B91" s="774" t="s">
        <v>495</v>
      </c>
      <c r="C91" s="775"/>
      <c r="D91" s="775"/>
      <c r="E91" s="775"/>
      <c r="F91" s="900"/>
      <c r="G91" s="901"/>
      <c r="H91" s="41"/>
      <c r="I91" s="41"/>
      <c r="J91" s="54"/>
      <c r="K91" s="54"/>
      <c r="L91" s="54"/>
      <c r="M91" s="54"/>
      <c r="N91" s="353"/>
      <c r="O91" s="54"/>
      <c r="P91" s="54"/>
      <c r="Q91" s="54"/>
      <c r="R91" s="54"/>
      <c r="S91" s="54"/>
      <c r="T91" s="54"/>
      <c r="U91" s="54"/>
      <c r="V91" s="54"/>
      <c r="W91" s="54"/>
      <c r="X91" s="54"/>
      <c r="Y91" s="54"/>
    </row>
    <row r="92" spans="1:25" ht="22.5" customHeight="1">
      <c r="A92" s="350"/>
      <c r="B92" s="902" t="s">
        <v>496</v>
      </c>
      <c r="C92" s="903"/>
      <c r="D92" s="903"/>
      <c r="E92" s="903"/>
      <c r="F92" s="872"/>
      <c r="G92" s="873"/>
      <c r="H92" s="41"/>
      <c r="I92" s="41"/>
      <c r="J92" s="54"/>
      <c r="K92" s="54"/>
      <c r="L92" s="54"/>
      <c r="M92" s="54"/>
      <c r="N92" s="354"/>
      <c r="O92" s="54"/>
      <c r="P92" s="54"/>
      <c r="Q92" s="54"/>
      <c r="R92" s="54"/>
      <c r="S92" s="54"/>
      <c r="T92" s="54"/>
      <c r="U92" s="54"/>
      <c r="V92" s="54"/>
      <c r="W92" s="54"/>
      <c r="X92" s="54"/>
      <c r="Y92" s="54"/>
    </row>
    <row r="93" spans="1:25" ht="52.9" hidden="1" customHeight="1">
      <c r="A93" s="350"/>
      <c r="B93" s="764"/>
      <c r="C93" s="765"/>
      <c r="D93" s="765"/>
      <c r="E93" s="765"/>
      <c r="F93" s="875"/>
      <c r="G93" s="767"/>
      <c r="H93" s="41"/>
      <c r="I93" s="41"/>
      <c r="J93" s="54"/>
      <c r="K93" s="54"/>
      <c r="L93" s="54"/>
      <c r="M93" s="54"/>
      <c r="N93" s="354"/>
      <c r="O93" s="54"/>
      <c r="P93" s="54"/>
      <c r="Q93" s="54"/>
      <c r="R93" s="54"/>
      <c r="S93" s="54"/>
      <c r="T93" s="54"/>
      <c r="U93" s="54"/>
      <c r="V93" s="54"/>
      <c r="W93" s="54"/>
      <c r="X93" s="54"/>
      <c r="Y93" s="54"/>
    </row>
    <row r="94" spans="1:25" ht="61.9" hidden="1" customHeight="1">
      <c r="A94" s="350"/>
      <c r="B94" s="877"/>
      <c r="C94" s="878"/>
      <c r="D94" s="878"/>
      <c r="E94" s="878"/>
      <c r="F94" s="879"/>
      <c r="G94" s="880"/>
      <c r="H94" s="41"/>
      <c r="I94" s="41"/>
      <c r="J94" s="54"/>
      <c r="K94" s="54"/>
      <c r="L94" s="54"/>
      <c r="M94" s="54"/>
      <c r="N94" s="355"/>
      <c r="O94" s="54"/>
      <c r="P94" s="54"/>
      <c r="Q94" s="54"/>
      <c r="R94" s="54"/>
      <c r="S94" s="54"/>
      <c r="T94" s="54"/>
      <c r="U94" s="54"/>
      <c r="V94" s="54"/>
      <c r="W94" s="54"/>
      <c r="X94" s="54"/>
      <c r="Y94" s="54"/>
    </row>
    <row r="95" spans="1:25" ht="44.25" customHeight="1">
      <c r="A95" s="440">
        <v>2</v>
      </c>
      <c r="B95" s="717" t="s">
        <v>497</v>
      </c>
      <c r="C95" s="718"/>
      <c r="D95" s="718"/>
      <c r="E95" s="718"/>
      <c r="F95" s="881"/>
      <c r="G95" s="761"/>
      <c r="H95" s="41"/>
      <c r="I95" s="41"/>
      <c r="J95" s="41"/>
      <c r="K95" s="41"/>
      <c r="L95" s="41"/>
      <c r="M95" s="41"/>
      <c r="O95" s="41"/>
      <c r="P95" s="41"/>
      <c r="Q95" s="41"/>
      <c r="R95" s="41"/>
      <c r="S95" s="41"/>
      <c r="T95" s="41"/>
      <c r="U95" s="41"/>
      <c r="V95" s="41"/>
      <c r="W95" s="41"/>
      <c r="X95" s="41"/>
      <c r="Y95" s="41"/>
    </row>
    <row r="96" spans="1:25" ht="14.25" customHeight="1">
      <c r="A96" s="350"/>
      <c r="B96" s="80"/>
      <c r="C96" s="80"/>
      <c r="D96" s="80"/>
      <c r="E96" s="80"/>
      <c r="F96" s="83"/>
      <c r="G96" s="447"/>
      <c r="H96" s="41"/>
      <c r="I96" s="41"/>
      <c r="J96" s="41"/>
      <c r="K96" s="41"/>
      <c r="L96" s="41"/>
      <c r="M96" s="41"/>
      <c r="N96" s="41"/>
      <c r="O96" s="41"/>
      <c r="P96" s="41"/>
      <c r="Q96" s="41"/>
      <c r="R96" s="41"/>
      <c r="S96" s="41"/>
      <c r="T96" s="41"/>
      <c r="U96" s="41"/>
      <c r="V96" s="41"/>
      <c r="W96" s="41"/>
      <c r="X96" s="41"/>
      <c r="Y96" s="41"/>
    </row>
    <row r="97" spans="1:25" ht="36.75" customHeight="1">
      <c r="A97" s="440">
        <v>3</v>
      </c>
      <c r="B97" s="717" t="s">
        <v>498</v>
      </c>
      <c r="C97" s="718"/>
      <c r="D97" s="718"/>
      <c r="E97" s="718"/>
      <c r="F97" s="881"/>
      <c r="G97" s="761"/>
      <c r="H97" s="41"/>
      <c r="I97" s="41"/>
      <c r="J97" s="41"/>
      <c r="K97" s="41"/>
      <c r="L97" s="41"/>
      <c r="M97" s="41"/>
      <c r="N97" s="41"/>
      <c r="O97" s="41"/>
      <c r="P97" s="41"/>
      <c r="Q97" s="41"/>
      <c r="R97" s="41"/>
      <c r="S97" s="41"/>
      <c r="T97" s="41"/>
      <c r="U97" s="41"/>
      <c r="V97" s="41"/>
      <c r="W97" s="41"/>
      <c r="X97" s="41"/>
      <c r="Y97" s="41"/>
    </row>
    <row r="98" spans="1:25" ht="14.25" customHeight="1">
      <c r="A98" s="350"/>
      <c r="B98" s="84"/>
      <c r="C98" s="84"/>
      <c r="D98" s="84"/>
      <c r="E98" s="84"/>
      <c r="F98" s="83"/>
      <c r="G98" s="447"/>
      <c r="H98" s="41"/>
      <c r="I98" s="41"/>
      <c r="J98" s="41"/>
      <c r="K98" s="41"/>
      <c r="L98" s="41"/>
      <c r="M98" s="41"/>
      <c r="N98" s="41"/>
      <c r="O98" s="41"/>
      <c r="P98" s="41"/>
      <c r="Q98" s="41"/>
      <c r="R98" s="41"/>
      <c r="S98" s="41"/>
      <c r="T98" s="41"/>
      <c r="U98" s="41"/>
      <c r="V98" s="41"/>
      <c r="W98" s="41"/>
      <c r="X98" s="41"/>
      <c r="Y98" s="41"/>
    </row>
    <row r="99" spans="1:25" ht="23.25" customHeight="1">
      <c r="A99" s="443">
        <v>4</v>
      </c>
      <c r="B99" s="930" t="s">
        <v>658</v>
      </c>
      <c r="C99" s="931"/>
      <c r="D99" s="931"/>
      <c r="E99" s="931"/>
      <c r="F99" s="882"/>
      <c r="G99" s="752"/>
      <c r="H99" s="41"/>
      <c r="I99" s="41"/>
      <c r="J99" s="41"/>
      <c r="K99" s="41"/>
      <c r="L99" s="41"/>
      <c r="M99" s="41"/>
      <c r="N99" s="41"/>
      <c r="O99" s="41"/>
      <c r="P99" s="41"/>
      <c r="Q99" s="41"/>
      <c r="R99" s="41"/>
      <c r="S99" s="41"/>
      <c r="T99" s="41"/>
      <c r="U99" s="41"/>
      <c r="V99" s="41"/>
      <c r="W99" s="41"/>
      <c r="X99" s="41"/>
      <c r="Y99" s="41"/>
    </row>
    <row r="100" spans="1:25" ht="21" customHeight="1">
      <c r="A100" s="446"/>
      <c r="B100" s="932"/>
      <c r="C100" s="933"/>
      <c r="D100" s="933"/>
      <c r="E100" s="933"/>
      <c r="F100" s="827"/>
      <c r="G100" s="754"/>
      <c r="H100" s="41"/>
      <c r="I100" s="41"/>
      <c r="J100" s="41"/>
      <c r="K100" s="41"/>
      <c r="L100" s="41"/>
      <c r="M100" s="41"/>
      <c r="N100" s="41"/>
      <c r="O100" s="41"/>
      <c r="P100" s="41"/>
      <c r="Q100" s="41"/>
      <c r="R100" s="41"/>
      <c r="S100" s="41"/>
      <c r="T100" s="41"/>
      <c r="U100" s="41"/>
      <c r="V100" s="41"/>
      <c r="W100" s="41"/>
      <c r="X100" s="41"/>
      <c r="Y100" s="41"/>
    </row>
    <row r="101" spans="1:25" ht="20.25" customHeight="1">
      <c r="A101" s="446"/>
      <c r="B101" s="932"/>
      <c r="C101" s="933"/>
      <c r="D101" s="933"/>
      <c r="E101" s="933"/>
      <c r="F101" s="827"/>
      <c r="G101" s="754"/>
      <c r="H101" s="41"/>
      <c r="I101" s="41"/>
      <c r="J101" s="41"/>
      <c r="K101" s="41"/>
      <c r="L101" s="41"/>
      <c r="M101" s="41"/>
      <c r="N101" s="41"/>
      <c r="O101" s="41"/>
      <c r="P101" s="41"/>
      <c r="Q101" s="41"/>
      <c r="R101" s="41"/>
      <c r="S101" s="41"/>
      <c r="T101" s="41"/>
      <c r="U101" s="41"/>
      <c r="V101" s="41"/>
      <c r="W101" s="41"/>
      <c r="X101" s="41"/>
      <c r="Y101" s="41"/>
    </row>
    <row r="102" spans="1:25" ht="21" customHeight="1">
      <c r="A102" s="446"/>
      <c r="B102" s="932"/>
      <c r="C102" s="933"/>
      <c r="D102" s="933"/>
      <c r="E102" s="933"/>
      <c r="F102" s="827"/>
      <c r="G102" s="754"/>
      <c r="H102" s="41"/>
      <c r="I102" s="41"/>
      <c r="J102" s="41"/>
      <c r="K102" s="41"/>
      <c r="L102" s="41"/>
      <c r="M102" s="41"/>
      <c r="N102" s="41"/>
      <c r="O102" s="41"/>
      <c r="P102" s="41"/>
      <c r="Q102" s="41"/>
      <c r="R102" s="41"/>
      <c r="S102" s="41"/>
      <c r="T102" s="41"/>
      <c r="U102" s="41"/>
      <c r="V102" s="41"/>
      <c r="W102" s="41"/>
      <c r="X102" s="41"/>
      <c r="Y102" s="41"/>
    </row>
    <row r="103" spans="1:25" ht="24.95" customHeight="1">
      <c r="A103" s="444"/>
      <c r="B103" s="357"/>
      <c r="E103" s="46" t="s">
        <v>499</v>
      </c>
      <c r="F103" s="867"/>
      <c r="G103" s="756"/>
      <c r="H103" s="41"/>
      <c r="I103" s="41"/>
      <c r="J103" s="41"/>
      <c r="K103" s="41"/>
      <c r="L103" s="41"/>
      <c r="M103" s="41"/>
      <c r="N103" s="41"/>
      <c r="O103" s="41"/>
      <c r="P103" s="41"/>
      <c r="Q103" s="41"/>
      <c r="R103" s="41"/>
      <c r="S103" s="41"/>
      <c r="T103" s="41"/>
      <c r="U103" s="41"/>
      <c r="V103" s="41"/>
      <c r="W103" s="41"/>
      <c r="X103" s="41"/>
      <c r="Y103" s="41"/>
    </row>
    <row r="104" spans="1:25" ht="24.95" customHeight="1">
      <c r="A104" s="444"/>
      <c r="B104" s="357"/>
      <c r="E104" s="46" t="s">
        <v>59</v>
      </c>
      <c r="F104" s="867"/>
      <c r="G104" s="756"/>
      <c r="H104" s="41"/>
      <c r="I104" s="41"/>
      <c r="J104" s="41"/>
      <c r="K104" s="41"/>
      <c r="L104" s="41"/>
      <c r="M104" s="41"/>
      <c r="N104" s="41"/>
      <c r="O104" s="41"/>
      <c r="P104" s="41"/>
      <c r="Q104" s="41"/>
      <c r="R104" s="41"/>
      <c r="S104" s="41"/>
      <c r="T104" s="41"/>
      <c r="U104" s="41"/>
      <c r="V104" s="41"/>
      <c r="W104" s="41"/>
      <c r="X104" s="41"/>
      <c r="Y104" s="41"/>
    </row>
    <row r="105" spans="1:25" ht="24.95" customHeight="1">
      <c r="A105" s="445"/>
      <c r="B105" s="358"/>
      <c r="C105" s="359"/>
      <c r="D105" s="359"/>
      <c r="E105" s="360" t="s">
        <v>500</v>
      </c>
      <c r="F105" s="869"/>
      <c r="G105" s="758"/>
      <c r="H105" s="41"/>
      <c r="I105" s="41"/>
      <c r="J105" s="41"/>
      <c r="K105" s="41"/>
      <c r="L105" s="41"/>
      <c r="M105" s="41"/>
      <c r="N105" s="41"/>
      <c r="O105" s="41"/>
      <c r="P105" s="41"/>
      <c r="Q105" s="41"/>
      <c r="R105" s="41"/>
      <c r="S105" s="41"/>
      <c r="T105" s="41"/>
      <c r="U105" s="41"/>
      <c r="V105" s="41"/>
      <c r="W105" s="41"/>
      <c r="X105" s="41"/>
      <c r="Y105" s="41"/>
    </row>
    <row r="106" spans="1:25" ht="20.25" customHeight="1">
      <c r="A106" s="356"/>
      <c r="B106" s="58"/>
      <c r="C106" s="58"/>
      <c r="D106" s="58"/>
      <c r="E106" s="46"/>
      <c r="F106" s="417"/>
      <c r="G106" s="365"/>
      <c r="H106" s="41"/>
      <c r="I106" s="41"/>
      <c r="J106" s="41"/>
      <c r="K106" s="41"/>
      <c r="L106" s="41"/>
      <c r="M106" s="41"/>
      <c r="N106" s="41"/>
      <c r="O106" s="41"/>
      <c r="P106" s="41"/>
      <c r="Q106" s="41"/>
      <c r="R106" s="41"/>
      <c r="S106" s="41"/>
      <c r="T106" s="41"/>
      <c r="U106" s="41"/>
      <c r="V106" s="41"/>
      <c r="W106" s="41"/>
      <c r="X106" s="41"/>
      <c r="Y106" s="41"/>
    </row>
    <row r="107" spans="1:25" ht="72" customHeight="1">
      <c r="A107" s="440">
        <v>5</v>
      </c>
      <c r="B107" s="748" t="s">
        <v>501</v>
      </c>
      <c r="C107" s="748"/>
      <c r="D107" s="748"/>
      <c r="E107" s="717"/>
      <c r="F107" s="720"/>
      <c r="G107" s="721"/>
      <c r="H107" s="41"/>
      <c r="I107" s="41"/>
      <c r="J107" s="41"/>
      <c r="K107" s="41"/>
      <c r="L107" s="41"/>
      <c r="M107" s="41"/>
      <c r="N107" s="41"/>
      <c r="O107" s="41"/>
      <c r="P107" s="41"/>
      <c r="Q107" s="41"/>
      <c r="R107" s="41"/>
      <c r="S107" s="41"/>
      <c r="T107" s="41"/>
      <c r="U107" s="41"/>
      <c r="V107" s="41"/>
      <c r="W107" s="41"/>
      <c r="X107" s="41"/>
      <c r="Y107" s="41"/>
    </row>
    <row r="108" spans="1:25" ht="32.25" customHeight="1">
      <c r="A108" s="440">
        <v>6</v>
      </c>
      <c r="B108" s="748" t="s">
        <v>502</v>
      </c>
      <c r="C108" s="748"/>
      <c r="D108" s="748"/>
      <c r="E108" s="717"/>
      <c r="F108" s="720"/>
      <c r="G108" s="721"/>
      <c r="H108" s="41"/>
      <c r="I108" s="41"/>
      <c r="J108" s="41"/>
      <c r="K108" s="41"/>
      <c r="L108" s="41"/>
      <c r="M108" s="41"/>
      <c r="N108" s="41"/>
      <c r="O108" s="41"/>
      <c r="P108" s="41"/>
      <c r="Q108" s="41"/>
      <c r="R108" s="41"/>
      <c r="S108" s="41"/>
      <c r="T108" s="41"/>
      <c r="U108" s="41"/>
      <c r="V108" s="41"/>
      <c r="W108" s="41"/>
      <c r="X108" s="41"/>
      <c r="Y108" s="41"/>
    </row>
    <row r="109" spans="1:25" ht="61.9" hidden="1" customHeight="1">
      <c r="A109" s="350"/>
      <c r="B109" s="870"/>
      <c r="C109" s="870"/>
      <c r="D109" s="870"/>
      <c r="E109" s="722"/>
      <c r="F109" s="720"/>
      <c r="G109" s="721"/>
      <c r="H109" s="41"/>
      <c r="I109" s="41"/>
      <c r="J109" s="41"/>
      <c r="K109" s="41"/>
      <c r="L109" s="41"/>
      <c r="M109" s="41"/>
      <c r="N109" s="41"/>
      <c r="O109" s="41"/>
      <c r="P109" s="41"/>
      <c r="Q109" s="41"/>
      <c r="R109" s="41"/>
      <c r="S109" s="41"/>
      <c r="T109" s="41"/>
      <c r="U109" s="41"/>
      <c r="V109" s="41"/>
      <c r="W109" s="41"/>
      <c r="X109" s="41"/>
      <c r="Y109" s="41"/>
    </row>
    <row r="110" spans="1:25" ht="21.75" hidden="1" customHeight="1">
      <c r="A110" s="350"/>
      <c r="B110" s="364"/>
      <c r="C110" s="58"/>
      <c r="D110" s="58"/>
      <c r="E110" s="46"/>
      <c r="F110" s="720"/>
      <c r="G110" s="721"/>
      <c r="H110" s="41"/>
      <c r="I110" s="41"/>
      <c r="J110" s="41"/>
      <c r="K110" s="41"/>
      <c r="L110" s="41"/>
      <c r="M110" s="41"/>
      <c r="N110" s="41"/>
      <c r="O110" s="41"/>
      <c r="P110" s="41"/>
      <c r="Q110" s="41"/>
      <c r="R110" s="41"/>
      <c r="S110" s="41"/>
      <c r="T110" s="41"/>
      <c r="U110" s="41"/>
      <c r="V110" s="41"/>
      <c r="W110" s="41"/>
      <c r="X110" s="41"/>
      <c r="Y110" s="41"/>
    </row>
    <row r="111" spans="1:25" ht="21.75" hidden="1" customHeight="1">
      <c r="A111" s="350"/>
      <c r="B111" s="364"/>
      <c r="C111" s="58"/>
      <c r="D111" s="58"/>
      <c r="E111" s="46"/>
      <c r="F111" s="720"/>
      <c r="G111" s="721"/>
      <c r="H111" s="41"/>
      <c r="I111" s="41"/>
      <c r="J111" s="41"/>
      <c r="K111" s="41"/>
      <c r="L111" s="41"/>
      <c r="M111" s="41"/>
      <c r="N111" s="41"/>
      <c r="O111" s="41"/>
      <c r="P111" s="41"/>
      <c r="Q111" s="41"/>
      <c r="R111" s="41"/>
      <c r="S111" s="41"/>
      <c r="T111" s="41"/>
      <c r="U111" s="41"/>
      <c r="V111" s="41"/>
      <c r="W111" s="41"/>
      <c r="X111" s="41"/>
      <c r="Y111" s="41"/>
    </row>
    <row r="112" spans="1:25" ht="21.75" hidden="1" customHeight="1">
      <c r="A112" s="350"/>
      <c r="B112" s="714"/>
      <c r="C112" s="709"/>
      <c r="D112" s="709"/>
      <c r="E112" s="709"/>
      <c r="F112" s="720"/>
      <c r="G112" s="721"/>
      <c r="H112" s="41"/>
      <c r="I112" s="41"/>
      <c r="J112" s="41"/>
      <c r="K112" s="41"/>
      <c r="L112" s="41"/>
      <c r="M112" s="41"/>
      <c r="N112" s="41"/>
      <c r="O112" s="41"/>
      <c r="P112" s="41"/>
      <c r="Q112" s="41"/>
      <c r="R112" s="41"/>
      <c r="S112" s="41"/>
      <c r="T112" s="41"/>
      <c r="U112" s="41"/>
      <c r="V112" s="41"/>
      <c r="W112" s="41"/>
      <c r="X112" s="41"/>
      <c r="Y112" s="41"/>
    </row>
    <row r="113" spans="1:25" ht="21.75" hidden="1" customHeight="1">
      <c r="A113" s="350"/>
      <c r="B113" s="366"/>
      <c r="C113" s="367"/>
      <c r="D113" s="367"/>
      <c r="E113" s="367"/>
      <c r="F113" s="720"/>
      <c r="G113" s="721"/>
      <c r="H113" s="41"/>
      <c r="I113" s="41"/>
      <c r="J113" s="41"/>
      <c r="K113" s="41"/>
      <c r="L113" s="41"/>
      <c r="M113" s="41"/>
      <c r="N113" s="41"/>
      <c r="O113" s="41"/>
      <c r="P113" s="41"/>
      <c r="Q113" s="41"/>
      <c r="R113" s="41"/>
      <c r="S113" s="41"/>
      <c r="T113" s="41"/>
      <c r="U113" s="41"/>
      <c r="V113" s="41"/>
      <c r="W113" s="41"/>
      <c r="X113" s="41"/>
      <c r="Y113" s="41"/>
    </row>
    <row r="114" spans="1:25" ht="21.75" hidden="1" customHeight="1">
      <c r="A114" s="350"/>
      <c r="B114" s="364"/>
      <c r="C114" s="58"/>
      <c r="D114" s="58"/>
      <c r="E114" s="46"/>
      <c r="F114" s="720"/>
      <c r="G114" s="721"/>
      <c r="H114" s="41"/>
      <c r="I114" s="41"/>
      <c r="J114" s="41"/>
      <c r="K114" s="41"/>
      <c r="L114" s="41"/>
      <c r="M114" s="41"/>
      <c r="N114" s="41"/>
      <c r="O114" s="41"/>
      <c r="P114" s="41"/>
      <c r="Q114" s="41"/>
      <c r="R114" s="41"/>
      <c r="S114" s="41"/>
      <c r="T114" s="41"/>
      <c r="U114" s="41"/>
      <c r="V114" s="41"/>
      <c r="W114" s="41"/>
      <c r="X114" s="41"/>
      <c r="Y114" s="41"/>
    </row>
    <row r="115" spans="1:25" ht="21.75" hidden="1" customHeight="1">
      <c r="A115" s="350"/>
      <c r="B115" s="714" t="s">
        <v>503</v>
      </c>
      <c r="C115" s="709"/>
      <c r="D115" s="709"/>
      <c r="E115" s="709"/>
      <c r="F115" s="720"/>
      <c r="G115" s="721"/>
      <c r="H115" s="41"/>
      <c r="I115" s="41"/>
      <c r="J115" s="41"/>
      <c r="K115" s="41"/>
      <c r="L115" s="41"/>
      <c r="M115" s="41"/>
      <c r="N115" s="41"/>
      <c r="O115" s="41"/>
      <c r="P115" s="41"/>
      <c r="Q115" s="41"/>
      <c r="R115" s="41"/>
      <c r="S115" s="41"/>
      <c r="T115" s="41"/>
      <c r="U115" s="41"/>
      <c r="V115" s="41"/>
      <c r="W115" s="41"/>
      <c r="X115" s="41"/>
      <c r="Y115" s="41"/>
    </row>
    <row r="116" spans="1:25" ht="21.75" hidden="1" customHeight="1">
      <c r="A116" s="350"/>
      <c r="B116" s="364"/>
      <c r="C116" s="58"/>
      <c r="D116" s="58"/>
      <c r="E116" s="46"/>
      <c r="F116" s="720"/>
      <c r="G116" s="721"/>
      <c r="H116" s="41"/>
      <c r="I116" s="41"/>
      <c r="J116" s="41"/>
      <c r="K116" s="41"/>
      <c r="L116" s="41"/>
      <c r="M116" s="41"/>
      <c r="N116" s="41"/>
      <c r="O116" s="41"/>
      <c r="P116" s="41"/>
      <c r="Q116" s="41"/>
      <c r="R116" s="41"/>
      <c r="S116" s="41"/>
      <c r="T116" s="41"/>
      <c r="U116" s="41"/>
      <c r="V116" s="41"/>
      <c r="W116" s="41"/>
      <c r="X116" s="41"/>
      <c r="Y116" s="41"/>
    </row>
    <row r="117" spans="1:25" ht="21.75" hidden="1" customHeight="1">
      <c r="A117" s="350"/>
      <c r="B117" s="714" t="s">
        <v>504</v>
      </c>
      <c r="C117" s="709"/>
      <c r="D117" s="709"/>
      <c r="E117" s="709"/>
      <c r="F117" s="720"/>
      <c r="G117" s="721"/>
      <c r="H117" s="41"/>
      <c r="I117" s="41"/>
      <c r="J117" s="41"/>
      <c r="K117" s="41"/>
      <c r="L117" s="41"/>
      <c r="M117" s="41"/>
      <c r="N117" s="41"/>
      <c r="O117" s="41"/>
      <c r="P117" s="41"/>
      <c r="Q117" s="41"/>
      <c r="R117" s="41"/>
      <c r="S117" s="41"/>
      <c r="T117" s="41"/>
      <c r="U117" s="41"/>
      <c r="V117" s="41"/>
      <c r="W117" s="41"/>
      <c r="X117" s="41"/>
      <c r="Y117" s="41"/>
    </row>
    <row r="118" spans="1:25" ht="21.75" hidden="1" customHeight="1">
      <c r="A118" s="350"/>
      <c r="B118" s="736" t="s">
        <v>505</v>
      </c>
      <c r="C118" s="737"/>
      <c r="D118" s="737"/>
      <c r="E118" s="737"/>
      <c r="F118" s="720"/>
      <c r="G118" s="721"/>
      <c r="H118" s="41"/>
      <c r="I118" s="41"/>
      <c r="J118" s="41"/>
      <c r="K118" s="41"/>
      <c r="L118" s="41"/>
      <c r="M118" s="41"/>
      <c r="N118" s="41"/>
      <c r="O118" s="41"/>
      <c r="P118" s="41"/>
      <c r="Q118" s="41"/>
      <c r="R118" s="41"/>
      <c r="S118" s="41"/>
      <c r="T118" s="41"/>
      <c r="U118" s="41"/>
      <c r="V118" s="41"/>
      <c r="W118" s="41"/>
      <c r="X118" s="41"/>
      <c r="Y118" s="41"/>
    </row>
    <row r="119" spans="1:25" ht="21" hidden="1" customHeight="1">
      <c r="A119" s="350"/>
      <c r="B119" s="736" t="s">
        <v>506</v>
      </c>
      <c r="C119" s="737"/>
      <c r="D119" s="737"/>
      <c r="E119" s="737"/>
      <c r="F119" s="720"/>
      <c r="G119" s="721"/>
      <c r="H119" s="41"/>
      <c r="I119" s="41"/>
      <c r="J119" s="41"/>
      <c r="K119" s="41"/>
      <c r="L119" s="41"/>
      <c r="M119" s="41"/>
      <c r="N119" s="41"/>
      <c r="O119" s="41"/>
      <c r="P119" s="41"/>
      <c r="Q119" s="41"/>
      <c r="R119" s="41"/>
      <c r="S119" s="41"/>
      <c r="T119" s="41"/>
      <c r="U119" s="41"/>
      <c r="V119" s="41"/>
      <c r="W119" s="41"/>
      <c r="X119" s="41"/>
      <c r="Y119" s="41"/>
    </row>
    <row r="120" spans="1:25" ht="21.75" hidden="1" customHeight="1">
      <c r="A120" s="350"/>
      <c r="B120" s="736" t="s">
        <v>507</v>
      </c>
      <c r="C120" s="737"/>
      <c r="D120" s="737"/>
      <c r="E120" s="737"/>
      <c r="F120" s="720"/>
      <c r="G120" s="721"/>
      <c r="H120" s="41"/>
      <c r="I120" s="41"/>
      <c r="J120" s="41"/>
      <c r="K120" s="41"/>
      <c r="L120" s="41"/>
      <c r="M120" s="41"/>
      <c r="N120" s="41"/>
      <c r="O120" s="41"/>
      <c r="P120" s="41"/>
      <c r="Q120" s="41"/>
      <c r="R120" s="41"/>
      <c r="S120" s="41"/>
      <c r="T120" s="41"/>
      <c r="U120" s="41"/>
      <c r="V120" s="41"/>
      <c r="W120" s="41"/>
      <c r="X120" s="41"/>
      <c r="Y120" s="41"/>
    </row>
    <row r="121" spans="1:25" ht="21.75" hidden="1" customHeight="1">
      <c r="A121" s="350"/>
      <c r="B121" s="368"/>
      <c r="C121" s="369"/>
      <c r="D121" s="369"/>
      <c r="E121" s="369"/>
      <c r="F121" s="720"/>
      <c r="G121" s="721"/>
      <c r="H121" s="41"/>
      <c r="I121" s="41"/>
      <c r="J121" s="41"/>
      <c r="K121" s="41"/>
      <c r="L121" s="41"/>
      <c r="M121" s="41"/>
      <c r="N121" s="41"/>
      <c r="O121" s="41"/>
      <c r="P121" s="41"/>
      <c r="Q121" s="41"/>
      <c r="R121" s="41"/>
      <c r="S121" s="41"/>
      <c r="T121" s="41"/>
      <c r="U121" s="41"/>
      <c r="V121" s="41"/>
      <c r="W121" s="41"/>
      <c r="X121" s="41"/>
      <c r="Y121" s="41"/>
    </row>
    <row r="122" spans="1:25" ht="21.75" hidden="1" customHeight="1">
      <c r="A122" s="350"/>
      <c r="B122" s="714" t="s">
        <v>508</v>
      </c>
      <c r="C122" s="709"/>
      <c r="D122" s="709"/>
      <c r="E122" s="709"/>
      <c r="F122" s="720"/>
      <c r="G122" s="721"/>
      <c r="H122" s="41"/>
      <c r="I122" s="41"/>
      <c r="J122" s="41"/>
      <c r="K122" s="41"/>
      <c r="L122" s="41"/>
      <c r="M122" s="41"/>
      <c r="N122" s="41"/>
      <c r="O122" s="41"/>
      <c r="P122" s="41"/>
      <c r="Q122" s="41"/>
      <c r="R122" s="41"/>
      <c r="S122" s="41"/>
      <c r="T122" s="41"/>
      <c r="U122" s="41"/>
      <c r="V122" s="41"/>
      <c r="W122" s="41"/>
      <c r="X122" s="41"/>
      <c r="Y122" s="41"/>
    </row>
    <row r="123" spans="1:25" ht="21.75" hidden="1" customHeight="1">
      <c r="A123" s="350"/>
      <c r="B123" s="714" t="s">
        <v>509</v>
      </c>
      <c r="C123" s="709"/>
      <c r="D123" s="709"/>
      <c r="E123" s="709"/>
      <c r="F123" s="720"/>
      <c r="G123" s="721"/>
      <c r="H123" s="41"/>
      <c r="I123" s="41"/>
      <c r="J123" s="41"/>
      <c r="K123" s="41"/>
      <c r="L123" s="41"/>
      <c r="M123" s="41"/>
      <c r="N123" s="41"/>
      <c r="O123" s="41"/>
      <c r="P123" s="41"/>
      <c r="Q123" s="41"/>
      <c r="R123" s="41"/>
      <c r="S123" s="41"/>
      <c r="T123" s="41"/>
      <c r="U123" s="41"/>
      <c r="V123" s="41"/>
      <c r="W123" s="41"/>
      <c r="X123" s="41"/>
      <c r="Y123" s="41"/>
    </row>
    <row r="124" spans="1:25" ht="21.75" hidden="1" customHeight="1">
      <c r="A124" s="350"/>
      <c r="B124" s="714" t="s">
        <v>510</v>
      </c>
      <c r="C124" s="709"/>
      <c r="D124" s="709"/>
      <c r="E124" s="709"/>
      <c r="F124" s="720" t="s">
        <v>505</v>
      </c>
      <c r="G124" s="721" t="s">
        <v>506</v>
      </c>
      <c r="H124" s="41" t="s">
        <v>505</v>
      </c>
      <c r="I124" s="41" t="s">
        <v>506</v>
      </c>
      <c r="J124" s="41"/>
      <c r="K124" s="41"/>
      <c r="L124" s="41"/>
      <c r="M124" s="41"/>
      <c r="N124" s="41"/>
      <c r="O124" s="41"/>
      <c r="P124" s="41"/>
      <c r="Q124" s="41"/>
      <c r="R124" s="41"/>
      <c r="S124" s="41"/>
      <c r="T124" s="41"/>
      <c r="U124" s="41"/>
      <c r="V124" s="41"/>
      <c r="W124" s="41"/>
      <c r="X124" s="41"/>
      <c r="Y124" s="41"/>
    </row>
    <row r="125" spans="1:25" ht="21.75" hidden="1" customHeight="1">
      <c r="A125" s="350"/>
      <c r="B125" s="739"/>
      <c r="C125" s="740"/>
      <c r="D125" s="740"/>
      <c r="E125" s="740"/>
      <c r="F125" s="720"/>
      <c r="G125" s="721"/>
      <c r="H125" s="41"/>
      <c r="I125" s="41"/>
      <c r="J125" s="41"/>
      <c r="K125" s="41"/>
      <c r="L125" s="41"/>
      <c r="M125" s="41"/>
      <c r="N125" s="41"/>
      <c r="O125" s="41"/>
      <c r="P125" s="41"/>
      <c r="Q125" s="41"/>
      <c r="R125" s="41"/>
      <c r="S125" s="41"/>
      <c r="T125" s="41"/>
      <c r="U125" s="41"/>
      <c r="V125" s="41"/>
      <c r="W125" s="41"/>
      <c r="X125" s="41"/>
      <c r="Y125" s="41"/>
    </row>
    <row r="126" spans="1:25" ht="21.75" hidden="1" customHeight="1">
      <c r="A126" s="350"/>
      <c r="B126" s="736" t="s">
        <v>507</v>
      </c>
      <c r="C126" s="737"/>
      <c r="D126" s="737"/>
      <c r="E126" s="737"/>
      <c r="F126" s="720"/>
      <c r="G126" s="721"/>
      <c r="H126" s="41"/>
      <c r="I126" s="41"/>
      <c r="J126" s="41"/>
      <c r="K126" s="41"/>
      <c r="L126" s="41"/>
      <c r="M126" s="41"/>
      <c r="N126" s="41"/>
      <c r="O126" s="41"/>
      <c r="P126" s="41"/>
      <c r="Q126" s="41"/>
      <c r="R126" s="41"/>
      <c r="S126" s="41"/>
      <c r="T126" s="41"/>
      <c r="U126" s="41"/>
      <c r="V126" s="41"/>
      <c r="W126" s="41"/>
      <c r="X126" s="41"/>
      <c r="Y126" s="41"/>
    </row>
    <row r="127" spans="1:25" ht="35.450000000000003" hidden="1" customHeight="1">
      <c r="A127" s="350"/>
      <c r="B127" s="714" t="s">
        <v>511</v>
      </c>
      <c r="C127" s="709"/>
      <c r="D127" s="709"/>
      <c r="E127" s="709"/>
      <c r="F127" s="720"/>
      <c r="G127" s="721"/>
      <c r="H127" s="41"/>
      <c r="I127" s="41"/>
      <c r="J127" s="41"/>
      <c r="K127" s="41"/>
      <c r="L127" s="41"/>
      <c r="M127" s="41"/>
      <c r="N127" s="41"/>
      <c r="O127" s="41"/>
      <c r="P127" s="41"/>
      <c r="Q127" s="41"/>
      <c r="R127" s="41"/>
      <c r="S127" s="41"/>
      <c r="T127" s="41"/>
      <c r="U127" s="41"/>
      <c r="V127" s="41"/>
      <c r="W127" s="41"/>
      <c r="X127" s="41"/>
      <c r="Y127" s="41"/>
    </row>
    <row r="128" spans="1:25" ht="21.75" hidden="1" customHeight="1">
      <c r="A128" s="350"/>
      <c r="B128" s="368"/>
      <c r="C128" s="369"/>
      <c r="D128" s="369"/>
      <c r="E128" s="369"/>
      <c r="F128" s="720"/>
      <c r="G128" s="721"/>
      <c r="H128" s="41"/>
      <c r="I128" s="41"/>
      <c r="J128" s="41"/>
      <c r="K128" s="41"/>
      <c r="L128" s="41"/>
      <c r="M128" s="41"/>
      <c r="N128" s="41"/>
      <c r="O128" s="41"/>
      <c r="P128" s="41"/>
      <c r="Q128" s="41"/>
      <c r="R128" s="41"/>
      <c r="S128" s="41"/>
      <c r="T128" s="41"/>
      <c r="U128" s="41"/>
      <c r="V128" s="41"/>
      <c r="W128" s="41"/>
      <c r="X128" s="41"/>
      <c r="Y128" s="41"/>
    </row>
    <row r="129" spans="1:25" ht="10.15" hidden="1" customHeight="1">
      <c r="A129" s="350"/>
      <c r="B129" s="364"/>
      <c r="C129" s="58"/>
      <c r="D129" s="58"/>
      <c r="E129" s="46"/>
      <c r="F129" s="720"/>
      <c r="G129" s="721"/>
      <c r="H129" s="41"/>
      <c r="I129" s="41"/>
      <c r="J129" s="41"/>
      <c r="K129" s="41"/>
      <c r="L129" s="41"/>
      <c r="M129" s="41"/>
      <c r="N129" s="41"/>
      <c r="O129" s="41"/>
      <c r="P129" s="41"/>
      <c r="Q129" s="41"/>
      <c r="R129" s="41"/>
      <c r="S129" s="41"/>
      <c r="T129" s="41"/>
      <c r="U129" s="41"/>
      <c r="V129" s="41"/>
      <c r="W129" s="41"/>
      <c r="X129" s="41"/>
      <c r="Y129" s="41"/>
    </row>
    <row r="130" spans="1:25" ht="38.25" customHeight="1">
      <c r="A130" s="443">
        <v>7</v>
      </c>
      <c r="B130" s="750" t="s">
        <v>512</v>
      </c>
      <c r="C130" s="713"/>
      <c r="D130" s="713"/>
      <c r="E130" s="713"/>
      <c r="F130" s="720"/>
      <c r="G130" s="721"/>
      <c r="H130" s="41"/>
      <c r="I130" s="41"/>
      <c r="J130" s="41"/>
      <c r="K130" s="41"/>
      <c r="L130" s="41"/>
      <c r="M130" s="41"/>
      <c r="N130" s="41"/>
      <c r="O130" s="41"/>
      <c r="P130" s="41"/>
      <c r="Q130" s="41"/>
      <c r="R130" s="41"/>
      <c r="S130" s="41"/>
      <c r="T130" s="41"/>
      <c r="U130" s="41"/>
      <c r="V130" s="41"/>
      <c r="W130" s="41"/>
      <c r="X130" s="41"/>
      <c r="Y130" s="41"/>
    </row>
    <row r="131" spans="1:25" ht="24" customHeight="1">
      <c r="A131" s="444"/>
      <c r="B131" s="714" t="s">
        <v>513</v>
      </c>
      <c r="C131" s="709"/>
      <c r="D131" s="709"/>
      <c r="E131" s="709"/>
      <c r="F131" s="370"/>
      <c r="G131" s="372"/>
      <c r="H131" s="41"/>
      <c r="I131" s="41"/>
      <c r="J131" s="41"/>
      <c r="K131" s="41"/>
      <c r="L131" s="41"/>
      <c r="M131" s="41"/>
      <c r="N131" s="41"/>
      <c r="O131" s="41"/>
      <c r="P131" s="41"/>
      <c r="Q131" s="41"/>
      <c r="R131" s="41"/>
      <c r="S131" s="41"/>
      <c r="T131" s="41"/>
      <c r="U131" s="41"/>
      <c r="V131" s="41"/>
      <c r="W131" s="41"/>
      <c r="X131" s="41"/>
      <c r="Y131" s="41"/>
    </row>
    <row r="132" spans="1:25" ht="40.5" customHeight="1">
      <c r="A132" s="444"/>
      <c r="B132" s="714"/>
      <c r="C132" s="709"/>
      <c r="D132" s="709"/>
      <c r="E132" s="709"/>
      <c r="F132" s="373"/>
      <c r="G132" s="375"/>
      <c r="H132" s="41"/>
      <c r="I132" s="41"/>
      <c r="J132" s="41"/>
      <c r="K132" s="41"/>
      <c r="L132" s="41"/>
      <c r="M132" s="41"/>
      <c r="N132" s="41"/>
      <c r="O132" s="41"/>
      <c r="P132" s="41"/>
      <c r="Q132" s="41"/>
      <c r="R132" s="41"/>
      <c r="S132" s="41"/>
      <c r="T132" s="41"/>
      <c r="U132" s="41"/>
      <c r="V132" s="41"/>
      <c r="W132" s="41"/>
      <c r="X132" s="41"/>
      <c r="Y132" s="41"/>
    </row>
    <row r="133" spans="1:25" ht="15.75" hidden="1" customHeight="1">
      <c r="A133" s="445"/>
      <c r="B133" s="384"/>
      <c r="C133" s="385"/>
      <c r="D133" s="385"/>
      <c r="E133" s="385"/>
      <c r="F133" s="725"/>
      <c r="G133" s="863"/>
      <c r="H133" s="41"/>
      <c r="I133" s="41"/>
      <c r="J133" s="41"/>
      <c r="K133" s="41"/>
      <c r="L133" s="41"/>
      <c r="M133" s="41"/>
      <c r="N133" s="41"/>
      <c r="O133" s="41"/>
      <c r="P133" s="41"/>
      <c r="Q133" s="41"/>
      <c r="R133" s="41"/>
      <c r="S133" s="41"/>
      <c r="T133" s="41"/>
      <c r="U133" s="41"/>
      <c r="V133" s="41"/>
      <c r="W133" s="41"/>
      <c r="X133" s="41"/>
      <c r="Y133" s="41"/>
    </row>
    <row r="134" spans="1:25" ht="21" customHeight="1">
      <c r="A134" s="440">
        <v>8</v>
      </c>
      <c r="B134" s="717" t="s">
        <v>611</v>
      </c>
      <c r="C134" s="718"/>
      <c r="D134" s="718"/>
      <c r="E134" s="718"/>
      <c r="F134" s="720"/>
      <c r="G134" s="721"/>
      <c r="H134" s="41"/>
      <c r="I134" s="41"/>
      <c r="J134" s="41"/>
      <c r="K134" s="41"/>
      <c r="L134" s="41"/>
      <c r="M134" s="41"/>
      <c r="N134" s="41"/>
      <c r="O134" s="41"/>
      <c r="P134" s="41"/>
      <c r="Q134" s="41"/>
      <c r="R134" s="41"/>
      <c r="S134" s="41"/>
      <c r="T134" s="41"/>
      <c r="U134" s="41"/>
      <c r="V134" s="41"/>
      <c r="W134" s="41"/>
      <c r="X134" s="41"/>
      <c r="Y134" s="41"/>
    </row>
    <row r="135" spans="1:25" ht="18.75" hidden="1" customHeight="1">
      <c r="A135" s="350"/>
      <c r="B135" s="722"/>
      <c r="C135" s="723"/>
      <c r="D135" s="723"/>
      <c r="E135" s="723"/>
      <c r="F135" s="725"/>
      <c r="G135" s="863"/>
      <c r="H135" s="41"/>
      <c r="I135" s="41"/>
      <c r="J135" s="41"/>
      <c r="K135" s="41"/>
      <c r="L135" s="41"/>
      <c r="M135" s="41"/>
      <c r="N135" s="41"/>
      <c r="O135" s="41"/>
      <c r="P135" s="41"/>
      <c r="Q135" s="41"/>
      <c r="R135" s="41"/>
      <c r="S135" s="41"/>
      <c r="T135" s="41"/>
      <c r="U135" s="41"/>
      <c r="V135" s="41"/>
      <c r="W135" s="41"/>
      <c r="X135" s="41"/>
      <c r="Y135" s="41"/>
    </row>
    <row r="136" spans="1:25" ht="18.75" customHeight="1">
      <c r="A136" s="356"/>
      <c r="B136" s="367"/>
      <c r="C136" s="367"/>
      <c r="D136" s="367"/>
      <c r="E136" s="367"/>
      <c r="F136" s="423"/>
      <c r="G136" s="448"/>
      <c r="H136" s="41"/>
      <c r="I136" s="41"/>
      <c r="J136" s="41"/>
      <c r="K136" s="41"/>
      <c r="L136" s="41"/>
      <c r="M136" s="41"/>
      <c r="N136" s="41"/>
      <c r="O136" s="41"/>
      <c r="P136" s="41"/>
      <c r="Q136" s="41"/>
      <c r="R136" s="41"/>
      <c r="S136" s="41"/>
      <c r="T136" s="41"/>
      <c r="U136" s="41"/>
      <c r="V136" s="41"/>
      <c r="W136" s="41"/>
      <c r="X136" s="41"/>
      <c r="Y136" s="41"/>
    </row>
    <row r="137" spans="1:25" ht="36.75" customHeight="1">
      <c r="A137" s="440">
        <v>9</v>
      </c>
      <c r="B137" s="717" t="s">
        <v>516</v>
      </c>
      <c r="C137" s="718"/>
      <c r="D137" s="718"/>
      <c r="E137" s="718"/>
      <c r="F137" s="441"/>
      <c r="G137" s="442"/>
      <c r="H137" s="41"/>
      <c r="I137" s="41"/>
      <c r="J137" s="41"/>
      <c r="K137" s="41"/>
      <c r="L137" s="41"/>
      <c r="M137" s="41"/>
      <c r="N137" s="41"/>
      <c r="O137" s="41"/>
      <c r="P137" s="41"/>
      <c r="Q137" s="41"/>
      <c r="R137" s="41"/>
      <c r="S137" s="41"/>
      <c r="T137" s="41"/>
      <c r="U137" s="41"/>
      <c r="V137" s="41"/>
      <c r="W137" s="41"/>
      <c r="X137" s="41"/>
      <c r="Y137" s="41"/>
    </row>
    <row r="138" spans="1:25" ht="19.5" customHeight="1">
      <c r="A138" s="356"/>
      <c r="B138" s="934" t="s">
        <v>517</v>
      </c>
      <c r="C138" s="934"/>
      <c r="D138" s="934"/>
      <c r="E138" s="934"/>
      <c r="F138" s="934"/>
      <c r="G138" s="934"/>
      <c r="H138" s="935"/>
      <c r="I138" s="935"/>
      <c r="J138" s="41"/>
      <c r="K138" s="41"/>
      <c r="L138" s="41"/>
      <c r="M138" s="41"/>
      <c r="N138" s="41"/>
      <c r="O138" s="41"/>
      <c r="P138" s="41"/>
      <c r="Q138" s="41"/>
      <c r="R138" s="41"/>
      <c r="S138" s="41"/>
      <c r="T138" s="41"/>
      <c r="U138" s="41"/>
      <c r="V138" s="41"/>
      <c r="W138" s="41"/>
      <c r="X138" s="41"/>
      <c r="Y138" s="41"/>
    </row>
    <row r="139" spans="1:25" ht="24" customHeight="1">
      <c r="A139" s="382"/>
      <c r="B139" s="762"/>
      <c r="C139" s="762"/>
      <c r="D139" s="206"/>
      <c r="E139" s="206"/>
      <c r="F139" s="206"/>
      <c r="G139" s="206"/>
      <c r="H139" s="206"/>
      <c r="I139" s="206"/>
    </row>
    <row r="140" spans="1:25" ht="16.149999999999999" hidden="1" customHeight="1">
      <c r="A140" s="383"/>
      <c r="B140" s="763"/>
      <c r="C140" s="763"/>
      <c r="D140" s="763"/>
      <c r="E140" s="763"/>
      <c r="F140" s="763"/>
      <c r="G140" s="763"/>
      <c r="H140" s="763"/>
      <c r="I140" s="763"/>
      <c r="J140" s="58"/>
    </row>
    <row r="141" spans="1:25" ht="15.75" hidden="1" customHeight="1">
      <c r="A141" s="383"/>
      <c r="B141" s="32"/>
      <c r="C141" s="88"/>
      <c r="D141" s="88"/>
      <c r="E141" s="88"/>
      <c r="F141" s="88"/>
      <c r="G141" s="88"/>
      <c r="H141" s="88"/>
      <c r="I141" s="88"/>
      <c r="J141" s="58"/>
    </row>
    <row r="142" spans="1:25" ht="38.25" hidden="1" customHeight="1">
      <c r="A142" s="350"/>
      <c r="B142" s="764"/>
      <c r="C142" s="765"/>
      <c r="D142" s="765"/>
      <c r="E142" s="765"/>
      <c r="F142" s="766"/>
      <c r="G142" s="767"/>
      <c r="H142" s="768"/>
      <c r="I142" s="769"/>
      <c r="J142" s="54"/>
      <c r="K142" s="54"/>
      <c r="L142" s="54"/>
      <c r="M142" s="54"/>
      <c r="N142" s="353"/>
      <c r="O142" s="54"/>
      <c r="P142" s="54"/>
      <c r="Q142" s="54"/>
      <c r="R142" s="54"/>
      <c r="S142" s="54"/>
      <c r="T142" s="54"/>
      <c r="U142" s="54"/>
      <c r="V142" s="54"/>
      <c r="W142" s="54"/>
      <c r="X142" s="54"/>
      <c r="Y142" s="54"/>
    </row>
    <row r="143" spans="1:25" ht="22.5" hidden="1" customHeight="1">
      <c r="A143" s="350"/>
      <c r="B143" s="770"/>
      <c r="C143" s="771"/>
      <c r="D143" s="771"/>
      <c r="E143" s="771"/>
      <c r="F143" s="772"/>
      <c r="G143" s="773"/>
      <c r="H143" s="772"/>
      <c r="I143" s="773"/>
      <c r="J143" s="54"/>
      <c r="K143" s="54"/>
      <c r="L143" s="54"/>
      <c r="M143" s="54"/>
      <c r="N143" s="354"/>
      <c r="O143" s="54"/>
      <c r="P143" s="54"/>
      <c r="Q143" s="54"/>
      <c r="R143" s="54"/>
      <c r="S143" s="54"/>
      <c r="T143" s="54"/>
      <c r="U143" s="54"/>
      <c r="V143" s="54"/>
      <c r="W143" s="54"/>
      <c r="X143" s="54"/>
      <c r="Y143" s="54"/>
    </row>
    <row r="144" spans="1:25" ht="22.15" hidden="1" customHeight="1">
      <c r="A144" s="350"/>
      <c r="B144" s="764"/>
      <c r="C144" s="765"/>
      <c r="D144" s="765"/>
      <c r="E144" s="765"/>
      <c r="F144" s="766"/>
      <c r="G144" s="767"/>
      <c r="H144" s="766"/>
      <c r="I144" s="767"/>
      <c r="J144" s="54"/>
      <c r="K144" s="54"/>
      <c r="L144" s="54"/>
      <c r="M144" s="54"/>
      <c r="N144" s="354"/>
      <c r="O144" s="54"/>
      <c r="P144" s="54"/>
      <c r="Q144" s="54"/>
      <c r="R144" s="54"/>
      <c r="S144" s="54"/>
      <c r="T144" s="54"/>
      <c r="U144" s="54"/>
      <c r="V144" s="54"/>
      <c r="W144" s="54"/>
      <c r="X144" s="54"/>
      <c r="Y144" s="54"/>
    </row>
    <row r="145" spans="1:25" ht="61.15" hidden="1" customHeight="1">
      <c r="A145" s="350"/>
      <c r="B145" s="764"/>
      <c r="C145" s="765"/>
      <c r="D145" s="765"/>
      <c r="E145" s="765"/>
      <c r="F145" s="766"/>
      <c r="G145" s="767"/>
      <c r="H145" s="766"/>
      <c r="I145" s="767"/>
      <c r="J145" s="54"/>
      <c r="K145" s="54"/>
      <c r="L145" s="54"/>
      <c r="M145" s="54"/>
      <c r="N145" s="354"/>
      <c r="O145" s="54"/>
      <c r="P145" s="54"/>
      <c r="Q145" s="54"/>
      <c r="R145" s="54"/>
      <c r="S145" s="54"/>
      <c r="T145" s="54"/>
      <c r="U145" s="54"/>
      <c r="V145" s="54"/>
      <c r="W145" s="54"/>
      <c r="X145" s="54"/>
      <c r="Y145" s="54"/>
    </row>
    <row r="146" spans="1:25" ht="44.25" hidden="1" customHeight="1">
      <c r="A146" s="350"/>
      <c r="B146" s="717"/>
      <c r="C146" s="718"/>
      <c r="D146" s="718"/>
      <c r="E146" s="759"/>
      <c r="F146" s="760"/>
      <c r="G146" s="761"/>
      <c r="H146" s="760"/>
      <c r="I146" s="761"/>
      <c r="J146" s="41"/>
      <c r="K146" s="41"/>
      <c r="L146" s="41"/>
      <c r="M146" s="41"/>
      <c r="N146" s="354"/>
      <c r="O146" s="41"/>
      <c r="P146" s="41"/>
      <c r="Q146" s="41"/>
      <c r="R146" s="41"/>
      <c r="S146" s="41"/>
      <c r="T146" s="41"/>
      <c r="U146" s="41"/>
      <c r="V146" s="41"/>
      <c r="W146" s="41"/>
      <c r="X146" s="41"/>
      <c r="Y146" s="41"/>
    </row>
    <row r="147" spans="1:25" ht="14.25" hidden="1" customHeight="1">
      <c r="A147" s="350"/>
      <c r="B147" s="80"/>
      <c r="C147" s="80"/>
      <c r="D147" s="80"/>
      <c r="E147" s="80"/>
      <c r="F147" s="84"/>
      <c r="G147" s="84"/>
      <c r="H147" s="84"/>
      <c r="I147" s="84"/>
      <c r="J147" s="41"/>
      <c r="K147" s="41"/>
      <c r="L147" s="41"/>
      <c r="M147" s="41"/>
      <c r="N147" s="41"/>
      <c r="O147" s="41"/>
      <c r="P147" s="41"/>
      <c r="Q147" s="41"/>
      <c r="R147" s="41"/>
      <c r="S147" s="41"/>
      <c r="T147" s="41"/>
      <c r="U147" s="41"/>
      <c r="V147" s="41"/>
      <c r="W147" s="41"/>
      <c r="X147" s="41"/>
      <c r="Y147" s="41"/>
    </row>
    <row r="148" spans="1:25" ht="36.75" hidden="1" customHeight="1">
      <c r="A148" s="350"/>
      <c r="B148" s="717"/>
      <c r="C148" s="718"/>
      <c r="D148" s="718"/>
      <c r="E148" s="718"/>
      <c r="F148" s="760"/>
      <c r="G148" s="761"/>
      <c r="H148" s="760"/>
      <c r="I148" s="761"/>
      <c r="J148" s="41"/>
      <c r="K148" s="41"/>
      <c r="L148" s="41"/>
      <c r="M148" s="41"/>
      <c r="N148" s="41"/>
      <c r="O148" s="41"/>
      <c r="P148" s="41"/>
      <c r="Q148" s="41"/>
      <c r="R148" s="41"/>
      <c r="S148" s="41"/>
      <c r="T148" s="41"/>
      <c r="U148" s="41"/>
      <c r="V148" s="41"/>
      <c r="W148" s="41"/>
      <c r="X148" s="41"/>
      <c r="Y148" s="41"/>
    </row>
    <row r="149" spans="1:25" ht="14.25" hidden="1" customHeight="1">
      <c r="A149" s="350"/>
      <c r="B149" s="84"/>
      <c r="C149" s="84"/>
      <c r="D149" s="84"/>
      <c r="E149" s="84"/>
      <c r="F149" s="84"/>
      <c r="G149" s="84"/>
      <c r="H149" s="84"/>
      <c r="I149" s="84"/>
      <c r="J149" s="41"/>
      <c r="K149" s="41"/>
      <c r="L149" s="41"/>
      <c r="M149" s="41"/>
      <c r="N149" s="41"/>
      <c r="O149" s="41"/>
      <c r="P149" s="41"/>
      <c r="Q149" s="41"/>
      <c r="R149" s="41"/>
      <c r="S149" s="41"/>
      <c r="T149" s="41"/>
      <c r="U149" s="41"/>
      <c r="V149" s="41"/>
      <c r="W149" s="41"/>
      <c r="X149" s="41"/>
      <c r="Y149" s="41"/>
    </row>
    <row r="150" spans="1:25" ht="23.25" hidden="1" customHeight="1">
      <c r="A150" s="350"/>
      <c r="B150" s="750"/>
      <c r="C150" s="713"/>
      <c r="D150" s="713"/>
      <c r="E150" s="713"/>
      <c r="F150" s="751"/>
      <c r="G150" s="752"/>
      <c r="H150" s="751"/>
      <c r="I150" s="752"/>
      <c r="J150" s="41"/>
      <c r="K150" s="41"/>
      <c r="L150" s="41"/>
      <c r="M150" s="41"/>
      <c r="N150" s="41"/>
      <c r="O150" s="41"/>
      <c r="P150" s="41"/>
      <c r="Q150" s="41"/>
      <c r="R150" s="41"/>
      <c r="S150" s="41"/>
      <c r="T150" s="41"/>
      <c r="U150" s="41"/>
      <c r="V150" s="41"/>
      <c r="W150" s="41"/>
      <c r="X150" s="41"/>
      <c r="Y150" s="41"/>
    </row>
    <row r="151" spans="1:25" ht="21" hidden="1" customHeight="1">
      <c r="A151" s="350"/>
      <c r="B151" s="714"/>
      <c r="C151" s="709"/>
      <c r="D151" s="709"/>
      <c r="E151" s="709"/>
      <c r="F151" s="753"/>
      <c r="G151" s="754"/>
      <c r="H151" s="753"/>
      <c r="I151" s="754"/>
      <c r="J151" s="41"/>
      <c r="K151" s="41"/>
      <c r="L151" s="41"/>
      <c r="M151" s="41"/>
      <c r="N151" s="41"/>
      <c r="O151" s="41"/>
      <c r="P151" s="41"/>
      <c r="Q151" s="41"/>
      <c r="R151" s="41"/>
      <c r="S151" s="41"/>
      <c r="T151" s="41"/>
      <c r="U151" s="41"/>
      <c r="V151" s="41"/>
      <c r="W151" s="41"/>
      <c r="X151" s="41"/>
      <c r="Y151" s="41"/>
    </row>
    <row r="152" spans="1:25" ht="20.25" hidden="1" customHeight="1">
      <c r="A152" s="350"/>
      <c r="B152" s="714"/>
      <c r="C152" s="709"/>
      <c r="D152" s="709"/>
      <c r="E152" s="709"/>
      <c r="F152" s="753"/>
      <c r="G152" s="754"/>
      <c r="H152" s="753"/>
      <c r="I152" s="754"/>
      <c r="J152" s="41"/>
      <c r="K152" s="41"/>
      <c r="L152" s="41"/>
      <c r="M152" s="41"/>
      <c r="N152" s="41"/>
      <c r="O152" s="41"/>
      <c r="P152" s="41"/>
      <c r="Q152" s="41"/>
      <c r="R152" s="41"/>
      <c r="S152" s="41"/>
      <c r="T152" s="41"/>
      <c r="U152" s="41"/>
      <c r="V152" s="41"/>
      <c r="W152" s="41"/>
      <c r="X152" s="41"/>
      <c r="Y152" s="41"/>
    </row>
    <row r="153" spans="1:25" ht="21" hidden="1" customHeight="1">
      <c r="A153" s="350"/>
      <c r="B153" s="714"/>
      <c r="C153" s="709"/>
      <c r="D153" s="709"/>
      <c r="E153" s="709"/>
      <c r="F153" s="753"/>
      <c r="G153" s="754"/>
      <c r="H153" s="753"/>
      <c r="I153" s="754"/>
      <c r="J153" s="41"/>
      <c r="K153" s="41"/>
      <c r="L153" s="41"/>
      <c r="M153" s="41"/>
      <c r="N153" s="41"/>
      <c r="O153" s="41"/>
      <c r="P153" s="41"/>
      <c r="Q153" s="41"/>
      <c r="R153" s="41"/>
      <c r="S153" s="41"/>
      <c r="T153" s="41"/>
      <c r="U153" s="41"/>
      <c r="V153" s="41"/>
      <c r="W153" s="41"/>
      <c r="X153" s="41"/>
      <c r="Y153" s="41"/>
    </row>
    <row r="154" spans="1:25" ht="24.95" hidden="1" customHeight="1">
      <c r="A154" s="350"/>
      <c r="B154" s="357"/>
      <c r="E154" s="46"/>
      <c r="F154" s="755"/>
      <c r="G154" s="756"/>
      <c r="H154" s="755"/>
      <c r="I154" s="756"/>
      <c r="J154" s="41"/>
      <c r="K154" s="41"/>
      <c r="L154" s="41"/>
      <c r="M154" s="41"/>
      <c r="N154" s="41"/>
      <c r="O154" s="41"/>
      <c r="P154" s="41"/>
      <c r="Q154" s="41"/>
      <c r="R154" s="41"/>
      <c r="S154" s="41"/>
      <c r="T154" s="41"/>
      <c r="U154" s="41"/>
      <c r="V154" s="41"/>
      <c r="W154" s="41"/>
      <c r="X154" s="41"/>
      <c r="Y154" s="41"/>
    </row>
    <row r="155" spans="1:25" ht="24.95" hidden="1" customHeight="1">
      <c r="A155" s="350"/>
      <c r="B155" s="357"/>
      <c r="E155" s="46"/>
      <c r="F155" s="755"/>
      <c r="G155" s="756"/>
      <c r="H155" s="755"/>
      <c r="I155" s="756"/>
      <c r="J155" s="41"/>
      <c r="K155" s="41"/>
      <c r="L155" s="41"/>
      <c r="M155" s="41"/>
      <c r="N155" s="41"/>
      <c r="O155" s="41"/>
      <c r="P155" s="41"/>
      <c r="Q155" s="41"/>
      <c r="R155" s="41"/>
      <c r="S155" s="41"/>
      <c r="T155" s="41"/>
      <c r="U155" s="41"/>
      <c r="V155" s="41"/>
      <c r="W155" s="41"/>
      <c r="X155" s="41"/>
      <c r="Y155" s="41"/>
    </row>
    <row r="156" spans="1:25" ht="24.95" hidden="1" customHeight="1">
      <c r="A156" s="350"/>
      <c r="B156" s="358"/>
      <c r="C156" s="359"/>
      <c r="D156" s="359"/>
      <c r="E156" s="360"/>
      <c r="F156" s="757"/>
      <c r="G156" s="758"/>
      <c r="H156" s="757"/>
      <c r="I156" s="758"/>
      <c r="J156" s="41"/>
      <c r="K156" s="41"/>
      <c r="L156" s="41"/>
      <c r="M156" s="41"/>
      <c r="N156" s="41"/>
      <c r="O156" s="41"/>
      <c r="P156" s="41"/>
      <c r="Q156" s="41"/>
      <c r="R156" s="41"/>
      <c r="S156" s="41"/>
      <c r="T156" s="41"/>
      <c r="U156" s="41"/>
      <c r="V156" s="41"/>
      <c r="W156" s="41"/>
      <c r="X156" s="41"/>
      <c r="Y156" s="41"/>
    </row>
    <row r="157" spans="1:25" ht="20.25" hidden="1" customHeight="1">
      <c r="A157" s="350"/>
      <c r="B157" s="58"/>
      <c r="C157" s="58"/>
      <c r="D157" s="58"/>
      <c r="E157" s="46"/>
      <c r="F157" s="88"/>
      <c r="G157" s="88"/>
      <c r="H157" s="88"/>
      <c r="I157" s="88"/>
      <c r="J157" s="41"/>
      <c r="K157" s="41"/>
      <c r="L157" s="41"/>
      <c r="M157" s="41"/>
      <c r="N157" s="41"/>
      <c r="O157" s="41"/>
      <c r="P157" s="41"/>
      <c r="Q157" s="41"/>
      <c r="R157" s="41"/>
      <c r="S157" s="41"/>
      <c r="T157" s="41"/>
      <c r="U157" s="41"/>
      <c r="V157" s="41"/>
      <c r="W157" s="41"/>
      <c r="X157" s="41"/>
      <c r="Y157" s="41"/>
    </row>
    <row r="158" spans="1:25" ht="72" hidden="1" customHeight="1">
      <c r="A158" s="350"/>
      <c r="B158" s="748"/>
      <c r="C158" s="748"/>
      <c r="D158" s="748"/>
      <c r="E158" s="748"/>
      <c r="F158" s="745"/>
      <c r="G158" s="721"/>
      <c r="H158" s="720"/>
      <c r="I158" s="721"/>
      <c r="J158" s="41"/>
      <c r="K158" s="41"/>
      <c r="L158" s="41"/>
      <c r="M158" s="41"/>
      <c r="N158" s="41"/>
      <c r="O158" s="41"/>
      <c r="P158" s="41"/>
      <c r="Q158" s="41"/>
      <c r="R158" s="41"/>
      <c r="S158" s="41"/>
      <c r="T158" s="41"/>
      <c r="U158" s="41"/>
      <c r="V158" s="41"/>
      <c r="W158" s="41"/>
      <c r="X158" s="41"/>
      <c r="Y158" s="41"/>
    </row>
    <row r="159" spans="1:25" ht="32.25" hidden="1" customHeight="1">
      <c r="A159" s="350"/>
      <c r="B159" s="748"/>
      <c r="C159" s="748"/>
      <c r="D159" s="748"/>
      <c r="E159" s="748"/>
      <c r="I159" s="363"/>
      <c r="J159" s="41"/>
      <c r="K159" s="41"/>
      <c r="L159" s="41"/>
      <c r="M159" s="41"/>
      <c r="N159" s="41"/>
      <c r="O159" s="41"/>
      <c r="P159" s="41"/>
      <c r="Q159" s="41"/>
      <c r="R159" s="41"/>
      <c r="S159" s="41"/>
      <c r="T159" s="41"/>
      <c r="U159" s="41"/>
      <c r="V159" s="41"/>
      <c r="W159" s="41"/>
      <c r="X159" s="41"/>
      <c r="Y159" s="41"/>
    </row>
    <row r="160" spans="1:25" ht="40.9" hidden="1" customHeight="1">
      <c r="A160" s="350"/>
      <c r="B160" s="748"/>
      <c r="C160" s="748"/>
      <c r="D160" s="748"/>
      <c r="E160" s="748"/>
      <c r="F160" s="745"/>
      <c r="G160" s="721"/>
      <c r="H160" s="720"/>
      <c r="I160" s="721"/>
      <c r="J160" s="41"/>
      <c r="K160" s="41"/>
      <c r="L160" s="41"/>
      <c r="M160" s="41"/>
      <c r="N160" s="41"/>
      <c r="O160" s="41"/>
      <c r="P160" s="41"/>
      <c r="Q160" s="41"/>
      <c r="R160" s="41"/>
      <c r="S160" s="41"/>
      <c r="T160" s="41"/>
      <c r="U160" s="41"/>
      <c r="V160" s="41"/>
      <c r="W160" s="41"/>
      <c r="X160" s="41"/>
      <c r="Y160" s="41"/>
    </row>
    <row r="161" spans="1:25" ht="21.75" hidden="1" customHeight="1">
      <c r="A161" s="350"/>
      <c r="B161" s="364"/>
      <c r="C161" s="58"/>
      <c r="D161" s="58"/>
      <c r="E161" s="46"/>
      <c r="F161" s="88"/>
      <c r="G161" s="88"/>
      <c r="H161" s="88"/>
      <c r="I161" s="365"/>
      <c r="J161" s="41"/>
      <c r="K161" s="41"/>
      <c r="L161" s="41"/>
      <c r="M161" s="41"/>
      <c r="N161" s="41"/>
      <c r="O161" s="41"/>
      <c r="P161" s="41"/>
      <c r="Q161" s="41"/>
      <c r="R161" s="41"/>
      <c r="S161" s="41"/>
      <c r="T161" s="41"/>
      <c r="U161" s="41"/>
      <c r="V161" s="41"/>
      <c r="W161" s="41"/>
      <c r="X161" s="41"/>
      <c r="Y161" s="41"/>
    </row>
    <row r="162" spans="1:25" ht="21.75" hidden="1" customHeight="1">
      <c r="A162" s="350"/>
      <c r="B162" s="364"/>
      <c r="C162" s="58"/>
      <c r="D162" s="58"/>
      <c r="E162" s="46"/>
      <c r="F162" s="88"/>
      <c r="G162" s="88"/>
      <c r="H162" s="88"/>
      <c r="I162" s="365"/>
      <c r="J162" s="41"/>
      <c r="K162" s="41"/>
      <c r="L162" s="41"/>
      <c r="M162" s="41"/>
      <c r="N162" s="41"/>
      <c r="O162" s="41"/>
      <c r="P162" s="41"/>
      <c r="Q162" s="41"/>
      <c r="R162" s="41"/>
      <c r="S162" s="41"/>
      <c r="T162" s="41"/>
      <c r="U162" s="41"/>
      <c r="V162" s="41"/>
      <c r="W162" s="41"/>
      <c r="X162" s="41"/>
      <c r="Y162" s="41"/>
    </row>
    <row r="163" spans="1:25" ht="21.75" hidden="1" customHeight="1">
      <c r="A163" s="350"/>
      <c r="B163" s="714"/>
      <c r="C163" s="709"/>
      <c r="D163" s="709"/>
      <c r="E163" s="709"/>
      <c r="F163" s="749"/>
      <c r="G163" s="749"/>
      <c r="H163" s="749"/>
      <c r="I163" s="749"/>
      <c r="J163" s="41"/>
      <c r="K163" s="41"/>
      <c r="L163" s="41"/>
      <c r="M163" s="41"/>
      <c r="N163" s="41"/>
      <c r="O163" s="41"/>
      <c r="P163" s="41"/>
      <c r="Q163" s="41"/>
      <c r="R163" s="41"/>
      <c r="S163" s="41"/>
      <c r="T163" s="41"/>
      <c r="U163" s="41"/>
      <c r="V163" s="41"/>
      <c r="W163" s="41"/>
      <c r="X163" s="41"/>
      <c r="Y163" s="41"/>
    </row>
    <row r="164" spans="1:25" ht="21.75" hidden="1" customHeight="1">
      <c r="A164" s="350"/>
      <c r="B164" s="366"/>
      <c r="C164" s="367"/>
      <c r="D164" s="367"/>
      <c r="E164" s="367"/>
      <c r="F164" s="720"/>
      <c r="G164" s="721"/>
      <c r="H164" s="720"/>
      <c r="I164" s="721"/>
      <c r="J164" s="41"/>
      <c r="K164" s="41"/>
      <c r="L164" s="41"/>
      <c r="M164" s="41"/>
      <c r="N164" s="41"/>
      <c r="O164" s="41"/>
      <c r="P164" s="41"/>
      <c r="Q164" s="41"/>
      <c r="R164" s="41"/>
      <c r="S164" s="41"/>
      <c r="T164" s="41"/>
      <c r="U164" s="41"/>
      <c r="V164" s="41"/>
      <c r="W164" s="41"/>
      <c r="X164" s="41"/>
      <c r="Y164" s="41"/>
    </row>
    <row r="165" spans="1:25" ht="21.75" hidden="1" customHeight="1">
      <c r="A165" s="350"/>
      <c r="B165" s="364"/>
      <c r="C165" s="58"/>
      <c r="D165" s="58"/>
      <c r="E165" s="46"/>
      <c r="F165" s="88"/>
      <c r="G165" s="88"/>
      <c r="H165" s="88"/>
      <c r="I165" s="365"/>
      <c r="J165" s="41"/>
      <c r="K165" s="41"/>
      <c r="L165" s="41"/>
      <c r="M165" s="41"/>
      <c r="N165" s="41"/>
      <c r="O165" s="41"/>
      <c r="P165" s="41"/>
      <c r="Q165" s="41"/>
      <c r="R165" s="41"/>
      <c r="S165" s="41"/>
      <c r="T165" s="41"/>
      <c r="U165" s="41"/>
      <c r="V165" s="41"/>
      <c r="W165" s="41"/>
      <c r="X165" s="41"/>
      <c r="Y165" s="41"/>
    </row>
    <row r="166" spans="1:25" ht="21.75" hidden="1" customHeight="1">
      <c r="A166" s="350"/>
      <c r="B166" s="714"/>
      <c r="C166" s="709"/>
      <c r="D166" s="709"/>
      <c r="E166" s="709"/>
      <c r="F166" s="720"/>
      <c r="G166" s="721"/>
      <c r="H166" s="720"/>
      <c r="I166" s="721"/>
      <c r="J166" s="41"/>
      <c r="K166" s="41"/>
      <c r="L166" s="41"/>
      <c r="M166" s="41"/>
      <c r="N166" s="41"/>
      <c r="O166" s="41"/>
      <c r="P166" s="41"/>
      <c r="Q166" s="41"/>
      <c r="R166" s="41"/>
      <c r="S166" s="41"/>
      <c r="T166" s="41"/>
      <c r="U166" s="41"/>
      <c r="V166" s="41"/>
      <c r="W166" s="41"/>
      <c r="X166" s="41"/>
      <c r="Y166" s="41"/>
    </row>
    <row r="167" spans="1:25" ht="21.75" hidden="1" customHeight="1">
      <c r="A167" s="350"/>
      <c r="B167" s="364"/>
      <c r="C167" s="58"/>
      <c r="D167" s="58"/>
      <c r="E167" s="46"/>
      <c r="F167" s="88"/>
      <c r="G167" s="88"/>
      <c r="H167" s="88"/>
      <c r="I167" s="365"/>
      <c r="J167" s="41"/>
      <c r="K167" s="41"/>
      <c r="L167" s="41"/>
      <c r="M167" s="41"/>
      <c r="N167" s="41"/>
      <c r="O167" s="41"/>
      <c r="P167" s="41"/>
      <c r="Q167" s="41"/>
      <c r="R167" s="41"/>
      <c r="S167" s="41"/>
      <c r="T167" s="41"/>
      <c r="U167" s="41"/>
      <c r="V167" s="41"/>
      <c r="W167" s="41"/>
      <c r="X167" s="41"/>
      <c r="Y167" s="41"/>
    </row>
    <row r="168" spans="1:25" ht="21.75" hidden="1" customHeight="1">
      <c r="A168" s="350"/>
      <c r="B168" s="714"/>
      <c r="C168" s="709"/>
      <c r="D168" s="709"/>
      <c r="E168" s="709"/>
      <c r="F168" s="720"/>
      <c r="G168" s="721"/>
      <c r="H168" s="720"/>
      <c r="I168" s="721"/>
      <c r="J168" s="41"/>
      <c r="K168" s="41"/>
      <c r="L168" s="41"/>
      <c r="M168" s="41"/>
      <c r="N168" s="41"/>
      <c r="O168" s="41"/>
      <c r="P168" s="41"/>
      <c r="Q168" s="41"/>
      <c r="R168" s="41"/>
      <c r="S168" s="41"/>
      <c r="T168" s="41"/>
      <c r="U168" s="41"/>
      <c r="V168" s="41"/>
      <c r="W168" s="41"/>
      <c r="X168" s="41"/>
      <c r="Y168" s="41"/>
    </row>
    <row r="169" spans="1:25" ht="21.75" hidden="1" customHeight="1">
      <c r="A169" s="350"/>
      <c r="B169" s="736"/>
      <c r="C169" s="737"/>
      <c r="D169" s="737"/>
      <c r="E169" s="738"/>
      <c r="F169" s="720"/>
      <c r="G169" s="721"/>
      <c r="H169" s="720"/>
      <c r="I169" s="721"/>
      <c r="J169" s="41"/>
      <c r="K169" s="41"/>
      <c r="L169" s="41"/>
      <c r="M169" s="41"/>
      <c r="N169" s="41"/>
      <c r="O169" s="41"/>
      <c r="P169" s="41"/>
      <c r="Q169" s="41"/>
      <c r="R169" s="41"/>
      <c r="S169" s="41"/>
      <c r="T169" s="41"/>
      <c r="U169" s="41"/>
      <c r="V169" s="41"/>
      <c r="W169" s="41"/>
      <c r="X169" s="41"/>
      <c r="Y169" s="41"/>
    </row>
    <row r="170" spans="1:25" ht="21" hidden="1" customHeight="1">
      <c r="A170" s="350"/>
      <c r="B170" s="736"/>
      <c r="C170" s="737"/>
      <c r="D170" s="737"/>
      <c r="E170" s="738"/>
      <c r="F170" s="720"/>
      <c r="G170" s="721"/>
      <c r="H170" s="720"/>
      <c r="I170" s="721"/>
      <c r="J170" s="41"/>
      <c r="K170" s="41"/>
      <c r="L170" s="41"/>
      <c r="M170" s="41"/>
      <c r="N170" s="41"/>
      <c r="O170" s="41"/>
      <c r="P170" s="41"/>
      <c r="Q170" s="41"/>
      <c r="R170" s="41"/>
      <c r="S170" s="41"/>
      <c r="T170" s="41"/>
      <c r="U170" s="41"/>
      <c r="V170" s="41"/>
      <c r="W170" s="41"/>
      <c r="X170" s="41"/>
      <c r="Y170" s="41"/>
    </row>
    <row r="171" spans="1:25" ht="21.75" hidden="1" customHeight="1">
      <c r="A171" s="350"/>
      <c r="B171" s="736"/>
      <c r="C171" s="737"/>
      <c r="D171" s="737"/>
      <c r="E171" s="738"/>
      <c r="F171" s="720"/>
      <c r="G171" s="721"/>
      <c r="H171" s="720"/>
      <c r="I171" s="721"/>
      <c r="J171" s="41"/>
      <c r="K171" s="41"/>
      <c r="L171" s="41"/>
      <c r="M171" s="41"/>
      <c r="N171" s="41"/>
      <c r="O171" s="41"/>
      <c r="P171" s="41"/>
      <c r="Q171" s="41"/>
      <c r="R171" s="41"/>
      <c r="S171" s="41"/>
      <c r="T171" s="41"/>
      <c r="U171" s="41"/>
      <c r="V171" s="41"/>
      <c r="W171" s="41"/>
      <c r="X171" s="41"/>
      <c r="Y171" s="41"/>
    </row>
    <row r="172" spans="1:25" ht="21.75" hidden="1" customHeight="1">
      <c r="A172" s="350"/>
      <c r="B172" s="368"/>
      <c r="C172" s="369"/>
      <c r="D172" s="369"/>
      <c r="E172" s="369"/>
      <c r="F172" s="88"/>
      <c r="G172" s="88"/>
      <c r="H172" s="88"/>
      <c r="I172" s="88"/>
      <c r="J172" s="41"/>
      <c r="K172" s="41"/>
      <c r="L172" s="41"/>
      <c r="M172" s="41"/>
      <c r="N172" s="41"/>
      <c r="O172" s="41"/>
      <c r="P172" s="41"/>
      <c r="Q172" s="41"/>
      <c r="R172" s="41"/>
      <c r="S172" s="41"/>
      <c r="T172" s="41"/>
      <c r="U172" s="41"/>
      <c r="V172" s="41"/>
      <c r="W172" s="41"/>
      <c r="X172" s="41"/>
      <c r="Y172" s="41"/>
    </row>
    <row r="173" spans="1:25" ht="21.75" hidden="1" customHeight="1">
      <c r="A173" s="350"/>
      <c r="B173" s="714"/>
      <c r="C173" s="709"/>
      <c r="D173" s="709"/>
      <c r="E173" s="709"/>
      <c r="F173" s="88"/>
      <c r="G173" s="88"/>
      <c r="H173" s="88"/>
      <c r="I173" s="88"/>
      <c r="J173" s="41"/>
      <c r="K173" s="41"/>
      <c r="L173" s="41"/>
      <c r="M173" s="41"/>
      <c r="N173" s="41"/>
      <c r="O173" s="41"/>
      <c r="P173" s="41"/>
      <c r="Q173" s="41"/>
      <c r="R173" s="41"/>
      <c r="S173" s="41"/>
      <c r="T173" s="41"/>
      <c r="U173" s="41"/>
      <c r="V173" s="41"/>
      <c r="W173" s="41"/>
      <c r="X173" s="41"/>
      <c r="Y173" s="41"/>
    </row>
    <row r="174" spans="1:25" ht="21.75" hidden="1" customHeight="1">
      <c r="A174" s="350"/>
      <c r="B174" s="714"/>
      <c r="C174" s="709"/>
      <c r="D174" s="709"/>
      <c r="E174" s="709"/>
      <c r="F174" s="720"/>
      <c r="G174" s="721"/>
      <c r="H174" s="720"/>
      <c r="I174" s="721"/>
      <c r="J174" s="41"/>
      <c r="K174" s="41"/>
      <c r="L174" s="41"/>
      <c r="M174" s="41"/>
      <c r="N174" s="41"/>
      <c r="O174" s="41"/>
      <c r="P174" s="41"/>
      <c r="Q174" s="41"/>
      <c r="R174" s="41"/>
      <c r="S174" s="41"/>
      <c r="T174" s="41"/>
      <c r="U174" s="41"/>
      <c r="V174" s="41"/>
      <c r="W174" s="41"/>
      <c r="X174" s="41"/>
      <c r="Y174" s="41"/>
    </row>
    <row r="175" spans="1:25" ht="21.75" hidden="1" customHeight="1">
      <c r="A175" s="350"/>
      <c r="B175" s="714"/>
      <c r="C175" s="709"/>
      <c r="D175" s="709"/>
      <c r="E175" s="709"/>
      <c r="F175" s="57"/>
      <c r="G175" s="57"/>
      <c r="H175" s="57"/>
      <c r="I175" s="57"/>
      <c r="J175" s="41"/>
      <c r="K175" s="41"/>
      <c r="L175" s="41"/>
      <c r="M175" s="41"/>
      <c r="N175" s="41"/>
      <c r="O175" s="41"/>
      <c r="P175" s="41"/>
      <c r="Q175" s="41"/>
      <c r="R175" s="41"/>
      <c r="S175" s="41"/>
      <c r="T175" s="41"/>
      <c r="U175" s="41"/>
      <c r="V175" s="41"/>
      <c r="W175" s="41"/>
      <c r="X175" s="41"/>
      <c r="Y175" s="41"/>
    </row>
    <row r="176" spans="1:25" ht="21.75" hidden="1" customHeight="1">
      <c r="A176" s="350"/>
      <c r="B176" s="739"/>
      <c r="C176" s="740"/>
      <c r="D176" s="740"/>
      <c r="E176" s="741"/>
      <c r="F176" s="362"/>
      <c r="G176" s="361"/>
      <c r="H176" s="362"/>
      <c r="I176" s="361"/>
      <c r="J176" s="41"/>
      <c r="K176" s="41"/>
      <c r="L176" s="41"/>
      <c r="M176" s="41"/>
      <c r="N176" s="41"/>
      <c r="O176" s="41"/>
      <c r="P176" s="41"/>
      <c r="Q176" s="41"/>
      <c r="R176" s="41"/>
      <c r="S176" s="41"/>
      <c r="T176" s="41"/>
      <c r="U176" s="41"/>
      <c r="V176" s="41"/>
      <c r="W176" s="41"/>
      <c r="X176" s="41"/>
      <c r="Y176" s="41"/>
    </row>
    <row r="177" spans="1:25" ht="21.75" hidden="1" customHeight="1">
      <c r="A177" s="350"/>
      <c r="B177" s="736"/>
      <c r="C177" s="737"/>
      <c r="D177" s="737"/>
      <c r="E177" s="738"/>
      <c r="F177" s="362"/>
      <c r="G177" s="361"/>
      <c r="H177" s="362"/>
      <c r="I177" s="361"/>
      <c r="J177" s="41"/>
      <c r="K177" s="41"/>
      <c r="L177" s="41"/>
      <c r="M177" s="41"/>
      <c r="N177" s="41"/>
      <c r="O177" s="41"/>
      <c r="P177" s="41"/>
      <c r="Q177" s="41"/>
      <c r="R177" s="41"/>
      <c r="S177" s="41"/>
      <c r="T177" s="41"/>
      <c r="U177" s="41"/>
      <c r="V177" s="41"/>
      <c r="W177" s="41"/>
      <c r="X177" s="41"/>
      <c r="Y177" s="41"/>
    </row>
    <row r="178" spans="1:25" ht="35.450000000000003" hidden="1" customHeight="1">
      <c r="A178" s="350"/>
      <c r="B178" s="714"/>
      <c r="C178" s="709"/>
      <c r="D178" s="709"/>
      <c r="E178" s="709"/>
      <c r="F178" s="720"/>
      <c r="G178" s="721"/>
      <c r="H178" s="720"/>
      <c r="I178" s="721"/>
      <c r="J178" s="41"/>
      <c r="K178" s="41"/>
      <c r="L178" s="41"/>
      <c r="M178" s="41"/>
      <c r="N178" s="41"/>
      <c r="O178" s="41"/>
      <c r="P178" s="41"/>
      <c r="Q178" s="41"/>
      <c r="R178" s="41"/>
      <c r="S178" s="41"/>
      <c r="T178" s="41"/>
      <c r="U178" s="41"/>
      <c r="V178" s="41"/>
      <c r="W178" s="41"/>
      <c r="X178" s="41"/>
      <c r="Y178" s="41"/>
    </row>
    <row r="179" spans="1:25" ht="21.75" hidden="1" customHeight="1">
      <c r="A179" s="350"/>
      <c r="B179" s="368"/>
      <c r="C179" s="369"/>
      <c r="D179" s="369"/>
      <c r="E179" s="369"/>
      <c r="F179" s="369"/>
      <c r="G179" s="369"/>
      <c r="H179" s="369"/>
      <c r="I179" s="369"/>
      <c r="J179" s="41"/>
      <c r="K179" s="41"/>
      <c r="L179" s="41"/>
      <c r="M179" s="41"/>
      <c r="N179" s="41"/>
      <c r="O179" s="41"/>
      <c r="P179" s="41"/>
      <c r="Q179" s="41"/>
      <c r="R179" s="41"/>
      <c r="S179" s="41"/>
      <c r="T179" s="41"/>
      <c r="U179" s="41"/>
      <c r="V179" s="41"/>
      <c r="W179" s="41"/>
      <c r="X179" s="41"/>
      <c r="Y179" s="41"/>
    </row>
    <row r="180" spans="1:25" ht="14.45" hidden="1" customHeight="1">
      <c r="A180" s="350"/>
      <c r="B180" s="364"/>
      <c r="C180" s="58"/>
      <c r="D180" s="58"/>
      <c r="E180" s="46"/>
      <c r="F180" s="88"/>
      <c r="G180" s="88"/>
      <c r="H180" s="88"/>
      <c r="I180" s="365"/>
      <c r="J180" s="41"/>
      <c r="K180" s="41"/>
      <c r="L180" s="41"/>
      <c r="M180" s="41"/>
      <c r="N180" s="41"/>
      <c r="O180" s="41"/>
      <c r="P180" s="41"/>
      <c r="Q180" s="41"/>
      <c r="R180" s="41"/>
      <c r="S180" s="41"/>
      <c r="T180" s="41"/>
      <c r="U180" s="41"/>
      <c r="V180" s="41"/>
      <c r="W180" s="41"/>
      <c r="X180" s="41"/>
      <c r="Y180" s="41"/>
    </row>
    <row r="181" spans="1:25" ht="64.900000000000006" hidden="1" customHeight="1">
      <c r="A181" s="350"/>
      <c r="B181" s="742"/>
      <c r="C181" s="743"/>
      <c r="D181" s="743"/>
      <c r="E181" s="744"/>
      <c r="F181" s="745"/>
      <c r="G181" s="721"/>
      <c r="H181" s="720"/>
      <c r="I181" s="721"/>
      <c r="J181" s="41"/>
      <c r="K181" s="41"/>
      <c r="L181" s="41"/>
      <c r="M181" s="41"/>
      <c r="N181" s="41"/>
      <c r="O181" s="41"/>
      <c r="P181" s="41"/>
      <c r="Q181" s="41"/>
      <c r="R181" s="41"/>
      <c r="S181" s="41"/>
      <c r="T181" s="41"/>
      <c r="U181" s="41"/>
      <c r="V181" s="41"/>
      <c r="W181" s="41"/>
      <c r="X181" s="41"/>
      <c r="Y181" s="41"/>
    </row>
    <row r="182" spans="1:25" ht="38.25" hidden="1" customHeight="1">
      <c r="A182" s="350"/>
      <c r="B182" s="714"/>
      <c r="C182" s="709"/>
      <c r="D182" s="709"/>
      <c r="E182" s="709"/>
      <c r="F182" s="746"/>
      <c r="G182" s="747"/>
      <c r="H182" s="746"/>
      <c r="I182" s="747"/>
      <c r="J182" s="41"/>
      <c r="K182" s="41"/>
      <c r="L182" s="41"/>
      <c r="M182" s="41"/>
      <c r="N182" s="41"/>
      <c r="O182" s="41"/>
      <c r="P182" s="41"/>
      <c r="Q182" s="41"/>
      <c r="R182" s="41"/>
      <c r="S182" s="41"/>
      <c r="T182" s="41"/>
      <c r="U182" s="41"/>
      <c r="V182" s="41"/>
      <c r="W182" s="41"/>
      <c r="X182" s="41"/>
      <c r="Y182" s="41"/>
    </row>
    <row r="183" spans="1:25" ht="24.95" hidden="1" customHeight="1">
      <c r="A183" s="356"/>
      <c r="B183" s="714"/>
      <c r="C183" s="709"/>
      <c r="D183" s="709"/>
      <c r="E183" s="709"/>
      <c r="F183" s="370"/>
      <c r="G183" s="371"/>
      <c r="H183" s="370"/>
      <c r="I183" s="372"/>
      <c r="J183" s="41"/>
      <c r="K183" s="41"/>
      <c r="L183" s="41"/>
      <c r="M183" s="41"/>
      <c r="N183" s="41"/>
      <c r="O183" s="41"/>
      <c r="P183" s="41"/>
      <c r="Q183" s="41"/>
      <c r="R183" s="41"/>
      <c r="S183" s="41"/>
      <c r="T183" s="41"/>
      <c r="U183" s="41"/>
      <c r="V183" s="41"/>
      <c r="W183" s="41"/>
      <c r="X183" s="41"/>
      <c r="Y183" s="41"/>
    </row>
    <row r="184" spans="1:25" ht="31.5" hidden="1" customHeight="1">
      <c r="A184" s="356"/>
      <c r="B184" s="714"/>
      <c r="C184" s="709"/>
      <c r="D184" s="709"/>
      <c r="E184" s="709"/>
      <c r="F184" s="373"/>
      <c r="G184" s="374"/>
      <c r="H184" s="373"/>
      <c r="I184" s="375"/>
      <c r="J184" s="41"/>
      <c r="K184" s="41"/>
      <c r="L184" s="41"/>
      <c r="M184" s="41"/>
      <c r="N184" s="41"/>
      <c r="O184" s="41"/>
      <c r="P184" s="41"/>
      <c r="Q184" s="41"/>
      <c r="R184" s="41"/>
      <c r="S184" s="41"/>
      <c r="T184" s="41"/>
      <c r="U184" s="41"/>
      <c r="V184" s="41"/>
      <c r="W184" s="41"/>
      <c r="X184" s="41"/>
      <c r="Y184" s="41"/>
    </row>
    <row r="185" spans="1:25" ht="15.75" hidden="1" customHeight="1">
      <c r="A185" s="356"/>
      <c r="B185" s="384"/>
      <c r="C185" s="385"/>
      <c r="D185" s="385"/>
      <c r="E185" s="386"/>
      <c r="F185" s="715"/>
      <c r="G185" s="716"/>
      <c r="H185" s="715"/>
      <c r="I185" s="716"/>
      <c r="J185" s="41"/>
      <c r="K185" s="41"/>
      <c r="L185" s="41"/>
      <c r="M185" s="41"/>
      <c r="N185" s="41"/>
      <c r="O185" s="41"/>
      <c r="P185" s="41"/>
      <c r="Q185" s="41"/>
      <c r="R185" s="41"/>
      <c r="S185" s="41"/>
      <c r="T185" s="41"/>
      <c r="U185" s="41"/>
      <c r="V185" s="41"/>
      <c r="W185" s="41"/>
      <c r="X185" s="41"/>
      <c r="Y185" s="41"/>
    </row>
    <row r="186" spans="1:25" ht="21" hidden="1" customHeight="1">
      <c r="A186" s="350"/>
      <c r="B186" s="717"/>
      <c r="C186" s="718"/>
      <c r="D186" s="718"/>
      <c r="E186" s="719"/>
      <c r="F186" s="720"/>
      <c r="G186" s="721"/>
      <c r="H186" s="720"/>
      <c r="I186" s="721"/>
      <c r="J186" s="41"/>
      <c r="K186" s="41"/>
      <c r="L186" s="41"/>
      <c r="M186" s="41"/>
      <c r="N186" s="41"/>
      <c r="O186" s="41"/>
      <c r="P186" s="41"/>
      <c r="Q186" s="41"/>
      <c r="R186" s="41"/>
      <c r="S186" s="41"/>
      <c r="T186" s="41"/>
      <c r="U186" s="41"/>
      <c r="V186" s="41"/>
      <c r="W186" s="41"/>
      <c r="X186" s="41"/>
      <c r="Y186" s="41"/>
    </row>
    <row r="187" spans="1:25" ht="18.75" hidden="1" customHeight="1">
      <c r="A187" s="350"/>
      <c r="B187" s="722"/>
      <c r="C187" s="723"/>
      <c r="D187" s="723"/>
      <c r="E187" s="724"/>
      <c r="F187" s="725"/>
      <c r="G187" s="726"/>
      <c r="H187" s="725"/>
      <c r="I187" s="726"/>
      <c r="J187" s="41"/>
      <c r="K187" s="41"/>
      <c r="L187" s="41"/>
      <c r="M187" s="41"/>
      <c r="N187" s="41"/>
      <c r="O187" s="41"/>
      <c r="P187" s="41"/>
      <c r="Q187" s="41"/>
      <c r="R187" s="41"/>
      <c r="S187" s="41"/>
      <c r="T187" s="41"/>
      <c r="U187" s="41"/>
      <c r="V187" s="41"/>
      <c r="W187" s="41"/>
      <c r="X187" s="41"/>
      <c r="Y187" s="41"/>
    </row>
    <row r="188" spans="1:25" ht="44.45" hidden="1" customHeight="1">
      <c r="A188" s="350"/>
      <c r="B188" s="722"/>
      <c r="C188" s="723"/>
      <c r="D188" s="723"/>
      <c r="E188" s="724"/>
      <c r="F188" s="725"/>
      <c r="G188" s="726"/>
      <c r="H188" s="725"/>
      <c r="I188" s="726"/>
      <c r="J188" s="41"/>
      <c r="K188" s="41"/>
      <c r="L188" s="41"/>
      <c r="M188" s="41"/>
      <c r="N188" s="41"/>
      <c r="O188" s="41"/>
      <c r="P188" s="41"/>
      <c r="Q188" s="41"/>
      <c r="R188" s="41"/>
      <c r="S188" s="41"/>
      <c r="T188" s="41"/>
      <c r="U188" s="41"/>
      <c r="V188" s="41"/>
      <c r="W188" s="41"/>
      <c r="X188" s="41"/>
      <c r="Y188" s="41"/>
    </row>
    <row r="189" spans="1:25" ht="78.599999999999994" hidden="1" customHeight="1">
      <c r="A189" s="350"/>
      <c r="B189" s="730"/>
      <c r="C189" s="731"/>
      <c r="D189" s="731"/>
      <c r="E189" s="732"/>
      <c r="F189" s="725"/>
      <c r="G189" s="726"/>
      <c r="H189" s="725"/>
      <c r="I189" s="726"/>
      <c r="J189" s="41"/>
      <c r="K189" s="41"/>
      <c r="L189" s="41"/>
      <c r="M189" s="41"/>
      <c r="N189" s="41"/>
      <c r="O189" s="41"/>
      <c r="P189" s="41"/>
      <c r="Q189" s="41"/>
      <c r="R189" s="41"/>
      <c r="S189" s="41"/>
      <c r="T189" s="41"/>
      <c r="U189" s="41"/>
      <c r="V189" s="41"/>
      <c r="W189" s="41"/>
      <c r="X189" s="41"/>
      <c r="Y189" s="41"/>
    </row>
    <row r="190" spans="1:25" ht="18.75" hidden="1" customHeight="1">
      <c r="A190" s="356"/>
      <c r="B190" s="367"/>
      <c r="C190" s="367"/>
      <c r="D190" s="367"/>
      <c r="E190" s="367"/>
      <c r="F190" s="381"/>
      <c r="G190" s="381"/>
      <c r="H190" s="381"/>
      <c r="I190" s="381"/>
      <c r="J190" s="41"/>
      <c r="K190" s="41"/>
      <c r="L190" s="41"/>
      <c r="M190" s="41"/>
      <c r="N190" s="41"/>
      <c r="O190" s="41"/>
      <c r="P190" s="41"/>
      <c r="Q190" s="41"/>
      <c r="R190" s="41"/>
      <c r="S190" s="41"/>
      <c r="T190" s="41"/>
      <c r="U190" s="41"/>
      <c r="V190" s="41"/>
      <c r="W190" s="41"/>
      <c r="X190" s="41"/>
      <c r="Y190" s="41"/>
    </row>
    <row r="191" spans="1:25" ht="36.75" hidden="1" customHeight="1">
      <c r="A191" s="350"/>
      <c r="B191" s="717"/>
      <c r="C191" s="718"/>
      <c r="D191" s="718"/>
      <c r="E191" s="719"/>
      <c r="F191" s="733"/>
      <c r="G191" s="734"/>
      <c r="H191" s="734"/>
      <c r="I191" s="735"/>
      <c r="J191" s="41"/>
      <c r="K191" s="41"/>
      <c r="L191" s="41"/>
      <c r="M191" s="41"/>
      <c r="N191" s="41"/>
      <c r="O191" s="41"/>
      <c r="P191" s="41"/>
      <c r="Q191" s="41"/>
      <c r="R191" s="41"/>
      <c r="S191" s="41"/>
      <c r="T191" s="41"/>
      <c r="U191" s="41"/>
      <c r="V191" s="41"/>
      <c r="W191" s="41"/>
      <c r="X191" s="41"/>
      <c r="Y191" s="41"/>
    </row>
    <row r="192" spans="1:25" ht="19.5" hidden="1" customHeight="1">
      <c r="A192" s="356"/>
      <c r="B192" s="712"/>
      <c r="C192" s="712"/>
      <c r="D192" s="712"/>
      <c r="E192" s="712"/>
      <c r="F192" s="712"/>
      <c r="G192" s="712"/>
      <c r="H192" s="712"/>
      <c r="I192" s="712"/>
      <c r="J192" s="41"/>
      <c r="K192" s="41"/>
      <c r="L192" s="41"/>
      <c r="M192" s="41"/>
      <c r="N192" s="41"/>
      <c r="O192" s="41"/>
      <c r="P192" s="41"/>
      <c r="Q192" s="41"/>
      <c r="R192" s="41"/>
      <c r="S192" s="41"/>
      <c r="T192" s="41"/>
      <c r="U192" s="41"/>
      <c r="V192" s="41"/>
      <c r="W192" s="41"/>
      <c r="X192" s="41"/>
      <c r="Y192" s="41"/>
    </row>
    <row r="193" spans="1:10" ht="15.75" hidden="1" customHeight="1">
      <c r="A193" s="356"/>
      <c r="B193" s="58"/>
      <c r="C193" s="58"/>
      <c r="D193" s="58"/>
      <c r="E193" s="58"/>
      <c r="F193" s="58"/>
      <c r="G193" s="58"/>
      <c r="H193" s="58"/>
      <c r="I193" s="58"/>
      <c r="J193" s="58"/>
    </row>
    <row r="194" spans="1:10" ht="20.25" customHeight="1">
      <c r="A194" s="458" t="s">
        <v>518</v>
      </c>
      <c r="B194" s="855" t="s">
        <v>519</v>
      </c>
      <c r="C194" s="855"/>
      <c r="D194" s="855"/>
      <c r="E194" s="855"/>
      <c r="F194" s="855"/>
      <c r="G194" s="855"/>
      <c r="H194" s="855"/>
      <c r="I194" s="855"/>
      <c r="J194" s="58"/>
    </row>
    <row r="195" spans="1:10" ht="9" customHeight="1">
      <c r="A195" s="350"/>
      <c r="B195" s="54"/>
      <c r="C195" s="54"/>
      <c r="D195" s="54"/>
      <c r="E195" s="54"/>
      <c r="F195" s="54"/>
      <c r="G195" s="54"/>
      <c r="H195" s="54"/>
      <c r="I195" s="58"/>
      <c r="J195" s="58"/>
    </row>
    <row r="196" spans="1:10" ht="49.5" customHeight="1">
      <c r="A196" s="459">
        <v>3.1</v>
      </c>
      <c r="B196" s="906" t="s">
        <v>612</v>
      </c>
      <c r="C196" s="906"/>
      <c r="D196" s="906"/>
      <c r="E196" s="906"/>
      <c r="F196" s="906"/>
      <c r="G196" s="906"/>
      <c r="H196" s="906"/>
      <c r="I196" s="906"/>
    </row>
    <row r="197" spans="1:10" ht="27" hidden="1" customHeight="1">
      <c r="A197" s="350" t="s">
        <v>520</v>
      </c>
      <c r="B197" s="857" t="s">
        <v>521</v>
      </c>
      <c r="C197" s="857"/>
      <c r="D197" s="857"/>
      <c r="E197" s="857"/>
      <c r="F197" s="857"/>
      <c r="G197" s="857"/>
      <c r="H197" s="857"/>
      <c r="I197" s="857"/>
      <c r="J197" s="58"/>
    </row>
    <row r="198" spans="1:10" ht="37.5" customHeight="1">
      <c r="A198" s="350" t="s">
        <v>522</v>
      </c>
      <c r="B198" s="857" t="s">
        <v>1072</v>
      </c>
      <c r="C198" s="857"/>
      <c r="D198" s="857"/>
      <c r="E198" s="857"/>
      <c r="F198" s="857"/>
      <c r="G198" s="857"/>
      <c r="H198" s="857"/>
      <c r="I198" s="857"/>
      <c r="J198" s="58"/>
    </row>
    <row r="199" spans="1:10" ht="19.5" hidden="1" customHeight="1">
      <c r="A199" s="350"/>
      <c r="B199" s="858"/>
      <c r="C199" s="858"/>
      <c r="D199" s="858"/>
      <c r="E199" s="858"/>
      <c r="F199" s="858"/>
      <c r="G199" s="858"/>
      <c r="H199" s="858"/>
      <c r="I199" s="858"/>
      <c r="J199" s="58"/>
    </row>
    <row r="200" spans="1:10" ht="19.5" hidden="1" customHeight="1">
      <c r="A200" s="350"/>
      <c r="B200" s="858"/>
      <c r="C200" s="858"/>
      <c r="D200" s="858"/>
      <c r="E200" s="858"/>
      <c r="F200" s="858"/>
      <c r="G200" s="858"/>
      <c r="H200" s="858"/>
      <c r="I200" s="858"/>
      <c r="J200" s="58"/>
    </row>
    <row r="201" spans="1:10" ht="10.5" hidden="1" customHeight="1">
      <c r="A201" s="350"/>
      <c r="B201" s="854"/>
      <c r="C201" s="854"/>
      <c r="D201" s="854"/>
      <c r="E201" s="854"/>
      <c r="F201" s="854"/>
      <c r="G201" s="854"/>
      <c r="H201" s="854"/>
      <c r="I201" s="854"/>
      <c r="J201" s="58"/>
    </row>
    <row r="202" spans="1:10" ht="32.25" customHeight="1">
      <c r="A202" s="350"/>
      <c r="B202" s="860" t="s">
        <v>994</v>
      </c>
      <c r="C202" s="861"/>
      <c r="D202" s="861"/>
      <c r="E202" s="861"/>
      <c r="F202" s="861"/>
      <c r="G202" s="861"/>
      <c r="H202" s="861"/>
      <c r="I202" s="861"/>
      <c r="J202" s="58"/>
    </row>
    <row r="203" spans="1:10" hidden="1">
      <c r="A203" s="350"/>
      <c r="B203" s="54"/>
      <c r="C203" s="54"/>
      <c r="D203" s="54"/>
      <c r="E203" s="54"/>
      <c r="F203" s="54"/>
      <c r="G203" s="54"/>
      <c r="H203" s="54"/>
      <c r="I203" s="58"/>
      <c r="J203" s="58"/>
    </row>
    <row r="204" spans="1:10" ht="36.75" hidden="1" customHeight="1">
      <c r="A204" s="350" t="s">
        <v>523</v>
      </c>
      <c r="B204" s="710" t="s">
        <v>622</v>
      </c>
      <c r="C204" s="710"/>
      <c r="D204" s="710"/>
      <c r="E204" s="710"/>
      <c r="F204" s="710"/>
      <c r="G204" s="710"/>
      <c r="H204" s="710"/>
      <c r="I204" s="710"/>
      <c r="J204" s="58"/>
    </row>
    <row r="205" spans="1:10" ht="17.25" hidden="1" customHeight="1">
      <c r="A205" s="350"/>
      <c r="B205" s="858"/>
      <c r="C205" s="858"/>
      <c r="D205" s="858"/>
      <c r="E205" s="858"/>
      <c r="F205" s="858"/>
      <c r="G205" s="858"/>
      <c r="H205" s="858"/>
      <c r="I205" s="858"/>
      <c r="J205" s="58"/>
    </row>
    <row r="206" spans="1:10" ht="17.25" hidden="1" customHeight="1">
      <c r="A206" s="350"/>
      <c r="B206" s="858"/>
      <c r="C206" s="858"/>
      <c r="D206" s="858"/>
      <c r="E206" s="858"/>
      <c r="F206" s="858"/>
      <c r="G206" s="858"/>
      <c r="H206" s="858"/>
      <c r="I206" s="858"/>
      <c r="J206" s="58"/>
    </row>
    <row r="207" spans="1:10" ht="46.9" hidden="1" customHeight="1">
      <c r="A207" s="350"/>
      <c r="B207" s="854"/>
      <c r="C207" s="854"/>
      <c r="D207" s="854"/>
      <c r="E207" s="854"/>
      <c r="F207" s="854"/>
      <c r="G207" s="854"/>
      <c r="H207" s="854"/>
      <c r="I207" s="854"/>
      <c r="J207" s="58"/>
    </row>
    <row r="208" spans="1:10" ht="71.25" hidden="1" customHeight="1">
      <c r="A208" s="460"/>
      <c r="B208" s="710" t="s">
        <v>524</v>
      </c>
      <c r="C208" s="710"/>
      <c r="D208" s="710"/>
      <c r="E208" s="710"/>
      <c r="F208" s="710"/>
      <c r="G208" s="710"/>
      <c r="H208" s="710"/>
      <c r="I208" s="710"/>
    </row>
    <row r="209" spans="1:14" ht="10.5" customHeight="1">
      <c r="A209" s="350"/>
      <c r="B209" s="58"/>
      <c r="C209" s="58"/>
      <c r="D209" s="58"/>
      <c r="E209" s="58"/>
      <c r="F209" s="58"/>
      <c r="G209" s="58"/>
      <c r="H209" s="58"/>
      <c r="I209" s="58"/>
      <c r="J209" s="58"/>
    </row>
    <row r="210" spans="1:14" ht="6.75" customHeight="1">
      <c r="A210" s="350"/>
      <c r="B210" s="710"/>
      <c r="C210" s="710"/>
      <c r="D210" s="710"/>
      <c r="E210" s="710"/>
      <c r="F210" s="710"/>
      <c r="G210" s="710"/>
      <c r="H210" s="710"/>
      <c r="I210" s="710"/>
      <c r="J210" s="58"/>
    </row>
    <row r="211" spans="1:14" ht="9.75" customHeight="1">
      <c r="A211" s="350"/>
      <c r="B211" s="58"/>
      <c r="C211" s="58"/>
      <c r="D211" s="58"/>
      <c r="E211" s="58"/>
      <c r="F211" s="58"/>
      <c r="G211" s="58"/>
      <c r="H211" s="58"/>
      <c r="I211" s="58"/>
      <c r="J211" s="58"/>
    </row>
    <row r="212" spans="1:14" ht="49.5" customHeight="1">
      <c r="A212" s="461">
        <v>3.2</v>
      </c>
      <c r="B212" s="707" t="s">
        <v>619</v>
      </c>
      <c r="C212" s="707"/>
      <c r="D212" s="707"/>
      <c r="E212" s="707"/>
      <c r="F212" s="707"/>
      <c r="G212" s="707"/>
      <c r="H212" s="707"/>
      <c r="I212" s="707"/>
      <c r="J212" s="58"/>
    </row>
    <row r="213" spans="1:14" ht="15.75" customHeight="1">
      <c r="A213" s="349"/>
      <c r="B213" s="323"/>
      <c r="C213" s="323"/>
      <c r="D213" s="323"/>
      <c r="E213" s="323"/>
      <c r="F213" s="323"/>
      <c r="G213" s="323"/>
      <c r="H213" s="323"/>
      <c r="I213" s="323"/>
      <c r="J213" s="58"/>
      <c r="N213" s="329" t="e">
        <f>N19</f>
        <v>#REF!</v>
      </c>
    </row>
    <row r="214" spans="1:14" ht="20.25" customHeight="1">
      <c r="A214" s="449"/>
      <c r="B214" s="859" t="s">
        <v>525</v>
      </c>
      <c r="C214" s="859"/>
      <c r="D214" s="859"/>
      <c r="E214" s="859"/>
      <c r="F214" s="859"/>
      <c r="G214" s="859"/>
      <c r="H214" s="859"/>
      <c r="I214" s="859"/>
      <c r="J214" s="58"/>
      <c r="N214" s="329" t="e">
        <f>N20</f>
        <v>#REF!</v>
      </c>
    </row>
    <row r="215" spans="1:14" ht="20.25" customHeight="1">
      <c r="A215" s="432" t="s">
        <v>30</v>
      </c>
      <c r="B215" s="788" t="s">
        <v>526</v>
      </c>
      <c r="C215" s="812"/>
      <c r="D215" s="812"/>
      <c r="E215" s="812"/>
      <c r="F215" s="812"/>
      <c r="G215" s="789"/>
      <c r="H215" s="430"/>
      <c r="I215" s="430"/>
      <c r="J215" s="58"/>
    </row>
    <row r="216" spans="1:14" ht="19.5" customHeight="1">
      <c r="A216" s="847" t="s">
        <v>531</v>
      </c>
      <c r="B216" s="815" t="s">
        <v>532</v>
      </c>
      <c r="C216" s="817"/>
      <c r="D216" s="851" t="s">
        <v>527</v>
      </c>
      <c r="E216" s="851"/>
      <c r="F216" s="851" t="s">
        <v>528</v>
      </c>
      <c r="G216" s="851"/>
      <c r="J216" s="58"/>
    </row>
    <row r="217" spans="1:14" ht="47.25" customHeight="1">
      <c r="A217" s="848"/>
      <c r="B217" s="849"/>
      <c r="C217" s="850"/>
      <c r="D217" s="851" t="s">
        <v>614</v>
      </c>
      <c r="E217" s="851"/>
      <c r="F217" s="851"/>
      <c r="G217" s="851"/>
      <c r="J217" s="58"/>
    </row>
    <row r="218" spans="1:14" ht="17.25" hidden="1" customHeight="1">
      <c r="A218" s="433" t="s">
        <v>531</v>
      </c>
      <c r="B218" s="833" t="s">
        <v>532</v>
      </c>
      <c r="C218" s="833"/>
      <c r="D218" s="833"/>
      <c r="E218" s="833"/>
      <c r="F218" s="833"/>
      <c r="G218" s="833"/>
      <c r="J218" s="58"/>
    </row>
    <row r="219" spans="1:14" ht="16.5" hidden="1" customHeight="1">
      <c r="A219" s="433"/>
      <c r="B219" s="833"/>
      <c r="C219" s="833"/>
      <c r="D219" s="833"/>
      <c r="E219" s="833"/>
      <c r="F219" s="434"/>
      <c r="G219" s="434"/>
      <c r="J219" s="58"/>
    </row>
    <row r="220" spans="1:14" ht="15.75" customHeight="1">
      <c r="A220" s="336">
        <v>1</v>
      </c>
      <c r="B220" s="936" t="s">
        <v>988</v>
      </c>
      <c r="C220" s="936"/>
      <c r="D220" s="778"/>
      <c r="E220" s="778"/>
      <c r="F220" s="778"/>
      <c r="G220" s="778"/>
      <c r="J220" s="58"/>
    </row>
    <row r="221" spans="1:14" ht="15.75" customHeight="1">
      <c r="A221" s="336">
        <v>2</v>
      </c>
      <c r="B221" s="936" t="s">
        <v>964</v>
      </c>
      <c r="C221" s="936"/>
      <c r="D221" s="778"/>
      <c r="E221" s="778"/>
      <c r="F221" s="778"/>
      <c r="G221" s="778"/>
    </row>
    <row r="222" spans="1:14" ht="15.75" customHeight="1">
      <c r="A222" s="336">
        <v>3</v>
      </c>
      <c r="B222" s="774" t="s">
        <v>947</v>
      </c>
      <c r="C222" s="937"/>
      <c r="D222" s="778"/>
      <c r="E222" s="778"/>
      <c r="F222" s="778"/>
      <c r="G222" s="778"/>
      <c r="J222" s="58"/>
    </row>
    <row r="223" spans="1:14" ht="16.5" customHeight="1">
      <c r="A223" s="336">
        <v>4</v>
      </c>
      <c r="B223" s="774" t="s">
        <v>797</v>
      </c>
      <c r="C223" s="937"/>
      <c r="D223" s="778"/>
      <c r="E223" s="778"/>
      <c r="F223" s="778"/>
      <c r="G223" s="778"/>
      <c r="J223" s="58"/>
    </row>
    <row r="224" spans="1:14">
      <c r="A224" s="336">
        <v>5</v>
      </c>
      <c r="B224" s="774" t="s">
        <v>798</v>
      </c>
      <c r="C224" s="937"/>
      <c r="D224" s="778"/>
      <c r="E224" s="778"/>
      <c r="F224" s="778"/>
      <c r="G224" s="778"/>
      <c r="J224" s="58"/>
    </row>
    <row r="225" spans="1:10" ht="17.25" hidden="1" customHeight="1">
      <c r="A225" s="336"/>
      <c r="B225" s="852"/>
      <c r="C225" s="852"/>
      <c r="D225" s="778"/>
      <c r="E225" s="778"/>
      <c r="F225" s="778"/>
      <c r="G225" s="778"/>
      <c r="J225" s="58"/>
    </row>
    <row r="226" spans="1:10" ht="32.25" customHeight="1">
      <c r="A226" s="433"/>
      <c r="B226" s="844" t="s">
        <v>539</v>
      </c>
      <c r="C226" s="844"/>
      <c r="D226" s="778"/>
      <c r="E226" s="778"/>
      <c r="F226" s="778"/>
      <c r="G226" s="778"/>
      <c r="J226" s="58"/>
    </row>
    <row r="227" spans="1:10" ht="32.25" hidden="1" customHeight="1">
      <c r="A227" s="349"/>
      <c r="B227" s="810" t="s">
        <v>540</v>
      </c>
      <c r="C227" s="810"/>
      <c r="D227" s="810"/>
      <c r="E227" s="810"/>
      <c r="F227" s="810"/>
      <c r="G227" s="810"/>
      <c r="H227" s="810"/>
      <c r="I227" s="811"/>
      <c r="J227" s="58"/>
    </row>
    <row r="228" spans="1:10" ht="29.25" customHeight="1">
      <c r="A228" s="431"/>
      <c r="B228" s="845" t="str">
        <f>IF(N226=1, "Name of the Bidder", IF(N226=2, "Name of the Bidder", IF(N226=3, "Name of Lead Partner of Joint Venture", "")))</f>
        <v/>
      </c>
      <c r="C228" s="845"/>
      <c r="D228" s="845"/>
      <c r="E228" s="845"/>
      <c r="F228" s="846"/>
      <c r="G228" s="846"/>
      <c r="H228" s="846"/>
      <c r="I228" s="846"/>
      <c r="J228" s="58"/>
    </row>
    <row r="229" spans="1:10" ht="20.25" hidden="1" customHeight="1">
      <c r="A229" s="435" t="s">
        <v>31</v>
      </c>
      <c r="B229" s="428" t="s">
        <v>616</v>
      </c>
      <c r="C229" s="429"/>
      <c r="D229" s="429"/>
      <c r="E229" s="429"/>
      <c r="F229" s="429"/>
      <c r="G229" s="436"/>
      <c r="H229" s="430"/>
      <c r="I229" s="430"/>
      <c r="J229" s="58"/>
    </row>
    <row r="230" spans="1:10" ht="19.5" hidden="1" customHeight="1">
      <c r="A230" s="847" t="s">
        <v>531</v>
      </c>
      <c r="B230" s="815" t="s">
        <v>532</v>
      </c>
      <c r="C230" s="817"/>
      <c r="D230" s="851" t="s">
        <v>542</v>
      </c>
      <c r="E230" s="851"/>
      <c r="F230" s="851" t="s">
        <v>528</v>
      </c>
      <c r="G230" s="851"/>
      <c r="J230" s="58"/>
    </row>
    <row r="231" spans="1:10" ht="47.25" hidden="1" customHeight="1">
      <c r="A231" s="848"/>
      <c r="B231" s="849"/>
      <c r="C231" s="850"/>
      <c r="D231" s="851" t="s">
        <v>617</v>
      </c>
      <c r="E231" s="851"/>
      <c r="F231" s="851"/>
      <c r="G231" s="851"/>
      <c r="J231" s="58"/>
    </row>
    <row r="232" spans="1:10" ht="17.25" hidden="1" customHeight="1">
      <c r="A232" s="433"/>
      <c r="B232" s="833"/>
      <c r="C232" s="833"/>
      <c r="D232" s="833"/>
      <c r="E232" s="833"/>
      <c r="F232" s="434"/>
      <c r="G232" s="434"/>
      <c r="J232" s="58"/>
    </row>
    <row r="233" spans="1:10" ht="15.75" hidden="1" customHeight="1">
      <c r="A233" s="433">
        <v>1</v>
      </c>
      <c r="B233" s="833" t="s">
        <v>615</v>
      </c>
      <c r="C233" s="833"/>
      <c r="D233" s="778"/>
      <c r="E233" s="778"/>
      <c r="F233" s="778"/>
      <c r="G233" s="778"/>
      <c r="J233" s="58"/>
    </row>
    <row r="234" spans="1:10" ht="15.75" hidden="1" customHeight="1">
      <c r="A234" s="433">
        <v>2</v>
      </c>
      <c r="B234" s="833" t="s">
        <v>534</v>
      </c>
      <c r="C234" s="833"/>
      <c r="D234" s="778"/>
      <c r="E234" s="778"/>
      <c r="F234" s="778"/>
      <c r="G234" s="778"/>
    </row>
    <row r="235" spans="1:10" ht="15.75" hidden="1" customHeight="1">
      <c r="A235" s="433">
        <v>3</v>
      </c>
      <c r="B235" s="833" t="s">
        <v>535</v>
      </c>
      <c r="C235" s="833"/>
      <c r="D235" s="778"/>
      <c r="E235" s="778"/>
      <c r="F235" s="778"/>
      <c r="G235" s="778"/>
      <c r="J235" s="58"/>
    </row>
    <row r="236" spans="1:10" ht="16.5" hidden="1" customHeight="1">
      <c r="A236" s="437"/>
      <c r="B236" s="834"/>
      <c r="C236" s="835"/>
      <c r="D236" s="836"/>
      <c r="E236" s="837"/>
      <c r="F236" s="438"/>
      <c r="G236" s="439"/>
      <c r="H236" s="805"/>
      <c r="I236" s="806"/>
      <c r="J236" s="58"/>
    </row>
    <row r="237" spans="1:10" hidden="1">
      <c r="A237" s="392">
        <v>5</v>
      </c>
      <c r="B237" s="803" t="s">
        <v>537</v>
      </c>
      <c r="C237" s="804"/>
      <c r="D237" s="805"/>
      <c r="E237" s="806"/>
      <c r="F237" s="396"/>
      <c r="G237" s="397"/>
      <c r="H237" s="805"/>
      <c r="I237" s="806"/>
      <c r="J237" s="58"/>
    </row>
    <row r="238" spans="1:10" ht="17.25" hidden="1" customHeight="1">
      <c r="A238" s="392">
        <v>6</v>
      </c>
      <c r="B238" s="807" t="s">
        <v>538</v>
      </c>
      <c r="C238" s="808"/>
      <c r="D238" s="805"/>
      <c r="E238" s="806"/>
      <c r="F238" s="396"/>
      <c r="G238" s="397"/>
      <c r="H238" s="805"/>
      <c r="I238" s="806"/>
      <c r="J238" s="58"/>
    </row>
    <row r="239" spans="1:10" ht="32.25" hidden="1" customHeight="1">
      <c r="A239" s="349"/>
      <c r="B239" s="781"/>
      <c r="C239" s="782"/>
      <c r="D239" s="783"/>
      <c r="E239" s="784"/>
      <c r="F239" s="398"/>
      <c r="G239" s="399"/>
      <c r="H239" s="783"/>
      <c r="I239" s="784"/>
      <c r="J239" s="58"/>
    </row>
    <row r="240" spans="1:10" ht="16.5" hidden="1" customHeight="1">
      <c r="A240" s="349"/>
      <c r="B240" s="323"/>
      <c r="C240" s="323"/>
      <c r="D240" s="84"/>
      <c r="E240" s="84"/>
      <c r="F240" s="84"/>
      <c r="G240" s="84"/>
      <c r="H240" s="84"/>
      <c r="I240" s="84"/>
      <c r="J240" s="58"/>
    </row>
    <row r="241" spans="1:10" ht="28.5" hidden="1" customHeight="1">
      <c r="A241" s="432" t="s">
        <v>543</v>
      </c>
      <c r="B241" s="785" t="s">
        <v>544</v>
      </c>
      <c r="C241" s="785"/>
      <c r="D241" s="838" t="s">
        <v>545</v>
      </c>
      <c r="E241" s="839"/>
      <c r="F241" s="815" t="s">
        <v>528</v>
      </c>
      <c r="G241" s="817"/>
      <c r="J241" s="58"/>
    </row>
    <row r="242" spans="1:10" ht="28.5" hidden="1" customHeight="1">
      <c r="A242" s="462"/>
      <c r="B242" s="788"/>
      <c r="C242" s="789"/>
      <c r="D242" s="842" t="s">
        <v>617</v>
      </c>
      <c r="E242" s="843"/>
      <c r="F242" s="840"/>
      <c r="G242" s="841"/>
      <c r="J242" s="58"/>
    </row>
    <row r="243" spans="1:10" ht="56.25" hidden="1" customHeight="1">
      <c r="A243" s="392"/>
      <c r="B243" s="777" t="s">
        <v>547</v>
      </c>
      <c r="C243" s="777"/>
      <c r="D243" s="778"/>
      <c r="E243" s="778"/>
      <c r="F243" s="778"/>
      <c r="G243" s="778"/>
    </row>
    <row r="244" spans="1:10" ht="15.75" hidden="1" customHeight="1">
      <c r="A244" s="392"/>
      <c r="B244" s="792" t="s">
        <v>548</v>
      </c>
      <c r="C244" s="792"/>
      <c r="D244" s="793"/>
      <c r="E244" s="794"/>
      <c r="F244" s="793"/>
      <c r="G244" s="794"/>
      <c r="J244" s="58"/>
    </row>
    <row r="245" spans="1:10" ht="49.5" hidden="1" customHeight="1">
      <c r="A245" s="392"/>
      <c r="B245" s="777" t="s">
        <v>549</v>
      </c>
      <c r="C245" s="777"/>
      <c r="D245" s="778"/>
      <c r="E245" s="778"/>
      <c r="F245" s="778"/>
      <c r="G245" s="778"/>
      <c r="J245" s="58"/>
    </row>
    <row r="246" spans="1:10" ht="18" hidden="1" customHeight="1">
      <c r="B246" s="54"/>
      <c r="C246" s="54"/>
      <c r="D246" s="54"/>
      <c r="E246" s="54"/>
      <c r="H246" s="54"/>
    </row>
    <row r="247" spans="1:10" ht="32.25" hidden="1" customHeight="1">
      <c r="A247" s="336"/>
      <c r="B247" s="822" t="e">
        <f>IF(AND(N213=3,N214=1),"Name of Other Partner of JV",IF(AND(N213=3,N214="2 or more"),"Name of Other Partner-1 of JV",""))</f>
        <v>#REF!</v>
      </c>
      <c r="C247" s="823"/>
      <c r="D247" s="823"/>
      <c r="E247" s="823"/>
      <c r="F247" s="788" t="e">
        <f>#REF!</f>
        <v>#REF!</v>
      </c>
      <c r="G247" s="812"/>
      <c r="H247" s="812"/>
      <c r="I247" s="789"/>
      <c r="J247" s="58"/>
    </row>
    <row r="248" spans="1:10" ht="20.25" hidden="1" customHeight="1">
      <c r="A248" s="387" t="s">
        <v>30</v>
      </c>
      <c r="B248" s="824" t="s">
        <v>526</v>
      </c>
      <c r="C248" s="825"/>
      <c r="D248" s="825"/>
      <c r="E248" s="825"/>
      <c r="F248" s="825"/>
      <c r="G248" s="825"/>
      <c r="H248" s="825"/>
      <c r="I248" s="825"/>
      <c r="J248" s="58"/>
    </row>
    <row r="249" spans="1:10" ht="19.5" hidden="1" customHeight="1">
      <c r="A249" s="387"/>
      <c r="B249" s="388"/>
      <c r="C249" s="389"/>
      <c r="D249" s="813" t="s">
        <v>527</v>
      </c>
      <c r="E249" s="814"/>
      <c r="F249" s="815" t="s">
        <v>546</v>
      </c>
      <c r="G249" s="817" t="s">
        <v>550</v>
      </c>
      <c r="H249" s="815" t="s">
        <v>528</v>
      </c>
      <c r="I249" s="817"/>
      <c r="J249" s="58"/>
    </row>
    <row r="250" spans="1:10" ht="47.25" hidden="1" customHeight="1">
      <c r="A250" s="387"/>
      <c r="B250" s="388"/>
      <c r="C250" s="389"/>
      <c r="D250" s="390" t="s">
        <v>529</v>
      </c>
      <c r="E250" s="391" t="s">
        <v>530</v>
      </c>
      <c r="F250" s="816"/>
      <c r="G250" s="818"/>
      <c r="H250" s="816"/>
      <c r="I250" s="818"/>
      <c r="J250" s="58"/>
    </row>
    <row r="251" spans="1:10" ht="17.25" hidden="1" customHeight="1">
      <c r="A251" s="392" t="s">
        <v>531</v>
      </c>
      <c r="B251" s="819" t="s">
        <v>532</v>
      </c>
      <c r="C251" s="819"/>
      <c r="D251" s="820"/>
      <c r="E251" s="821"/>
      <c r="F251" s="820"/>
      <c r="G251" s="821"/>
      <c r="H251" s="820"/>
      <c r="I251" s="821"/>
      <c r="J251" s="58"/>
    </row>
    <row r="252" spans="1:10" ht="17.25" hidden="1" customHeight="1">
      <c r="A252" s="392"/>
      <c r="B252" s="795" t="s">
        <v>533</v>
      </c>
      <c r="C252" s="796"/>
      <c r="D252" s="797"/>
      <c r="E252" s="798"/>
      <c r="F252" s="393" t="s">
        <v>184</v>
      </c>
      <c r="G252" s="394"/>
      <c r="H252" s="394"/>
      <c r="I252" s="395"/>
      <c r="J252" s="58"/>
    </row>
    <row r="253" spans="1:10" ht="15.75" hidden="1" customHeight="1">
      <c r="A253" s="392">
        <v>1</v>
      </c>
      <c r="B253" s="795" t="str">
        <f>IF(F252="Yes", "2013-2014", "")</f>
        <v>2013-2014</v>
      </c>
      <c r="C253" s="796"/>
      <c r="D253" s="797"/>
      <c r="E253" s="798"/>
      <c r="F253" s="795"/>
      <c r="G253" s="796"/>
      <c r="H253" s="797"/>
      <c r="I253" s="798"/>
      <c r="J253" s="58"/>
    </row>
    <row r="254" spans="1:10" ht="15.75" hidden="1" customHeight="1">
      <c r="A254" s="392">
        <v>2</v>
      </c>
      <c r="B254" s="795" t="s">
        <v>534</v>
      </c>
      <c r="C254" s="796"/>
      <c r="D254" s="797"/>
      <c r="E254" s="798"/>
      <c r="F254" s="795"/>
      <c r="G254" s="796"/>
      <c r="H254" s="797"/>
      <c r="I254" s="798"/>
    </row>
    <row r="255" spans="1:10" ht="15.75" hidden="1" customHeight="1">
      <c r="A255" s="392">
        <v>3</v>
      </c>
      <c r="B255" s="795" t="s">
        <v>535</v>
      </c>
      <c r="C255" s="796"/>
      <c r="D255" s="797"/>
      <c r="E255" s="798"/>
      <c r="F255" s="795"/>
      <c r="G255" s="796"/>
      <c r="H255" s="797"/>
      <c r="I255" s="798"/>
      <c r="J255" s="58"/>
    </row>
    <row r="256" spans="1:10" ht="16.5" hidden="1" customHeight="1">
      <c r="A256" s="392">
        <v>4</v>
      </c>
      <c r="B256" s="795" t="s">
        <v>536</v>
      </c>
      <c r="C256" s="796"/>
      <c r="D256" s="797"/>
      <c r="E256" s="798"/>
      <c r="F256" s="795"/>
      <c r="G256" s="796"/>
      <c r="H256" s="797"/>
      <c r="I256" s="798"/>
      <c r="J256" s="58"/>
    </row>
    <row r="257" spans="1:10" hidden="1">
      <c r="A257" s="392">
        <v>5</v>
      </c>
      <c r="B257" s="795" t="s">
        <v>537</v>
      </c>
      <c r="C257" s="796"/>
      <c r="D257" s="797"/>
      <c r="E257" s="798"/>
      <c r="F257" s="795"/>
      <c r="G257" s="796"/>
      <c r="H257" s="797"/>
      <c r="I257" s="798"/>
      <c r="J257" s="58"/>
    </row>
    <row r="258" spans="1:10" ht="17.25" hidden="1" customHeight="1">
      <c r="A258" s="392">
        <v>6</v>
      </c>
      <c r="B258" s="795" t="s">
        <v>538</v>
      </c>
      <c r="C258" s="796"/>
      <c r="D258" s="797"/>
      <c r="E258" s="798"/>
      <c r="F258" s="795"/>
      <c r="G258" s="796"/>
      <c r="H258" s="797"/>
      <c r="I258" s="798"/>
      <c r="J258" s="58"/>
    </row>
    <row r="259" spans="1:10" ht="32.25" hidden="1" customHeight="1">
      <c r="A259" s="349"/>
      <c r="B259" s="795" t="s">
        <v>539</v>
      </c>
      <c r="C259" s="796"/>
      <c r="D259" s="797"/>
      <c r="E259" s="798"/>
      <c r="F259" s="795"/>
      <c r="G259" s="796"/>
      <c r="H259" s="797"/>
      <c r="I259" s="798"/>
      <c r="J259" s="58"/>
    </row>
    <row r="260" spans="1:10" ht="32.25" hidden="1" customHeight="1">
      <c r="A260" s="349"/>
      <c r="B260" s="795" t="s">
        <v>540</v>
      </c>
      <c r="C260" s="796"/>
      <c r="D260" s="797"/>
      <c r="E260" s="798"/>
      <c r="F260" s="795"/>
      <c r="G260" s="796"/>
      <c r="H260" s="797"/>
      <c r="I260" s="798"/>
      <c r="J260" s="58"/>
    </row>
    <row r="261" spans="1:10" ht="30.6" hidden="1" customHeight="1">
      <c r="A261" s="400" t="s">
        <v>31</v>
      </c>
      <c r="B261" s="795" t="s">
        <v>541</v>
      </c>
      <c r="C261" s="796"/>
      <c r="D261" s="797"/>
      <c r="E261" s="798"/>
      <c r="F261" s="795"/>
      <c r="G261" s="796"/>
      <c r="H261" s="797"/>
      <c r="I261" s="798"/>
      <c r="J261" s="58"/>
    </row>
    <row r="262" spans="1:10" ht="35.450000000000003" hidden="1" customHeight="1">
      <c r="A262" s="387"/>
      <c r="B262" s="795"/>
      <c r="C262" s="796"/>
      <c r="D262" s="797" t="s">
        <v>542</v>
      </c>
      <c r="E262" s="798"/>
      <c r="F262" s="795" t="s">
        <v>546</v>
      </c>
      <c r="G262" s="796" t="s">
        <v>550</v>
      </c>
      <c r="H262" s="797" t="s">
        <v>528</v>
      </c>
      <c r="I262" s="798"/>
      <c r="J262" s="58"/>
    </row>
    <row r="263" spans="1:10" ht="47.25" hidden="1" customHeight="1">
      <c r="A263" s="387"/>
      <c r="B263" s="795"/>
      <c r="C263" s="796"/>
      <c r="D263" s="797" t="s">
        <v>529</v>
      </c>
      <c r="E263" s="798" t="s">
        <v>530</v>
      </c>
      <c r="F263" s="795"/>
      <c r="G263" s="796"/>
      <c r="H263" s="797"/>
      <c r="I263" s="798"/>
      <c r="J263" s="58"/>
    </row>
    <row r="264" spans="1:10" ht="17.25" hidden="1" customHeight="1">
      <c r="A264" s="392" t="s">
        <v>531</v>
      </c>
      <c r="B264" s="795" t="s">
        <v>532</v>
      </c>
      <c r="C264" s="796"/>
      <c r="D264" s="797"/>
      <c r="E264" s="798"/>
      <c r="F264" s="795"/>
      <c r="G264" s="796"/>
      <c r="H264" s="797"/>
      <c r="I264" s="798"/>
      <c r="J264" s="58"/>
    </row>
    <row r="265" spans="1:10" ht="17.25" hidden="1" customHeight="1">
      <c r="A265" s="392"/>
      <c r="B265" s="795" t="s">
        <v>533</v>
      </c>
      <c r="C265" s="796"/>
      <c r="D265" s="797"/>
      <c r="E265" s="798"/>
      <c r="F265" s="795" t="s">
        <v>184</v>
      </c>
      <c r="G265" s="796"/>
      <c r="H265" s="797"/>
      <c r="I265" s="798"/>
      <c r="J265" s="58"/>
    </row>
    <row r="266" spans="1:10" ht="15.75" hidden="1" customHeight="1">
      <c r="A266" s="392">
        <v>1</v>
      </c>
      <c r="B266" s="795" t="str">
        <f>IF(F265="Yes", "2013-2014", "")</f>
        <v>2013-2014</v>
      </c>
      <c r="C266" s="796"/>
      <c r="D266" s="797"/>
      <c r="E266" s="798"/>
      <c r="F266" s="795"/>
      <c r="G266" s="796"/>
      <c r="H266" s="797"/>
      <c r="I266" s="798"/>
      <c r="J266" s="58"/>
    </row>
    <row r="267" spans="1:10" ht="15.75" hidden="1" customHeight="1">
      <c r="A267" s="392">
        <v>2</v>
      </c>
      <c r="B267" s="795" t="s">
        <v>534</v>
      </c>
      <c r="C267" s="796"/>
      <c r="D267" s="797"/>
      <c r="E267" s="798"/>
      <c r="F267" s="795"/>
      <c r="G267" s="796"/>
      <c r="H267" s="797"/>
      <c r="I267" s="798"/>
    </row>
    <row r="268" spans="1:10" ht="15.75" hidden="1" customHeight="1">
      <c r="A268" s="392">
        <v>3</v>
      </c>
      <c r="B268" s="795" t="s">
        <v>535</v>
      </c>
      <c r="C268" s="796"/>
      <c r="D268" s="797"/>
      <c r="E268" s="798"/>
      <c r="F268" s="795"/>
      <c r="G268" s="796"/>
      <c r="H268" s="797"/>
      <c r="I268" s="798"/>
      <c r="J268" s="58"/>
    </row>
    <row r="269" spans="1:10" ht="16.5" hidden="1" customHeight="1">
      <c r="A269" s="392">
        <v>4</v>
      </c>
      <c r="B269" s="795" t="s">
        <v>536</v>
      </c>
      <c r="C269" s="796"/>
      <c r="D269" s="797"/>
      <c r="E269" s="798"/>
      <c r="F269" s="795"/>
      <c r="G269" s="796"/>
      <c r="H269" s="797"/>
      <c r="I269" s="798"/>
      <c r="J269" s="58"/>
    </row>
    <row r="270" spans="1:10" hidden="1">
      <c r="A270" s="392">
        <v>5</v>
      </c>
      <c r="B270" s="804" t="s">
        <v>537</v>
      </c>
      <c r="C270" s="826"/>
      <c r="D270" s="827"/>
      <c r="E270" s="754"/>
      <c r="F270" s="401"/>
      <c r="G270" s="402"/>
      <c r="H270" s="827"/>
      <c r="I270" s="754"/>
      <c r="J270" s="58"/>
    </row>
    <row r="271" spans="1:10" ht="17.25" hidden="1" customHeight="1">
      <c r="A271" s="392">
        <v>6</v>
      </c>
      <c r="B271" s="807" t="s">
        <v>538</v>
      </c>
      <c r="C271" s="828"/>
      <c r="D271" s="827"/>
      <c r="E271" s="754"/>
      <c r="F271" s="401"/>
      <c r="G271" s="402"/>
      <c r="H271" s="827"/>
      <c r="I271" s="754"/>
      <c r="J271" s="58"/>
    </row>
    <row r="272" spans="1:10" ht="32.25" hidden="1" customHeight="1">
      <c r="A272" s="349"/>
      <c r="B272" s="781"/>
      <c r="C272" s="829"/>
      <c r="D272" s="830"/>
      <c r="E272" s="831"/>
      <c r="F272" s="403"/>
      <c r="G272" s="404"/>
      <c r="H272" s="830"/>
      <c r="I272" s="831"/>
      <c r="J272" s="58"/>
    </row>
    <row r="273" spans="1:10" ht="32.25" hidden="1" customHeight="1">
      <c r="A273" s="349"/>
      <c r="B273" s="809" t="s">
        <v>540</v>
      </c>
      <c r="C273" s="809"/>
      <c r="D273" s="809"/>
      <c r="E273" s="809"/>
      <c r="F273" s="809"/>
      <c r="G273" s="809"/>
      <c r="H273" s="809"/>
      <c r="I273" s="832"/>
      <c r="J273" s="58"/>
    </row>
    <row r="274" spans="1:10" ht="16.5" hidden="1" customHeight="1">
      <c r="A274" s="349"/>
      <c r="B274" s="323"/>
      <c r="C274" s="323"/>
      <c r="D274" s="84"/>
      <c r="E274" s="84"/>
      <c r="F274" s="84"/>
      <c r="G274" s="84"/>
      <c r="H274" s="84"/>
      <c r="I274" s="84"/>
      <c r="J274" s="58"/>
    </row>
    <row r="275" spans="1:10" ht="16.5" hidden="1" customHeight="1">
      <c r="A275" s="387" t="s">
        <v>543</v>
      </c>
      <c r="B275" s="785" t="s">
        <v>544</v>
      </c>
      <c r="C275" s="785"/>
      <c r="D275" s="786"/>
      <c r="E275" s="787"/>
      <c r="F275" s="786"/>
      <c r="G275" s="787"/>
      <c r="H275" s="786"/>
      <c r="I275" s="787"/>
      <c r="J275" s="58"/>
    </row>
    <row r="276" spans="1:10" ht="28.5" hidden="1" customHeight="1">
      <c r="A276" s="387"/>
      <c r="B276" s="788"/>
      <c r="C276" s="789"/>
      <c r="D276" s="790" t="s">
        <v>529</v>
      </c>
      <c r="E276" s="791"/>
      <c r="F276" s="790" t="s">
        <v>545</v>
      </c>
      <c r="G276" s="791"/>
      <c r="H276" s="790" t="s">
        <v>546</v>
      </c>
      <c r="I276" s="791"/>
      <c r="J276" s="58"/>
    </row>
    <row r="277" spans="1:10" ht="56.25" hidden="1" customHeight="1">
      <c r="A277" s="392"/>
      <c r="B277" s="777" t="s">
        <v>547</v>
      </c>
      <c r="C277" s="777"/>
      <c r="D277" s="778"/>
      <c r="E277" s="778"/>
      <c r="F277" s="778"/>
      <c r="G277" s="778"/>
      <c r="H277" s="778"/>
      <c r="I277" s="778"/>
    </row>
    <row r="278" spans="1:10" ht="15.75" hidden="1" customHeight="1">
      <c r="A278" s="392"/>
      <c r="B278" s="792" t="s">
        <v>548</v>
      </c>
      <c r="C278" s="792"/>
      <c r="D278" s="793"/>
      <c r="E278" s="794"/>
      <c r="F278" s="793"/>
      <c r="G278" s="794"/>
      <c r="H278" s="793"/>
      <c r="I278" s="794"/>
      <c r="J278" s="58"/>
    </row>
    <row r="279" spans="1:10" ht="49.5" hidden="1" customHeight="1">
      <c r="A279" s="392"/>
      <c r="B279" s="777" t="s">
        <v>549</v>
      </c>
      <c r="C279" s="777"/>
      <c r="D279" s="778"/>
      <c r="E279" s="778"/>
      <c r="F279" s="778"/>
      <c r="G279" s="778"/>
      <c r="H279" s="778"/>
      <c r="I279" s="778"/>
      <c r="J279" s="58"/>
    </row>
    <row r="280" spans="1:10" ht="20.25" hidden="1" customHeight="1">
      <c r="A280" s="349"/>
      <c r="B280" s="206"/>
      <c r="C280" s="206"/>
      <c r="D280" s="405"/>
      <c r="E280" s="405"/>
      <c r="F280" s="405"/>
      <c r="G280" s="405"/>
      <c r="H280" s="405"/>
      <c r="I280" s="405"/>
      <c r="J280" s="58"/>
    </row>
    <row r="281" spans="1:10" ht="32.25" hidden="1" customHeight="1">
      <c r="A281" s="336"/>
      <c r="B281" s="822" t="e">
        <f>IF(AND(N213=3,N214="2 or more"),"Name of Other Partner-2 of JV", "")</f>
        <v>#REF!</v>
      </c>
      <c r="C281" s="823"/>
      <c r="D281" s="823"/>
      <c r="E281" s="823"/>
      <c r="F281" s="788" t="e">
        <f>#REF!</f>
        <v>#REF!</v>
      </c>
      <c r="G281" s="812"/>
      <c r="H281" s="812"/>
      <c r="I281" s="789"/>
      <c r="J281" s="58"/>
    </row>
    <row r="282" spans="1:10" ht="20.25" hidden="1" customHeight="1">
      <c r="A282" s="387" t="s">
        <v>30</v>
      </c>
      <c r="B282" s="824" t="s">
        <v>526</v>
      </c>
      <c r="C282" s="825"/>
      <c r="D282" s="825"/>
      <c r="E282" s="825"/>
      <c r="F282" s="825"/>
      <c r="G282" s="825"/>
      <c r="H282" s="825"/>
      <c r="I282" s="825"/>
      <c r="J282" s="58"/>
    </row>
    <row r="283" spans="1:10" ht="19.5" hidden="1" customHeight="1">
      <c r="A283" s="387"/>
      <c r="B283" s="388"/>
      <c r="C283" s="389"/>
      <c r="D283" s="813" t="s">
        <v>527</v>
      </c>
      <c r="E283" s="814"/>
      <c r="F283" s="815" t="s">
        <v>546</v>
      </c>
      <c r="G283" s="817" t="s">
        <v>550</v>
      </c>
      <c r="H283" s="815" t="s">
        <v>528</v>
      </c>
      <c r="I283" s="817"/>
      <c r="J283" s="58"/>
    </row>
    <row r="284" spans="1:10" ht="47.25" hidden="1" customHeight="1">
      <c r="A284" s="387"/>
      <c r="B284" s="388"/>
      <c r="C284" s="389"/>
      <c r="D284" s="390" t="s">
        <v>529</v>
      </c>
      <c r="E284" s="391" t="s">
        <v>530</v>
      </c>
      <c r="F284" s="816"/>
      <c r="G284" s="818"/>
      <c r="H284" s="816"/>
      <c r="I284" s="818"/>
      <c r="J284" s="58"/>
    </row>
    <row r="285" spans="1:10" ht="17.25" hidden="1" customHeight="1">
      <c r="A285" s="392" t="s">
        <v>531</v>
      </c>
      <c r="B285" s="819" t="s">
        <v>532</v>
      </c>
      <c r="C285" s="819"/>
      <c r="D285" s="820"/>
      <c r="E285" s="821"/>
      <c r="F285" s="820"/>
      <c r="G285" s="821"/>
      <c r="H285" s="820"/>
      <c r="I285" s="821"/>
      <c r="J285" s="58"/>
    </row>
    <row r="286" spans="1:10" ht="17.25" hidden="1" customHeight="1">
      <c r="A286" s="392"/>
      <c r="B286" s="795" t="s">
        <v>533</v>
      </c>
      <c r="C286" s="796"/>
      <c r="D286" s="797"/>
      <c r="E286" s="798"/>
      <c r="F286" s="393" t="s">
        <v>184</v>
      </c>
      <c r="G286" s="394"/>
      <c r="H286" s="394"/>
      <c r="I286" s="395"/>
      <c r="J286" s="58"/>
    </row>
    <row r="287" spans="1:10" ht="15.75" hidden="1" customHeight="1">
      <c r="A287" s="392">
        <v>1</v>
      </c>
      <c r="B287" s="799" t="str">
        <f>IF(F286="Yes", "2013-2014", "")</f>
        <v>2013-2014</v>
      </c>
      <c r="C287" s="800"/>
      <c r="D287" s="801"/>
      <c r="E287" s="802"/>
      <c r="F287" s="406"/>
      <c r="G287" s="407"/>
      <c r="H287" s="801"/>
      <c r="I287" s="802"/>
      <c r="J287" s="58"/>
    </row>
    <row r="288" spans="1:10" ht="15.75" hidden="1" customHeight="1">
      <c r="A288" s="392">
        <v>2</v>
      </c>
      <c r="B288" s="803" t="s">
        <v>534</v>
      </c>
      <c r="C288" s="804"/>
      <c r="D288" s="805"/>
      <c r="E288" s="806"/>
      <c r="F288" s="401"/>
      <c r="G288" s="402"/>
      <c r="H288" s="805"/>
      <c r="I288" s="806"/>
    </row>
    <row r="289" spans="1:10" ht="15.75" hidden="1" customHeight="1">
      <c r="A289" s="392">
        <v>3</v>
      </c>
      <c r="B289" s="803" t="s">
        <v>535</v>
      </c>
      <c r="C289" s="804"/>
      <c r="D289" s="805"/>
      <c r="E289" s="806"/>
      <c r="F289" s="401"/>
      <c r="G289" s="402"/>
      <c r="H289" s="805"/>
      <c r="I289" s="806"/>
      <c r="J289" s="58"/>
    </row>
    <row r="290" spans="1:10" ht="16.5" hidden="1" customHeight="1">
      <c r="A290" s="392">
        <v>4</v>
      </c>
      <c r="B290" s="803" t="s">
        <v>536</v>
      </c>
      <c r="C290" s="804"/>
      <c r="D290" s="805"/>
      <c r="E290" s="806"/>
      <c r="F290" s="401"/>
      <c r="G290" s="402"/>
      <c r="H290" s="805"/>
      <c r="I290" s="806"/>
      <c r="J290" s="58"/>
    </row>
    <row r="291" spans="1:10" hidden="1">
      <c r="A291" s="392">
        <v>5</v>
      </c>
      <c r="B291" s="803" t="s">
        <v>537</v>
      </c>
      <c r="C291" s="804"/>
      <c r="D291" s="805"/>
      <c r="E291" s="806"/>
      <c r="F291" s="401"/>
      <c r="G291" s="402"/>
      <c r="H291" s="805"/>
      <c r="I291" s="806"/>
      <c r="J291" s="58"/>
    </row>
    <row r="292" spans="1:10" ht="17.25" hidden="1" customHeight="1">
      <c r="A292" s="392">
        <v>6</v>
      </c>
      <c r="B292" s="807" t="s">
        <v>538</v>
      </c>
      <c r="C292" s="808"/>
      <c r="D292" s="805"/>
      <c r="E292" s="806"/>
      <c r="F292" s="401"/>
      <c r="G292" s="402"/>
      <c r="H292" s="805"/>
      <c r="I292" s="806"/>
      <c r="J292" s="58"/>
    </row>
    <row r="293" spans="1:10" ht="32.25" hidden="1" customHeight="1">
      <c r="A293" s="349"/>
      <c r="B293" s="781" t="s">
        <v>539</v>
      </c>
      <c r="C293" s="782"/>
      <c r="D293" s="783"/>
      <c r="E293" s="784"/>
      <c r="F293" s="403"/>
      <c r="G293" s="404"/>
      <c r="H293" s="783"/>
      <c r="I293" s="784"/>
      <c r="J293" s="58"/>
    </row>
    <row r="294" spans="1:10" ht="32.25" hidden="1" customHeight="1">
      <c r="A294" s="349"/>
      <c r="B294" s="809" t="s">
        <v>540</v>
      </c>
      <c r="C294" s="809"/>
      <c r="D294" s="810"/>
      <c r="E294" s="810"/>
      <c r="F294" s="810"/>
      <c r="G294" s="810"/>
      <c r="H294" s="810"/>
      <c r="I294" s="811"/>
      <c r="J294" s="58"/>
    </row>
    <row r="295" spans="1:10" ht="20.25" hidden="1" customHeight="1">
      <c r="A295" s="400" t="s">
        <v>31</v>
      </c>
      <c r="B295" s="788" t="s">
        <v>541</v>
      </c>
      <c r="C295" s="812"/>
      <c r="D295" s="812"/>
      <c r="E295" s="812"/>
      <c r="F295" s="812"/>
      <c r="G295" s="812"/>
      <c r="H295" s="812"/>
      <c r="I295" s="812"/>
      <c r="J295" s="58"/>
    </row>
    <row r="296" spans="1:10" ht="19.5" hidden="1" customHeight="1">
      <c r="A296" s="387"/>
      <c r="B296" s="388"/>
      <c r="C296" s="389"/>
      <c r="D296" s="813" t="s">
        <v>542</v>
      </c>
      <c r="E296" s="814"/>
      <c r="F296" s="815" t="s">
        <v>546</v>
      </c>
      <c r="G296" s="817" t="s">
        <v>550</v>
      </c>
      <c r="H296" s="815" t="s">
        <v>528</v>
      </c>
      <c r="I296" s="817"/>
      <c r="J296" s="58"/>
    </row>
    <row r="297" spans="1:10" ht="47.25" hidden="1" customHeight="1">
      <c r="A297" s="387"/>
      <c r="B297" s="388"/>
      <c r="C297" s="389"/>
      <c r="D297" s="390" t="s">
        <v>529</v>
      </c>
      <c r="E297" s="391" t="s">
        <v>530</v>
      </c>
      <c r="F297" s="816"/>
      <c r="G297" s="818"/>
      <c r="H297" s="816"/>
      <c r="I297" s="818"/>
      <c r="J297" s="58"/>
    </row>
    <row r="298" spans="1:10" ht="17.25" hidden="1" customHeight="1">
      <c r="A298" s="392" t="s">
        <v>531</v>
      </c>
      <c r="B298" s="819" t="s">
        <v>532</v>
      </c>
      <c r="C298" s="819"/>
      <c r="D298" s="820"/>
      <c r="E298" s="821"/>
      <c r="F298" s="820"/>
      <c r="G298" s="821"/>
      <c r="H298" s="820"/>
      <c r="I298" s="821"/>
      <c r="J298" s="58"/>
    </row>
    <row r="299" spans="1:10" ht="17.25" hidden="1" customHeight="1">
      <c r="A299" s="392"/>
      <c r="B299" s="795" t="s">
        <v>533</v>
      </c>
      <c r="C299" s="796"/>
      <c r="D299" s="797"/>
      <c r="E299" s="798"/>
      <c r="F299" s="393" t="s">
        <v>184</v>
      </c>
      <c r="G299" s="394"/>
      <c r="H299" s="394"/>
      <c r="I299" s="395"/>
      <c r="J299" s="58"/>
    </row>
    <row r="300" spans="1:10" ht="15.75" hidden="1" customHeight="1">
      <c r="A300" s="392">
        <v>1</v>
      </c>
      <c r="B300" s="799" t="str">
        <f>IF(F299="Yes", "2013-2014", "")</f>
        <v>2013-2014</v>
      </c>
      <c r="C300" s="800"/>
      <c r="D300" s="801"/>
      <c r="E300" s="802"/>
      <c r="F300" s="406"/>
      <c r="G300" s="407"/>
      <c r="H300" s="801"/>
      <c r="I300" s="802"/>
      <c r="J300" s="58"/>
    </row>
    <row r="301" spans="1:10" ht="15.75" hidden="1" customHeight="1">
      <c r="A301" s="392">
        <v>2</v>
      </c>
      <c r="B301" s="803" t="s">
        <v>534</v>
      </c>
      <c r="C301" s="804"/>
      <c r="D301" s="805"/>
      <c r="E301" s="806"/>
      <c r="F301" s="401"/>
      <c r="G301" s="402"/>
      <c r="H301" s="805"/>
      <c r="I301" s="806"/>
    </row>
    <row r="302" spans="1:10" ht="15.75" hidden="1" customHeight="1">
      <c r="A302" s="392">
        <v>3</v>
      </c>
      <c r="B302" s="803" t="s">
        <v>535</v>
      </c>
      <c r="C302" s="804"/>
      <c r="D302" s="805"/>
      <c r="E302" s="806"/>
      <c r="F302" s="401"/>
      <c r="G302" s="402"/>
      <c r="H302" s="805"/>
      <c r="I302" s="806"/>
      <c r="J302" s="58"/>
    </row>
    <row r="303" spans="1:10" ht="16.5" hidden="1" customHeight="1">
      <c r="A303" s="392">
        <v>4</v>
      </c>
      <c r="B303" s="803" t="s">
        <v>536</v>
      </c>
      <c r="C303" s="804"/>
      <c r="D303" s="805"/>
      <c r="E303" s="806"/>
      <c r="F303" s="401"/>
      <c r="G303" s="402"/>
      <c r="H303" s="805"/>
      <c r="I303" s="806"/>
      <c r="J303" s="58"/>
    </row>
    <row r="304" spans="1:10" hidden="1">
      <c r="A304" s="392">
        <v>5</v>
      </c>
      <c r="B304" s="803" t="s">
        <v>537</v>
      </c>
      <c r="C304" s="804"/>
      <c r="D304" s="805"/>
      <c r="E304" s="806"/>
      <c r="F304" s="401"/>
      <c r="G304" s="402"/>
      <c r="H304" s="805"/>
      <c r="I304" s="806"/>
      <c r="J304" s="58"/>
    </row>
    <row r="305" spans="1:10" ht="17.25" hidden="1" customHeight="1">
      <c r="A305" s="392">
        <v>6</v>
      </c>
      <c r="B305" s="807" t="s">
        <v>538</v>
      </c>
      <c r="C305" s="808"/>
      <c r="D305" s="805"/>
      <c r="E305" s="806"/>
      <c r="F305" s="401"/>
      <c r="G305" s="402"/>
      <c r="H305" s="805"/>
      <c r="I305" s="806"/>
      <c r="J305" s="58"/>
    </row>
    <row r="306" spans="1:10" ht="32.25" hidden="1" customHeight="1">
      <c r="A306" s="349"/>
      <c r="B306" s="781" t="s">
        <v>539</v>
      </c>
      <c r="C306" s="782"/>
      <c r="D306" s="783"/>
      <c r="E306" s="784"/>
      <c r="F306" s="403"/>
      <c r="G306" s="404"/>
      <c r="H306" s="783"/>
      <c r="I306" s="784"/>
      <c r="J306" s="58"/>
    </row>
    <row r="307" spans="1:10" ht="16.5" hidden="1" customHeight="1">
      <c r="A307" s="349"/>
      <c r="B307" s="323"/>
      <c r="C307" s="323"/>
      <c r="D307" s="84"/>
      <c r="E307" s="84"/>
      <c r="F307" s="84"/>
      <c r="G307" s="84"/>
      <c r="H307" s="84"/>
      <c r="I307" s="84"/>
      <c r="J307" s="58"/>
    </row>
    <row r="308" spans="1:10" ht="16.5" hidden="1" customHeight="1">
      <c r="A308" s="387" t="s">
        <v>543</v>
      </c>
      <c r="B308" s="785" t="s">
        <v>544</v>
      </c>
      <c r="C308" s="785"/>
      <c r="D308" s="786"/>
      <c r="E308" s="787"/>
      <c r="F308" s="786"/>
      <c r="G308" s="787"/>
      <c r="H308" s="786"/>
      <c r="I308" s="787"/>
      <c r="J308" s="58"/>
    </row>
    <row r="309" spans="1:10" ht="28.5" hidden="1" customHeight="1">
      <c r="A309" s="387"/>
      <c r="B309" s="788"/>
      <c r="C309" s="789"/>
      <c r="D309" s="790" t="s">
        <v>529</v>
      </c>
      <c r="E309" s="791"/>
      <c r="F309" s="790" t="s">
        <v>545</v>
      </c>
      <c r="G309" s="791"/>
      <c r="H309" s="790" t="s">
        <v>546</v>
      </c>
      <c r="I309" s="791"/>
      <c r="J309" s="58"/>
    </row>
    <row r="310" spans="1:10" ht="56.25" hidden="1" customHeight="1">
      <c r="A310" s="392"/>
      <c r="B310" s="777" t="s">
        <v>547</v>
      </c>
      <c r="C310" s="777"/>
      <c r="D310" s="778"/>
      <c r="E310" s="778"/>
      <c r="F310" s="778"/>
      <c r="G310" s="778"/>
      <c r="H310" s="778"/>
      <c r="I310" s="778"/>
    </row>
    <row r="311" spans="1:10" ht="15.75" hidden="1" customHeight="1">
      <c r="A311" s="392"/>
      <c r="B311" s="792" t="s">
        <v>548</v>
      </c>
      <c r="C311" s="792"/>
      <c r="D311" s="793"/>
      <c r="E311" s="794"/>
      <c r="F311" s="793"/>
      <c r="G311" s="794"/>
      <c r="H311" s="793"/>
      <c r="I311" s="794"/>
      <c r="J311" s="58"/>
    </row>
    <row r="312" spans="1:10" ht="49.5" hidden="1" customHeight="1">
      <c r="A312" s="392"/>
      <c r="B312" s="777" t="s">
        <v>549</v>
      </c>
      <c r="C312" s="777"/>
      <c r="D312" s="778"/>
      <c r="E312" s="778"/>
      <c r="F312" s="778"/>
      <c r="G312" s="778"/>
      <c r="H312" s="778"/>
      <c r="I312" s="778"/>
      <c r="J312" s="58"/>
    </row>
    <row r="313" spans="1:10" ht="20.25" hidden="1" customHeight="1">
      <c r="A313" s="349"/>
      <c r="B313" s="206"/>
      <c r="C313" s="206"/>
      <c r="D313" s="405"/>
      <c r="E313" s="405"/>
      <c r="F313" s="405"/>
      <c r="G313" s="405"/>
      <c r="H313" s="405"/>
      <c r="I313" s="405"/>
      <c r="J313" s="58"/>
    </row>
    <row r="314" spans="1:10" ht="21" hidden="1" customHeight="1">
      <c r="A314" s="408" t="s">
        <v>551</v>
      </c>
      <c r="B314" s="779" t="s">
        <v>552</v>
      </c>
      <c r="C314" s="779"/>
      <c r="D314" s="779"/>
      <c r="E314" s="779"/>
      <c r="F314" s="779"/>
      <c r="G314" s="779"/>
      <c r="H314" s="779"/>
      <c r="I314" s="779"/>
      <c r="J314" s="58"/>
    </row>
    <row r="315" spans="1:10" hidden="1">
      <c r="A315" s="58"/>
      <c r="B315" s="54"/>
      <c r="C315" s="54"/>
      <c r="D315" s="54"/>
      <c r="E315" s="54"/>
      <c r="F315" s="54"/>
      <c r="G315" s="54"/>
      <c r="H315" s="54"/>
      <c r="I315" s="58"/>
      <c r="J315" s="58"/>
    </row>
    <row r="316" spans="1:10" ht="33" hidden="1" customHeight="1">
      <c r="A316" s="409">
        <v>5.0999999999999996</v>
      </c>
      <c r="B316" s="780" t="s">
        <v>553</v>
      </c>
      <c r="C316" s="780"/>
      <c r="D316" s="780"/>
      <c r="E316" s="780"/>
      <c r="F316" s="780"/>
      <c r="G316" s="780"/>
      <c r="H316" s="780"/>
      <c r="I316" s="780"/>
      <c r="J316" s="58"/>
    </row>
    <row r="317" spans="1:10" ht="9.75" hidden="1" customHeight="1">
      <c r="A317" s="58"/>
      <c r="B317" s="54"/>
      <c r="C317" s="54"/>
      <c r="D317" s="54"/>
      <c r="E317" s="54"/>
      <c r="F317" s="54"/>
      <c r="G317" s="54"/>
      <c r="H317" s="54"/>
      <c r="I317" s="58"/>
    </row>
    <row r="318" spans="1:10" ht="33" hidden="1" customHeight="1">
      <c r="A318" s="274" t="s">
        <v>58</v>
      </c>
      <c r="B318" s="780" t="s">
        <v>554</v>
      </c>
      <c r="C318" s="780"/>
      <c r="D318" s="780"/>
      <c r="E318" s="780"/>
      <c r="F318" s="780"/>
      <c r="G318" s="780"/>
      <c r="H318" s="780"/>
      <c r="I318" s="780"/>
      <c r="J318" s="58"/>
    </row>
    <row r="319" spans="1:10" ht="9" hidden="1" customHeight="1">
      <c r="A319" s="58"/>
      <c r="B319" s="58"/>
      <c r="C319" s="58"/>
      <c r="D319" s="58"/>
      <c r="E319" s="58"/>
      <c r="F319" s="58"/>
      <c r="G319" s="58"/>
      <c r="H319" s="58"/>
      <c r="I319" s="58"/>
      <c r="J319" s="58"/>
    </row>
    <row r="320" spans="1:10" ht="57.6" hidden="1" customHeight="1">
      <c r="A320" s="274" t="s">
        <v>60</v>
      </c>
      <c r="B320" s="780" t="s">
        <v>555</v>
      </c>
      <c r="C320" s="780"/>
      <c r="D320" s="780"/>
      <c r="E320" s="780"/>
      <c r="F320" s="780"/>
      <c r="G320" s="780"/>
      <c r="H320" s="780"/>
      <c r="I320" s="780"/>
      <c r="J320" s="58"/>
    </row>
    <row r="321" spans="1:10" hidden="1">
      <c r="B321" s="54"/>
      <c r="C321" s="54"/>
      <c r="D321" s="54"/>
      <c r="E321" s="54"/>
      <c r="F321" s="54"/>
      <c r="G321" s="54"/>
      <c r="H321" s="54"/>
    </row>
    <row r="322" spans="1:10" ht="52.9" hidden="1" customHeight="1">
      <c r="A322" s="274" t="s">
        <v>462</v>
      </c>
      <c r="B322" s="780" t="s">
        <v>556</v>
      </c>
      <c r="C322" s="780"/>
      <c r="D322" s="780"/>
      <c r="E322" s="780"/>
      <c r="F322" s="780"/>
      <c r="G322" s="780"/>
      <c r="H322" s="780"/>
      <c r="I322" s="780"/>
      <c r="J322" s="58"/>
    </row>
    <row r="323" spans="1:10" ht="67.150000000000006" hidden="1" customHeight="1">
      <c r="A323" s="274"/>
      <c r="B323" s="780" t="s">
        <v>557</v>
      </c>
      <c r="C323" s="780"/>
      <c r="D323" s="780"/>
      <c r="E323" s="780"/>
      <c r="F323" s="780"/>
      <c r="G323" s="780"/>
      <c r="H323" s="780"/>
      <c r="I323" s="780"/>
      <c r="J323" s="58"/>
    </row>
    <row r="324" spans="1:10" ht="18" hidden="1" customHeight="1">
      <c r="A324" s="274"/>
      <c r="B324" s="780"/>
      <c r="C324" s="780"/>
      <c r="D324" s="780"/>
      <c r="E324" s="780"/>
      <c r="F324" s="780"/>
      <c r="G324" s="780"/>
      <c r="H324" s="780"/>
      <c r="I324" s="780"/>
      <c r="J324" s="58"/>
    </row>
    <row r="325" spans="1:10" hidden="1">
      <c r="A325" s="334"/>
      <c r="B325" s="780"/>
      <c r="C325" s="780"/>
      <c r="D325" s="780"/>
      <c r="E325" s="780"/>
      <c r="F325" s="780"/>
      <c r="G325" s="780"/>
      <c r="H325" s="780"/>
      <c r="I325" s="780"/>
      <c r="J325" s="58"/>
    </row>
    <row r="326" spans="1:10" ht="33" hidden="1" customHeight="1">
      <c r="A326" s="274"/>
      <c r="B326" s="710"/>
      <c r="C326" s="710"/>
      <c r="D326" s="710"/>
      <c r="E326" s="710"/>
      <c r="F326" s="710"/>
      <c r="G326" s="710"/>
      <c r="H326" s="710"/>
      <c r="I326" s="710"/>
      <c r="J326" s="58"/>
    </row>
    <row r="327" spans="1:10" hidden="1">
      <c r="A327" s="58"/>
      <c r="B327" s="54"/>
      <c r="C327" s="54"/>
      <c r="D327" s="54"/>
      <c r="E327" s="54"/>
      <c r="F327" s="54"/>
      <c r="G327" s="54"/>
      <c r="H327" s="54"/>
      <c r="I327" s="58"/>
      <c r="J327" s="58"/>
    </row>
    <row r="328" spans="1:10" ht="88.9" hidden="1" customHeight="1">
      <c r="A328" s="274"/>
      <c r="B328" s="780"/>
      <c r="C328" s="780"/>
      <c r="D328" s="780"/>
      <c r="E328" s="780"/>
      <c r="F328" s="780"/>
      <c r="G328" s="780"/>
      <c r="H328" s="780"/>
      <c r="I328" s="780"/>
    </row>
    <row r="329" spans="1:10" hidden="1">
      <c r="A329" s="58"/>
      <c r="B329" s="58"/>
      <c r="C329" s="58"/>
      <c r="D329" s="58"/>
      <c r="E329" s="58"/>
      <c r="F329" s="58"/>
      <c r="G329" s="58"/>
      <c r="H329" s="58"/>
      <c r="I329" s="58"/>
      <c r="J329" s="58"/>
    </row>
    <row r="330" spans="1:10" ht="49.15" hidden="1" customHeight="1">
      <c r="A330" s="274"/>
      <c r="B330" s="780"/>
      <c r="C330" s="780"/>
      <c r="D330" s="780"/>
      <c r="E330" s="780"/>
      <c r="F330" s="780"/>
      <c r="G330" s="780"/>
      <c r="H330" s="780"/>
      <c r="I330" s="780"/>
      <c r="J330" s="58"/>
    </row>
    <row r="331" spans="1:10" ht="12" hidden="1" customHeight="1">
      <c r="A331" s="274"/>
      <c r="B331" s="322"/>
      <c r="C331" s="322"/>
      <c r="D331" s="322"/>
      <c r="E331" s="322"/>
      <c r="F331" s="322"/>
      <c r="G331" s="322"/>
      <c r="H331" s="322"/>
      <c r="I331" s="322"/>
      <c r="J331" s="58"/>
    </row>
    <row r="332" spans="1:10" ht="17.25" hidden="1" customHeight="1">
      <c r="A332" s="274"/>
      <c r="B332" s="780"/>
      <c r="C332" s="780"/>
      <c r="D332" s="780"/>
      <c r="E332" s="780"/>
      <c r="F332" s="780"/>
      <c r="G332" s="780"/>
      <c r="H332" s="780"/>
      <c r="I332" s="780"/>
      <c r="J332" s="58"/>
    </row>
    <row r="333" spans="1:10" ht="48.6" hidden="1" customHeight="1">
      <c r="A333" s="274"/>
      <c r="B333" s="780"/>
      <c r="C333" s="780"/>
      <c r="D333" s="780"/>
      <c r="E333" s="780"/>
      <c r="F333" s="780"/>
      <c r="G333" s="780"/>
      <c r="H333" s="780"/>
      <c r="I333" s="780"/>
      <c r="J333" s="58"/>
    </row>
    <row r="334" spans="1:10" ht="24" hidden="1" customHeight="1">
      <c r="A334" s="382"/>
      <c r="B334" s="762" t="s">
        <v>558</v>
      </c>
      <c r="C334" s="762"/>
      <c r="D334" s="206"/>
      <c r="E334" s="206"/>
      <c r="F334" s="206"/>
      <c r="G334" s="206"/>
      <c r="H334" s="206"/>
      <c r="I334" s="206"/>
    </row>
    <row r="335" spans="1:10" ht="18.600000000000001" hidden="1" customHeight="1">
      <c r="A335" s="383"/>
      <c r="B335" s="763" t="s">
        <v>559</v>
      </c>
      <c r="C335" s="763"/>
      <c r="D335" s="763"/>
      <c r="E335" s="763"/>
      <c r="F335" s="763"/>
      <c r="G335" s="763"/>
      <c r="H335" s="763"/>
      <c r="I335" s="763"/>
      <c r="J335" s="58"/>
    </row>
    <row r="336" spans="1:10" ht="15.75" hidden="1" customHeight="1">
      <c r="A336" s="383"/>
      <c r="B336" s="32"/>
      <c r="C336" s="88"/>
      <c r="D336" s="88"/>
      <c r="E336" s="88"/>
      <c r="F336" s="88"/>
      <c r="G336" s="88"/>
      <c r="H336" s="88"/>
      <c r="I336" s="88"/>
      <c r="J336" s="58"/>
    </row>
    <row r="337" spans="1:25" ht="38.25" hidden="1" customHeight="1">
      <c r="A337" s="350">
        <v>1</v>
      </c>
      <c r="B337" s="764" t="s">
        <v>560</v>
      </c>
      <c r="C337" s="765"/>
      <c r="D337" s="765"/>
      <c r="E337" s="765"/>
      <c r="F337" s="766"/>
      <c r="G337" s="767"/>
      <c r="H337" s="768"/>
      <c r="I337" s="769"/>
      <c r="J337" s="54"/>
      <c r="K337" s="54"/>
      <c r="L337" s="54"/>
      <c r="M337" s="54"/>
      <c r="N337" s="353" t="e">
        <f>#REF!</f>
        <v>#REF!</v>
      </c>
      <c r="O337" s="54"/>
      <c r="P337" s="54"/>
      <c r="Q337" s="54"/>
      <c r="R337" s="54"/>
      <c r="S337" s="54"/>
      <c r="T337" s="54"/>
      <c r="U337" s="54"/>
      <c r="V337" s="54"/>
      <c r="W337" s="54"/>
      <c r="X337" s="54"/>
      <c r="Y337" s="54"/>
    </row>
    <row r="338" spans="1:25" ht="22.5" hidden="1" customHeight="1">
      <c r="A338" s="350"/>
      <c r="B338" s="770" t="s">
        <v>496</v>
      </c>
      <c r="C338" s="771"/>
      <c r="D338" s="771"/>
      <c r="E338" s="771"/>
      <c r="F338" s="772"/>
      <c r="G338" s="773"/>
      <c r="H338" s="772"/>
      <c r="I338" s="773"/>
      <c r="J338" s="54"/>
      <c r="K338" s="54"/>
      <c r="L338" s="54"/>
      <c r="M338" s="54"/>
      <c r="N338" s="354" t="e">
        <f>#REF!</f>
        <v>#REF!</v>
      </c>
      <c r="O338" s="54"/>
      <c r="P338" s="54"/>
      <c r="Q338" s="54"/>
      <c r="R338" s="54"/>
      <c r="S338" s="54"/>
      <c r="T338" s="54"/>
      <c r="U338" s="54"/>
      <c r="V338" s="54"/>
      <c r="W338" s="54"/>
      <c r="X338" s="54"/>
      <c r="Y338" s="54"/>
    </row>
    <row r="339" spans="1:25" ht="22.15" hidden="1" customHeight="1">
      <c r="A339" s="350">
        <v>2</v>
      </c>
      <c r="B339" s="774" t="s">
        <v>561</v>
      </c>
      <c r="C339" s="775"/>
      <c r="D339" s="775"/>
      <c r="E339" s="776"/>
      <c r="F339" s="766"/>
      <c r="G339" s="767"/>
      <c r="H339" s="766"/>
      <c r="I339" s="767"/>
      <c r="J339" s="54"/>
      <c r="K339" s="54"/>
      <c r="L339" s="54"/>
      <c r="M339" s="54"/>
      <c r="N339" s="354"/>
      <c r="O339" s="54"/>
      <c r="P339" s="54"/>
      <c r="Q339" s="54"/>
      <c r="R339" s="54"/>
      <c r="S339" s="54"/>
      <c r="T339" s="54"/>
      <c r="U339" s="54"/>
      <c r="V339" s="54"/>
      <c r="W339" s="54"/>
      <c r="X339" s="54"/>
      <c r="Y339" s="54"/>
    </row>
    <row r="340" spans="1:25" ht="63.6" hidden="1" customHeight="1">
      <c r="A340" s="350"/>
      <c r="B340" s="774"/>
      <c r="C340" s="775"/>
      <c r="D340" s="775"/>
      <c r="E340" s="776"/>
      <c r="F340" s="351"/>
      <c r="G340" s="352"/>
      <c r="H340" s="351"/>
      <c r="I340" s="352"/>
      <c r="J340" s="54"/>
      <c r="K340" s="54"/>
      <c r="L340" s="54"/>
      <c r="M340" s="54"/>
      <c r="N340" s="354"/>
      <c r="O340" s="54"/>
      <c r="P340" s="54"/>
      <c r="Q340" s="54"/>
      <c r="R340" s="54"/>
      <c r="S340" s="54"/>
      <c r="T340" s="54"/>
      <c r="U340" s="54"/>
      <c r="V340" s="54"/>
      <c r="W340" s="54"/>
      <c r="X340" s="54"/>
      <c r="Y340" s="54"/>
    </row>
    <row r="341" spans="1:25" ht="61.15" hidden="1" customHeight="1">
      <c r="A341" s="350"/>
      <c r="B341" s="764"/>
      <c r="C341" s="765"/>
      <c r="D341" s="765"/>
      <c r="E341" s="765"/>
      <c r="F341" s="766"/>
      <c r="G341" s="767"/>
      <c r="H341" s="766"/>
      <c r="I341" s="767"/>
      <c r="J341" s="54"/>
      <c r="K341" s="54"/>
      <c r="L341" s="54"/>
      <c r="M341" s="54"/>
      <c r="N341" s="354"/>
      <c r="O341" s="54"/>
      <c r="P341" s="54"/>
      <c r="Q341" s="54"/>
      <c r="R341" s="54"/>
      <c r="S341" s="54"/>
      <c r="T341" s="54"/>
      <c r="U341" s="54"/>
      <c r="V341" s="54"/>
      <c r="W341" s="54"/>
      <c r="X341" s="54"/>
      <c r="Y341" s="54"/>
    </row>
    <row r="342" spans="1:25" ht="44.25" hidden="1" customHeight="1">
      <c r="A342" s="350" t="s">
        <v>562</v>
      </c>
      <c r="B342" s="717" t="s">
        <v>563</v>
      </c>
      <c r="C342" s="718"/>
      <c r="D342" s="718"/>
      <c r="E342" s="759"/>
      <c r="F342" s="760"/>
      <c r="G342" s="761"/>
      <c r="H342" s="760"/>
      <c r="I342" s="761"/>
      <c r="J342" s="41"/>
      <c r="K342" s="41"/>
      <c r="L342" s="41"/>
      <c r="M342" s="41"/>
      <c r="N342" s="354" t="e">
        <f>#REF!</f>
        <v>#REF!</v>
      </c>
      <c r="O342" s="41"/>
      <c r="P342" s="41"/>
      <c r="Q342" s="41"/>
      <c r="R342" s="41"/>
      <c r="S342" s="41"/>
      <c r="T342" s="41"/>
      <c r="U342" s="41"/>
      <c r="V342" s="41"/>
      <c r="W342" s="41"/>
      <c r="X342" s="41"/>
      <c r="Y342" s="41"/>
    </row>
    <row r="343" spans="1:25" ht="14.25" hidden="1" customHeight="1">
      <c r="A343" s="350"/>
      <c r="B343" s="80"/>
      <c r="C343" s="80"/>
      <c r="D343" s="80"/>
      <c r="E343" s="80"/>
      <c r="F343" s="84"/>
      <c r="G343" s="84"/>
      <c r="H343" s="84"/>
      <c r="I343" s="84"/>
      <c r="J343" s="41"/>
      <c r="K343" s="41"/>
      <c r="L343" s="41"/>
      <c r="M343" s="41"/>
      <c r="N343" s="41"/>
      <c r="O343" s="41"/>
      <c r="P343" s="41"/>
      <c r="Q343" s="41"/>
      <c r="R343" s="41"/>
      <c r="S343" s="41"/>
      <c r="T343" s="41"/>
      <c r="U343" s="41"/>
      <c r="V343" s="41"/>
      <c r="W343" s="41"/>
      <c r="X343" s="41"/>
      <c r="Y343" s="41"/>
    </row>
    <row r="344" spans="1:25" ht="36.75" hidden="1" customHeight="1">
      <c r="A344" s="350" t="s">
        <v>564</v>
      </c>
      <c r="B344" s="717" t="s">
        <v>498</v>
      </c>
      <c r="C344" s="718"/>
      <c r="D344" s="718"/>
      <c r="E344" s="718"/>
      <c r="F344" s="760"/>
      <c r="G344" s="761"/>
      <c r="H344" s="760"/>
      <c r="I344" s="761"/>
      <c r="J344" s="41"/>
      <c r="K344" s="41"/>
      <c r="L344" s="41"/>
      <c r="M344" s="41"/>
      <c r="N344" s="41"/>
      <c r="O344" s="41"/>
      <c r="P344" s="41"/>
      <c r="Q344" s="41"/>
      <c r="R344" s="41"/>
      <c r="S344" s="41"/>
      <c r="T344" s="41"/>
      <c r="U344" s="41"/>
      <c r="V344" s="41"/>
      <c r="W344" s="41"/>
      <c r="X344" s="41"/>
      <c r="Y344" s="41"/>
    </row>
    <row r="345" spans="1:25" ht="14.25" hidden="1" customHeight="1">
      <c r="A345" s="350"/>
      <c r="B345" s="84"/>
      <c r="C345" s="84"/>
      <c r="D345" s="84"/>
      <c r="E345" s="84"/>
      <c r="F345" s="84"/>
      <c r="G345" s="84"/>
      <c r="H345" s="84"/>
      <c r="I345" s="84"/>
      <c r="J345" s="41"/>
      <c r="K345" s="41"/>
      <c r="L345" s="41"/>
      <c r="M345" s="41"/>
      <c r="N345" s="41"/>
      <c r="O345" s="41"/>
      <c r="P345" s="41"/>
      <c r="Q345" s="41"/>
      <c r="R345" s="41"/>
      <c r="S345" s="41"/>
      <c r="T345" s="41"/>
      <c r="U345" s="41"/>
      <c r="V345" s="41"/>
      <c r="W345" s="41"/>
      <c r="X345" s="41"/>
      <c r="Y345" s="41"/>
    </row>
    <row r="346" spans="1:25" ht="23.25" hidden="1" customHeight="1">
      <c r="A346" s="350" t="s">
        <v>565</v>
      </c>
      <c r="B346" s="750" t="e">
        <f>IF(#REF! = "Sole Bidder", "Name and Address of the Employer/Utility for whom the Contract was executed by the firm ", " Name and Address of the Employer/Utility for whom the Contract was executed by the firm/Partner of a JV")</f>
        <v>#REF!</v>
      </c>
      <c r="C346" s="713"/>
      <c r="D346" s="713"/>
      <c r="E346" s="713"/>
      <c r="F346" s="751"/>
      <c r="G346" s="752"/>
      <c r="H346" s="751"/>
      <c r="I346" s="752"/>
      <c r="J346" s="41"/>
      <c r="K346" s="41"/>
      <c r="L346" s="41"/>
      <c r="M346" s="41"/>
      <c r="N346" s="41"/>
      <c r="O346" s="41"/>
      <c r="P346" s="41"/>
      <c r="Q346" s="41"/>
      <c r="R346" s="41"/>
      <c r="S346" s="41"/>
      <c r="T346" s="41"/>
      <c r="U346" s="41"/>
      <c r="V346" s="41"/>
      <c r="W346" s="41"/>
      <c r="X346" s="41"/>
      <c r="Y346" s="41"/>
    </row>
    <row r="347" spans="1:25" ht="21" hidden="1" customHeight="1">
      <c r="A347" s="350"/>
      <c r="B347" s="714"/>
      <c r="C347" s="709"/>
      <c r="D347" s="709"/>
      <c r="E347" s="709"/>
      <c r="F347" s="753"/>
      <c r="G347" s="754"/>
      <c r="H347" s="753"/>
      <c r="I347" s="754"/>
      <c r="J347" s="41"/>
      <c r="K347" s="41"/>
      <c r="L347" s="41"/>
      <c r="M347" s="41"/>
      <c r="N347" s="41"/>
      <c r="O347" s="41"/>
      <c r="P347" s="41"/>
      <c r="Q347" s="41"/>
      <c r="R347" s="41"/>
      <c r="S347" s="41"/>
      <c r="T347" s="41"/>
      <c r="U347" s="41"/>
      <c r="V347" s="41"/>
      <c r="W347" s="41"/>
      <c r="X347" s="41"/>
      <c r="Y347" s="41"/>
    </row>
    <row r="348" spans="1:25" ht="20.25" hidden="1" customHeight="1">
      <c r="A348" s="350"/>
      <c r="B348" s="714"/>
      <c r="C348" s="709"/>
      <c r="D348" s="709"/>
      <c r="E348" s="709"/>
      <c r="F348" s="753"/>
      <c r="G348" s="754"/>
      <c r="H348" s="753"/>
      <c r="I348" s="754"/>
      <c r="J348" s="41"/>
      <c r="K348" s="41"/>
      <c r="L348" s="41"/>
      <c r="M348" s="41"/>
      <c r="N348" s="41"/>
      <c r="O348" s="41"/>
      <c r="P348" s="41"/>
      <c r="Q348" s="41"/>
      <c r="R348" s="41"/>
      <c r="S348" s="41"/>
      <c r="T348" s="41"/>
      <c r="U348" s="41"/>
      <c r="V348" s="41"/>
      <c r="W348" s="41"/>
      <c r="X348" s="41"/>
      <c r="Y348" s="41"/>
    </row>
    <row r="349" spans="1:25" ht="21" hidden="1" customHeight="1">
      <c r="A349" s="350"/>
      <c r="B349" s="714"/>
      <c r="C349" s="709"/>
      <c r="D349" s="709"/>
      <c r="E349" s="709"/>
      <c r="F349" s="753"/>
      <c r="G349" s="754"/>
      <c r="H349" s="753"/>
      <c r="I349" s="754"/>
      <c r="J349" s="41"/>
      <c r="K349" s="41"/>
      <c r="L349" s="41"/>
      <c r="M349" s="41"/>
      <c r="N349" s="41"/>
      <c r="O349" s="41"/>
      <c r="P349" s="41"/>
      <c r="Q349" s="41"/>
      <c r="R349" s="41"/>
      <c r="S349" s="41"/>
      <c r="T349" s="41"/>
      <c r="U349" s="41"/>
      <c r="V349" s="41"/>
      <c r="W349" s="41"/>
      <c r="X349" s="41"/>
      <c r="Y349" s="41"/>
    </row>
    <row r="350" spans="1:25" ht="24.95" hidden="1" customHeight="1">
      <c r="A350" s="350"/>
      <c r="B350" s="357"/>
      <c r="E350" s="46" t="s">
        <v>499</v>
      </c>
      <c r="F350" s="755"/>
      <c r="G350" s="756"/>
      <c r="H350" s="755"/>
      <c r="I350" s="756"/>
      <c r="J350" s="41"/>
      <c r="K350" s="41"/>
      <c r="L350" s="41"/>
      <c r="M350" s="41"/>
      <c r="N350" s="41"/>
      <c r="O350" s="41"/>
      <c r="P350" s="41"/>
      <c r="Q350" s="41"/>
      <c r="R350" s="41"/>
      <c r="S350" s="41"/>
      <c r="T350" s="41"/>
      <c r="U350" s="41"/>
      <c r="V350" s="41"/>
      <c r="W350" s="41"/>
      <c r="X350" s="41"/>
      <c r="Y350" s="41"/>
    </row>
    <row r="351" spans="1:25" ht="24.95" hidden="1" customHeight="1">
      <c r="A351" s="350"/>
      <c r="B351" s="357"/>
      <c r="E351" s="46" t="s">
        <v>59</v>
      </c>
      <c r="F351" s="755"/>
      <c r="G351" s="756"/>
      <c r="H351" s="755"/>
      <c r="I351" s="756"/>
      <c r="J351" s="41"/>
      <c r="K351" s="41"/>
      <c r="L351" s="41"/>
      <c r="M351" s="41"/>
      <c r="N351" s="41"/>
      <c r="O351" s="41"/>
      <c r="P351" s="41"/>
      <c r="Q351" s="41"/>
      <c r="R351" s="41"/>
      <c r="S351" s="41"/>
      <c r="T351" s="41"/>
      <c r="U351" s="41"/>
      <c r="V351" s="41"/>
      <c r="W351" s="41"/>
      <c r="X351" s="41"/>
      <c r="Y351" s="41"/>
    </row>
    <row r="352" spans="1:25" ht="24.95" hidden="1" customHeight="1">
      <c r="A352" s="350"/>
      <c r="B352" s="358"/>
      <c r="C352" s="359"/>
      <c r="D352" s="359"/>
      <c r="E352" s="360" t="s">
        <v>500</v>
      </c>
      <c r="F352" s="757"/>
      <c r="G352" s="758"/>
      <c r="H352" s="757"/>
      <c r="I352" s="758"/>
      <c r="J352" s="41"/>
      <c r="K352" s="41"/>
      <c r="L352" s="41"/>
      <c r="M352" s="41"/>
      <c r="N352" s="41"/>
      <c r="O352" s="41"/>
      <c r="P352" s="41"/>
      <c r="Q352" s="41"/>
      <c r="R352" s="41"/>
      <c r="S352" s="41"/>
      <c r="T352" s="41"/>
      <c r="U352" s="41"/>
      <c r="V352" s="41"/>
      <c r="W352" s="41"/>
      <c r="X352" s="41"/>
      <c r="Y352" s="41"/>
    </row>
    <row r="353" spans="1:25" ht="20.25" hidden="1" customHeight="1">
      <c r="A353" s="350"/>
      <c r="B353" s="58"/>
      <c r="C353" s="58"/>
      <c r="D353" s="58"/>
      <c r="E353" s="46"/>
      <c r="F353" s="88"/>
      <c r="G353" s="88"/>
      <c r="H353" s="88"/>
      <c r="I353" s="88"/>
      <c r="J353" s="41"/>
      <c r="K353" s="41"/>
      <c r="L353" s="41"/>
      <c r="M353" s="41"/>
      <c r="N353" s="41"/>
      <c r="O353" s="41"/>
      <c r="P353" s="41"/>
      <c r="Q353" s="41"/>
      <c r="R353" s="41"/>
      <c r="S353" s="41"/>
      <c r="T353" s="41"/>
      <c r="U353" s="41"/>
      <c r="V353" s="41"/>
      <c r="W353" s="41"/>
      <c r="X353" s="41"/>
      <c r="Y353" s="41"/>
    </row>
    <row r="354" spans="1:25" ht="72" hidden="1" customHeight="1">
      <c r="A354" s="350" t="s">
        <v>566</v>
      </c>
      <c r="B354" s="748" t="s">
        <v>501</v>
      </c>
      <c r="C354" s="748"/>
      <c r="D354" s="748"/>
      <c r="E354" s="748"/>
      <c r="F354" s="745"/>
      <c r="G354" s="721"/>
      <c r="H354" s="720"/>
      <c r="I354" s="721"/>
      <c r="J354" s="41"/>
      <c r="K354" s="41"/>
      <c r="L354" s="41"/>
      <c r="M354" s="41"/>
      <c r="N354" s="41"/>
      <c r="O354" s="41"/>
      <c r="P354" s="41"/>
      <c r="Q354" s="41"/>
      <c r="R354" s="41"/>
      <c r="S354" s="41"/>
      <c r="T354" s="41"/>
      <c r="U354" s="41"/>
      <c r="V354" s="41"/>
      <c r="W354" s="41"/>
      <c r="X354" s="41"/>
      <c r="Y354" s="41"/>
    </row>
    <row r="355" spans="1:25" ht="32.25" hidden="1" customHeight="1">
      <c r="A355" s="350" t="s">
        <v>567</v>
      </c>
      <c r="B355" s="748" t="s">
        <v>502</v>
      </c>
      <c r="C355" s="748"/>
      <c r="D355" s="748"/>
      <c r="E355" s="748"/>
      <c r="I355" s="363"/>
      <c r="J355" s="41"/>
      <c r="K355" s="41"/>
      <c r="L355" s="41"/>
      <c r="M355" s="41"/>
      <c r="N355" s="41"/>
      <c r="O355" s="41"/>
      <c r="P355" s="41"/>
      <c r="Q355" s="41"/>
      <c r="R355" s="41"/>
      <c r="S355" s="41"/>
      <c r="T355" s="41"/>
      <c r="U355" s="41"/>
      <c r="V355" s="41"/>
      <c r="W355" s="41"/>
      <c r="X355" s="41"/>
      <c r="Y355" s="41"/>
    </row>
    <row r="356" spans="1:25" ht="21.75" hidden="1" customHeight="1">
      <c r="A356" s="350"/>
      <c r="B356" s="364"/>
      <c r="C356" s="58"/>
      <c r="D356" s="58"/>
      <c r="E356" s="46"/>
      <c r="F356" s="88"/>
      <c r="G356" s="88"/>
      <c r="H356" s="88"/>
      <c r="I356" s="365"/>
      <c r="J356" s="41"/>
      <c r="K356" s="41"/>
      <c r="L356" s="41"/>
      <c r="M356" s="41"/>
      <c r="N356" s="41"/>
      <c r="O356" s="41"/>
      <c r="P356" s="41"/>
      <c r="Q356" s="41"/>
      <c r="R356" s="41"/>
      <c r="S356" s="41"/>
      <c r="T356" s="41"/>
      <c r="U356" s="41"/>
      <c r="V356" s="41"/>
      <c r="W356" s="41"/>
      <c r="X356" s="41"/>
      <c r="Y356" s="41"/>
    </row>
    <row r="357" spans="1:25" ht="21.75" hidden="1" customHeight="1">
      <c r="A357" s="350"/>
      <c r="B357" s="364"/>
      <c r="C357" s="58"/>
      <c r="D357" s="58"/>
      <c r="E357" s="46"/>
      <c r="F357" s="88"/>
      <c r="G357" s="88"/>
      <c r="H357" s="88"/>
      <c r="I357" s="365"/>
      <c r="J357" s="41"/>
      <c r="K357" s="41"/>
      <c r="L357" s="41"/>
      <c r="M357" s="41"/>
      <c r="N357" s="41"/>
      <c r="O357" s="41"/>
      <c r="P357" s="41"/>
      <c r="Q357" s="41"/>
      <c r="R357" s="41"/>
      <c r="S357" s="41"/>
      <c r="T357" s="41"/>
      <c r="U357" s="41"/>
      <c r="V357" s="41"/>
      <c r="W357" s="41"/>
      <c r="X357" s="41"/>
      <c r="Y357" s="41"/>
    </row>
    <row r="358" spans="1:25" ht="21.75" hidden="1" customHeight="1">
      <c r="A358" s="350"/>
      <c r="B358" s="714"/>
      <c r="C358" s="709"/>
      <c r="D358" s="709"/>
      <c r="E358" s="709"/>
      <c r="F358" s="749"/>
      <c r="G358" s="749"/>
      <c r="H358" s="749"/>
      <c r="I358" s="749"/>
      <c r="J358" s="41"/>
      <c r="K358" s="41"/>
      <c r="L358" s="41"/>
      <c r="M358" s="41"/>
      <c r="N358" s="41"/>
      <c r="O358" s="41"/>
      <c r="P358" s="41"/>
      <c r="Q358" s="41"/>
      <c r="R358" s="41"/>
      <c r="S358" s="41"/>
      <c r="T358" s="41"/>
      <c r="U358" s="41"/>
      <c r="V358" s="41"/>
      <c r="W358" s="41"/>
      <c r="X358" s="41"/>
      <c r="Y358" s="41"/>
    </row>
    <row r="359" spans="1:25" ht="21.75" hidden="1" customHeight="1">
      <c r="A359" s="350"/>
      <c r="B359" s="366"/>
      <c r="C359" s="367"/>
      <c r="D359" s="367"/>
      <c r="E359" s="367"/>
      <c r="F359" s="720"/>
      <c r="G359" s="721"/>
      <c r="H359" s="720"/>
      <c r="I359" s="721"/>
      <c r="J359" s="41"/>
      <c r="K359" s="41"/>
      <c r="L359" s="41"/>
      <c r="M359" s="41"/>
      <c r="N359" s="41"/>
      <c r="O359" s="41"/>
      <c r="P359" s="41"/>
      <c r="Q359" s="41"/>
      <c r="R359" s="41"/>
      <c r="S359" s="41"/>
      <c r="T359" s="41"/>
      <c r="U359" s="41"/>
      <c r="V359" s="41"/>
      <c r="W359" s="41"/>
      <c r="X359" s="41"/>
      <c r="Y359" s="41"/>
    </row>
    <row r="360" spans="1:25" ht="21.75" hidden="1" customHeight="1">
      <c r="A360" s="350"/>
      <c r="B360" s="364"/>
      <c r="C360" s="58"/>
      <c r="D360" s="58"/>
      <c r="E360" s="46"/>
      <c r="F360" s="88"/>
      <c r="G360" s="88"/>
      <c r="H360" s="88"/>
      <c r="I360" s="365"/>
      <c r="J360" s="41"/>
      <c r="K360" s="41"/>
      <c r="L360" s="41"/>
      <c r="M360" s="41"/>
      <c r="N360" s="41"/>
      <c r="O360" s="41"/>
      <c r="P360" s="41"/>
      <c r="Q360" s="41"/>
      <c r="R360" s="41"/>
      <c r="S360" s="41"/>
      <c r="T360" s="41"/>
      <c r="U360" s="41"/>
      <c r="V360" s="41"/>
      <c r="W360" s="41"/>
      <c r="X360" s="41"/>
      <c r="Y360" s="41"/>
    </row>
    <row r="361" spans="1:25" ht="21.75" hidden="1" customHeight="1">
      <c r="A361" s="350"/>
      <c r="B361" s="714" t="s">
        <v>503</v>
      </c>
      <c r="C361" s="709"/>
      <c r="D361" s="709"/>
      <c r="E361" s="709"/>
      <c r="F361" s="720"/>
      <c r="G361" s="721"/>
      <c r="H361" s="720"/>
      <c r="I361" s="721"/>
      <c r="J361" s="41"/>
      <c r="K361" s="41"/>
      <c r="L361" s="41"/>
      <c r="M361" s="41"/>
      <c r="N361" s="41"/>
      <c r="O361" s="41"/>
      <c r="P361" s="41"/>
      <c r="Q361" s="41"/>
      <c r="R361" s="41"/>
      <c r="S361" s="41"/>
      <c r="T361" s="41"/>
      <c r="U361" s="41"/>
      <c r="V361" s="41"/>
      <c r="W361" s="41"/>
      <c r="X361" s="41"/>
      <c r="Y361" s="41"/>
    </row>
    <row r="362" spans="1:25" ht="21.75" hidden="1" customHeight="1">
      <c r="A362" s="350"/>
      <c r="B362" s="364"/>
      <c r="C362" s="58"/>
      <c r="D362" s="58"/>
      <c r="E362" s="46"/>
      <c r="F362" s="88"/>
      <c r="G362" s="88"/>
      <c r="H362" s="88"/>
      <c r="I362" s="365"/>
      <c r="J362" s="41"/>
      <c r="K362" s="41"/>
      <c r="L362" s="41"/>
      <c r="M362" s="41"/>
      <c r="N362" s="41"/>
      <c r="O362" s="41"/>
      <c r="P362" s="41"/>
      <c r="Q362" s="41"/>
      <c r="R362" s="41"/>
      <c r="S362" s="41"/>
      <c r="T362" s="41"/>
      <c r="U362" s="41"/>
      <c r="V362" s="41"/>
      <c r="W362" s="41"/>
      <c r="X362" s="41"/>
      <c r="Y362" s="41"/>
    </row>
    <row r="363" spans="1:25" ht="21.75" hidden="1" customHeight="1">
      <c r="A363" s="350"/>
      <c r="B363" s="714" t="s">
        <v>504</v>
      </c>
      <c r="C363" s="709"/>
      <c r="D363" s="709"/>
      <c r="E363" s="709"/>
      <c r="F363" s="720"/>
      <c r="G363" s="721"/>
      <c r="H363" s="720"/>
      <c r="I363" s="721"/>
      <c r="J363" s="41"/>
      <c r="K363" s="41"/>
      <c r="L363" s="41"/>
      <c r="M363" s="41"/>
      <c r="N363" s="41"/>
      <c r="O363" s="41"/>
      <c r="P363" s="41"/>
      <c r="Q363" s="41"/>
      <c r="R363" s="41"/>
      <c r="S363" s="41"/>
      <c r="T363" s="41"/>
      <c r="U363" s="41"/>
      <c r="V363" s="41"/>
      <c r="W363" s="41"/>
      <c r="X363" s="41"/>
      <c r="Y363" s="41"/>
    </row>
    <row r="364" spans="1:25" ht="21.75" hidden="1" customHeight="1">
      <c r="A364" s="350"/>
      <c r="B364" s="736" t="s">
        <v>505</v>
      </c>
      <c r="C364" s="737"/>
      <c r="D364" s="737"/>
      <c r="E364" s="738"/>
      <c r="F364" s="720"/>
      <c r="G364" s="721"/>
      <c r="H364" s="720"/>
      <c r="I364" s="721"/>
      <c r="J364" s="41"/>
      <c r="K364" s="41"/>
      <c r="L364" s="41"/>
      <c r="M364" s="41"/>
      <c r="N364" s="41"/>
      <c r="O364" s="41"/>
      <c r="P364" s="41"/>
      <c r="Q364" s="41"/>
      <c r="R364" s="41"/>
      <c r="S364" s="41"/>
      <c r="T364" s="41"/>
      <c r="U364" s="41"/>
      <c r="V364" s="41"/>
      <c r="W364" s="41"/>
      <c r="X364" s="41"/>
      <c r="Y364" s="41"/>
    </row>
    <row r="365" spans="1:25" ht="21" hidden="1" customHeight="1">
      <c r="A365" s="350"/>
      <c r="B365" s="736" t="s">
        <v>506</v>
      </c>
      <c r="C365" s="737"/>
      <c r="D365" s="737"/>
      <c r="E365" s="738"/>
      <c r="F365" s="720"/>
      <c r="G365" s="721"/>
      <c r="H365" s="720"/>
      <c r="I365" s="721"/>
      <c r="J365" s="41"/>
      <c r="K365" s="41"/>
      <c r="L365" s="41"/>
      <c r="M365" s="41"/>
      <c r="N365" s="41"/>
      <c r="O365" s="41"/>
      <c r="P365" s="41"/>
      <c r="Q365" s="41"/>
      <c r="R365" s="41"/>
      <c r="S365" s="41"/>
      <c r="T365" s="41"/>
      <c r="U365" s="41"/>
      <c r="V365" s="41"/>
      <c r="W365" s="41"/>
      <c r="X365" s="41"/>
      <c r="Y365" s="41"/>
    </row>
    <row r="366" spans="1:25" ht="21.75" hidden="1" customHeight="1">
      <c r="A366" s="350"/>
      <c r="B366" s="736" t="s">
        <v>507</v>
      </c>
      <c r="C366" s="737"/>
      <c r="D366" s="737"/>
      <c r="E366" s="738"/>
      <c r="F366" s="720"/>
      <c r="G366" s="721"/>
      <c r="H366" s="720"/>
      <c r="I366" s="721"/>
      <c r="J366" s="41"/>
      <c r="K366" s="41"/>
      <c r="L366" s="41"/>
      <c r="M366" s="41"/>
      <c r="N366" s="41"/>
      <c r="O366" s="41"/>
      <c r="P366" s="41"/>
      <c r="Q366" s="41"/>
      <c r="R366" s="41"/>
      <c r="S366" s="41"/>
      <c r="T366" s="41"/>
      <c r="U366" s="41"/>
      <c r="V366" s="41"/>
      <c r="W366" s="41"/>
      <c r="X366" s="41"/>
      <c r="Y366" s="41"/>
    </row>
    <row r="367" spans="1:25" ht="21.75" hidden="1" customHeight="1">
      <c r="A367" s="350"/>
      <c r="B367" s="368"/>
      <c r="C367" s="369"/>
      <c r="D367" s="369"/>
      <c r="E367" s="369"/>
      <c r="F367" s="88"/>
      <c r="G367" s="88"/>
      <c r="H367" s="88"/>
      <c r="I367" s="88"/>
      <c r="J367" s="41"/>
      <c r="K367" s="41"/>
      <c r="L367" s="41"/>
      <c r="M367" s="41"/>
      <c r="N367" s="41"/>
      <c r="O367" s="41"/>
      <c r="P367" s="41"/>
      <c r="Q367" s="41"/>
      <c r="R367" s="41"/>
      <c r="S367" s="41"/>
      <c r="T367" s="41"/>
      <c r="U367" s="41"/>
      <c r="V367" s="41"/>
      <c r="W367" s="41"/>
      <c r="X367" s="41"/>
      <c r="Y367" s="41"/>
    </row>
    <row r="368" spans="1:25" ht="21.75" hidden="1" customHeight="1">
      <c r="A368" s="350"/>
      <c r="B368" s="714" t="s">
        <v>508</v>
      </c>
      <c r="C368" s="709"/>
      <c r="D368" s="709"/>
      <c r="E368" s="709"/>
      <c r="F368" s="88"/>
      <c r="G368" s="88"/>
      <c r="H368" s="88"/>
      <c r="I368" s="88"/>
      <c r="J368" s="41"/>
      <c r="K368" s="41"/>
      <c r="L368" s="41"/>
      <c r="M368" s="41"/>
      <c r="N368" s="41"/>
      <c r="O368" s="41"/>
      <c r="P368" s="41"/>
      <c r="Q368" s="41"/>
      <c r="R368" s="41"/>
      <c r="S368" s="41"/>
      <c r="T368" s="41"/>
      <c r="U368" s="41"/>
      <c r="V368" s="41"/>
      <c r="W368" s="41"/>
      <c r="X368" s="41"/>
      <c r="Y368" s="41"/>
    </row>
    <row r="369" spans="1:25" ht="21.75" hidden="1" customHeight="1">
      <c r="A369" s="350"/>
      <c r="B369" s="714" t="s">
        <v>509</v>
      </c>
      <c r="C369" s="709"/>
      <c r="D369" s="709"/>
      <c r="E369" s="709"/>
      <c r="F369" s="720"/>
      <c r="G369" s="721"/>
      <c r="H369" s="720"/>
      <c r="I369" s="721"/>
      <c r="J369" s="41"/>
      <c r="K369" s="41"/>
      <c r="L369" s="41"/>
      <c r="M369" s="41"/>
      <c r="N369" s="41"/>
      <c r="O369" s="41"/>
      <c r="P369" s="41"/>
      <c r="Q369" s="41"/>
      <c r="R369" s="41"/>
      <c r="S369" s="41"/>
      <c r="T369" s="41"/>
      <c r="U369" s="41"/>
      <c r="V369" s="41"/>
      <c r="W369" s="41"/>
      <c r="X369" s="41"/>
      <c r="Y369" s="41"/>
    </row>
    <row r="370" spans="1:25" ht="21.75" hidden="1" customHeight="1">
      <c r="A370" s="350"/>
      <c r="B370" s="714" t="s">
        <v>510</v>
      </c>
      <c r="C370" s="709"/>
      <c r="D370" s="709"/>
      <c r="E370" s="709"/>
      <c r="F370" s="57" t="s">
        <v>505</v>
      </c>
      <c r="G370" s="57" t="s">
        <v>506</v>
      </c>
      <c r="H370" s="57" t="s">
        <v>505</v>
      </c>
      <c r="I370" s="57" t="s">
        <v>506</v>
      </c>
      <c r="J370" s="41"/>
      <c r="K370" s="41"/>
      <c r="L370" s="41"/>
      <c r="M370" s="41"/>
      <c r="N370" s="41"/>
      <c r="O370" s="41"/>
      <c r="P370" s="41"/>
      <c r="Q370" s="41"/>
      <c r="R370" s="41"/>
      <c r="S370" s="41"/>
      <c r="T370" s="41"/>
      <c r="U370" s="41"/>
      <c r="V370" s="41"/>
      <c r="W370" s="41"/>
      <c r="X370" s="41"/>
      <c r="Y370" s="41"/>
    </row>
    <row r="371" spans="1:25" ht="21.75" hidden="1" customHeight="1">
      <c r="A371" s="350"/>
      <c r="B371" s="739"/>
      <c r="C371" s="740"/>
      <c r="D371" s="740"/>
      <c r="E371" s="741"/>
      <c r="F371" s="362"/>
      <c r="G371" s="361"/>
      <c r="H371" s="362"/>
      <c r="I371" s="361"/>
      <c r="J371" s="41"/>
      <c r="K371" s="41"/>
      <c r="L371" s="41"/>
      <c r="M371" s="41"/>
      <c r="N371" s="41"/>
      <c r="O371" s="41"/>
      <c r="P371" s="41"/>
      <c r="Q371" s="41"/>
      <c r="R371" s="41"/>
      <c r="S371" s="41"/>
      <c r="T371" s="41"/>
      <c r="U371" s="41"/>
      <c r="V371" s="41"/>
      <c r="W371" s="41"/>
      <c r="X371" s="41"/>
      <c r="Y371" s="41"/>
    </row>
    <row r="372" spans="1:25" ht="21.75" hidden="1" customHeight="1">
      <c r="A372" s="350"/>
      <c r="B372" s="736" t="s">
        <v>507</v>
      </c>
      <c r="C372" s="737"/>
      <c r="D372" s="737"/>
      <c r="E372" s="738"/>
      <c r="F372" s="362"/>
      <c r="G372" s="361"/>
      <c r="H372" s="362"/>
      <c r="I372" s="361"/>
      <c r="J372" s="41"/>
      <c r="K372" s="41"/>
      <c r="L372" s="41"/>
      <c r="M372" s="41"/>
      <c r="N372" s="41"/>
      <c r="O372" s="41"/>
      <c r="P372" s="41"/>
      <c r="Q372" s="41"/>
      <c r="R372" s="41"/>
      <c r="S372" s="41"/>
      <c r="T372" s="41"/>
      <c r="U372" s="41"/>
      <c r="V372" s="41"/>
      <c r="W372" s="41"/>
      <c r="X372" s="41"/>
      <c r="Y372" s="41"/>
    </row>
    <row r="373" spans="1:25" ht="35.450000000000003" hidden="1" customHeight="1">
      <c r="A373" s="350"/>
      <c r="B373" s="714" t="s">
        <v>511</v>
      </c>
      <c r="C373" s="709"/>
      <c r="D373" s="709"/>
      <c r="E373" s="709"/>
      <c r="F373" s="720"/>
      <c r="G373" s="721"/>
      <c r="H373" s="720"/>
      <c r="I373" s="721"/>
      <c r="J373" s="41"/>
      <c r="K373" s="41"/>
      <c r="L373" s="41"/>
      <c r="M373" s="41"/>
      <c r="N373" s="41"/>
      <c r="O373" s="41"/>
      <c r="P373" s="41"/>
      <c r="Q373" s="41"/>
      <c r="R373" s="41"/>
      <c r="S373" s="41"/>
      <c r="T373" s="41"/>
      <c r="U373" s="41"/>
      <c r="V373" s="41"/>
      <c r="W373" s="41"/>
      <c r="X373" s="41"/>
      <c r="Y373" s="41"/>
    </row>
    <row r="374" spans="1:25" ht="21.75" hidden="1" customHeight="1">
      <c r="A374" s="350"/>
      <c r="B374" s="368"/>
      <c r="C374" s="369"/>
      <c r="D374" s="369"/>
      <c r="E374" s="369"/>
      <c r="F374" s="369"/>
      <c r="G374" s="369"/>
      <c r="H374" s="369"/>
      <c r="I374" s="369"/>
      <c r="J374" s="41"/>
      <c r="K374" s="41"/>
      <c r="L374" s="41"/>
      <c r="M374" s="41"/>
      <c r="N374" s="41"/>
      <c r="O374" s="41"/>
      <c r="P374" s="41"/>
      <c r="Q374" s="41"/>
      <c r="R374" s="41"/>
      <c r="S374" s="41"/>
      <c r="T374" s="41"/>
      <c r="U374" s="41"/>
      <c r="V374" s="41"/>
      <c r="W374" s="41"/>
      <c r="X374" s="41"/>
      <c r="Y374" s="41"/>
    </row>
    <row r="375" spans="1:25" ht="14.45" hidden="1" customHeight="1">
      <c r="A375" s="350"/>
      <c r="B375" s="364"/>
      <c r="C375" s="58"/>
      <c r="D375" s="58"/>
      <c r="E375" s="46"/>
      <c r="F375" s="88"/>
      <c r="G375" s="88"/>
      <c r="H375" s="88"/>
      <c r="I375" s="365"/>
      <c r="J375" s="41"/>
      <c r="K375" s="41"/>
      <c r="L375" s="41"/>
      <c r="M375" s="41"/>
      <c r="N375" s="41"/>
      <c r="O375" s="41"/>
      <c r="P375" s="41"/>
      <c r="Q375" s="41"/>
      <c r="R375" s="41"/>
      <c r="S375" s="41"/>
      <c r="T375" s="41"/>
      <c r="U375" s="41"/>
      <c r="V375" s="41"/>
      <c r="W375" s="41"/>
      <c r="X375" s="41"/>
      <c r="Y375" s="41"/>
    </row>
    <row r="376" spans="1:25" ht="33" hidden="1" customHeight="1">
      <c r="A376" s="350"/>
      <c r="B376" s="742" t="s">
        <v>568</v>
      </c>
      <c r="C376" s="743"/>
      <c r="D376" s="743"/>
      <c r="E376" s="744"/>
      <c r="F376" s="745"/>
      <c r="G376" s="721"/>
      <c r="H376" s="720"/>
      <c r="I376" s="721"/>
      <c r="J376" s="41"/>
      <c r="K376" s="41"/>
      <c r="L376" s="41"/>
      <c r="M376" s="41"/>
      <c r="N376" s="41"/>
      <c r="O376" s="41"/>
      <c r="P376" s="41"/>
      <c r="Q376" s="41"/>
      <c r="R376" s="41"/>
      <c r="S376" s="41"/>
      <c r="T376" s="41"/>
      <c r="U376" s="41"/>
      <c r="V376" s="41"/>
      <c r="W376" s="41"/>
      <c r="X376" s="41"/>
      <c r="Y376" s="41"/>
    </row>
    <row r="377" spans="1:25" ht="38.25" hidden="1" customHeight="1">
      <c r="A377" s="350" t="s">
        <v>569</v>
      </c>
      <c r="B377" s="714" t="s">
        <v>512</v>
      </c>
      <c r="C377" s="709"/>
      <c r="D377" s="709"/>
      <c r="E377" s="709"/>
      <c r="F377" s="746"/>
      <c r="G377" s="747"/>
      <c r="H377" s="746"/>
      <c r="I377" s="747"/>
      <c r="J377" s="41"/>
      <c r="K377" s="41"/>
      <c r="L377" s="41"/>
      <c r="M377" s="41"/>
      <c r="N377" s="41"/>
      <c r="O377" s="41"/>
      <c r="P377" s="41"/>
      <c r="Q377" s="41"/>
      <c r="R377" s="41"/>
      <c r="S377" s="41"/>
      <c r="T377" s="41"/>
      <c r="U377" s="41"/>
      <c r="V377" s="41"/>
      <c r="W377" s="41"/>
      <c r="X377" s="41"/>
      <c r="Y377" s="41"/>
    </row>
    <row r="378" spans="1:25" ht="24.95" hidden="1" customHeight="1">
      <c r="A378" s="356"/>
      <c r="B378" s="714" t="s">
        <v>513</v>
      </c>
      <c r="C378" s="709"/>
      <c r="D378" s="709"/>
      <c r="E378" s="709"/>
      <c r="F378" s="370"/>
      <c r="G378" s="371"/>
      <c r="H378" s="370"/>
      <c r="I378" s="372"/>
      <c r="J378" s="41"/>
      <c r="K378" s="41"/>
      <c r="L378" s="41"/>
      <c r="M378" s="41"/>
      <c r="N378" s="41"/>
      <c r="O378" s="41"/>
      <c r="P378" s="41"/>
      <c r="Q378" s="41"/>
      <c r="R378" s="41"/>
      <c r="S378" s="41"/>
      <c r="T378" s="41"/>
      <c r="U378" s="41"/>
      <c r="V378" s="41"/>
      <c r="W378" s="41"/>
      <c r="X378" s="41"/>
      <c r="Y378" s="41"/>
    </row>
    <row r="379" spans="1:25" ht="31.5" hidden="1" customHeight="1">
      <c r="A379" s="356"/>
      <c r="B379" s="714"/>
      <c r="C379" s="709"/>
      <c r="D379" s="709"/>
      <c r="E379" s="709"/>
      <c r="F379" s="373"/>
      <c r="G379" s="374"/>
      <c r="H379" s="373"/>
      <c r="I379" s="375"/>
      <c r="J379" s="41"/>
      <c r="K379" s="41"/>
      <c r="L379" s="41"/>
      <c r="M379" s="41"/>
      <c r="N379" s="41"/>
      <c r="O379" s="41"/>
      <c r="P379" s="41"/>
      <c r="Q379" s="41"/>
      <c r="R379" s="41"/>
      <c r="S379" s="41"/>
      <c r="T379" s="41"/>
      <c r="U379" s="41"/>
      <c r="V379" s="41"/>
      <c r="W379" s="41"/>
      <c r="X379" s="41"/>
      <c r="Y379" s="41"/>
    </row>
    <row r="380" spans="1:25" ht="15.75" hidden="1" customHeight="1">
      <c r="A380" s="356"/>
      <c r="B380" s="384"/>
      <c r="C380" s="385"/>
      <c r="D380" s="385"/>
      <c r="E380" s="386"/>
      <c r="F380" s="715"/>
      <c r="G380" s="716"/>
      <c r="H380" s="715"/>
      <c r="I380" s="716"/>
      <c r="J380" s="41"/>
      <c r="K380" s="41"/>
      <c r="L380" s="41"/>
      <c r="M380" s="41"/>
      <c r="N380" s="41"/>
      <c r="O380" s="41"/>
      <c r="P380" s="41"/>
      <c r="Q380" s="41"/>
      <c r="R380" s="41"/>
      <c r="S380" s="41"/>
      <c r="T380" s="41"/>
      <c r="U380" s="41"/>
      <c r="V380" s="41"/>
      <c r="W380" s="41"/>
      <c r="X380" s="41"/>
      <c r="Y380" s="41"/>
    </row>
    <row r="381" spans="1:25" ht="21" hidden="1" customHeight="1">
      <c r="A381" s="350" t="s">
        <v>570</v>
      </c>
      <c r="B381" s="717" t="s">
        <v>514</v>
      </c>
      <c r="C381" s="718"/>
      <c r="D381" s="718"/>
      <c r="E381" s="719"/>
      <c r="F381" s="720"/>
      <c r="G381" s="721"/>
      <c r="H381" s="720"/>
      <c r="I381" s="721"/>
      <c r="J381" s="41"/>
      <c r="K381" s="41"/>
      <c r="L381" s="41"/>
      <c r="M381" s="41"/>
      <c r="N381" s="41"/>
      <c r="O381" s="41"/>
      <c r="P381" s="41"/>
      <c r="Q381" s="41"/>
      <c r="R381" s="41"/>
      <c r="S381" s="41"/>
      <c r="T381" s="41"/>
      <c r="U381" s="41"/>
      <c r="V381" s="41"/>
      <c r="W381" s="41"/>
      <c r="X381" s="41"/>
      <c r="Y381" s="41"/>
    </row>
    <row r="382" spans="1:25" ht="18.75" hidden="1" customHeight="1">
      <c r="A382" s="350" t="s">
        <v>571</v>
      </c>
      <c r="B382" s="722" t="s">
        <v>515</v>
      </c>
      <c r="C382" s="723"/>
      <c r="D382" s="723"/>
      <c r="E382" s="724"/>
      <c r="F382" s="725"/>
      <c r="G382" s="726"/>
      <c r="H382" s="725"/>
      <c r="I382" s="726"/>
      <c r="J382" s="41"/>
      <c r="K382" s="41"/>
      <c r="L382" s="41"/>
      <c r="M382" s="41"/>
      <c r="N382" s="41"/>
      <c r="O382" s="41"/>
      <c r="P382" s="41"/>
      <c r="Q382" s="41"/>
      <c r="R382" s="41"/>
      <c r="S382" s="41"/>
      <c r="T382" s="41"/>
      <c r="U382" s="41"/>
      <c r="V382" s="41"/>
      <c r="W382" s="41"/>
      <c r="X382" s="41"/>
      <c r="Y382" s="41"/>
    </row>
    <row r="383" spans="1:25" ht="18.75" hidden="1" customHeight="1">
      <c r="A383" s="350"/>
      <c r="B383" s="376"/>
      <c r="C383" s="377"/>
      <c r="D383" s="377"/>
      <c r="E383" s="377"/>
      <c r="F383" s="380"/>
      <c r="G383" s="380"/>
      <c r="H383" s="380"/>
      <c r="I383" s="380"/>
      <c r="J383" s="41"/>
      <c r="K383" s="41"/>
      <c r="L383" s="41"/>
      <c r="M383" s="41"/>
      <c r="N383" s="41"/>
      <c r="O383" s="41"/>
      <c r="P383" s="41"/>
      <c r="Q383" s="41"/>
      <c r="R383" s="41"/>
      <c r="S383" s="41"/>
      <c r="T383" s="41"/>
      <c r="U383" s="41"/>
      <c r="V383" s="41"/>
      <c r="W383" s="41"/>
      <c r="X383" s="41"/>
      <c r="Y383" s="41"/>
    </row>
    <row r="384" spans="1:25" ht="44.25" hidden="1" customHeight="1">
      <c r="A384" s="350" t="s">
        <v>572</v>
      </c>
      <c r="B384" s="717" t="s">
        <v>573</v>
      </c>
      <c r="C384" s="718"/>
      <c r="D384" s="718"/>
      <c r="E384" s="759"/>
      <c r="F384" s="760"/>
      <c r="G384" s="761"/>
      <c r="H384" s="760"/>
      <c r="I384" s="761"/>
      <c r="J384" s="41"/>
      <c r="K384" s="41"/>
      <c r="L384" s="41"/>
      <c r="M384" s="41"/>
      <c r="N384" s="354" t="e">
        <f>#REF!</f>
        <v>#REF!</v>
      </c>
      <c r="O384" s="41"/>
      <c r="P384" s="41"/>
      <c r="Q384" s="41"/>
      <c r="R384" s="41"/>
      <c r="S384" s="41"/>
      <c r="T384" s="41"/>
      <c r="U384" s="41"/>
      <c r="V384" s="41"/>
      <c r="W384" s="41"/>
      <c r="X384" s="41"/>
      <c r="Y384" s="41"/>
    </row>
    <row r="385" spans="1:25" ht="14.25" hidden="1" customHeight="1">
      <c r="A385" s="350"/>
      <c r="B385" s="80"/>
      <c r="C385" s="80"/>
      <c r="D385" s="80"/>
      <c r="E385" s="80"/>
      <c r="F385" s="84"/>
      <c r="G385" s="84"/>
      <c r="H385" s="84"/>
      <c r="I385" s="84"/>
      <c r="J385" s="41"/>
      <c r="K385" s="41"/>
      <c r="L385" s="41"/>
      <c r="M385" s="41"/>
      <c r="N385" s="41"/>
      <c r="O385" s="41"/>
      <c r="P385" s="41"/>
      <c r="Q385" s="41"/>
      <c r="R385" s="41"/>
      <c r="S385" s="41"/>
      <c r="T385" s="41"/>
      <c r="U385" s="41"/>
      <c r="V385" s="41"/>
      <c r="W385" s="41"/>
      <c r="X385" s="41"/>
      <c r="Y385" s="41"/>
    </row>
    <row r="386" spans="1:25" ht="36.75" hidden="1" customHeight="1">
      <c r="A386" s="350" t="s">
        <v>574</v>
      </c>
      <c r="B386" s="717" t="s">
        <v>498</v>
      </c>
      <c r="C386" s="718"/>
      <c r="D386" s="718"/>
      <c r="E386" s="718"/>
      <c r="F386" s="760"/>
      <c r="G386" s="761"/>
      <c r="H386" s="760"/>
      <c r="I386" s="761"/>
      <c r="J386" s="41"/>
      <c r="K386" s="41"/>
      <c r="L386" s="41"/>
      <c r="M386" s="41"/>
      <c r="N386" s="41"/>
      <c r="O386" s="41"/>
      <c r="P386" s="41"/>
      <c r="Q386" s="41"/>
      <c r="R386" s="41"/>
      <c r="S386" s="41"/>
      <c r="T386" s="41"/>
      <c r="U386" s="41"/>
      <c r="V386" s="41"/>
      <c r="W386" s="41"/>
      <c r="X386" s="41"/>
      <c r="Y386" s="41"/>
    </row>
    <row r="387" spans="1:25" ht="14.25" hidden="1" customHeight="1">
      <c r="A387" s="350"/>
      <c r="B387" s="84"/>
      <c r="C387" s="84"/>
      <c r="D387" s="84"/>
      <c r="E387" s="84"/>
      <c r="F387" s="84"/>
      <c r="G387" s="84"/>
      <c r="H387" s="84"/>
      <c r="I387" s="84"/>
      <c r="J387" s="41"/>
      <c r="K387" s="41"/>
      <c r="L387" s="41"/>
      <c r="M387" s="41"/>
      <c r="N387" s="41"/>
      <c r="O387" s="41"/>
      <c r="P387" s="41"/>
      <c r="Q387" s="41"/>
      <c r="R387" s="41"/>
      <c r="S387" s="41"/>
      <c r="T387" s="41"/>
      <c r="U387" s="41"/>
      <c r="V387" s="41"/>
      <c r="W387" s="41"/>
      <c r="X387" s="41"/>
      <c r="Y387" s="41"/>
    </row>
    <row r="388" spans="1:25" ht="23.25" hidden="1" customHeight="1">
      <c r="A388" s="350" t="s">
        <v>575</v>
      </c>
      <c r="B388" s="750" t="e">
        <f>IF(#REF! = "Sole Bidder", "Name and Address of the Employer/Utility for whom the Contract was executed by the firm ", " Name and Address of the Employer/Utility for whom the Contract was executed by the firm/Partner of a JV")</f>
        <v>#REF!</v>
      </c>
      <c r="C388" s="713"/>
      <c r="D388" s="713"/>
      <c r="E388" s="713"/>
      <c r="F388" s="751"/>
      <c r="G388" s="752"/>
      <c r="H388" s="751"/>
      <c r="I388" s="752"/>
      <c r="J388" s="41"/>
      <c r="K388" s="41"/>
      <c r="L388" s="41"/>
      <c r="M388" s="41"/>
      <c r="N388" s="41"/>
      <c r="O388" s="41"/>
      <c r="P388" s="41"/>
      <c r="Q388" s="41"/>
      <c r="R388" s="41"/>
      <c r="S388" s="41"/>
      <c r="T388" s="41"/>
      <c r="U388" s="41"/>
      <c r="V388" s="41"/>
      <c r="W388" s="41"/>
      <c r="X388" s="41"/>
      <c r="Y388" s="41"/>
    </row>
    <row r="389" spans="1:25" ht="21" hidden="1" customHeight="1">
      <c r="A389" s="350"/>
      <c r="B389" s="714"/>
      <c r="C389" s="709"/>
      <c r="D389" s="709"/>
      <c r="E389" s="709"/>
      <c r="F389" s="753"/>
      <c r="G389" s="754"/>
      <c r="H389" s="753"/>
      <c r="I389" s="754"/>
      <c r="J389" s="41"/>
      <c r="K389" s="41"/>
      <c r="L389" s="41"/>
      <c r="M389" s="41"/>
      <c r="N389" s="41"/>
      <c r="O389" s="41"/>
      <c r="P389" s="41"/>
      <c r="Q389" s="41"/>
      <c r="R389" s="41"/>
      <c r="S389" s="41"/>
      <c r="T389" s="41"/>
      <c r="U389" s="41"/>
      <c r="V389" s="41"/>
      <c r="W389" s="41"/>
      <c r="X389" s="41"/>
      <c r="Y389" s="41"/>
    </row>
    <row r="390" spans="1:25" ht="20.25" hidden="1" customHeight="1">
      <c r="A390" s="350"/>
      <c r="B390" s="714"/>
      <c r="C390" s="709"/>
      <c r="D390" s="709"/>
      <c r="E390" s="709"/>
      <c r="F390" s="753"/>
      <c r="G390" s="754"/>
      <c r="H390" s="753"/>
      <c r="I390" s="754"/>
      <c r="J390" s="41"/>
      <c r="K390" s="41"/>
      <c r="L390" s="41"/>
      <c r="M390" s="41"/>
      <c r="N390" s="41"/>
      <c r="O390" s="41"/>
      <c r="P390" s="41"/>
      <c r="Q390" s="41"/>
      <c r="R390" s="41"/>
      <c r="S390" s="41"/>
      <c r="T390" s="41"/>
      <c r="U390" s="41"/>
      <c r="V390" s="41"/>
      <c r="W390" s="41"/>
      <c r="X390" s="41"/>
      <c r="Y390" s="41"/>
    </row>
    <row r="391" spans="1:25" ht="21" hidden="1" customHeight="1">
      <c r="A391" s="350"/>
      <c r="B391" s="714"/>
      <c r="C391" s="709"/>
      <c r="D391" s="709"/>
      <c r="E391" s="709"/>
      <c r="F391" s="753"/>
      <c r="G391" s="754"/>
      <c r="H391" s="753"/>
      <c r="I391" s="754"/>
      <c r="J391" s="41"/>
      <c r="K391" s="41"/>
      <c r="L391" s="41"/>
      <c r="M391" s="41"/>
      <c r="N391" s="41"/>
      <c r="O391" s="41"/>
      <c r="P391" s="41"/>
      <c r="Q391" s="41"/>
      <c r="R391" s="41"/>
      <c r="S391" s="41"/>
      <c r="T391" s="41"/>
      <c r="U391" s="41"/>
      <c r="V391" s="41"/>
      <c r="W391" s="41"/>
      <c r="X391" s="41"/>
      <c r="Y391" s="41"/>
    </row>
    <row r="392" spans="1:25" ht="24.95" hidden="1" customHeight="1">
      <c r="A392" s="350"/>
      <c r="B392" s="357"/>
      <c r="E392" s="46" t="s">
        <v>499</v>
      </c>
      <c r="F392" s="755"/>
      <c r="G392" s="756"/>
      <c r="H392" s="755"/>
      <c r="I392" s="756"/>
      <c r="J392" s="41"/>
      <c r="K392" s="41"/>
      <c r="L392" s="41"/>
      <c r="M392" s="41"/>
      <c r="N392" s="41"/>
      <c r="O392" s="41"/>
      <c r="P392" s="41"/>
      <c r="Q392" s="41"/>
      <c r="R392" s="41"/>
      <c r="S392" s="41"/>
      <c r="T392" s="41"/>
      <c r="U392" s="41"/>
      <c r="V392" s="41"/>
      <c r="W392" s="41"/>
      <c r="X392" s="41"/>
      <c r="Y392" s="41"/>
    </row>
    <row r="393" spans="1:25" ht="24.95" hidden="1" customHeight="1">
      <c r="A393" s="350"/>
      <c r="B393" s="357"/>
      <c r="E393" s="46" t="s">
        <v>59</v>
      </c>
      <c r="F393" s="755"/>
      <c r="G393" s="756"/>
      <c r="H393" s="755"/>
      <c r="I393" s="756"/>
      <c r="J393" s="41"/>
      <c r="K393" s="41"/>
      <c r="L393" s="41"/>
      <c r="M393" s="41"/>
      <c r="N393" s="41"/>
      <c r="O393" s="41"/>
      <c r="P393" s="41"/>
      <c r="Q393" s="41"/>
      <c r="R393" s="41"/>
      <c r="S393" s="41"/>
      <c r="T393" s="41"/>
      <c r="U393" s="41"/>
      <c r="V393" s="41"/>
      <c r="W393" s="41"/>
      <c r="X393" s="41"/>
      <c r="Y393" s="41"/>
    </row>
    <row r="394" spans="1:25" ht="24.95" hidden="1" customHeight="1">
      <c r="A394" s="350"/>
      <c r="B394" s="358"/>
      <c r="C394" s="359"/>
      <c r="D394" s="359"/>
      <c r="E394" s="360" t="s">
        <v>500</v>
      </c>
      <c r="F394" s="757"/>
      <c r="G394" s="758"/>
      <c r="H394" s="757"/>
      <c r="I394" s="758"/>
      <c r="J394" s="41"/>
      <c r="K394" s="41"/>
      <c r="L394" s="41"/>
      <c r="M394" s="41"/>
      <c r="N394" s="41"/>
      <c r="O394" s="41"/>
      <c r="P394" s="41"/>
      <c r="Q394" s="41"/>
      <c r="R394" s="41"/>
      <c r="S394" s="41"/>
      <c r="T394" s="41"/>
      <c r="U394" s="41"/>
      <c r="V394" s="41"/>
      <c r="W394" s="41"/>
      <c r="X394" s="41"/>
      <c r="Y394" s="41"/>
    </row>
    <row r="395" spans="1:25" ht="20.25" hidden="1" customHeight="1">
      <c r="A395" s="350"/>
      <c r="B395" s="58"/>
      <c r="C395" s="58"/>
      <c r="D395" s="58"/>
      <c r="E395" s="46"/>
      <c r="F395" s="88"/>
      <c r="G395" s="88"/>
      <c r="H395" s="88"/>
      <c r="I395" s="88"/>
      <c r="J395" s="41"/>
      <c r="K395" s="41"/>
      <c r="L395" s="41"/>
      <c r="M395" s="41"/>
      <c r="N395" s="41"/>
      <c r="O395" s="41"/>
      <c r="P395" s="41"/>
      <c r="Q395" s="41"/>
      <c r="R395" s="41"/>
      <c r="S395" s="41"/>
      <c r="T395" s="41"/>
      <c r="U395" s="41"/>
      <c r="V395" s="41"/>
      <c r="W395" s="41"/>
      <c r="X395" s="41"/>
      <c r="Y395" s="41"/>
    </row>
    <row r="396" spans="1:25" ht="72" hidden="1" customHeight="1">
      <c r="A396" s="350" t="s">
        <v>576</v>
      </c>
      <c r="B396" s="748" t="s">
        <v>501</v>
      </c>
      <c r="C396" s="748"/>
      <c r="D396" s="748"/>
      <c r="E396" s="748"/>
      <c r="F396" s="745"/>
      <c r="G396" s="721"/>
      <c r="H396" s="720"/>
      <c r="I396" s="721"/>
      <c r="J396" s="41"/>
      <c r="K396" s="41"/>
      <c r="L396" s="41"/>
      <c r="M396" s="41"/>
      <c r="N396" s="41"/>
      <c r="O396" s="41"/>
      <c r="P396" s="41"/>
      <c r="Q396" s="41"/>
      <c r="R396" s="41"/>
      <c r="S396" s="41"/>
      <c r="T396" s="41"/>
      <c r="U396" s="41"/>
      <c r="V396" s="41"/>
      <c r="W396" s="41"/>
      <c r="X396" s="41"/>
      <c r="Y396" s="41"/>
    </row>
    <row r="397" spans="1:25" ht="32.25" hidden="1" customHeight="1">
      <c r="A397" s="350" t="s">
        <v>577</v>
      </c>
      <c r="B397" s="748" t="s">
        <v>502</v>
      </c>
      <c r="C397" s="748"/>
      <c r="D397" s="748"/>
      <c r="E397" s="748"/>
      <c r="I397" s="363"/>
      <c r="J397" s="41"/>
      <c r="K397" s="41"/>
      <c r="L397" s="41"/>
      <c r="M397" s="41"/>
      <c r="N397" s="41"/>
      <c r="O397" s="41"/>
      <c r="P397" s="41"/>
      <c r="Q397" s="41"/>
      <c r="R397" s="41"/>
      <c r="S397" s="41"/>
      <c r="T397" s="41"/>
      <c r="U397" s="41"/>
      <c r="V397" s="41"/>
      <c r="W397" s="41"/>
      <c r="X397" s="41"/>
      <c r="Y397" s="41"/>
    </row>
    <row r="398" spans="1:25" ht="21.75" hidden="1" customHeight="1">
      <c r="A398" s="350"/>
      <c r="B398" s="364"/>
      <c r="C398" s="58"/>
      <c r="D398" s="58"/>
      <c r="E398" s="46"/>
      <c r="F398" s="88"/>
      <c r="G398" s="88"/>
      <c r="H398" s="88"/>
      <c r="I398" s="365"/>
      <c r="J398" s="41"/>
      <c r="K398" s="41"/>
      <c r="L398" s="41"/>
      <c r="M398" s="41"/>
      <c r="N398" s="41"/>
      <c r="O398" s="41"/>
      <c r="P398" s="41"/>
      <c r="Q398" s="41"/>
      <c r="R398" s="41"/>
      <c r="S398" s="41"/>
      <c r="T398" s="41"/>
      <c r="U398" s="41"/>
      <c r="V398" s="41"/>
      <c r="W398" s="41"/>
      <c r="X398" s="41"/>
      <c r="Y398" s="41"/>
    </row>
    <row r="399" spans="1:25" ht="21.75" hidden="1" customHeight="1">
      <c r="A399" s="350"/>
      <c r="B399" s="364"/>
      <c r="C399" s="58"/>
      <c r="D399" s="58"/>
      <c r="E399" s="46"/>
      <c r="F399" s="88"/>
      <c r="G399" s="88"/>
      <c r="H399" s="88"/>
      <c r="I399" s="365"/>
      <c r="J399" s="41"/>
      <c r="K399" s="41"/>
      <c r="L399" s="41"/>
      <c r="M399" s="41"/>
      <c r="N399" s="41"/>
      <c r="O399" s="41"/>
      <c r="P399" s="41"/>
      <c r="Q399" s="41"/>
      <c r="R399" s="41"/>
      <c r="S399" s="41"/>
      <c r="T399" s="41"/>
      <c r="U399" s="41"/>
      <c r="V399" s="41"/>
      <c r="W399" s="41"/>
      <c r="X399" s="41"/>
      <c r="Y399" s="41"/>
    </row>
    <row r="400" spans="1:25" ht="21.75" hidden="1" customHeight="1">
      <c r="A400" s="350"/>
      <c r="B400" s="714"/>
      <c r="C400" s="709"/>
      <c r="D400" s="709"/>
      <c r="E400" s="709"/>
      <c r="F400" s="749"/>
      <c r="G400" s="749"/>
      <c r="H400" s="749"/>
      <c r="I400" s="749"/>
      <c r="J400" s="41"/>
      <c r="K400" s="41"/>
      <c r="L400" s="41"/>
      <c r="M400" s="41"/>
      <c r="N400" s="41"/>
      <c r="O400" s="41"/>
      <c r="P400" s="41"/>
      <c r="Q400" s="41"/>
      <c r="R400" s="41"/>
      <c r="S400" s="41"/>
      <c r="T400" s="41"/>
      <c r="U400" s="41"/>
      <c r="V400" s="41"/>
      <c r="W400" s="41"/>
      <c r="X400" s="41"/>
      <c r="Y400" s="41"/>
    </row>
    <row r="401" spans="1:25" ht="21.75" hidden="1" customHeight="1">
      <c r="A401" s="350"/>
      <c r="B401" s="366"/>
      <c r="C401" s="367"/>
      <c r="D401" s="367"/>
      <c r="E401" s="367"/>
      <c r="F401" s="720"/>
      <c r="G401" s="721"/>
      <c r="H401" s="720"/>
      <c r="I401" s="721"/>
      <c r="J401" s="41"/>
      <c r="K401" s="41"/>
      <c r="L401" s="41"/>
      <c r="M401" s="41"/>
      <c r="N401" s="41"/>
      <c r="O401" s="41"/>
      <c r="P401" s="41"/>
      <c r="Q401" s="41"/>
      <c r="R401" s="41"/>
      <c r="S401" s="41"/>
      <c r="T401" s="41"/>
      <c r="U401" s="41"/>
      <c r="V401" s="41"/>
      <c r="W401" s="41"/>
      <c r="X401" s="41"/>
      <c r="Y401" s="41"/>
    </row>
    <row r="402" spans="1:25" ht="21.75" hidden="1" customHeight="1">
      <c r="A402" s="350"/>
      <c r="B402" s="364"/>
      <c r="C402" s="58"/>
      <c r="D402" s="58"/>
      <c r="E402" s="46"/>
      <c r="F402" s="88"/>
      <c r="G402" s="88"/>
      <c r="H402" s="88"/>
      <c r="I402" s="365"/>
      <c r="J402" s="41"/>
      <c r="K402" s="41"/>
      <c r="L402" s="41"/>
      <c r="M402" s="41"/>
      <c r="N402" s="41"/>
      <c r="O402" s="41"/>
      <c r="P402" s="41"/>
      <c r="Q402" s="41"/>
      <c r="R402" s="41"/>
      <c r="S402" s="41"/>
      <c r="T402" s="41"/>
      <c r="U402" s="41"/>
      <c r="V402" s="41"/>
      <c r="W402" s="41"/>
      <c r="X402" s="41"/>
      <c r="Y402" s="41"/>
    </row>
    <row r="403" spans="1:25" ht="21.75" hidden="1" customHeight="1">
      <c r="A403" s="350"/>
      <c r="B403" s="714" t="s">
        <v>503</v>
      </c>
      <c r="C403" s="709"/>
      <c r="D403" s="709"/>
      <c r="E403" s="709"/>
      <c r="F403" s="720"/>
      <c r="G403" s="721"/>
      <c r="H403" s="720"/>
      <c r="I403" s="721"/>
      <c r="J403" s="41"/>
      <c r="K403" s="41"/>
      <c r="L403" s="41"/>
      <c r="M403" s="41"/>
      <c r="N403" s="41"/>
      <c r="O403" s="41"/>
      <c r="P403" s="41"/>
      <c r="Q403" s="41"/>
      <c r="R403" s="41"/>
      <c r="S403" s="41"/>
      <c r="T403" s="41"/>
      <c r="U403" s="41"/>
      <c r="V403" s="41"/>
      <c r="W403" s="41"/>
      <c r="X403" s="41"/>
      <c r="Y403" s="41"/>
    </row>
    <row r="404" spans="1:25" ht="21.75" hidden="1" customHeight="1">
      <c r="A404" s="350"/>
      <c r="B404" s="364"/>
      <c r="C404" s="58"/>
      <c r="D404" s="58"/>
      <c r="E404" s="46"/>
      <c r="F404" s="88"/>
      <c r="G404" s="88"/>
      <c r="H404" s="88"/>
      <c r="I404" s="365"/>
      <c r="J404" s="41"/>
      <c r="K404" s="41"/>
      <c r="L404" s="41"/>
      <c r="M404" s="41"/>
      <c r="N404" s="41"/>
      <c r="O404" s="41"/>
      <c r="P404" s="41"/>
      <c r="Q404" s="41"/>
      <c r="R404" s="41"/>
      <c r="S404" s="41"/>
      <c r="T404" s="41"/>
      <c r="U404" s="41"/>
      <c r="V404" s="41"/>
      <c r="W404" s="41"/>
      <c r="X404" s="41"/>
      <c r="Y404" s="41"/>
    </row>
    <row r="405" spans="1:25" ht="21.75" hidden="1" customHeight="1">
      <c r="A405" s="350"/>
      <c r="B405" s="714" t="s">
        <v>504</v>
      </c>
      <c r="C405" s="709"/>
      <c r="D405" s="709"/>
      <c r="E405" s="709"/>
      <c r="F405" s="720"/>
      <c r="G405" s="721"/>
      <c r="H405" s="720"/>
      <c r="I405" s="721"/>
      <c r="J405" s="41"/>
      <c r="K405" s="41"/>
      <c r="L405" s="41"/>
      <c r="M405" s="41"/>
      <c r="N405" s="41"/>
      <c r="O405" s="41"/>
      <c r="P405" s="41"/>
      <c r="Q405" s="41"/>
      <c r="R405" s="41"/>
      <c r="S405" s="41"/>
      <c r="T405" s="41"/>
      <c r="U405" s="41"/>
      <c r="V405" s="41"/>
      <c r="W405" s="41"/>
      <c r="X405" s="41"/>
      <c r="Y405" s="41"/>
    </row>
    <row r="406" spans="1:25" ht="21.75" hidden="1" customHeight="1">
      <c r="A406" s="350"/>
      <c r="B406" s="736" t="s">
        <v>505</v>
      </c>
      <c r="C406" s="737"/>
      <c r="D406" s="737"/>
      <c r="E406" s="738"/>
      <c r="F406" s="720"/>
      <c r="G406" s="721"/>
      <c r="H406" s="720"/>
      <c r="I406" s="721"/>
      <c r="J406" s="41"/>
      <c r="K406" s="41"/>
      <c r="L406" s="41"/>
      <c r="M406" s="41"/>
      <c r="N406" s="41"/>
      <c r="O406" s="41"/>
      <c r="P406" s="41"/>
      <c r="Q406" s="41"/>
      <c r="R406" s="41"/>
      <c r="S406" s="41"/>
      <c r="T406" s="41"/>
      <c r="U406" s="41"/>
      <c r="V406" s="41"/>
      <c r="W406" s="41"/>
      <c r="X406" s="41"/>
      <c r="Y406" s="41"/>
    </row>
    <row r="407" spans="1:25" ht="21" hidden="1" customHeight="1">
      <c r="A407" s="350"/>
      <c r="B407" s="736" t="s">
        <v>506</v>
      </c>
      <c r="C407" s="737"/>
      <c r="D407" s="737"/>
      <c r="E407" s="738"/>
      <c r="F407" s="720"/>
      <c r="G407" s="721"/>
      <c r="H407" s="720"/>
      <c r="I407" s="721"/>
      <c r="J407" s="41"/>
      <c r="K407" s="41"/>
      <c r="L407" s="41"/>
      <c r="M407" s="41"/>
      <c r="N407" s="41"/>
      <c r="O407" s="41"/>
      <c r="P407" s="41"/>
      <c r="Q407" s="41"/>
      <c r="R407" s="41"/>
      <c r="S407" s="41"/>
      <c r="T407" s="41"/>
      <c r="U407" s="41"/>
      <c r="V407" s="41"/>
      <c r="W407" s="41"/>
      <c r="X407" s="41"/>
      <c r="Y407" s="41"/>
    </row>
    <row r="408" spans="1:25" ht="21.75" hidden="1" customHeight="1">
      <c r="A408" s="350"/>
      <c r="B408" s="736" t="s">
        <v>507</v>
      </c>
      <c r="C408" s="737"/>
      <c r="D408" s="737"/>
      <c r="E408" s="738"/>
      <c r="F408" s="720"/>
      <c r="G408" s="721"/>
      <c r="H408" s="720"/>
      <c r="I408" s="721"/>
      <c r="J408" s="41"/>
      <c r="K408" s="41"/>
      <c r="L408" s="41"/>
      <c r="M408" s="41"/>
      <c r="N408" s="41"/>
      <c r="O408" s="41"/>
      <c r="P408" s="41"/>
      <c r="Q408" s="41"/>
      <c r="R408" s="41"/>
      <c r="S408" s="41"/>
      <c r="T408" s="41"/>
      <c r="U408" s="41"/>
      <c r="V408" s="41"/>
      <c r="W408" s="41"/>
      <c r="X408" s="41"/>
      <c r="Y408" s="41"/>
    </row>
    <row r="409" spans="1:25" ht="21.75" hidden="1" customHeight="1">
      <c r="A409" s="350"/>
      <c r="B409" s="368"/>
      <c r="C409" s="369"/>
      <c r="D409" s="369"/>
      <c r="E409" s="369"/>
      <c r="F409" s="88"/>
      <c r="G409" s="88"/>
      <c r="H409" s="88"/>
      <c r="I409" s="88"/>
      <c r="J409" s="41"/>
      <c r="K409" s="41"/>
      <c r="L409" s="41"/>
      <c r="M409" s="41"/>
      <c r="N409" s="41"/>
      <c r="O409" s="41"/>
      <c r="P409" s="41"/>
      <c r="Q409" s="41"/>
      <c r="R409" s="41"/>
      <c r="S409" s="41"/>
      <c r="T409" s="41"/>
      <c r="U409" s="41"/>
      <c r="V409" s="41"/>
      <c r="W409" s="41"/>
      <c r="X409" s="41"/>
      <c r="Y409" s="41"/>
    </row>
    <row r="410" spans="1:25" ht="21.75" hidden="1" customHeight="1">
      <c r="A410" s="350"/>
      <c r="B410" s="714" t="s">
        <v>508</v>
      </c>
      <c r="C410" s="709"/>
      <c r="D410" s="709"/>
      <c r="E410" s="709"/>
      <c r="F410" s="88"/>
      <c r="G410" s="88"/>
      <c r="H410" s="88"/>
      <c r="I410" s="88"/>
      <c r="J410" s="41"/>
      <c r="K410" s="41"/>
      <c r="L410" s="41"/>
      <c r="M410" s="41"/>
      <c r="N410" s="41"/>
      <c r="O410" s="41"/>
      <c r="P410" s="41"/>
      <c r="Q410" s="41"/>
      <c r="R410" s="41"/>
      <c r="S410" s="41"/>
      <c r="T410" s="41"/>
      <c r="U410" s="41"/>
      <c r="V410" s="41"/>
      <c r="W410" s="41"/>
      <c r="X410" s="41"/>
      <c r="Y410" s="41"/>
    </row>
    <row r="411" spans="1:25" ht="21.75" hidden="1" customHeight="1">
      <c r="A411" s="350"/>
      <c r="B411" s="714" t="s">
        <v>509</v>
      </c>
      <c r="C411" s="709"/>
      <c r="D411" s="709"/>
      <c r="E411" s="709"/>
      <c r="F411" s="720"/>
      <c r="G411" s="721"/>
      <c r="H411" s="720"/>
      <c r="I411" s="721"/>
      <c r="J411" s="41"/>
      <c r="K411" s="41"/>
      <c r="L411" s="41"/>
      <c r="M411" s="41"/>
      <c r="N411" s="41"/>
      <c r="O411" s="41"/>
      <c r="P411" s="41"/>
      <c r="Q411" s="41"/>
      <c r="R411" s="41"/>
      <c r="S411" s="41"/>
      <c r="T411" s="41"/>
      <c r="U411" s="41"/>
      <c r="V411" s="41"/>
      <c r="W411" s="41"/>
      <c r="X411" s="41"/>
      <c r="Y411" s="41"/>
    </row>
    <row r="412" spans="1:25" ht="21.75" hidden="1" customHeight="1">
      <c r="A412" s="350"/>
      <c r="B412" s="714" t="s">
        <v>510</v>
      </c>
      <c r="C412" s="709"/>
      <c r="D412" s="709"/>
      <c r="E412" s="709"/>
      <c r="F412" s="57" t="s">
        <v>505</v>
      </c>
      <c r="G412" s="57" t="s">
        <v>506</v>
      </c>
      <c r="H412" s="57" t="s">
        <v>505</v>
      </c>
      <c r="I412" s="57" t="s">
        <v>506</v>
      </c>
      <c r="J412" s="41"/>
      <c r="K412" s="41"/>
      <c r="L412" s="41"/>
      <c r="M412" s="41"/>
      <c r="N412" s="41"/>
      <c r="O412" s="41"/>
      <c r="P412" s="41"/>
      <c r="Q412" s="41"/>
      <c r="R412" s="41"/>
      <c r="S412" s="41"/>
      <c r="T412" s="41"/>
      <c r="U412" s="41"/>
      <c r="V412" s="41"/>
      <c r="W412" s="41"/>
      <c r="X412" s="41"/>
      <c r="Y412" s="41"/>
    </row>
    <row r="413" spans="1:25" ht="21.75" hidden="1" customHeight="1">
      <c r="A413" s="350"/>
      <c r="B413" s="739"/>
      <c r="C413" s="740"/>
      <c r="D413" s="740"/>
      <c r="E413" s="741"/>
      <c r="F413" s="362"/>
      <c r="G413" s="361"/>
      <c r="H413" s="362"/>
      <c r="I413" s="361"/>
      <c r="J413" s="41"/>
      <c r="K413" s="41"/>
      <c r="L413" s="41"/>
      <c r="M413" s="41"/>
      <c r="N413" s="41"/>
      <c r="O413" s="41"/>
      <c r="P413" s="41"/>
      <c r="Q413" s="41"/>
      <c r="R413" s="41"/>
      <c r="S413" s="41"/>
      <c r="T413" s="41"/>
      <c r="U413" s="41"/>
      <c r="V413" s="41"/>
      <c r="W413" s="41"/>
      <c r="X413" s="41"/>
      <c r="Y413" s="41"/>
    </row>
    <row r="414" spans="1:25" ht="21.75" hidden="1" customHeight="1">
      <c r="A414" s="350"/>
      <c r="B414" s="736" t="s">
        <v>507</v>
      </c>
      <c r="C414" s="737"/>
      <c r="D414" s="737"/>
      <c r="E414" s="738"/>
      <c r="F414" s="362"/>
      <c r="G414" s="361"/>
      <c r="H414" s="362"/>
      <c r="I414" s="361"/>
      <c r="J414" s="41"/>
      <c r="K414" s="41"/>
      <c r="L414" s="41"/>
      <c r="M414" s="41"/>
      <c r="N414" s="41"/>
      <c r="O414" s="41"/>
      <c r="P414" s="41"/>
      <c r="Q414" s="41"/>
      <c r="R414" s="41"/>
      <c r="S414" s="41"/>
      <c r="T414" s="41"/>
      <c r="U414" s="41"/>
      <c r="V414" s="41"/>
      <c r="W414" s="41"/>
      <c r="X414" s="41"/>
      <c r="Y414" s="41"/>
    </row>
    <row r="415" spans="1:25" ht="35.450000000000003" hidden="1" customHeight="1">
      <c r="A415" s="350"/>
      <c r="B415" s="714" t="s">
        <v>511</v>
      </c>
      <c r="C415" s="709"/>
      <c r="D415" s="709"/>
      <c r="E415" s="709"/>
      <c r="F415" s="720"/>
      <c r="G415" s="721"/>
      <c r="H415" s="720"/>
      <c r="I415" s="721"/>
      <c r="J415" s="41"/>
      <c r="K415" s="41"/>
      <c r="L415" s="41"/>
      <c r="M415" s="41"/>
      <c r="N415" s="41"/>
      <c r="O415" s="41"/>
      <c r="P415" s="41"/>
      <c r="Q415" s="41"/>
      <c r="R415" s="41"/>
      <c r="S415" s="41"/>
      <c r="T415" s="41"/>
      <c r="U415" s="41"/>
      <c r="V415" s="41"/>
      <c r="W415" s="41"/>
      <c r="X415" s="41"/>
      <c r="Y415" s="41"/>
    </row>
    <row r="416" spans="1:25" ht="21.75" hidden="1" customHeight="1">
      <c r="A416" s="350"/>
      <c r="B416" s="368"/>
      <c r="C416" s="369"/>
      <c r="D416" s="369"/>
      <c r="E416" s="369"/>
      <c r="F416" s="369"/>
      <c r="G416" s="369"/>
      <c r="H416" s="369"/>
      <c r="I416" s="369"/>
      <c r="J416" s="41"/>
      <c r="K416" s="41"/>
      <c r="L416" s="41"/>
      <c r="M416" s="41"/>
      <c r="N416" s="41"/>
      <c r="O416" s="41"/>
      <c r="P416" s="41"/>
      <c r="Q416" s="41"/>
      <c r="R416" s="41"/>
      <c r="S416" s="41"/>
      <c r="T416" s="41"/>
      <c r="U416" s="41"/>
      <c r="V416" s="41"/>
      <c r="W416" s="41"/>
      <c r="X416" s="41"/>
      <c r="Y416" s="41"/>
    </row>
    <row r="417" spans="1:25" ht="14.45" hidden="1" customHeight="1">
      <c r="A417" s="350"/>
      <c r="B417" s="364"/>
      <c r="C417" s="58"/>
      <c r="D417" s="58"/>
      <c r="E417" s="46"/>
      <c r="F417" s="88"/>
      <c r="G417" s="88"/>
      <c r="H417" s="88"/>
      <c r="I417" s="365"/>
      <c r="J417" s="41"/>
      <c r="K417" s="41"/>
      <c r="L417" s="41"/>
      <c r="M417" s="41"/>
      <c r="N417" s="41"/>
      <c r="O417" s="41"/>
      <c r="P417" s="41"/>
      <c r="Q417" s="41"/>
      <c r="R417" s="41"/>
      <c r="S417" s="41"/>
      <c r="T417" s="41"/>
      <c r="U417" s="41"/>
      <c r="V417" s="41"/>
      <c r="W417" s="41"/>
      <c r="X417" s="41"/>
      <c r="Y417" s="41"/>
    </row>
    <row r="418" spans="1:25" ht="33" hidden="1" customHeight="1">
      <c r="A418" s="350"/>
      <c r="B418" s="742" t="s">
        <v>578</v>
      </c>
      <c r="C418" s="743"/>
      <c r="D418" s="743"/>
      <c r="E418" s="744"/>
      <c r="F418" s="745"/>
      <c r="G418" s="721"/>
      <c r="H418" s="720"/>
      <c r="I418" s="721"/>
      <c r="J418" s="41"/>
      <c r="K418" s="41"/>
      <c r="L418" s="41"/>
      <c r="M418" s="41"/>
      <c r="N418" s="41"/>
      <c r="O418" s="41"/>
      <c r="P418" s="41"/>
      <c r="Q418" s="41"/>
      <c r="R418" s="41"/>
      <c r="S418" s="41"/>
      <c r="T418" s="41"/>
      <c r="U418" s="41"/>
      <c r="V418" s="41"/>
      <c r="W418" s="41"/>
      <c r="X418" s="41"/>
      <c r="Y418" s="41"/>
    </row>
    <row r="419" spans="1:25" ht="38.25" hidden="1" customHeight="1">
      <c r="A419" s="350" t="s">
        <v>579</v>
      </c>
      <c r="B419" s="714" t="s">
        <v>512</v>
      </c>
      <c r="C419" s="709"/>
      <c r="D419" s="709"/>
      <c r="E419" s="709"/>
      <c r="F419" s="746"/>
      <c r="G419" s="747"/>
      <c r="H419" s="746"/>
      <c r="I419" s="747"/>
      <c r="J419" s="41"/>
      <c r="K419" s="41"/>
      <c r="L419" s="41"/>
      <c r="M419" s="41"/>
      <c r="N419" s="41"/>
      <c r="O419" s="41"/>
      <c r="P419" s="41"/>
      <c r="Q419" s="41"/>
      <c r="R419" s="41"/>
      <c r="S419" s="41"/>
      <c r="T419" s="41"/>
      <c r="U419" s="41"/>
      <c r="V419" s="41"/>
      <c r="W419" s="41"/>
      <c r="X419" s="41"/>
      <c r="Y419" s="41"/>
    </row>
    <row r="420" spans="1:25" ht="24.95" hidden="1" customHeight="1">
      <c r="A420" s="356"/>
      <c r="B420" s="714" t="s">
        <v>513</v>
      </c>
      <c r="C420" s="709"/>
      <c r="D420" s="709"/>
      <c r="E420" s="709"/>
      <c r="F420" s="370"/>
      <c r="G420" s="371"/>
      <c r="H420" s="370"/>
      <c r="I420" s="372"/>
      <c r="J420" s="41"/>
      <c r="K420" s="41"/>
      <c r="L420" s="41"/>
      <c r="M420" s="41"/>
      <c r="N420" s="41"/>
      <c r="O420" s="41"/>
      <c r="P420" s="41"/>
      <c r="Q420" s="41"/>
      <c r="R420" s="41"/>
      <c r="S420" s="41"/>
      <c r="T420" s="41"/>
      <c r="U420" s="41"/>
      <c r="V420" s="41"/>
      <c r="W420" s="41"/>
      <c r="X420" s="41"/>
      <c r="Y420" s="41"/>
    </row>
    <row r="421" spans="1:25" ht="31.5" hidden="1" customHeight="1">
      <c r="A421" s="356"/>
      <c r="B421" s="714"/>
      <c r="C421" s="709"/>
      <c r="D421" s="709"/>
      <c r="E421" s="709"/>
      <c r="F421" s="373"/>
      <c r="G421" s="374"/>
      <c r="H421" s="373"/>
      <c r="I421" s="375"/>
      <c r="J421" s="41"/>
      <c r="K421" s="41"/>
      <c r="L421" s="41"/>
      <c r="M421" s="41"/>
      <c r="N421" s="41"/>
      <c r="O421" s="41"/>
      <c r="P421" s="41"/>
      <c r="Q421" s="41"/>
      <c r="R421" s="41"/>
      <c r="S421" s="41"/>
      <c r="T421" s="41"/>
      <c r="U421" s="41"/>
      <c r="V421" s="41"/>
      <c r="W421" s="41"/>
      <c r="X421" s="41"/>
      <c r="Y421" s="41"/>
    </row>
    <row r="422" spans="1:25" ht="15.75" hidden="1" customHeight="1">
      <c r="A422" s="356"/>
      <c r="B422" s="384"/>
      <c r="C422" s="385"/>
      <c r="D422" s="385"/>
      <c r="E422" s="386"/>
      <c r="F422" s="715"/>
      <c r="G422" s="716"/>
      <c r="H422" s="715"/>
      <c r="I422" s="716"/>
      <c r="J422" s="41"/>
      <c r="K422" s="41"/>
      <c r="L422" s="41"/>
      <c r="M422" s="41"/>
      <c r="N422" s="41"/>
      <c r="O422" s="41"/>
      <c r="P422" s="41"/>
      <c r="Q422" s="41"/>
      <c r="R422" s="41"/>
      <c r="S422" s="41"/>
      <c r="T422" s="41"/>
      <c r="U422" s="41"/>
      <c r="V422" s="41"/>
      <c r="W422" s="41"/>
      <c r="X422" s="41"/>
      <c r="Y422" s="41"/>
    </row>
    <row r="423" spans="1:25" ht="21" hidden="1" customHeight="1">
      <c r="A423" s="350" t="s">
        <v>580</v>
      </c>
      <c r="B423" s="717" t="s">
        <v>514</v>
      </c>
      <c r="C423" s="718"/>
      <c r="D423" s="718"/>
      <c r="E423" s="719"/>
      <c r="F423" s="720"/>
      <c r="G423" s="721"/>
      <c r="H423" s="720"/>
      <c r="I423" s="721"/>
      <c r="J423" s="41"/>
      <c r="K423" s="41"/>
      <c r="L423" s="41"/>
      <c r="M423" s="41"/>
      <c r="N423" s="41"/>
      <c r="O423" s="41"/>
      <c r="P423" s="41"/>
      <c r="Q423" s="41"/>
      <c r="R423" s="41"/>
      <c r="S423" s="41"/>
      <c r="T423" s="41"/>
      <c r="U423" s="41"/>
      <c r="V423" s="41"/>
      <c r="W423" s="41"/>
      <c r="X423" s="41"/>
      <c r="Y423" s="41"/>
    </row>
    <row r="424" spans="1:25" ht="18.75" hidden="1" customHeight="1">
      <c r="A424" s="350" t="s">
        <v>581</v>
      </c>
      <c r="B424" s="722" t="s">
        <v>515</v>
      </c>
      <c r="C424" s="723"/>
      <c r="D424" s="723"/>
      <c r="E424" s="724"/>
      <c r="F424" s="725"/>
      <c r="G424" s="726"/>
      <c r="H424" s="725"/>
      <c r="I424" s="726"/>
      <c r="J424" s="41"/>
      <c r="K424" s="41"/>
      <c r="L424" s="41"/>
      <c r="M424" s="41"/>
      <c r="N424" s="41"/>
      <c r="O424" s="41"/>
      <c r="P424" s="41"/>
      <c r="Q424" s="41"/>
      <c r="R424" s="41"/>
      <c r="S424" s="41"/>
      <c r="T424" s="41"/>
      <c r="U424" s="41"/>
      <c r="V424" s="41"/>
      <c r="W424" s="41"/>
      <c r="X424" s="41"/>
      <c r="Y424" s="41"/>
    </row>
    <row r="425" spans="1:25" ht="18.75" hidden="1" customHeight="1">
      <c r="A425" s="350"/>
      <c r="B425" s="376"/>
      <c r="C425" s="377"/>
      <c r="D425" s="377"/>
      <c r="E425" s="378"/>
      <c r="F425" s="379"/>
      <c r="G425" s="380"/>
      <c r="H425" s="379"/>
      <c r="I425" s="380"/>
      <c r="J425" s="41"/>
      <c r="K425" s="41"/>
      <c r="L425" s="41"/>
      <c r="M425" s="41"/>
      <c r="N425" s="41"/>
      <c r="O425" s="41"/>
      <c r="P425" s="41"/>
      <c r="Q425" s="41"/>
      <c r="R425" s="41"/>
      <c r="S425" s="41"/>
      <c r="T425" s="41"/>
      <c r="U425" s="41"/>
      <c r="V425" s="41"/>
      <c r="W425" s="41"/>
      <c r="X425" s="41"/>
      <c r="Y425" s="41"/>
    </row>
    <row r="426" spans="1:25" ht="18.75" hidden="1" customHeight="1">
      <c r="A426" s="350"/>
      <c r="B426" s="376"/>
      <c r="C426" s="377"/>
      <c r="D426" s="377"/>
      <c r="E426" s="378"/>
      <c r="F426" s="379"/>
      <c r="G426" s="380"/>
      <c r="H426" s="379"/>
      <c r="I426" s="380"/>
      <c r="J426" s="41"/>
      <c r="K426" s="41"/>
      <c r="L426" s="41"/>
      <c r="M426" s="41"/>
      <c r="N426" s="41"/>
      <c r="O426" s="41"/>
      <c r="P426" s="41"/>
      <c r="Q426" s="41"/>
      <c r="R426" s="41"/>
      <c r="S426" s="41"/>
      <c r="T426" s="41"/>
      <c r="U426" s="41"/>
      <c r="V426" s="41"/>
      <c r="W426" s="41"/>
      <c r="X426" s="41"/>
      <c r="Y426" s="41"/>
    </row>
    <row r="427" spans="1:25" ht="18.75" hidden="1" customHeight="1">
      <c r="A427" s="350"/>
      <c r="B427" s="376"/>
      <c r="C427" s="377"/>
      <c r="D427" s="377"/>
      <c r="E427" s="378"/>
      <c r="F427" s="379"/>
      <c r="G427" s="380"/>
      <c r="H427" s="379"/>
      <c r="I427" s="380"/>
      <c r="J427" s="41"/>
      <c r="K427" s="41"/>
      <c r="L427" s="41"/>
      <c r="M427" s="41"/>
      <c r="N427" s="41"/>
      <c r="O427" s="41"/>
      <c r="P427" s="41"/>
      <c r="Q427" s="41"/>
      <c r="R427" s="41"/>
      <c r="S427" s="41"/>
      <c r="T427" s="41"/>
      <c r="U427" s="41"/>
      <c r="V427" s="41"/>
      <c r="W427" s="41"/>
      <c r="X427" s="41"/>
      <c r="Y427" s="41"/>
    </row>
    <row r="428" spans="1:25" ht="18.75" hidden="1" customHeight="1">
      <c r="A428" s="350"/>
      <c r="B428" s="376"/>
      <c r="C428" s="377"/>
      <c r="D428" s="377"/>
      <c r="E428" s="378"/>
      <c r="F428" s="379"/>
      <c r="G428" s="380"/>
      <c r="H428" s="379"/>
      <c r="I428" s="380"/>
      <c r="J428" s="41"/>
      <c r="K428" s="41"/>
      <c r="L428" s="41"/>
      <c r="M428" s="41"/>
      <c r="N428" s="41"/>
      <c r="O428" s="41"/>
      <c r="P428" s="41"/>
      <c r="Q428" s="41"/>
      <c r="R428" s="41"/>
      <c r="S428" s="41"/>
      <c r="T428" s="41"/>
      <c r="U428" s="41"/>
      <c r="V428" s="41"/>
      <c r="W428" s="41"/>
      <c r="X428" s="41"/>
      <c r="Y428" s="41"/>
    </row>
    <row r="429" spans="1:25" ht="18.75" hidden="1" customHeight="1">
      <c r="A429" s="350"/>
      <c r="B429" s="376"/>
      <c r="C429" s="377"/>
      <c r="D429" s="377"/>
      <c r="E429" s="378"/>
      <c r="F429" s="379"/>
      <c r="G429" s="380"/>
      <c r="H429" s="379"/>
      <c r="I429" s="380"/>
      <c r="J429" s="41"/>
      <c r="K429" s="41"/>
      <c r="L429" s="41"/>
      <c r="M429" s="41"/>
      <c r="N429" s="41"/>
      <c r="O429" s="41"/>
      <c r="P429" s="41"/>
      <c r="Q429" s="41"/>
      <c r="R429" s="41"/>
      <c r="S429" s="41"/>
      <c r="T429" s="41"/>
      <c r="U429" s="41"/>
      <c r="V429" s="41"/>
      <c r="W429" s="41"/>
      <c r="X429" s="41"/>
      <c r="Y429" s="41"/>
    </row>
    <row r="430" spans="1:25" ht="18.75" hidden="1" customHeight="1">
      <c r="A430" s="350"/>
      <c r="B430" s="376"/>
      <c r="C430" s="377"/>
      <c r="D430" s="377"/>
      <c r="E430" s="378"/>
      <c r="F430" s="379"/>
      <c r="G430" s="380"/>
      <c r="H430" s="379"/>
      <c r="I430" s="380"/>
      <c r="J430" s="41"/>
      <c r="K430" s="41"/>
      <c r="L430" s="41"/>
      <c r="M430" s="41"/>
      <c r="N430" s="41"/>
      <c r="O430" s="41"/>
      <c r="P430" s="41"/>
      <c r="Q430" s="41"/>
      <c r="R430" s="41"/>
      <c r="S430" s="41"/>
      <c r="T430" s="41"/>
      <c r="U430" s="41"/>
      <c r="V430" s="41"/>
      <c r="W430" s="41"/>
      <c r="X430" s="41"/>
      <c r="Y430" s="41"/>
    </row>
    <row r="431" spans="1:25" ht="18.75" hidden="1" customHeight="1">
      <c r="A431" s="350"/>
      <c r="B431" s="376"/>
      <c r="C431" s="377"/>
      <c r="D431" s="377"/>
      <c r="E431" s="378"/>
      <c r="F431" s="379"/>
      <c r="G431" s="380"/>
      <c r="H431" s="379"/>
      <c r="I431" s="380"/>
      <c r="J431" s="41"/>
      <c r="K431" s="41"/>
      <c r="L431" s="41"/>
      <c r="M431" s="41"/>
      <c r="N431" s="41"/>
      <c r="O431" s="41"/>
      <c r="P431" s="41"/>
      <c r="Q431" s="41"/>
      <c r="R431" s="41"/>
      <c r="S431" s="41"/>
      <c r="T431" s="41"/>
      <c r="U431" s="41"/>
      <c r="V431" s="41"/>
      <c r="W431" s="41"/>
      <c r="X431" s="41"/>
      <c r="Y431" s="41"/>
    </row>
    <row r="432" spans="1:25" ht="18.75" hidden="1" customHeight="1">
      <c r="A432" s="350"/>
      <c r="B432" s="376"/>
      <c r="C432" s="377"/>
      <c r="D432" s="377"/>
      <c r="E432" s="378"/>
      <c r="F432" s="379"/>
      <c r="G432" s="380"/>
      <c r="H432" s="379"/>
      <c r="I432" s="380"/>
      <c r="J432" s="41"/>
      <c r="K432" s="41"/>
      <c r="L432" s="41"/>
      <c r="M432" s="41"/>
      <c r="N432" s="41"/>
      <c r="O432" s="41"/>
      <c r="P432" s="41"/>
      <c r="Q432" s="41"/>
      <c r="R432" s="41"/>
      <c r="S432" s="41"/>
      <c r="T432" s="41"/>
      <c r="U432" s="41"/>
      <c r="V432" s="41"/>
      <c r="W432" s="41"/>
      <c r="X432" s="41"/>
      <c r="Y432" s="41"/>
    </row>
    <row r="433" spans="1:25" ht="18.75" hidden="1" customHeight="1">
      <c r="A433" s="350"/>
      <c r="B433" s="376"/>
      <c r="C433" s="377"/>
      <c r="D433" s="377"/>
      <c r="E433" s="378"/>
      <c r="F433" s="379"/>
      <c r="G433" s="380"/>
      <c r="H433" s="379"/>
      <c r="I433" s="380"/>
      <c r="J433" s="41"/>
      <c r="K433" s="41"/>
      <c r="L433" s="41"/>
      <c r="M433" s="41"/>
      <c r="N433" s="41"/>
      <c r="O433" s="41"/>
      <c r="P433" s="41"/>
      <c r="Q433" s="41"/>
      <c r="R433" s="41"/>
      <c r="S433" s="41"/>
      <c r="T433" s="41"/>
      <c r="U433" s="41"/>
      <c r="V433" s="41"/>
      <c r="W433" s="41"/>
      <c r="X433" s="41"/>
      <c r="Y433" s="41"/>
    </row>
    <row r="434" spans="1:25" ht="18.75" hidden="1" customHeight="1">
      <c r="A434" s="350"/>
      <c r="B434" s="376"/>
      <c r="C434" s="377"/>
      <c r="D434" s="377"/>
      <c r="E434" s="378"/>
      <c r="F434" s="379"/>
      <c r="G434" s="380"/>
      <c r="H434" s="379"/>
      <c r="I434" s="380"/>
      <c r="J434" s="41"/>
      <c r="K434" s="41"/>
      <c r="L434" s="41"/>
      <c r="M434" s="41"/>
      <c r="N434" s="41"/>
      <c r="O434" s="41"/>
      <c r="P434" s="41"/>
      <c r="Q434" s="41"/>
      <c r="R434" s="41"/>
      <c r="S434" s="41"/>
      <c r="T434" s="41"/>
      <c r="U434" s="41"/>
      <c r="V434" s="41"/>
      <c r="W434" s="41"/>
      <c r="X434" s="41"/>
      <c r="Y434" s="41"/>
    </row>
    <row r="435" spans="1:25" ht="18.75" hidden="1" customHeight="1">
      <c r="A435" s="350"/>
      <c r="B435" s="376"/>
      <c r="C435" s="377"/>
      <c r="D435" s="377"/>
      <c r="E435" s="378"/>
      <c r="F435" s="379"/>
      <c r="G435" s="380"/>
      <c r="H435" s="379"/>
      <c r="I435" s="380"/>
      <c r="J435" s="41"/>
      <c r="K435" s="41"/>
      <c r="L435" s="41"/>
      <c r="M435" s="41"/>
      <c r="N435" s="41"/>
      <c r="O435" s="41"/>
      <c r="P435" s="41"/>
      <c r="Q435" s="41"/>
      <c r="R435" s="41"/>
      <c r="S435" s="41"/>
      <c r="T435" s="41"/>
      <c r="U435" s="41"/>
      <c r="V435" s="41"/>
      <c r="W435" s="41"/>
      <c r="X435" s="41"/>
      <c r="Y435" s="41"/>
    </row>
    <row r="436" spans="1:25" ht="44.45" hidden="1" customHeight="1">
      <c r="A436" s="350">
        <v>5</v>
      </c>
      <c r="B436" s="717" t="s">
        <v>582</v>
      </c>
      <c r="C436" s="718"/>
      <c r="D436" s="718"/>
      <c r="E436" s="719"/>
      <c r="F436" s="727"/>
      <c r="G436" s="728"/>
      <c r="H436" s="727"/>
      <c r="I436" s="729"/>
      <c r="J436" s="41"/>
      <c r="K436" s="41"/>
      <c r="L436" s="41"/>
      <c r="M436" s="41"/>
      <c r="N436" s="41"/>
      <c r="O436" s="41"/>
      <c r="P436" s="41"/>
      <c r="Q436" s="41"/>
      <c r="R436" s="41"/>
      <c r="S436" s="41"/>
      <c r="T436" s="41"/>
      <c r="U436" s="41"/>
      <c r="V436" s="41"/>
      <c r="W436" s="41"/>
      <c r="X436" s="41"/>
      <c r="Y436" s="41"/>
    </row>
    <row r="437" spans="1:25" ht="78.599999999999994" hidden="1" customHeight="1">
      <c r="A437" s="350">
        <v>6</v>
      </c>
      <c r="B437" s="730" t="s">
        <v>583</v>
      </c>
      <c r="C437" s="731"/>
      <c r="D437" s="731"/>
      <c r="E437" s="732"/>
      <c r="F437" s="727"/>
      <c r="G437" s="728"/>
      <c r="H437" s="727"/>
      <c r="I437" s="729"/>
      <c r="J437" s="41"/>
      <c r="K437" s="41"/>
      <c r="L437" s="41"/>
      <c r="M437" s="41"/>
      <c r="N437" s="41"/>
      <c r="O437" s="41"/>
      <c r="P437" s="41"/>
      <c r="Q437" s="41"/>
      <c r="R437" s="41"/>
      <c r="S437" s="41"/>
      <c r="T437" s="41"/>
      <c r="U437" s="41"/>
      <c r="V437" s="41"/>
      <c r="W437" s="41"/>
      <c r="X437" s="41"/>
      <c r="Y437" s="41"/>
    </row>
    <row r="438" spans="1:25" ht="18.75" hidden="1" customHeight="1">
      <c r="A438" s="356"/>
      <c r="B438" s="367"/>
      <c r="C438" s="367"/>
      <c r="D438" s="367"/>
      <c r="E438" s="367"/>
      <c r="F438" s="381"/>
      <c r="G438" s="381"/>
      <c r="H438" s="381"/>
      <c r="I438" s="381"/>
      <c r="J438" s="41"/>
      <c r="K438" s="41"/>
      <c r="L438" s="41"/>
      <c r="M438" s="41"/>
      <c r="N438" s="41"/>
      <c r="O438" s="41"/>
      <c r="P438" s="41"/>
      <c r="Q438" s="41"/>
      <c r="R438" s="41"/>
      <c r="S438" s="41"/>
      <c r="T438" s="41"/>
      <c r="U438" s="41"/>
      <c r="V438" s="41"/>
      <c r="W438" s="41"/>
      <c r="X438" s="41"/>
      <c r="Y438" s="41"/>
    </row>
    <row r="439" spans="1:25" ht="36.75" hidden="1" customHeight="1">
      <c r="A439" s="350">
        <v>7</v>
      </c>
      <c r="B439" s="717" t="s">
        <v>516</v>
      </c>
      <c r="C439" s="718"/>
      <c r="D439" s="718"/>
      <c r="E439" s="719"/>
      <c r="F439" s="733"/>
      <c r="G439" s="734"/>
      <c r="H439" s="734"/>
      <c r="I439" s="735"/>
      <c r="J439" s="41"/>
      <c r="K439" s="41"/>
      <c r="L439" s="41"/>
      <c r="M439" s="41"/>
      <c r="N439" s="41"/>
      <c r="O439" s="41"/>
      <c r="P439" s="41"/>
      <c r="Q439" s="41"/>
      <c r="R439" s="41"/>
      <c r="S439" s="41"/>
      <c r="T439" s="41"/>
      <c r="U439" s="41"/>
      <c r="V439" s="41"/>
      <c r="W439" s="41"/>
      <c r="X439" s="41"/>
      <c r="Y439" s="41"/>
    </row>
    <row r="440" spans="1:25" ht="19.5" hidden="1" customHeight="1">
      <c r="A440" s="356"/>
      <c r="B440" s="712" t="s">
        <v>517</v>
      </c>
      <c r="C440" s="712"/>
      <c r="D440" s="712"/>
      <c r="E440" s="712"/>
      <c r="F440" s="712"/>
      <c r="G440" s="712"/>
      <c r="H440" s="712"/>
      <c r="I440" s="712"/>
      <c r="J440" s="41"/>
      <c r="K440" s="41"/>
      <c r="L440" s="41"/>
      <c r="M440" s="41"/>
      <c r="N440" s="41"/>
      <c r="O440" s="41"/>
      <c r="P440" s="41"/>
      <c r="Q440" s="41"/>
      <c r="R440" s="41"/>
      <c r="S440" s="41"/>
      <c r="T440" s="41"/>
      <c r="U440" s="41"/>
      <c r="V440" s="41"/>
      <c r="W440" s="41"/>
      <c r="X440" s="41"/>
      <c r="Y440" s="41"/>
    </row>
    <row r="441" spans="1:25" ht="63" hidden="1" customHeight="1">
      <c r="A441" s="349">
        <v>5.3</v>
      </c>
      <c r="B441" s="713" t="s">
        <v>584</v>
      </c>
      <c r="C441" s="713"/>
      <c r="D441" s="713"/>
      <c r="E441" s="713"/>
      <c r="F441" s="713"/>
      <c r="G441" s="713"/>
      <c r="H441" s="713"/>
      <c r="I441" s="713"/>
    </row>
    <row r="442" spans="1:25" hidden="1">
      <c r="A442" s="410" t="s">
        <v>30</v>
      </c>
      <c r="B442" s="711" t="e">
        <f>"For  "&amp;#REF!</f>
        <v>#REF!</v>
      </c>
      <c r="C442" s="711"/>
      <c r="D442" s="711"/>
      <c r="E442" s="711"/>
      <c r="F442" s="711"/>
      <c r="G442" s="711"/>
      <c r="H442" s="58"/>
      <c r="I442" s="58"/>
      <c r="J442" s="58"/>
    </row>
    <row r="443" spans="1:25" hidden="1">
      <c r="A443" s="58"/>
      <c r="B443" s="411" t="s">
        <v>58</v>
      </c>
      <c r="C443" s="704"/>
      <c r="D443" s="705"/>
      <c r="E443" s="705"/>
      <c r="F443" s="705"/>
      <c r="G443" s="705"/>
      <c r="H443" s="705"/>
      <c r="I443" s="706"/>
      <c r="J443" s="58"/>
    </row>
    <row r="444" spans="1:25" hidden="1">
      <c r="A444" s="58"/>
      <c r="B444" s="411" t="s">
        <v>60</v>
      </c>
      <c r="C444" s="704"/>
      <c r="D444" s="705"/>
      <c r="E444" s="705"/>
      <c r="F444" s="705"/>
      <c r="G444" s="705"/>
      <c r="H444" s="705"/>
      <c r="I444" s="706"/>
      <c r="J444" s="58"/>
    </row>
    <row r="445" spans="1:25" hidden="1">
      <c r="A445" s="58"/>
      <c r="B445" s="411" t="s">
        <v>462</v>
      </c>
      <c r="C445" s="704"/>
      <c r="D445" s="705"/>
      <c r="E445" s="705"/>
      <c r="F445" s="705"/>
      <c r="G445" s="705"/>
      <c r="H445" s="705"/>
      <c r="I445" s="706"/>
      <c r="J445" s="58"/>
    </row>
    <row r="446" spans="1:25" hidden="1">
      <c r="A446" s="58"/>
      <c r="B446" s="411" t="s">
        <v>585</v>
      </c>
      <c r="C446" s="704"/>
      <c r="D446" s="705"/>
      <c r="E446" s="705"/>
      <c r="F446" s="705"/>
      <c r="G446" s="705"/>
      <c r="H446" s="705"/>
      <c r="I446" s="706"/>
      <c r="J446" s="58"/>
    </row>
    <row r="447" spans="1:25" hidden="1">
      <c r="A447" s="58"/>
      <c r="B447" s="411" t="s">
        <v>586</v>
      </c>
      <c r="C447" s="704"/>
      <c r="D447" s="705"/>
      <c r="E447" s="705"/>
      <c r="F447" s="705"/>
      <c r="G447" s="705"/>
      <c r="H447" s="705"/>
      <c r="I447" s="706"/>
      <c r="J447" s="58"/>
    </row>
    <row r="448" spans="1:25" hidden="1">
      <c r="A448" s="58"/>
      <c r="B448" s="411" t="s">
        <v>587</v>
      </c>
      <c r="C448" s="704"/>
      <c r="D448" s="705"/>
      <c r="E448" s="705"/>
      <c r="F448" s="705"/>
      <c r="G448" s="705"/>
      <c r="H448" s="705"/>
      <c r="I448" s="706"/>
      <c r="J448" s="58"/>
    </row>
    <row r="449" spans="1:10" hidden="1">
      <c r="A449" s="58"/>
      <c r="B449" s="411" t="s">
        <v>588</v>
      </c>
      <c r="C449" s="704"/>
      <c r="D449" s="705"/>
      <c r="E449" s="705"/>
      <c r="F449" s="705"/>
      <c r="G449" s="705"/>
      <c r="H449" s="705"/>
      <c r="I449" s="706"/>
      <c r="J449" s="58"/>
    </row>
    <row r="450" spans="1:10" hidden="1">
      <c r="A450" s="58"/>
      <c r="B450" s="411" t="s">
        <v>589</v>
      </c>
      <c r="C450" s="704"/>
      <c r="D450" s="705"/>
      <c r="E450" s="705"/>
      <c r="F450" s="705"/>
      <c r="G450" s="705"/>
      <c r="H450" s="705"/>
      <c r="I450" s="706"/>
      <c r="J450" s="58"/>
    </row>
    <row r="451" spans="1:10" hidden="1">
      <c r="A451" s="58"/>
      <c r="B451" s="411" t="s">
        <v>590</v>
      </c>
      <c r="C451" s="704"/>
      <c r="D451" s="705"/>
      <c r="E451" s="705"/>
      <c r="F451" s="705"/>
      <c r="G451" s="705"/>
      <c r="H451" s="705"/>
      <c r="I451" s="706"/>
      <c r="J451" s="58"/>
    </row>
    <row r="452" spans="1:10" hidden="1">
      <c r="A452" s="58"/>
      <c r="B452" s="411" t="s">
        <v>591</v>
      </c>
      <c r="C452" s="704"/>
      <c r="D452" s="705"/>
      <c r="E452" s="705"/>
      <c r="F452" s="705"/>
      <c r="G452" s="705"/>
      <c r="H452" s="705"/>
      <c r="I452" s="706"/>
      <c r="J452" s="58"/>
    </row>
    <row r="453" spans="1:10" hidden="1">
      <c r="A453" s="58"/>
      <c r="B453" s="58"/>
      <c r="C453" s="58"/>
      <c r="D453" s="58"/>
      <c r="E453" s="58"/>
      <c r="F453" s="58"/>
      <c r="G453" s="58"/>
      <c r="H453" s="58"/>
      <c r="I453" s="58"/>
      <c r="J453" s="58"/>
    </row>
    <row r="454" spans="1:10" hidden="1">
      <c r="A454" s="410" t="s">
        <v>31</v>
      </c>
      <c r="B454" s="711" t="e">
        <f>"For  "&amp;F247</f>
        <v>#REF!</v>
      </c>
      <c r="C454" s="711"/>
      <c r="D454" s="711"/>
      <c r="E454" s="711"/>
      <c r="F454" s="711"/>
      <c r="G454" s="711"/>
      <c r="H454" s="58"/>
      <c r="I454" s="58"/>
      <c r="J454" s="58"/>
    </row>
    <row r="455" spans="1:10" hidden="1">
      <c r="A455" s="58"/>
      <c r="B455" s="411" t="s">
        <v>58</v>
      </c>
      <c r="C455" s="704"/>
      <c r="D455" s="705"/>
      <c r="E455" s="705"/>
      <c r="F455" s="705"/>
      <c r="G455" s="705"/>
      <c r="H455" s="705"/>
      <c r="I455" s="706"/>
      <c r="J455" s="58"/>
    </row>
    <row r="456" spans="1:10" hidden="1">
      <c r="A456" s="58"/>
      <c r="B456" s="411" t="s">
        <v>60</v>
      </c>
      <c r="C456" s="704"/>
      <c r="D456" s="705"/>
      <c r="E456" s="705"/>
      <c r="F456" s="705"/>
      <c r="G456" s="705"/>
      <c r="H456" s="705"/>
      <c r="I456" s="706"/>
      <c r="J456" s="58"/>
    </row>
    <row r="457" spans="1:10" hidden="1">
      <c r="A457" s="58"/>
      <c r="B457" s="411" t="s">
        <v>462</v>
      </c>
      <c r="C457" s="704"/>
      <c r="D457" s="705"/>
      <c r="E457" s="705"/>
      <c r="F457" s="705"/>
      <c r="G457" s="705"/>
      <c r="H457" s="705"/>
      <c r="I457" s="706"/>
      <c r="J457" s="58"/>
    </row>
    <row r="458" spans="1:10" hidden="1">
      <c r="A458" s="58"/>
      <c r="B458" s="411" t="s">
        <v>585</v>
      </c>
      <c r="C458" s="704"/>
      <c r="D458" s="705"/>
      <c r="E458" s="705"/>
      <c r="F458" s="705"/>
      <c r="G458" s="705"/>
      <c r="H458" s="705"/>
      <c r="I458" s="706"/>
      <c r="J458" s="58"/>
    </row>
    <row r="459" spans="1:10" hidden="1">
      <c r="A459" s="58"/>
      <c r="B459" s="411" t="s">
        <v>586</v>
      </c>
      <c r="C459" s="704"/>
      <c r="D459" s="705"/>
      <c r="E459" s="705"/>
      <c r="F459" s="705"/>
      <c r="G459" s="705"/>
      <c r="H459" s="705"/>
      <c r="I459" s="706"/>
      <c r="J459" s="58"/>
    </row>
    <row r="460" spans="1:10" hidden="1">
      <c r="A460" s="58"/>
      <c r="B460" s="411" t="s">
        <v>587</v>
      </c>
      <c r="C460" s="704"/>
      <c r="D460" s="705"/>
      <c r="E460" s="705"/>
      <c r="F460" s="705"/>
      <c r="G460" s="705"/>
      <c r="H460" s="705"/>
      <c r="I460" s="706"/>
      <c r="J460" s="58"/>
    </row>
    <row r="461" spans="1:10" hidden="1">
      <c r="A461" s="58"/>
      <c r="B461" s="411" t="s">
        <v>588</v>
      </c>
      <c r="C461" s="704"/>
      <c r="D461" s="705"/>
      <c r="E461" s="705"/>
      <c r="F461" s="705"/>
      <c r="G461" s="705"/>
      <c r="H461" s="705"/>
      <c r="I461" s="706"/>
      <c r="J461" s="58"/>
    </row>
    <row r="462" spans="1:10" hidden="1">
      <c r="A462" s="58"/>
      <c r="B462" s="411" t="s">
        <v>589</v>
      </c>
      <c r="C462" s="704"/>
      <c r="D462" s="705"/>
      <c r="E462" s="705"/>
      <c r="F462" s="705"/>
      <c r="G462" s="705"/>
      <c r="H462" s="705"/>
      <c r="I462" s="706"/>
      <c r="J462" s="58"/>
    </row>
    <row r="463" spans="1:10" hidden="1">
      <c r="A463" s="58"/>
      <c r="B463" s="411" t="s">
        <v>590</v>
      </c>
      <c r="C463" s="704"/>
      <c r="D463" s="705"/>
      <c r="E463" s="705"/>
      <c r="F463" s="705"/>
      <c r="G463" s="705"/>
      <c r="H463" s="705"/>
      <c r="I463" s="706"/>
      <c r="J463" s="58"/>
    </row>
    <row r="464" spans="1:10" hidden="1">
      <c r="A464" s="58"/>
      <c r="B464" s="411" t="s">
        <v>591</v>
      </c>
      <c r="C464" s="704"/>
      <c r="D464" s="705"/>
      <c r="E464" s="705"/>
      <c r="F464" s="705"/>
      <c r="G464" s="705"/>
      <c r="H464" s="705"/>
      <c r="I464" s="706"/>
      <c r="J464" s="58"/>
    </row>
    <row r="465" spans="1:10" hidden="1">
      <c r="A465" s="58"/>
      <c r="B465" s="412"/>
      <c r="C465" s="413"/>
      <c r="D465" s="413"/>
      <c r="E465" s="413"/>
      <c r="F465" s="413"/>
      <c r="G465" s="413"/>
      <c r="H465" s="413"/>
      <c r="I465" s="413"/>
      <c r="J465" s="58"/>
    </row>
    <row r="466" spans="1:10" hidden="1">
      <c r="A466" s="410" t="s">
        <v>543</v>
      </c>
      <c r="B466" s="711" t="e">
        <f>"For  "&amp;F281</f>
        <v>#REF!</v>
      </c>
      <c r="C466" s="711"/>
      <c r="D466" s="711"/>
      <c r="E466" s="711"/>
      <c r="F466" s="711"/>
      <c r="G466" s="711"/>
      <c r="H466" s="58"/>
      <c r="I466" s="58"/>
      <c r="J466" s="58"/>
    </row>
    <row r="467" spans="1:10" hidden="1">
      <c r="A467" s="58"/>
      <c r="B467" s="411" t="s">
        <v>58</v>
      </c>
      <c r="C467" s="708"/>
      <c r="D467" s="708"/>
      <c r="E467" s="708"/>
      <c r="F467" s="708"/>
      <c r="G467" s="708"/>
      <c r="H467" s="708"/>
      <c r="I467" s="708"/>
      <c r="J467" s="58"/>
    </row>
    <row r="468" spans="1:10" hidden="1">
      <c r="A468" s="58"/>
      <c r="B468" s="411" t="s">
        <v>60</v>
      </c>
      <c r="C468" s="708"/>
      <c r="D468" s="708"/>
      <c r="E468" s="708"/>
      <c r="F468" s="708"/>
      <c r="G468" s="708"/>
      <c r="H468" s="708"/>
      <c r="I468" s="708"/>
      <c r="J468" s="58"/>
    </row>
    <row r="469" spans="1:10" hidden="1">
      <c r="A469" s="58"/>
      <c r="B469" s="411" t="s">
        <v>462</v>
      </c>
      <c r="C469" s="704"/>
      <c r="D469" s="705"/>
      <c r="E469" s="705"/>
      <c r="F469" s="705"/>
      <c r="G469" s="705"/>
      <c r="H469" s="705"/>
      <c r="I469" s="706"/>
      <c r="J469" s="58"/>
    </row>
    <row r="470" spans="1:10" hidden="1">
      <c r="A470" s="58"/>
      <c r="B470" s="411" t="s">
        <v>585</v>
      </c>
      <c r="C470" s="708"/>
      <c r="D470" s="708"/>
      <c r="E470" s="708"/>
      <c r="F470" s="708"/>
      <c r="G470" s="708"/>
      <c r="H470" s="708"/>
      <c r="I470" s="708"/>
      <c r="J470" s="58"/>
    </row>
    <row r="471" spans="1:10" hidden="1">
      <c r="A471" s="58"/>
      <c r="B471" s="411" t="s">
        <v>586</v>
      </c>
      <c r="C471" s="708"/>
      <c r="D471" s="708"/>
      <c r="E471" s="708"/>
      <c r="F471" s="708"/>
      <c r="G471" s="708"/>
      <c r="H471" s="708"/>
      <c r="I471" s="708"/>
      <c r="J471" s="58"/>
    </row>
    <row r="472" spans="1:10" hidden="1">
      <c r="A472" s="58"/>
      <c r="B472" s="411" t="s">
        <v>587</v>
      </c>
      <c r="C472" s="708"/>
      <c r="D472" s="708"/>
      <c r="E472" s="708"/>
      <c r="F472" s="708"/>
      <c r="G472" s="708"/>
      <c r="H472" s="708"/>
      <c r="I472" s="708"/>
      <c r="J472" s="58"/>
    </row>
    <row r="473" spans="1:10" hidden="1">
      <c r="A473" s="58"/>
      <c r="B473" s="411" t="s">
        <v>588</v>
      </c>
      <c r="C473" s="708"/>
      <c r="D473" s="708"/>
      <c r="E473" s="708"/>
      <c r="F473" s="708"/>
      <c r="G473" s="708"/>
      <c r="H473" s="708"/>
      <c r="I473" s="708"/>
      <c r="J473" s="58"/>
    </row>
    <row r="474" spans="1:10" hidden="1">
      <c r="A474" s="58"/>
      <c r="B474" s="411" t="s">
        <v>589</v>
      </c>
      <c r="C474" s="708"/>
      <c r="D474" s="708"/>
      <c r="E474" s="708"/>
      <c r="F474" s="708"/>
      <c r="G474" s="708"/>
      <c r="H474" s="708"/>
      <c r="I474" s="708"/>
      <c r="J474" s="58"/>
    </row>
    <row r="475" spans="1:10" hidden="1">
      <c r="A475" s="58"/>
      <c r="B475" s="411" t="s">
        <v>590</v>
      </c>
      <c r="C475" s="708"/>
      <c r="D475" s="708"/>
      <c r="E475" s="708"/>
      <c r="F475" s="708"/>
      <c r="G475" s="708"/>
      <c r="H475" s="708"/>
      <c r="I475" s="708"/>
      <c r="J475" s="58"/>
    </row>
    <row r="476" spans="1:10" hidden="1">
      <c r="A476" s="58"/>
      <c r="B476" s="411" t="s">
        <v>591</v>
      </c>
      <c r="C476" s="708"/>
      <c r="D476" s="708"/>
      <c r="E476" s="708"/>
      <c r="F476" s="708"/>
      <c r="G476" s="708"/>
      <c r="H476" s="708"/>
      <c r="I476" s="708"/>
      <c r="J476" s="58"/>
    </row>
    <row r="477" spans="1:10">
      <c r="A477" s="58"/>
      <c r="B477" s="412"/>
      <c r="C477" s="413"/>
      <c r="D477" s="413"/>
      <c r="E477" s="413"/>
      <c r="F477" s="413"/>
      <c r="G477" s="413"/>
      <c r="H477" s="413"/>
      <c r="I477" s="413"/>
      <c r="J477" s="58"/>
    </row>
    <row r="478" spans="1:10" ht="24" customHeight="1">
      <c r="A478" s="408" t="s">
        <v>618</v>
      </c>
      <c r="B478" s="709" t="s">
        <v>592</v>
      </c>
      <c r="C478" s="709"/>
      <c r="D478" s="709"/>
      <c r="E478" s="709"/>
      <c r="F478" s="709"/>
      <c r="G478" s="709"/>
      <c r="H478" s="709"/>
      <c r="I478" s="709"/>
      <c r="J478" s="58"/>
    </row>
    <row r="479" spans="1:10" ht="36" customHeight="1">
      <c r="A479" s="349">
        <v>4.0999999999999996</v>
      </c>
      <c r="B479" s="710" t="s">
        <v>593</v>
      </c>
      <c r="C479" s="710"/>
      <c r="D479" s="710"/>
      <c r="E479" s="710"/>
      <c r="F479" s="710"/>
      <c r="G479" s="710"/>
      <c r="H479" s="710"/>
      <c r="I479" s="710"/>
    </row>
    <row r="480" spans="1:10" ht="98.25" customHeight="1">
      <c r="A480" s="58"/>
      <c r="B480" s="274" t="s">
        <v>594</v>
      </c>
      <c r="C480" s="710" t="s">
        <v>595</v>
      </c>
      <c r="D480" s="710"/>
      <c r="E480" s="710"/>
      <c r="F480" s="710"/>
      <c r="G480" s="710"/>
      <c r="H480" s="710"/>
      <c r="I480" s="710"/>
      <c r="J480" s="414"/>
    </row>
    <row r="481" spans="1:13">
      <c r="A481" s="58"/>
      <c r="B481" s="415"/>
      <c r="C481" s="58"/>
      <c r="D481" s="58"/>
      <c r="E481" s="58"/>
      <c r="F481" s="58"/>
      <c r="G481" s="58"/>
      <c r="H481" s="58"/>
      <c r="I481" s="58"/>
      <c r="J481" s="58"/>
    </row>
    <row r="482" spans="1:13" ht="64.5" customHeight="1">
      <c r="A482" s="58"/>
      <c r="B482" s="274" t="s">
        <v>596</v>
      </c>
      <c r="C482" s="710" t="s">
        <v>597</v>
      </c>
      <c r="D482" s="710"/>
      <c r="E482" s="710"/>
      <c r="F482" s="710"/>
      <c r="G482" s="710"/>
      <c r="H482" s="710"/>
      <c r="I482" s="710"/>
      <c r="J482" s="58"/>
    </row>
    <row r="483" spans="1:13">
      <c r="A483" s="58"/>
      <c r="B483" s="58"/>
      <c r="C483" s="58"/>
      <c r="D483" s="58"/>
      <c r="E483" s="58"/>
      <c r="F483" s="58"/>
      <c r="G483" s="58"/>
      <c r="H483" s="58"/>
      <c r="I483" s="58"/>
      <c r="J483" s="58"/>
    </row>
    <row r="484" spans="1:13" ht="36.75" customHeight="1">
      <c r="A484" s="349">
        <v>4.2</v>
      </c>
      <c r="B484" s="707" t="s">
        <v>620</v>
      </c>
      <c r="C484" s="707"/>
      <c r="D484" s="707"/>
      <c r="E484" s="707"/>
      <c r="F484" s="707"/>
      <c r="G484" s="707"/>
      <c r="H484" s="707"/>
      <c r="I484" s="707"/>
    </row>
    <row r="485" spans="1:13">
      <c r="A485" s="58"/>
      <c r="B485" s="58"/>
      <c r="C485" s="58"/>
      <c r="D485" s="58"/>
      <c r="E485" s="58"/>
      <c r="F485" s="58"/>
      <c r="G485" s="58"/>
      <c r="H485" s="58"/>
      <c r="I485" s="58"/>
      <c r="J485" s="58"/>
    </row>
    <row r="486" spans="1:13" ht="24" customHeight="1" thickBot="1">
      <c r="A486" s="58"/>
      <c r="B486" s="707" t="s">
        <v>598</v>
      </c>
      <c r="C486" s="707"/>
      <c r="D486" s="707"/>
      <c r="E486" s="707"/>
      <c r="F486" s="939"/>
      <c r="G486" s="939"/>
      <c r="H486" s="939"/>
      <c r="I486" s="939"/>
      <c r="J486" s="58"/>
    </row>
    <row r="487" spans="1:13" ht="32.25" customHeight="1">
      <c r="A487" s="418"/>
      <c r="B487" s="940"/>
      <c r="C487" s="941"/>
      <c r="D487" s="942"/>
      <c r="E487" s="943"/>
      <c r="F487" s="58"/>
    </row>
    <row r="488" spans="1:13" ht="36" customHeight="1">
      <c r="A488" s="419" t="s">
        <v>30</v>
      </c>
      <c r="B488" s="944" t="s">
        <v>599</v>
      </c>
      <c r="C488" s="945"/>
      <c r="D488" s="946" t="s">
        <v>600</v>
      </c>
      <c r="E488" s="947"/>
      <c r="F488" s="425"/>
      <c r="G488" s="426"/>
      <c r="H488" s="426"/>
      <c r="I488" s="426"/>
    </row>
    <row r="489" spans="1:13" ht="21" customHeight="1">
      <c r="A489" s="420"/>
      <c r="B489" s="911" t="s">
        <v>601</v>
      </c>
      <c r="C489" s="912"/>
      <c r="D489" s="909"/>
      <c r="E489" s="910"/>
      <c r="F489" s="427"/>
      <c r="G489" s="427"/>
      <c r="H489" s="427"/>
      <c r="I489" s="426"/>
    </row>
    <row r="490" spans="1:13" ht="23.25" customHeight="1">
      <c r="A490" s="420"/>
      <c r="B490" s="911" t="s">
        <v>602</v>
      </c>
      <c r="C490" s="912"/>
      <c r="D490" s="909"/>
      <c r="E490" s="910"/>
      <c r="F490" s="426"/>
      <c r="G490" s="426"/>
      <c r="H490" s="426"/>
      <c r="I490" s="426"/>
    </row>
    <row r="491" spans="1:13" ht="21.75" customHeight="1">
      <c r="A491" s="420"/>
      <c r="B491" s="911" t="s">
        <v>603</v>
      </c>
      <c r="C491" s="912"/>
      <c r="D491" s="909"/>
      <c r="E491" s="910"/>
      <c r="F491" s="427"/>
      <c r="G491" s="427"/>
      <c r="H491" s="427"/>
      <c r="I491" s="427"/>
    </row>
    <row r="492" spans="1:13" ht="20.25" customHeight="1">
      <c r="A492" s="420"/>
      <c r="B492" s="911" t="s">
        <v>604</v>
      </c>
      <c r="C492" s="912"/>
      <c r="D492" s="909"/>
      <c r="E492" s="910"/>
      <c r="F492" s="427"/>
      <c r="G492" s="427"/>
      <c r="H492" s="427"/>
      <c r="I492" s="427"/>
    </row>
    <row r="493" spans="1:13" ht="21.75" customHeight="1" thickBot="1">
      <c r="A493" s="421"/>
      <c r="B493" s="913" t="s">
        <v>605</v>
      </c>
      <c r="C493" s="914"/>
      <c r="D493" s="915"/>
      <c r="E493" s="916"/>
      <c r="F493" s="427"/>
      <c r="G493" s="427"/>
      <c r="H493" s="427"/>
      <c r="I493" s="427"/>
    </row>
    <row r="494" spans="1:13" ht="16.5" customHeight="1">
      <c r="A494" s="58"/>
      <c r="B494" s="58"/>
      <c r="C494" s="58"/>
      <c r="D494" s="58"/>
      <c r="E494" s="58"/>
      <c r="F494" s="58"/>
      <c r="G494" s="58"/>
      <c r="H494" s="425"/>
      <c r="I494" s="425"/>
      <c r="J494" s="425"/>
      <c r="K494" s="426"/>
      <c r="L494" s="426"/>
      <c r="M494" s="426"/>
    </row>
    <row r="495" spans="1:13" ht="31.5" customHeight="1">
      <c r="A495" s="938" t="s">
        <v>656</v>
      </c>
      <c r="B495" s="938"/>
      <c r="C495" s="938"/>
      <c r="D495" s="938"/>
      <c r="E495" s="938"/>
      <c r="F495" s="938"/>
      <c r="G495" s="938"/>
      <c r="H495" s="938"/>
      <c r="I495" s="938"/>
      <c r="J495" s="58"/>
    </row>
    <row r="497" spans="1:9">
      <c r="A497" s="39" t="s">
        <v>48</v>
      </c>
      <c r="B497" s="300">
        <f>'Names of Bidder'!D25</f>
        <v>0</v>
      </c>
      <c r="C497" s="60"/>
      <c r="D497" s="60" t="str">
        <f>IF('Names of Bidder'!F500=0, "", 'Names of Bidder'!F500)</f>
        <v/>
      </c>
      <c r="E497" s="700" t="s">
        <v>46</v>
      </c>
      <c r="F497" s="700"/>
      <c r="G497" s="42">
        <f>'Names of Bidder'!D22</f>
        <v>0</v>
      </c>
      <c r="H497" s="42"/>
      <c r="I497" s="42"/>
    </row>
    <row r="498" spans="1:9">
      <c r="A498" s="39" t="s">
        <v>49</v>
      </c>
      <c r="B498" s="300">
        <f>'Names of Bidder'!D26</f>
        <v>0</v>
      </c>
      <c r="C498" s="60"/>
      <c r="D498" s="42" t="str">
        <f>IF('Names of Bidder'!F501=0, "", 'Names of Bidder'!F501)</f>
        <v/>
      </c>
      <c r="E498" s="700" t="s">
        <v>47</v>
      </c>
      <c r="F498" s="700"/>
      <c r="G498" s="42">
        <f>'Names of Bidder'!D23</f>
        <v>0</v>
      </c>
      <c r="H498" s="42"/>
      <c r="I498" s="42"/>
    </row>
  </sheetData>
  <sheetProtection algorithmName="SHA-512" hashValue="7WXitmwGmbAI1Lws8nFSymR/KMsmgseka6aYI5zEe7i6Gtv9Pc2IOd4PjPwQCFMoNSp6XzZqVb/euPziA5z7TA==" saltValue="Pf0Ft3q3ZC65WjtRL2mdKg==" spinCount="100000" sheet="1" formatColumns="0" formatRows="0" selectLockedCells="1"/>
  <mergeCells count="748">
    <mergeCell ref="B479:I479"/>
    <mergeCell ref="B493:C493"/>
    <mergeCell ref="D493:E493"/>
    <mergeCell ref="B489:C489"/>
    <mergeCell ref="D489:E489"/>
    <mergeCell ref="B486:I486"/>
    <mergeCell ref="B487:C487"/>
    <mergeCell ref="B491:C491"/>
    <mergeCell ref="D491:E491"/>
    <mergeCell ref="B492:C492"/>
    <mergeCell ref="D492:E492"/>
    <mergeCell ref="B490:C490"/>
    <mergeCell ref="D490:E490"/>
    <mergeCell ref="D487:E487"/>
    <mergeCell ref="B488:C488"/>
    <mergeCell ref="D488:E488"/>
    <mergeCell ref="C450:I450"/>
    <mergeCell ref="C451:I451"/>
    <mergeCell ref="C452:I452"/>
    <mergeCell ref="B454:G454"/>
    <mergeCell ref="C455:I455"/>
    <mergeCell ref="C456:I456"/>
    <mergeCell ref="C444:I444"/>
    <mergeCell ref="C445:I445"/>
    <mergeCell ref="C446:I446"/>
    <mergeCell ref="C447:I447"/>
    <mergeCell ref="C448:I448"/>
    <mergeCell ref="C449:I449"/>
    <mergeCell ref="A495:I495"/>
    <mergeCell ref="C463:I463"/>
    <mergeCell ref="C464:I464"/>
    <mergeCell ref="B466:G466"/>
    <mergeCell ref="C467:I467"/>
    <mergeCell ref="C468:I468"/>
    <mergeCell ref="C469:I469"/>
    <mergeCell ref="C457:I457"/>
    <mergeCell ref="C458:I458"/>
    <mergeCell ref="C459:I459"/>
    <mergeCell ref="C460:I460"/>
    <mergeCell ref="C461:I461"/>
    <mergeCell ref="C462:I462"/>
    <mergeCell ref="C480:I480"/>
    <mergeCell ref="C482:I482"/>
    <mergeCell ref="B484:I484"/>
    <mergeCell ref="C470:I470"/>
    <mergeCell ref="C471:I471"/>
    <mergeCell ref="C472:I472"/>
    <mergeCell ref="C473:I473"/>
    <mergeCell ref="C474:I474"/>
    <mergeCell ref="C475:I475"/>
    <mergeCell ref="C476:I476"/>
    <mergeCell ref="B478:I478"/>
    <mergeCell ref="B439:E439"/>
    <mergeCell ref="F439:I439"/>
    <mergeCell ref="B440:I440"/>
    <mergeCell ref="B441:I441"/>
    <mergeCell ref="B442:G442"/>
    <mergeCell ref="C443:I443"/>
    <mergeCell ref="B436:E436"/>
    <mergeCell ref="F436:G436"/>
    <mergeCell ref="H436:I436"/>
    <mergeCell ref="B437:E437"/>
    <mergeCell ref="F437:G437"/>
    <mergeCell ref="H437:I437"/>
    <mergeCell ref="B423:E423"/>
    <mergeCell ref="F423:G423"/>
    <mergeCell ref="H423:I423"/>
    <mergeCell ref="B424:E424"/>
    <mergeCell ref="F424:G424"/>
    <mergeCell ref="H424:I424"/>
    <mergeCell ref="B419:E419"/>
    <mergeCell ref="F419:G419"/>
    <mergeCell ref="H419:I419"/>
    <mergeCell ref="B420:E420"/>
    <mergeCell ref="B421:E421"/>
    <mergeCell ref="F422:G422"/>
    <mergeCell ref="H422:I422"/>
    <mergeCell ref="B414:E414"/>
    <mergeCell ref="B415:E415"/>
    <mergeCell ref="F415:G415"/>
    <mergeCell ref="H415:I415"/>
    <mergeCell ref="B418:E418"/>
    <mergeCell ref="F418:G418"/>
    <mergeCell ref="H418:I418"/>
    <mergeCell ref="B410:E410"/>
    <mergeCell ref="B411:E411"/>
    <mergeCell ref="F411:G411"/>
    <mergeCell ref="H411:I411"/>
    <mergeCell ref="B412:E412"/>
    <mergeCell ref="B413:E413"/>
    <mergeCell ref="B407:E407"/>
    <mergeCell ref="F407:G407"/>
    <mergeCell ref="H407:I407"/>
    <mergeCell ref="B408:E408"/>
    <mergeCell ref="F408:G408"/>
    <mergeCell ref="H408:I408"/>
    <mergeCell ref="B405:E405"/>
    <mergeCell ref="F405:G405"/>
    <mergeCell ref="H405:I405"/>
    <mergeCell ref="B406:E406"/>
    <mergeCell ref="F406:G406"/>
    <mergeCell ref="H406:I406"/>
    <mergeCell ref="B400:E400"/>
    <mergeCell ref="F400:G400"/>
    <mergeCell ref="H400:I400"/>
    <mergeCell ref="F401:G401"/>
    <mergeCell ref="H401:I401"/>
    <mergeCell ref="B403:E403"/>
    <mergeCell ref="F403:G403"/>
    <mergeCell ref="H403:I403"/>
    <mergeCell ref="F394:G394"/>
    <mergeCell ref="H394:I394"/>
    <mergeCell ref="B396:E396"/>
    <mergeCell ref="F396:G396"/>
    <mergeCell ref="H396:I396"/>
    <mergeCell ref="B397:E397"/>
    <mergeCell ref="F391:G391"/>
    <mergeCell ref="H391:I391"/>
    <mergeCell ref="F392:G392"/>
    <mergeCell ref="H392:I392"/>
    <mergeCell ref="F393:G393"/>
    <mergeCell ref="H393:I393"/>
    <mergeCell ref="B386:E386"/>
    <mergeCell ref="F386:G386"/>
    <mergeCell ref="H386:I386"/>
    <mergeCell ref="B388:E391"/>
    <mergeCell ref="F388:G388"/>
    <mergeCell ref="H388:I388"/>
    <mergeCell ref="F389:G389"/>
    <mergeCell ref="H389:I389"/>
    <mergeCell ref="F390:G390"/>
    <mergeCell ref="H390:I390"/>
    <mergeCell ref="B382:E382"/>
    <mergeCell ref="F382:G382"/>
    <mergeCell ref="H382:I382"/>
    <mergeCell ref="B384:E384"/>
    <mergeCell ref="F384:G384"/>
    <mergeCell ref="H384:I384"/>
    <mergeCell ref="B378:E378"/>
    <mergeCell ref="B379:E379"/>
    <mergeCell ref="F380:G380"/>
    <mergeCell ref="H380:I380"/>
    <mergeCell ref="B381:E381"/>
    <mergeCell ref="F381:G381"/>
    <mergeCell ref="H381:I381"/>
    <mergeCell ref="B376:E376"/>
    <mergeCell ref="F376:G376"/>
    <mergeCell ref="H376:I376"/>
    <mergeCell ref="B377:E377"/>
    <mergeCell ref="F377:G377"/>
    <mergeCell ref="H377:I377"/>
    <mergeCell ref="B370:E370"/>
    <mergeCell ref="B371:E371"/>
    <mergeCell ref="B372:E372"/>
    <mergeCell ref="B373:E373"/>
    <mergeCell ref="F373:G373"/>
    <mergeCell ref="H373:I373"/>
    <mergeCell ref="B366:E366"/>
    <mergeCell ref="F366:G366"/>
    <mergeCell ref="H366:I366"/>
    <mergeCell ref="B368:E368"/>
    <mergeCell ref="B369:E369"/>
    <mergeCell ref="F369:G369"/>
    <mergeCell ref="H369:I369"/>
    <mergeCell ref="B364:E364"/>
    <mergeCell ref="F364:G364"/>
    <mergeCell ref="H364:I364"/>
    <mergeCell ref="B365:E365"/>
    <mergeCell ref="F365:G365"/>
    <mergeCell ref="H365:I365"/>
    <mergeCell ref="F359:G359"/>
    <mergeCell ref="H359:I359"/>
    <mergeCell ref="B361:E361"/>
    <mergeCell ref="F361:G361"/>
    <mergeCell ref="H361:I361"/>
    <mergeCell ref="B363:E363"/>
    <mergeCell ref="F363:G363"/>
    <mergeCell ref="H363:I363"/>
    <mergeCell ref="B354:E354"/>
    <mergeCell ref="F354:G354"/>
    <mergeCell ref="H354:I354"/>
    <mergeCell ref="B355:E355"/>
    <mergeCell ref="B358:E358"/>
    <mergeCell ref="F358:G358"/>
    <mergeCell ref="H358:I358"/>
    <mergeCell ref="F350:G350"/>
    <mergeCell ref="H350:I350"/>
    <mergeCell ref="F351:G351"/>
    <mergeCell ref="H351:I351"/>
    <mergeCell ref="F352:G352"/>
    <mergeCell ref="H352:I352"/>
    <mergeCell ref="B346:E349"/>
    <mergeCell ref="F346:G346"/>
    <mergeCell ref="H346:I346"/>
    <mergeCell ref="F347:G347"/>
    <mergeCell ref="H347:I347"/>
    <mergeCell ref="F348:G348"/>
    <mergeCell ref="H348:I348"/>
    <mergeCell ref="F349:G349"/>
    <mergeCell ref="H349:I349"/>
    <mergeCell ref="B342:E342"/>
    <mergeCell ref="F342:G342"/>
    <mergeCell ref="H342:I342"/>
    <mergeCell ref="B344:E344"/>
    <mergeCell ref="F344:G344"/>
    <mergeCell ref="H344:I344"/>
    <mergeCell ref="B339:E339"/>
    <mergeCell ref="F339:G339"/>
    <mergeCell ref="H339:I339"/>
    <mergeCell ref="B340:E340"/>
    <mergeCell ref="B341:E341"/>
    <mergeCell ref="F341:G341"/>
    <mergeCell ref="H341:I341"/>
    <mergeCell ref="B335:I335"/>
    <mergeCell ref="B337:E337"/>
    <mergeCell ref="F337:G337"/>
    <mergeCell ref="H337:I337"/>
    <mergeCell ref="B338:E338"/>
    <mergeCell ref="F338:G338"/>
    <mergeCell ref="H338:I338"/>
    <mergeCell ref="B326:I326"/>
    <mergeCell ref="B328:I328"/>
    <mergeCell ref="B330:I330"/>
    <mergeCell ref="B332:I332"/>
    <mergeCell ref="B333:I333"/>
    <mergeCell ref="B334:C334"/>
    <mergeCell ref="B318:I318"/>
    <mergeCell ref="B320:I320"/>
    <mergeCell ref="B322:I322"/>
    <mergeCell ref="B323:I323"/>
    <mergeCell ref="B324:I324"/>
    <mergeCell ref="B325:I325"/>
    <mergeCell ref="B312:C312"/>
    <mergeCell ref="D312:E312"/>
    <mergeCell ref="F312:G312"/>
    <mergeCell ref="H312:I312"/>
    <mergeCell ref="B314:I314"/>
    <mergeCell ref="B316:I316"/>
    <mergeCell ref="B310:C310"/>
    <mergeCell ref="D310:E310"/>
    <mergeCell ref="F310:G310"/>
    <mergeCell ref="H310:I310"/>
    <mergeCell ref="B311:C311"/>
    <mergeCell ref="D311:E311"/>
    <mergeCell ref="F311:G311"/>
    <mergeCell ref="H311:I311"/>
    <mergeCell ref="B308:C308"/>
    <mergeCell ref="D308:E308"/>
    <mergeCell ref="F308:G308"/>
    <mergeCell ref="H308:I308"/>
    <mergeCell ref="B309:C309"/>
    <mergeCell ref="D309:E309"/>
    <mergeCell ref="F309:G309"/>
    <mergeCell ref="H309:I309"/>
    <mergeCell ref="B305:C305"/>
    <mergeCell ref="D305:E305"/>
    <mergeCell ref="H305:I305"/>
    <mergeCell ref="B306:C306"/>
    <mergeCell ref="D306:E306"/>
    <mergeCell ref="H306:I306"/>
    <mergeCell ref="B303:C303"/>
    <mergeCell ref="D303:E303"/>
    <mergeCell ref="H303:I303"/>
    <mergeCell ref="B304:C304"/>
    <mergeCell ref="D304:E304"/>
    <mergeCell ref="H304:I304"/>
    <mergeCell ref="B301:C301"/>
    <mergeCell ref="D301:E301"/>
    <mergeCell ref="H301:I301"/>
    <mergeCell ref="B302:C302"/>
    <mergeCell ref="D302:E302"/>
    <mergeCell ref="H302:I302"/>
    <mergeCell ref="B298:C298"/>
    <mergeCell ref="D298:E298"/>
    <mergeCell ref="F298:G298"/>
    <mergeCell ref="H298:I298"/>
    <mergeCell ref="B299:E299"/>
    <mergeCell ref="B300:C300"/>
    <mergeCell ref="D300:E300"/>
    <mergeCell ref="H300:I300"/>
    <mergeCell ref="B293:C293"/>
    <mergeCell ref="D293:E293"/>
    <mergeCell ref="H293:I293"/>
    <mergeCell ref="B294:I294"/>
    <mergeCell ref="B295:I295"/>
    <mergeCell ref="D296:E296"/>
    <mergeCell ref="F296:F297"/>
    <mergeCell ref="G296:G297"/>
    <mergeCell ref="H296:I297"/>
    <mergeCell ref="B291:C291"/>
    <mergeCell ref="D291:E291"/>
    <mergeCell ref="H291:I291"/>
    <mergeCell ref="B292:C292"/>
    <mergeCell ref="D292:E292"/>
    <mergeCell ref="H292:I292"/>
    <mergeCell ref="B289:C289"/>
    <mergeCell ref="D289:E289"/>
    <mergeCell ref="H289:I289"/>
    <mergeCell ref="B290:C290"/>
    <mergeCell ref="D290:E290"/>
    <mergeCell ref="H290:I290"/>
    <mergeCell ref="B286:E286"/>
    <mergeCell ref="B287:C287"/>
    <mergeCell ref="D287:E287"/>
    <mergeCell ref="H287:I287"/>
    <mergeCell ref="B288:C288"/>
    <mergeCell ref="D288:E288"/>
    <mergeCell ref="H288:I288"/>
    <mergeCell ref="B282:I282"/>
    <mergeCell ref="D283:E283"/>
    <mergeCell ref="F283:F284"/>
    <mergeCell ref="G283:G284"/>
    <mergeCell ref="H283:I284"/>
    <mergeCell ref="B285:C285"/>
    <mergeCell ref="D285:E285"/>
    <mergeCell ref="F285:G285"/>
    <mergeCell ref="H285:I285"/>
    <mergeCell ref="B279:C279"/>
    <mergeCell ref="D279:E279"/>
    <mergeCell ref="F279:G279"/>
    <mergeCell ref="H279:I279"/>
    <mergeCell ref="B281:E281"/>
    <mergeCell ref="F281:I281"/>
    <mergeCell ref="B277:C277"/>
    <mergeCell ref="D277:E277"/>
    <mergeCell ref="F277:G277"/>
    <mergeCell ref="H277:I277"/>
    <mergeCell ref="B278:C278"/>
    <mergeCell ref="D278:E278"/>
    <mergeCell ref="F278:G278"/>
    <mergeCell ref="H278:I278"/>
    <mergeCell ref="B273:I273"/>
    <mergeCell ref="B275:C275"/>
    <mergeCell ref="D275:E275"/>
    <mergeCell ref="F275:G275"/>
    <mergeCell ref="H275:I275"/>
    <mergeCell ref="B276:C276"/>
    <mergeCell ref="D276:E276"/>
    <mergeCell ref="F276:G276"/>
    <mergeCell ref="H276:I276"/>
    <mergeCell ref="B271:C271"/>
    <mergeCell ref="D271:E271"/>
    <mergeCell ref="H271:I271"/>
    <mergeCell ref="B272:C272"/>
    <mergeCell ref="D272:E272"/>
    <mergeCell ref="H272:I272"/>
    <mergeCell ref="B268:E268"/>
    <mergeCell ref="F268:I268"/>
    <mergeCell ref="B269:E269"/>
    <mergeCell ref="F269:I269"/>
    <mergeCell ref="B270:C270"/>
    <mergeCell ref="D270:E270"/>
    <mergeCell ref="H270:I270"/>
    <mergeCell ref="B265:E265"/>
    <mergeCell ref="F265:I265"/>
    <mergeCell ref="B266:E266"/>
    <mergeCell ref="F266:I266"/>
    <mergeCell ref="B267:E267"/>
    <mergeCell ref="F267:I267"/>
    <mergeCell ref="B262:E262"/>
    <mergeCell ref="F262:I262"/>
    <mergeCell ref="B263:E263"/>
    <mergeCell ref="F263:I263"/>
    <mergeCell ref="B264:E264"/>
    <mergeCell ref="F264:I264"/>
    <mergeCell ref="B259:E259"/>
    <mergeCell ref="F259:I259"/>
    <mergeCell ref="B260:E260"/>
    <mergeCell ref="F260:I260"/>
    <mergeCell ref="B261:E261"/>
    <mergeCell ref="F261:I261"/>
    <mergeCell ref="B256:E256"/>
    <mergeCell ref="F256:I256"/>
    <mergeCell ref="B257:E257"/>
    <mergeCell ref="F257:I257"/>
    <mergeCell ref="B258:E258"/>
    <mergeCell ref="F258:I258"/>
    <mergeCell ref="B252:E252"/>
    <mergeCell ref="B253:E253"/>
    <mergeCell ref="F253:I253"/>
    <mergeCell ref="B254:E254"/>
    <mergeCell ref="F254:I254"/>
    <mergeCell ref="B255:E255"/>
    <mergeCell ref="F255:I255"/>
    <mergeCell ref="D249:E249"/>
    <mergeCell ref="F249:F250"/>
    <mergeCell ref="G249:G250"/>
    <mergeCell ref="H249:I250"/>
    <mergeCell ref="B251:C251"/>
    <mergeCell ref="D251:E251"/>
    <mergeCell ref="F251:G251"/>
    <mergeCell ref="H251:I251"/>
    <mergeCell ref="B245:C245"/>
    <mergeCell ref="D245:E245"/>
    <mergeCell ref="F245:G245"/>
    <mergeCell ref="B247:E247"/>
    <mergeCell ref="F247:I247"/>
    <mergeCell ref="B248:I248"/>
    <mergeCell ref="B243:C243"/>
    <mergeCell ref="D243:E243"/>
    <mergeCell ref="F243:G243"/>
    <mergeCell ref="B244:C244"/>
    <mergeCell ref="D244:E244"/>
    <mergeCell ref="F244:G244"/>
    <mergeCell ref="B239:C239"/>
    <mergeCell ref="D239:E239"/>
    <mergeCell ref="H239:I239"/>
    <mergeCell ref="B241:C241"/>
    <mergeCell ref="D241:E241"/>
    <mergeCell ref="B242:C242"/>
    <mergeCell ref="D242:E242"/>
    <mergeCell ref="F241:G242"/>
    <mergeCell ref="B237:C237"/>
    <mergeCell ref="D237:E237"/>
    <mergeCell ref="H237:I237"/>
    <mergeCell ref="B238:C238"/>
    <mergeCell ref="D238:E238"/>
    <mergeCell ref="H238:I238"/>
    <mergeCell ref="B235:C235"/>
    <mergeCell ref="D235:E235"/>
    <mergeCell ref="F235:G235"/>
    <mergeCell ref="B236:C236"/>
    <mergeCell ref="D236:E236"/>
    <mergeCell ref="H236:I236"/>
    <mergeCell ref="B232:E232"/>
    <mergeCell ref="B233:C233"/>
    <mergeCell ref="D233:E233"/>
    <mergeCell ref="F233:G233"/>
    <mergeCell ref="B234:C234"/>
    <mergeCell ref="D234:E234"/>
    <mergeCell ref="F234:G234"/>
    <mergeCell ref="B227:I227"/>
    <mergeCell ref="B228:E228"/>
    <mergeCell ref="F228:I228"/>
    <mergeCell ref="D230:E230"/>
    <mergeCell ref="F230:G231"/>
    <mergeCell ref="D231:E231"/>
    <mergeCell ref="B230:C231"/>
    <mergeCell ref="B225:C225"/>
    <mergeCell ref="D225:E225"/>
    <mergeCell ref="F225:G225"/>
    <mergeCell ref="B226:C226"/>
    <mergeCell ref="D226:E226"/>
    <mergeCell ref="F226:G226"/>
    <mergeCell ref="B223:C223"/>
    <mergeCell ref="D223:E223"/>
    <mergeCell ref="F223:G223"/>
    <mergeCell ref="B224:C224"/>
    <mergeCell ref="D224:E224"/>
    <mergeCell ref="F224:G224"/>
    <mergeCell ref="B221:C221"/>
    <mergeCell ref="D221:E221"/>
    <mergeCell ref="F221:G221"/>
    <mergeCell ref="B222:C222"/>
    <mergeCell ref="D222:E222"/>
    <mergeCell ref="F222:G222"/>
    <mergeCell ref="B218:C218"/>
    <mergeCell ref="D218:E218"/>
    <mergeCell ref="F218:G218"/>
    <mergeCell ref="B219:E219"/>
    <mergeCell ref="B220:C220"/>
    <mergeCell ref="D220:E220"/>
    <mergeCell ref="F220:G220"/>
    <mergeCell ref="B208:I208"/>
    <mergeCell ref="B210:I210"/>
    <mergeCell ref="B212:I212"/>
    <mergeCell ref="B214:I214"/>
    <mergeCell ref="D216:E216"/>
    <mergeCell ref="F216:G217"/>
    <mergeCell ref="D217:E217"/>
    <mergeCell ref="B215:G215"/>
    <mergeCell ref="B201:I201"/>
    <mergeCell ref="B202:I202"/>
    <mergeCell ref="B204:I204"/>
    <mergeCell ref="B205:I205"/>
    <mergeCell ref="B206:I206"/>
    <mergeCell ref="B207:I207"/>
    <mergeCell ref="B194:I194"/>
    <mergeCell ref="B196:I196"/>
    <mergeCell ref="B197:I197"/>
    <mergeCell ref="B198:I198"/>
    <mergeCell ref="B199:I199"/>
    <mergeCell ref="B200:I200"/>
    <mergeCell ref="B189:E189"/>
    <mergeCell ref="F189:G189"/>
    <mergeCell ref="H189:I189"/>
    <mergeCell ref="B191:E191"/>
    <mergeCell ref="F191:I191"/>
    <mergeCell ref="B192:I192"/>
    <mergeCell ref="B187:E187"/>
    <mergeCell ref="F187:G187"/>
    <mergeCell ref="H187:I187"/>
    <mergeCell ref="B188:E188"/>
    <mergeCell ref="F188:G188"/>
    <mergeCell ref="H188:I188"/>
    <mergeCell ref="B183:E183"/>
    <mergeCell ref="B184:E184"/>
    <mergeCell ref="F185:G185"/>
    <mergeCell ref="H185:I185"/>
    <mergeCell ref="B186:E186"/>
    <mergeCell ref="F186:G186"/>
    <mergeCell ref="H186:I186"/>
    <mergeCell ref="B181:E181"/>
    <mergeCell ref="F181:G181"/>
    <mergeCell ref="H181:I181"/>
    <mergeCell ref="B182:E182"/>
    <mergeCell ref="F182:G182"/>
    <mergeCell ref="H182:I182"/>
    <mergeCell ref="B175:E175"/>
    <mergeCell ref="B176:E176"/>
    <mergeCell ref="B177:E177"/>
    <mergeCell ref="B178:E178"/>
    <mergeCell ref="F178:G178"/>
    <mergeCell ref="H178:I178"/>
    <mergeCell ref="B171:E171"/>
    <mergeCell ref="F171:G171"/>
    <mergeCell ref="H171:I171"/>
    <mergeCell ref="B173:E173"/>
    <mergeCell ref="B174:E174"/>
    <mergeCell ref="F174:G174"/>
    <mergeCell ref="H174:I174"/>
    <mergeCell ref="B169:E169"/>
    <mergeCell ref="F169:G169"/>
    <mergeCell ref="H169:I169"/>
    <mergeCell ref="B170:E170"/>
    <mergeCell ref="F170:G170"/>
    <mergeCell ref="H170:I170"/>
    <mergeCell ref="F164:G164"/>
    <mergeCell ref="H164:I164"/>
    <mergeCell ref="B166:E166"/>
    <mergeCell ref="F166:G166"/>
    <mergeCell ref="H166:I166"/>
    <mergeCell ref="B168:E168"/>
    <mergeCell ref="F168:G168"/>
    <mergeCell ref="H168:I168"/>
    <mergeCell ref="B160:E160"/>
    <mergeCell ref="F160:G160"/>
    <mergeCell ref="H160:I160"/>
    <mergeCell ref="B163:E163"/>
    <mergeCell ref="F163:G163"/>
    <mergeCell ref="H163:I163"/>
    <mergeCell ref="F156:G156"/>
    <mergeCell ref="H156:I156"/>
    <mergeCell ref="B158:E158"/>
    <mergeCell ref="F158:G158"/>
    <mergeCell ref="H158:I158"/>
    <mergeCell ref="B159:E159"/>
    <mergeCell ref="F153:G153"/>
    <mergeCell ref="H153:I153"/>
    <mergeCell ref="F154:G154"/>
    <mergeCell ref="H154:I154"/>
    <mergeCell ref="F155:G155"/>
    <mergeCell ref="H155:I155"/>
    <mergeCell ref="B148:E148"/>
    <mergeCell ref="F148:G148"/>
    <mergeCell ref="H148:I148"/>
    <mergeCell ref="B150:E153"/>
    <mergeCell ref="F150:G150"/>
    <mergeCell ref="H150:I150"/>
    <mergeCell ref="F151:G151"/>
    <mergeCell ref="H151:I151"/>
    <mergeCell ref="F152:G152"/>
    <mergeCell ref="H152:I152"/>
    <mergeCell ref="B145:E145"/>
    <mergeCell ref="F145:G145"/>
    <mergeCell ref="H145:I145"/>
    <mergeCell ref="B146:E146"/>
    <mergeCell ref="F146:G146"/>
    <mergeCell ref="H146:I146"/>
    <mergeCell ref="B143:E143"/>
    <mergeCell ref="F143:G143"/>
    <mergeCell ref="H143:I143"/>
    <mergeCell ref="B144:E144"/>
    <mergeCell ref="F144:G144"/>
    <mergeCell ref="H144:I144"/>
    <mergeCell ref="B137:E137"/>
    <mergeCell ref="B138:I138"/>
    <mergeCell ref="B139:C139"/>
    <mergeCell ref="B140:I140"/>
    <mergeCell ref="B142:E142"/>
    <mergeCell ref="F142:G142"/>
    <mergeCell ref="H142:I142"/>
    <mergeCell ref="B134:E134"/>
    <mergeCell ref="F134:G134"/>
    <mergeCell ref="B135:E135"/>
    <mergeCell ref="F135:G135"/>
    <mergeCell ref="B130:E130"/>
    <mergeCell ref="F130:G130"/>
    <mergeCell ref="B131:E131"/>
    <mergeCell ref="B132:E132"/>
    <mergeCell ref="F133:G133"/>
    <mergeCell ref="B124:E124"/>
    <mergeCell ref="B125:E125"/>
    <mergeCell ref="B126:E126"/>
    <mergeCell ref="B127:E127"/>
    <mergeCell ref="F127:G127"/>
    <mergeCell ref="F124:G124"/>
    <mergeCell ref="F125:G125"/>
    <mergeCell ref="F126:G126"/>
    <mergeCell ref="F128:G128"/>
    <mergeCell ref="F129:G129"/>
    <mergeCell ref="B120:E120"/>
    <mergeCell ref="F120:G120"/>
    <mergeCell ref="B122:E122"/>
    <mergeCell ref="B123:E123"/>
    <mergeCell ref="F123:G123"/>
    <mergeCell ref="F121:G121"/>
    <mergeCell ref="F122:G122"/>
    <mergeCell ref="B118:E118"/>
    <mergeCell ref="F118:G118"/>
    <mergeCell ref="B119:E119"/>
    <mergeCell ref="F119:G119"/>
    <mergeCell ref="F113:G113"/>
    <mergeCell ref="B115:E115"/>
    <mergeCell ref="F115:G115"/>
    <mergeCell ref="B117:E117"/>
    <mergeCell ref="F117:G117"/>
    <mergeCell ref="F114:G114"/>
    <mergeCell ref="F116:G116"/>
    <mergeCell ref="B109:E109"/>
    <mergeCell ref="F109:G109"/>
    <mergeCell ref="F108:G108"/>
    <mergeCell ref="B112:E112"/>
    <mergeCell ref="F112:G112"/>
    <mergeCell ref="F110:G110"/>
    <mergeCell ref="F111:G111"/>
    <mergeCell ref="F105:G105"/>
    <mergeCell ref="B107:E107"/>
    <mergeCell ref="F107:G107"/>
    <mergeCell ref="B108:E108"/>
    <mergeCell ref="F102:G102"/>
    <mergeCell ref="F103:G103"/>
    <mergeCell ref="F104:G104"/>
    <mergeCell ref="B97:E97"/>
    <mergeCell ref="F97:G97"/>
    <mergeCell ref="F99:G99"/>
    <mergeCell ref="F100:G100"/>
    <mergeCell ref="F101:G101"/>
    <mergeCell ref="B93:E93"/>
    <mergeCell ref="F93:G93"/>
    <mergeCell ref="B94:E94"/>
    <mergeCell ref="F94:G94"/>
    <mergeCell ref="B95:E95"/>
    <mergeCell ref="F95:G95"/>
    <mergeCell ref="B99:E102"/>
    <mergeCell ref="B89:I89"/>
    <mergeCell ref="B91:E91"/>
    <mergeCell ref="F91:G91"/>
    <mergeCell ref="B88:E88"/>
    <mergeCell ref="B92:E92"/>
    <mergeCell ref="F92:G92"/>
    <mergeCell ref="B81:I81"/>
    <mergeCell ref="B82:I82"/>
    <mergeCell ref="B83:I83"/>
    <mergeCell ref="B84:I84"/>
    <mergeCell ref="B86:I86"/>
    <mergeCell ref="B87:I87"/>
    <mergeCell ref="B60:I60"/>
    <mergeCell ref="B74:I74"/>
    <mergeCell ref="B76:I76"/>
    <mergeCell ref="B77:I77"/>
    <mergeCell ref="B78:I78"/>
    <mergeCell ref="B79:I79"/>
    <mergeCell ref="B80:I80"/>
    <mergeCell ref="B68:I68"/>
    <mergeCell ref="B69:I69"/>
    <mergeCell ref="B70:I70"/>
    <mergeCell ref="B71:I71"/>
    <mergeCell ref="B72:I72"/>
    <mergeCell ref="B73:I73"/>
    <mergeCell ref="H52:I52"/>
    <mergeCell ref="B53:C53"/>
    <mergeCell ref="H53:I53"/>
    <mergeCell ref="H54:I54"/>
    <mergeCell ref="D54:G54"/>
    <mergeCell ref="D53:G53"/>
    <mergeCell ref="D52:G52"/>
    <mergeCell ref="B49:C49"/>
    <mergeCell ref="H49:I49"/>
    <mergeCell ref="B50:C50"/>
    <mergeCell ref="H50:I50"/>
    <mergeCell ref="B51:C51"/>
    <mergeCell ref="H51:I51"/>
    <mergeCell ref="D49:G49"/>
    <mergeCell ref="D50:G50"/>
    <mergeCell ref="D51:G51"/>
    <mergeCell ref="H45:I45"/>
    <mergeCell ref="H46:I46"/>
    <mergeCell ref="H47:I47"/>
    <mergeCell ref="B48:C48"/>
    <mergeCell ref="H48:I48"/>
    <mergeCell ref="D48:G48"/>
    <mergeCell ref="B39:I39"/>
    <mergeCell ref="B40:I40"/>
    <mergeCell ref="A42:A43"/>
    <mergeCell ref="B42:C43"/>
    <mergeCell ref="H42:I43"/>
    <mergeCell ref="B44:C44"/>
    <mergeCell ref="H44:I44"/>
    <mergeCell ref="B31:I31"/>
    <mergeCell ref="B32:I32"/>
    <mergeCell ref="B34:I34"/>
    <mergeCell ref="B35:I35"/>
    <mergeCell ref="B36:I36"/>
    <mergeCell ref="B38:I38"/>
    <mergeCell ref="A15:I15"/>
    <mergeCell ref="B17:G17"/>
    <mergeCell ref="A26:I26"/>
    <mergeCell ref="A28:I28"/>
    <mergeCell ref="B29:I29"/>
    <mergeCell ref="B30:I30"/>
    <mergeCell ref="A23:I23"/>
    <mergeCell ref="B20:I20"/>
    <mergeCell ref="A3:I3"/>
    <mergeCell ref="A5:I5"/>
    <mergeCell ref="A8:E8"/>
    <mergeCell ref="B9:D9"/>
    <mergeCell ref="B10:D10"/>
    <mergeCell ref="B21:I21"/>
    <mergeCell ref="B12:D12"/>
    <mergeCell ref="B11:D11"/>
    <mergeCell ref="B18:I18"/>
    <mergeCell ref="B19:I19"/>
    <mergeCell ref="F8:H12"/>
    <mergeCell ref="E497:F497"/>
    <mergeCell ref="E498:F498"/>
    <mergeCell ref="A230:A231"/>
    <mergeCell ref="A216:A217"/>
    <mergeCell ref="B216:C217"/>
    <mergeCell ref="D42:G43"/>
    <mergeCell ref="D44:G44"/>
    <mergeCell ref="D45:G45"/>
    <mergeCell ref="D46:G46"/>
    <mergeCell ref="D47:G47"/>
    <mergeCell ref="A45:A47"/>
    <mergeCell ref="B45:C47"/>
    <mergeCell ref="B52:C52"/>
    <mergeCell ref="B62:I62"/>
    <mergeCell ref="B63:I63"/>
    <mergeCell ref="B64:I64"/>
    <mergeCell ref="B65:I65"/>
    <mergeCell ref="B66:I66"/>
    <mergeCell ref="B67:I67"/>
    <mergeCell ref="H55:I55"/>
    <mergeCell ref="H56:I56"/>
    <mergeCell ref="D55:G55"/>
    <mergeCell ref="D56:G56"/>
    <mergeCell ref="B58:I58"/>
  </mergeCells>
  <conditionalFormatting sqref="A18">
    <cfRule type="expression" dxfId="44" priority="13" stopIfTrue="1">
      <formula>$N$17="Sole Bidder"</formula>
    </cfRule>
    <cfRule type="expression" dxfId="43" priority="14" stopIfTrue="1">
      <formula>$N$17=1</formula>
    </cfRule>
  </conditionalFormatting>
  <conditionalFormatting sqref="A220:G220">
    <cfRule type="expression" dxfId="42" priority="12" stopIfTrue="1">
      <formula>#REF!="No"</formula>
    </cfRule>
  </conditionalFormatting>
  <conditionalFormatting sqref="A233:G233">
    <cfRule type="expression" dxfId="41" priority="9" stopIfTrue="1">
      <formula>#REF!="No"</formula>
    </cfRule>
  </conditionalFormatting>
  <conditionalFormatting sqref="A19:I20">
    <cfRule type="expression" dxfId="40" priority="17" stopIfTrue="1">
      <formula>$N$19=3</formula>
    </cfRule>
  </conditionalFormatting>
  <conditionalFormatting sqref="A21:I21">
    <cfRule type="expression" dxfId="39" priority="16" stopIfTrue="1">
      <formula>AND($N$19=3,$N$20="2 or more")</formula>
    </cfRule>
  </conditionalFormatting>
  <conditionalFormatting sqref="A36:I36">
    <cfRule type="expression" dxfId="38" priority="19" stopIfTrue="1">
      <formula>$N$19&lt;3</formula>
    </cfRule>
  </conditionalFormatting>
  <conditionalFormatting sqref="A281:I312">
    <cfRule type="expression" dxfId="37" priority="25" stopIfTrue="1">
      <formula>$N$213&lt;3</formula>
    </cfRule>
    <cfRule type="expression" dxfId="36" priority="26" stopIfTrue="1">
      <formula>$N$214=1</formula>
    </cfRule>
  </conditionalFormatting>
  <conditionalFormatting sqref="A314:I333 A441:I441 A465:I465 A477:I477 A478">
    <cfRule type="expression" dxfId="35" priority="11" stopIfTrue="1">
      <formula>$N$17="Sole Bidder"</formula>
    </cfRule>
  </conditionalFormatting>
  <conditionalFormatting sqref="A466:I476">
    <cfRule type="expression" dxfId="34" priority="28" stopIfTrue="1">
      <formula>$N$213&lt;3</formula>
    </cfRule>
    <cfRule type="expression" dxfId="33" priority="29" stopIfTrue="1">
      <formula>$N$214=1</formula>
    </cfRule>
  </conditionalFormatting>
  <conditionalFormatting sqref="B222">
    <cfRule type="expression" dxfId="32" priority="1" stopIfTrue="1">
      <formula>#REF!="No"</formula>
    </cfRule>
    <cfRule type="expression" dxfId="31" priority="2" stopIfTrue="1">
      <formula>#REF!="No"</formula>
    </cfRule>
  </conditionalFormatting>
  <conditionalFormatting sqref="B222:B224">
    <cfRule type="expression" dxfId="30" priority="4" stopIfTrue="1">
      <formula>#REF!="No"</formula>
    </cfRule>
  </conditionalFormatting>
  <conditionalFormatting sqref="B221:C221">
    <cfRule type="expression" dxfId="29" priority="3" stopIfTrue="1">
      <formula>#REF!="No"</formula>
    </cfRule>
  </conditionalFormatting>
  <conditionalFormatting sqref="B17:G17">
    <cfRule type="expression" dxfId="28" priority="18" stopIfTrue="1">
      <formula>$N$19=3</formula>
    </cfRule>
  </conditionalFormatting>
  <conditionalFormatting sqref="B18:I18">
    <cfRule type="expression" dxfId="27" priority="15" stopIfTrue="1">
      <formula>$N$19&lt;3</formula>
    </cfRule>
  </conditionalFormatting>
  <conditionalFormatting sqref="C247:C269 E247:E269 I247:I269 D247:D272 F247:H272 A247:B279 C274:I279">
    <cfRule type="expression" dxfId="26" priority="24" stopIfTrue="1">
      <formula>$N$213&lt;3</formula>
    </cfRule>
  </conditionalFormatting>
  <conditionalFormatting sqref="D454:I456 A454:C464 D458:I464">
    <cfRule type="expression" dxfId="25" priority="27" stopIfTrue="1">
      <formula>$N$213&lt;3</formula>
    </cfRule>
  </conditionalFormatting>
  <conditionalFormatting sqref="F233:G235 A26:I26 A34:I35 B84:I84 D216:F216 D217 F218:G218 F220:G226 D230:F230 D231 F236:I240 F243:G245 F280:I280 F313:I313 D487:E487">
    <cfRule type="expression" dxfId="24" priority="10" stopIfTrue="1">
      <formula>$N$17="Sole Bidder"</formula>
    </cfRule>
  </conditionalFormatting>
  <conditionalFormatting sqref="H44:I47">
    <cfRule type="expression" dxfId="23" priority="21" stopIfTrue="1">
      <formula>AND($N$19=3,$N$20="2 or more")</formula>
    </cfRule>
  </conditionalFormatting>
  <conditionalFormatting sqref="H48:I56">
    <cfRule type="expression" dxfId="22" priority="23" stopIfTrue="1">
      <formula>AND($N$19=3,$N$20="2 or more")</formula>
    </cfRule>
  </conditionalFormatting>
  <dataValidations count="3">
    <dataValidation type="list" allowBlank="1" showInputMessage="1" showErrorMessage="1" sqref="H142:I142 H337:I337" xr:uid="{00000000-0002-0000-0500-000000000000}">
      <formula1>$N$91:$N$96</formula1>
    </dataValidation>
    <dataValidation type="list" allowBlank="1" showInputMessage="1" showErrorMessage="1" sqref="F142:G142 F144:I145 F339:I340 F337:G337 H91" xr:uid="{00000000-0002-0000-0500-000001000000}">
      <formula1>$N$91:$N$93</formula1>
    </dataValidation>
    <dataValidation type="list" allowBlank="1" showInputMessage="1" showErrorMessage="1" sqref="D489:D493 F265 F299 F252 F286" xr:uid="{00000000-0002-0000-0500-000002000000}">
      <formula1>"Yes,No"</formula1>
    </dataValidation>
  </dataValidations>
  <pageMargins left="0.7" right="0.7" top="0.75" bottom="0.75" header="0.3" footer="0.3"/>
  <pageSetup paperSize="9" scale="7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5029" r:id="rId4" name="Check Box 37">
              <controlPr defaultSize="0" autoFill="0" autoLine="0" autoPict="0">
                <anchor moveWithCells="1" sizeWithCells="1">
                  <from>
                    <xdr:col>6</xdr:col>
                    <xdr:colOff>0</xdr:colOff>
                    <xdr:row>246</xdr:row>
                    <xdr:rowOff>0</xdr:rowOff>
                  </from>
                  <to>
                    <xdr:col>6</xdr:col>
                    <xdr:colOff>923925</xdr:colOff>
                    <xdr:row>246</xdr:row>
                    <xdr:rowOff>0</xdr:rowOff>
                  </to>
                </anchor>
              </controlPr>
            </control>
          </mc:Choice>
        </mc:AlternateContent>
        <mc:AlternateContent xmlns:mc="http://schemas.openxmlformats.org/markup-compatibility/2006">
          <mc:Choice Requires="x14">
            <control shapeId="85030" r:id="rId5" name="Check Box 38">
              <controlPr defaultSize="0" autoFill="0" autoLine="0" autoPict="0">
                <anchor moveWithCells="1" sizeWithCells="1">
                  <from>
                    <xdr:col>7</xdr:col>
                    <xdr:colOff>85725</xdr:colOff>
                    <xdr:row>246</xdr:row>
                    <xdr:rowOff>0</xdr:rowOff>
                  </from>
                  <to>
                    <xdr:col>8</xdr:col>
                    <xdr:colOff>1019175</xdr:colOff>
                    <xdr:row>246</xdr:row>
                    <xdr:rowOff>0</xdr:rowOff>
                  </to>
                </anchor>
              </controlPr>
            </control>
          </mc:Choice>
        </mc:AlternateContent>
        <mc:AlternateContent xmlns:mc="http://schemas.openxmlformats.org/markup-compatibility/2006">
          <mc:Choice Requires="x14">
            <control shapeId="85026" r:id="rId6" name="Check Box 34">
              <controlPr defaultSize="0" autoFill="0" autoLine="0" autoPict="0">
                <anchor moveWithCells="1" sizeWithCells="1">
                  <from>
                    <xdr:col>8</xdr:col>
                    <xdr:colOff>1066800</xdr:colOff>
                    <xdr:row>228</xdr:row>
                    <xdr:rowOff>0</xdr:rowOff>
                  </from>
                  <to>
                    <xdr:col>8</xdr:col>
                    <xdr:colOff>1066800</xdr:colOff>
                    <xdr:row>228</xdr:row>
                    <xdr:rowOff>0</xdr:rowOff>
                  </to>
                </anchor>
              </controlPr>
            </control>
          </mc:Choice>
        </mc:AlternateContent>
        <mc:AlternateContent xmlns:mc="http://schemas.openxmlformats.org/markup-compatibility/2006">
          <mc:Choice Requires="x14">
            <control shapeId="85027" r:id="rId7" name="Check Box 35">
              <controlPr defaultSize="0" autoFill="0" autoLine="0" autoPict="0">
                <anchor moveWithCells="1" sizeWithCells="1">
                  <from>
                    <xdr:col>8</xdr:col>
                    <xdr:colOff>1066800</xdr:colOff>
                    <xdr:row>228</xdr:row>
                    <xdr:rowOff>0</xdr:rowOff>
                  </from>
                  <to>
                    <xdr:col>9</xdr:col>
                    <xdr:colOff>0</xdr:colOff>
                    <xdr:row>228</xdr:row>
                    <xdr:rowOff>0</xdr:rowOff>
                  </to>
                </anchor>
              </controlPr>
            </control>
          </mc:Choice>
        </mc:AlternateContent>
        <mc:AlternateContent xmlns:mc="http://schemas.openxmlformats.org/markup-compatibility/2006">
          <mc:Choice Requires="x14">
            <control shapeId="85028" r:id="rId8" name="Check Box 36">
              <controlPr defaultSize="0" autoFill="0" autoLine="0" autoPict="0">
                <anchor moveWithCells="1" sizeWithCells="1">
                  <from>
                    <xdr:col>7</xdr:col>
                    <xdr:colOff>104775</xdr:colOff>
                    <xdr:row>228</xdr:row>
                    <xdr:rowOff>0</xdr:rowOff>
                  </from>
                  <to>
                    <xdr:col>7</xdr:col>
                    <xdr:colOff>104775</xdr:colOff>
                    <xdr:row>228</xdr:row>
                    <xdr:rowOff>0</xdr:rowOff>
                  </to>
                </anchor>
              </controlPr>
            </control>
          </mc:Choice>
        </mc:AlternateContent>
        <mc:AlternateContent xmlns:mc="http://schemas.openxmlformats.org/markup-compatibility/2006">
          <mc:Choice Requires="x14">
            <control shapeId="85023" r:id="rId9" name="Check Box 31">
              <controlPr defaultSize="0" autoFill="0" autoLine="0" autoPict="0">
                <anchor moveWithCells="1" sizeWithCells="1">
                  <from>
                    <xdr:col>6</xdr:col>
                    <xdr:colOff>2219325</xdr:colOff>
                    <xdr:row>228</xdr:row>
                    <xdr:rowOff>0</xdr:rowOff>
                  </from>
                  <to>
                    <xdr:col>6</xdr:col>
                    <xdr:colOff>2219325</xdr:colOff>
                    <xdr:row>228</xdr:row>
                    <xdr:rowOff>0</xdr:rowOff>
                  </to>
                </anchor>
              </controlPr>
            </control>
          </mc:Choice>
        </mc:AlternateContent>
        <mc:AlternateContent xmlns:mc="http://schemas.openxmlformats.org/markup-compatibility/2006">
          <mc:Choice Requires="x14">
            <control shapeId="85024" r:id="rId10" name="Check Box 32">
              <controlPr defaultSize="0" autoFill="0" autoLine="0" autoPict="0">
                <anchor moveWithCells="1" sizeWithCells="1">
                  <from>
                    <xdr:col>6</xdr:col>
                    <xdr:colOff>2219325</xdr:colOff>
                    <xdr:row>228</xdr:row>
                    <xdr:rowOff>0</xdr:rowOff>
                  </from>
                  <to>
                    <xdr:col>7</xdr:col>
                    <xdr:colOff>0</xdr:colOff>
                    <xdr:row>228</xdr:row>
                    <xdr:rowOff>0</xdr:rowOff>
                  </to>
                </anchor>
              </controlPr>
            </control>
          </mc:Choice>
        </mc:AlternateContent>
        <mc:AlternateContent xmlns:mc="http://schemas.openxmlformats.org/markup-compatibility/2006">
          <mc:Choice Requires="x14">
            <control shapeId="85025" r:id="rId11" name="Check Box 33">
              <controlPr defaultSize="0" autoFill="0" autoLine="0" autoPict="0">
                <anchor moveWithCells="1" sizeWithCells="1">
                  <from>
                    <xdr:col>5</xdr:col>
                    <xdr:colOff>57150</xdr:colOff>
                    <xdr:row>228</xdr:row>
                    <xdr:rowOff>0</xdr:rowOff>
                  </from>
                  <to>
                    <xdr:col>5</xdr:col>
                    <xdr:colOff>57150</xdr:colOff>
                    <xdr:row>228</xdr:row>
                    <xdr:rowOff>0</xdr:rowOff>
                  </to>
                </anchor>
              </controlPr>
            </control>
          </mc:Choice>
        </mc:AlternateContent>
        <mc:AlternateContent xmlns:mc="http://schemas.openxmlformats.org/markup-compatibility/2006">
          <mc:Choice Requires="x14">
            <control shapeId="85019" r:id="rId12" name="Check Box 27">
              <controlPr defaultSize="0" autoFill="0" autoLine="0" autoPict="0">
                <anchor moveWithCells="1" sizeWithCells="1">
                  <from>
                    <xdr:col>8</xdr:col>
                    <xdr:colOff>1066800</xdr:colOff>
                    <xdr:row>228</xdr:row>
                    <xdr:rowOff>0</xdr:rowOff>
                  </from>
                  <to>
                    <xdr:col>9</xdr:col>
                    <xdr:colOff>0</xdr:colOff>
                    <xdr:row>228</xdr:row>
                    <xdr:rowOff>0</xdr:rowOff>
                  </to>
                </anchor>
              </controlPr>
            </control>
          </mc:Choice>
        </mc:AlternateContent>
        <mc:AlternateContent xmlns:mc="http://schemas.openxmlformats.org/markup-compatibility/2006">
          <mc:Choice Requires="x14">
            <control shapeId="85020" r:id="rId13" name="Check Box 28">
              <controlPr defaultSize="0" autoFill="0" autoLine="0" autoPict="0">
                <anchor moveWithCells="1" sizeWithCells="1">
                  <from>
                    <xdr:col>7</xdr:col>
                    <xdr:colOff>104775</xdr:colOff>
                    <xdr:row>228</xdr:row>
                    <xdr:rowOff>0</xdr:rowOff>
                  </from>
                  <to>
                    <xdr:col>7</xdr:col>
                    <xdr:colOff>104775</xdr:colOff>
                    <xdr:row>228</xdr:row>
                    <xdr:rowOff>0</xdr:rowOff>
                  </to>
                </anchor>
              </controlPr>
            </control>
          </mc:Choice>
        </mc:AlternateContent>
        <mc:AlternateContent xmlns:mc="http://schemas.openxmlformats.org/markup-compatibility/2006">
          <mc:Choice Requires="x14">
            <control shapeId="85017" r:id="rId14" name="Check Box 25">
              <controlPr defaultSize="0" autoFill="0" autoLine="0" autoPict="0">
                <anchor moveWithCells="1" sizeWithCells="1">
                  <from>
                    <xdr:col>6</xdr:col>
                    <xdr:colOff>2219325</xdr:colOff>
                    <xdr:row>228</xdr:row>
                    <xdr:rowOff>0</xdr:rowOff>
                  </from>
                  <to>
                    <xdr:col>7</xdr:col>
                    <xdr:colOff>0</xdr:colOff>
                    <xdr:row>228</xdr:row>
                    <xdr:rowOff>0</xdr:rowOff>
                  </to>
                </anchor>
              </controlPr>
            </control>
          </mc:Choice>
        </mc:AlternateContent>
        <mc:AlternateContent xmlns:mc="http://schemas.openxmlformats.org/markup-compatibility/2006">
          <mc:Choice Requires="x14">
            <control shapeId="85018" r:id="rId15" name="Check Box 26">
              <controlPr defaultSize="0" autoFill="0" autoLine="0" autoPict="0">
                <anchor moveWithCells="1" sizeWithCells="1">
                  <from>
                    <xdr:col>5</xdr:col>
                    <xdr:colOff>114300</xdr:colOff>
                    <xdr:row>228</xdr:row>
                    <xdr:rowOff>0</xdr:rowOff>
                  </from>
                  <to>
                    <xdr:col>5</xdr:col>
                    <xdr:colOff>114300</xdr:colOff>
                    <xdr:row>228</xdr:row>
                    <xdr:rowOff>0</xdr:rowOff>
                  </to>
                </anchor>
              </controlPr>
            </control>
          </mc:Choice>
        </mc:AlternateContent>
        <mc:AlternateContent xmlns:mc="http://schemas.openxmlformats.org/markup-compatibility/2006">
          <mc:Choice Requires="x14">
            <control shapeId="85015" r:id="rId16" name="Check Box 23">
              <controlPr defaultSize="0" autoFill="0" autoLine="0" autoPict="0">
                <anchor moveWithCells="1" sizeWithCells="1">
                  <from>
                    <xdr:col>8</xdr:col>
                    <xdr:colOff>1066800</xdr:colOff>
                    <xdr:row>228</xdr:row>
                    <xdr:rowOff>0</xdr:rowOff>
                  </from>
                  <to>
                    <xdr:col>9</xdr:col>
                    <xdr:colOff>0</xdr:colOff>
                    <xdr:row>228</xdr:row>
                    <xdr:rowOff>0</xdr:rowOff>
                  </to>
                </anchor>
              </controlPr>
            </control>
          </mc:Choice>
        </mc:AlternateContent>
        <mc:AlternateContent xmlns:mc="http://schemas.openxmlformats.org/markup-compatibility/2006">
          <mc:Choice Requires="x14">
            <control shapeId="85016" r:id="rId17" name="Check Box 24">
              <controlPr defaultSize="0" autoFill="0" autoLine="0" autoPict="0">
                <anchor moveWithCells="1" sizeWithCells="1">
                  <from>
                    <xdr:col>7</xdr:col>
                    <xdr:colOff>104775</xdr:colOff>
                    <xdr:row>228</xdr:row>
                    <xdr:rowOff>0</xdr:rowOff>
                  </from>
                  <to>
                    <xdr:col>7</xdr:col>
                    <xdr:colOff>104775</xdr:colOff>
                    <xdr:row>228</xdr:row>
                    <xdr:rowOff>0</xdr:rowOff>
                  </to>
                </anchor>
              </controlPr>
            </control>
          </mc:Choice>
        </mc:AlternateContent>
        <mc:AlternateContent xmlns:mc="http://schemas.openxmlformats.org/markup-compatibility/2006">
          <mc:Choice Requires="x14">
            <control shapeId="85013" r:id="rId18" name="Check Box 21">
              <controlPr defaultSize="0" autoFill="0" autoLine="0" autoPict="0">
                <anchor moveWithCells="1" sizeWithCells="1">
                  <from>
                    <xdr:col>6</xdr:col>
                    <xdr:colOff>2219325</xdr:colOff>
                    <xdr:row>228</xdr:row>
                    <xdr:rowOff>0</xdr:rowOff>
                  </from>
                  <to>
                    <xdr:col>7</xdr:col>
                    <xdr:colOff>0</xdr:colOff>
                    <xdr:row>228</xdr:row>
                    <xdr:rowOff>0</xdr:rowOff>
                  </to>
                </anchor>
              </controlPr>
            </control>
          </mc:Choice>
        </mc:AlternateContent>
        <mc:AlternateContent xmlns:mc="http://schemas.openxmlformats.org/markup-compatibility/2006">
          <mc:Choice Requires="x14">
            <control shapeId="85014" r:id="rId19" name="Check Box 22">
              <controlPr defaultSize="0" autoFill="0" autoLine="0" autoPict="0">
                <anchor moveWithCells="1" sizeWithCells="1">
                  <from>
                    <xdr:col>5</xdr:col>
                    <xdr:colOff>114300</xdr:colOff>
                    <xdr:row>228</xdr:row>
                    <xdr:rowOff>0</xdr:rowOff>
                  </from>
                  <to>
                    <xdr:col>5</xdr:col>
                    <xdr:colOff>114300</xdr:colOff>
                    <xdr:row>228</xdr:row>
                    <xdr:rowOff>0</xdr:rowOff>
                  </to>
                </anchor>
              </controlPr>
            </control>
          </mc:Choice>
        </mc:AlternateContent>
        <mc:AlternateContent xmlns:mc="http://schemas.openxmlformats.org/markup-compatibility/2006">
          <mc:Choice Requires="x14">
            <control shapeId="85008" r:id="rId20" name="Check Box 16">
              <controlPr defaultSize="0" autoFill="0" autoLine="0" autoPict="0">
                <anchor moveWithCells="1" sizeWithCells="1">
                  <from>
                    <xdr:col>8</xdr:col>
                    <xdr:colOff>1066800</xdr:colOff>
                    <xdr:row>228</xdr:row>
                    <xdr:rowOff>0</xdr:rowOff>
                  </from>
                  <to>
                    <xdr:col>8</xdr:col>
                    <xdr:colOff>1066800</xdr:colOff>
                    <xdr:row>228</xdr:row>
                    <xdr:rowOff>0</xdr:rowOff>
                  </to>
                </anchor>
              </controlPr>
            </control>
          </mc:Choice>
        </mc:AlternateContent>
        <mc:AlternateContent xmlns:mc="http://schemas.openxmlformats.org/markup-compatibility/2006">
          <mc:Choice Requires="x14">
            <control shapeId="85009" r:id="rId21" name="Check Box 17">
              <controlPr defaultSize="0" autoFill="0" autoLine="0" autoPict="0">
                <anchor moveWithCells="1" sizeWithCells="1">
                  <from>
                    <xdr:col>8</xdr:col>
                    <xdr:colOff>1066800</xdr:colOff>
                    <xdr:row>228</xdr:row>
                    <xdr:rowOff>0</xdr:rowOff>
                  </from>
                  <to>
                    <xdr:col>9</xdr:col>
                    <xdr:colOff>0</xdr:colOff>
                    <xdr:row>228</xdr:row>
                    <xdr:rowOff>0</xdr:rowOff>
                  </to>
                </anchor>
              </controlPr>
            </control>
          </mc:Choice>
        </mc:AlternateContent>
        <mc:AlternateContent xmlns:mc="http://schemas.openxmlformats.org/markup-compatibility/2006">
          <mc:Choice Requires="x14">
            <control shapeId="85010" r:id="rId22" name="Check Box 18">
              <controlPr defaultSize="0" autoFill="0" autoLine="0" autoPict="0">
                <anchor moveWithCells="1" sizeWithCells="1">
                  <from>
                    <xdr:col>7</xdr:col>
                    <xdr:colOff>104775</xdr:colOff>
                    <xdr:row>228</xdr:row>
                    <xdr:rowOff>0</xdr:rowOff>
                  </from>
                  <to>
                    <xdr:col>7</xdr:col>
                    <xdr:colOff>104775</xdr:colOff>
                    <xdr:row>228</xdr:row>
                    <xdr:rowOff>0</xdr:rowOff>
                  </to>
                </anchor>
              </controlPr>
            </control>
          </mc:Choice>
        </mc:AlternateContent>
        <mc:AlternateContent xmlns:mc="http://schemas.openxmlformats.org/markup-compatibility/2006">
          <mc:Choice Requires="x14">
            <control shapeId="85005" r:id="rId23" name="Check Box 13">
              <controlPr defaultSize="0" autoFill="0" autoLine="0" autoPict="0">
                <anchor moveWithCells="1" sizeWithCells="1">
                  <from>
                    <xdr:col>6</xdr:col>
                    <xdr:colOff>2219325</xdr:colOff>
                    <xdr:row>228</xdr:row>
                    <xdr:rowOff>0</xdr:rowOff>
                  </from>
                  <to>
                    <xdr:col>6</xdr:col>
                    <xdr:colOff>2219325</xdr:colOff>
                    <xdr:row>228</xdr:row>
                    <xdr:rowOff>0</xdr:rowOff>
                  </to>
                </anchor>
              </controlPr>
            </control>
          </mc:Choice>
        </mc:AlternateContent>
        <mc:AlternateContent xmlns:mc="http://schemas.openxmlformats.org/markup-compatibility/2006">
          <mc:Choice Requires="x14">
            <control shapeId="85006" r:id="rId24" name="Check Box 14">
              <controlPr defaultSize="0" autoFill="0" autoLine="0" autoPict="0">
                <anchor moveWithCells="1" sizeWithCells="1">
                  <from>
                    <xdr:col>6</xdr:col>
                    <xdr:colOff>2219325</xdr:colOff>
                    <xdr:row>228</xdr:row>
                    <xdr:rowOff>0</xdr:rowOff>
                  </from>
                  <to>
                    <xdr:col>7</xdr:col>
                    <xdr:colOff>0</xdr:colOff>
                    <xdr:row>228</xdr:row>
                    <xdr:rowOff>0</xdr:rowOff>
                  </to>
                </anchor>
              </controlPr>
            </control>
          </mc:Choice>
        </mc:AlternateContent>
        <mc:AlternateContent xmlns:mc="http://schemas.openxmlformats.org/markup-compatibility/2006">
          <mc:Choice Requires="x14">
            <control shapeId="85007" r:id="rId25" name="Check Box 15">
              <controlPr defaultSize="0" autoFill="0" autoLine="0" autoPict="0">
                <anchor moveWithCells="1" sizeWithCells="1">
                  <from>
                    <xdr:col>5</xdr:col>
                    <xdr:colOff>57150</xdr:colOff>
                    <xdr:row>228</xdr:row>
                    <xdr:rowOff>0</xdr:rowOff>
                  </from>
                  <to>
                    <xdr:col>5</xdr:col>
                    <xdr:colOff>57150</xdr:colOff>
                    <xdr:row>228</xdr:row>
                    <xdr:rowOff>0</xdr:rowOff>
                  </to>
                </anchor>
              </controlPr>
            </control>
          </mc:Choice>
        </mc:AlternateContent>
        <mc:AlternateContent xmlns:mc="http://schemas.openxmlformats.org/markup-compatibility/2006">
          <mc:Choice Requires="x14">
            <control shapeId="84993" r:id="rId26" name="Check Box 1">
              <controlPr defaultSize="0" autoFill="0" autoLine="0" autoPict="0">
                <anchor moveWithCells="1" sizeWithCells="1">
                  <from>
                    <xdr:col>6</xdr:col>
                    <xdr:colOff>9525</xdr:colOff>
                    <xdr:row>129</xdr:row>
                    <xdr:rowOff>447675</xdr:rowOff>
                  </from>
                  <to>
                    <xdr:col>6</xdr:col>
                    <xdr:colOff>1228725</xdr:colOff>
                    <xdr:row>131</xdr:row>
                    <xdr:rowOff>28575</xdr:rowOff>
                  </to>
                </anchor>
              </controlPr>
            </control>
          </mc:Choice>
        </mc:AlternateContent>
        <mc:AlternateContent xmlns:mc="http://schemas.openxmlformats.org/markup-compatibility/2006">
          <mc:Choice Requires="x14">
            <control shapeId="84994" r:id="rId27" name="Check Box 2">
              <controlPr defaultSize="0" autoFill="0" autoLine="0" autoPict="0">
                <anchor moveWithCells="1" sizeWithCells="1">
                  <from>
                    <xdr:col>6</xdr:col>
                    <xdr:colOff>19050</xdr:colOff>
                    <xdr:row>131</xdr:row>
                    <xdr:rowOff>28575</xdr:rowOff>
                  </from>
                  <to>
                    <xdr:col>6</xdr:col>
                    <xdr:colOff>1257300</xdr:colOff>
                    <xdr:row>131</xdr:row>
                    <xdr:rowOff>342900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indexed="57"/>
  </sheetPr>
  <dimension ref="A1:I42"/>
  <sheetViews>
    <sheetView showGridLines="0" showZeros="0" topLeftCell="A3" zoomScaleNormal="100" zoomScaleSheetLayoutView="100" workbookViewId="0">
      <selection activeCell="F18" sqref="F18"/>
    </sheetView>
  </sheetViews>
  <sheetFormatPr defaultRowHeight="16.5"/>
  <cols>
    <col min="1" max="1" width="12.140625" style="32" customWidth="1"/>
    <col min="2" max="2" width="20.5703125" style="32" customWidth="1"/>
    <col min="3" max="3" width="11.42578125" style="32" customWidth="1"/>
    <col min="4" max="4" width="26.85546875" style="32" customWidth="1"/>
    <col min="5" max="5" width="46" style="32" customWidth="1"/>
    <col min="6" max="7" width="24.28515625" style="134" customWidth="1"/>
    <col min="8" max="9" width="9.140625" style="129"/>
    <col min="10" max="16384" width="9.140625" style="28"/>
  </cols>
  <sheetData>
    <row r="1" spans="1:8">
      <c r="A1" s="24" t="str">
        <f>Cover!B3</f>
        <v>Specification No.WR1/NT/W-UFOC/DOM/ZA3/23/09365</v>
      </c>
      <c r="B1" s="25"/>
      <c r="C1" s="25"/>
      <c r="D1" s="25"/>
      <c r="E1" s="26" t="str">
        <f>"Attachment-4 "</f>
        <v xml:space="preserve">Attachment-4 </v>
      </c>
    </row>
    <row r="3" spans="1:8" ht="72.75" customHeight="1">
      <c r="A3" s="699" t="str">
        <f>Cover!B2</f>
        <v>Annual Maintenance Contract of Underground /Overhead OFC links of Ahmedabad Intracity, Ahmedabad - Gandhinagar- Dehgam Route &amp; Ahmedabad - Vadodara Expressway from repeater MS42.4 to MS0.0 and LMC for providing the last mile Connectivities to various cities of Gujarat i.e. Ahmedabad, Gandhinagar, Nadiad, Rajkot, Mahesana, Banaskantha, Jamnagar, Patan, Kutch, Bhavnagar, Amreli, Dev Dwarka &amp; Sabarkantha and all cities not covered under PKG-B1 for the period of the Three Years under PKG-B2 under WRTCC</v>
      </c>
      <c r="B3" s="699"/>
      <c r="C3" s="699"/>
      <c r="D3" s="699"/>
      <c r="E3" s="699"/>
      <c r="F3" s="135"/>
      <c r="G3" s="135"/>
    </row>
    <row r="4" spans="1:8" ht="20.100000000000001" customHeight="1">
      <c r="A4" s="31"/>
      <c r="H4" s="139"/>
    </row>
    <row r="5" spans="1:8" ht="20.100000000000001" customHeight="1">
      <c r="A5" s="700" t="s">
        <v>386</v>
      </c>
      <c r="B5" s="700"/>
      <c r="C5" s="700"/>
      <c r="D5" s="700"/>
      <c r="E5" s="700"/>
      <c r="F5" s="136"/>
      <c r="G5" s="136"/>
      <c r="H5" s="139"/>
    </row>
    <row r="6" spans="1:8" ht="20.100000000000001" customHeight="1">
      <c r="A6" s="35"/>
      <c r="H6" s="139"/>
    </row>
    <row r="7" spans="1:8" ht="20.100000000000001" customHeight="1">
      <c r="A7" s="36" t="str">
        <f>'Attach 3(JV)'!A7</f>
        <v>Bidder’s Name and Address (Bidder ) :</v>
      </c>
      <c r="E7" s="16" t="str">
        <f>'Attach 3(JV)'!E7</f>
        <v>To:</v>
      </c>
      <c r="H7" s="139"/>
    </row>
    <row r="8" spans="1:8" ht="36" customHeight="1">
      <c r="A8" s="698" t="str">
        <f>'Attach 3(JV)'!A8</f>
        <v/>
      </c>
      <c r="B8" s="698"/>
      <c r="C8" s="698"/>
      <c r="D8" s="698"/>
      <c r="E8" s="927" t="s">
        <v>1064</v>
      </c>
      <c r="F8" s="927"/>
      <c r="G8" s="927"/>
      <c r="H8" s="139"/>
    </row>
    <row r="9" spans="1:8">
      <c r="A9" s="14" t="s">
        <v>380</v>
      </c>
      <c r="B9" s="888">
        <f>'Names of Bidder'!D8</f>
        <v>0</v>
      </c>
      <c r="C9" s="888"/>
      <c r="D9" s="888"/>
      <c r="E9" s="927"/>
      <c r="F9" s="927"/>
      <c r="G9" s="927"/>
      <c r="H9" s="139"/>
    </row>
    <row r="10" spans="1:8">
      <c r="A10" s="14" t="s">
        <v>382</v>
      </c>
      <c r="B10" s="888">
        <f>'Names of Bidder'!D9</f>
        <v>0</v>
      </c>
      <c r="C10" s="888"/>
      <c r="D10" s="888"/>
      <c r="E10" s="927"/>
      <c r="F10" s="927"/>
      <c r="G10" s="927"/>
      <c r="H10" s="139"/>
    </row>
    <row r="11" spans="1:8">
      <c r="B11" s="888">
        <f>'Names of Bidder'!D10</f>
        <v>0</v>
      </c>
      <c r="C11" s="888"/>
      <c r="D11" s="888"/>
      <c r="E11" s="927"/>
      <c r="F11" s="927"/>
      <c r="G11" s="927"/>
    </row>
    <row r="12" spans="1:8">
      <c r="A12" s="35"/>
      <c r="B12" s="888">
        <f>'Names of Bidder'!D11</f>
        <v>0</v>
      </c>
      <c r="C12" s="888"/>
      <c r="D12" s="888"/>
      <c r="E12" s="927"/>
      <c r="F12" s="927"/>
      <c r="G12" s="927"/>
    </row>
    <row r="13" spans="1:8" ht="20.100000000000001" customHeight="1">
      <c r="A13" s="35"/>
      <c r="B13" s="114"/>
      <c r="C13" s="114"/>
      <c r="D13" s="114"/>
      <c r="E13" s="28"/>
      <c r="F13" s="137"/>
      <c r="G13" s="137"/>
    </row>
    <row r="14" spans="1:8" ht="20.100000000000001" customHeight="1">
      <c r="A14" s="35"/>
      <c r="B14" s="114"/>
      <c r="C14" s="114"/>
      <c r="D14" s="114"/>
    </row>
    <row r="15" spans="1:8" ht="20.100000000000001" customHeight="1">
      <c r="A15" s="32" t="s">
        <v>374</v>
      </c>
    </row>
    <row r="16" spans="1:8" ht="20.100000000000001" customHeight="1">
      <c r="A16" s="35"/>
    </row>
    <row r="17" spans="1:9" ht="50.1" customHeight="1">
      <c r="A17" s="949" t="str">
        <f>"We hereby certify that equipment and materials to be supplied are produced in " &amp;H26 &amp; " eligible source " &amp; F26</f>
        <v>We hereby certify that equipment and materials to be supplied are produced in [Enter the name of country where from equipments &amp; material shall be supplied] eligible source country.</v>
      </c>
      <c r="B17" s="949"/>
      <c r="C17" s="949"/>
      <c r="D17" s="949"/>
      <c r="E17" s="949"/>
      <c r="F17" s="138" t="s">
        <v>185</v>
      </c>
      <c r="G17" s="138" t="s">
        <v>186</v>
      </c>
    </row>
    <row r="18" spans="1:9" ht="45" customHeight="1">
      <c r="A18" s="948" t="str">
        <f>"We hereby certify that our company is incorporated and registered in " &amp;I26 &amp; " eligible source " &amp;G26</f>
        <v>We hereby certify that our company is incorporated and registered in [Enter the name of country where from equipments &amp; material shall be supplied] eligible source country.</v>
      </c>
      <c r="B18" s="948"/>
      <c r="C18" s="948"/>
      <c r="D18" s="948"/>
      <c r="E18" s="948"/>
      <c r="F18" s="146"/>
      <c r="G18" s="146"/>
      <c r="H18" s="126" t="str">
        <f t="shared" ref="H18:I25" si="0">IF(F18 = "", "", F18&amp; ", ")</f>
        <v/>
      </c>
      <c r="I18" s="126" t="str">
        <f t="shared" si="0"/>
        <v/>
      </c>
    </row>
    <row r="19" spans="1:9" ht="33" customHeight="1">
      <c r="A19" s="141"/>
      <c r="B19" s="141"/>
      <c r="C19" s="141"/>
      <c r="D19" s="141"/>
      <c r="E19" s="141"/>
      <c r="F19" s="146"/>
      <c r="G19" s="146"/>
      <c r="H19" s="126" t="str">
        <f t="shared" si="0"/>
        <v/>
      </c>
      <c r="I19" s="126" t="str">
        <f t="shared" si="0"/>
        <v/>
      </c>
    </row>
    <row r="20" spans="1:9" ht="33" customHeight="1">
      <c r="A20" s="141"/>
      <c r="B20" s="141"/>
      <c r="C20" s="141"/>
      <c r="D20" s="40"/>
      <c r="E20" s="141"/>
      <c r="F20" s="146"/>
      <c r="G20" s="146"/>
      <c r="H20" s="126" t="str">
        <f t="shared" si="0"/>
        <v/>
      </c>
      <c r="I20" s="126" t="str">
        <f t="shared" si="0"/>
        <v/>
      </c>
    </row>
    <row r="21" spans="1:9" ht="33" customHeight="1">
      <c r="A21" s="39" t="s">
        <v>48</v>
      </c>
      <c r="B21" s="60">
        <f>'Names of Bidder'!D25</f>
        <v>0</v>
      </c>
      <c r="D21" s="40" t="s">
        <v>46</v>
      </c>
      <c r="E21" s="42">
        <f>'Names of Bidder'!D22</f>
        <v>0</v>
      </c>
      <c r="F21" s="146"/>
      <c r="G21" s="146"/>
      <c r="H21" s="126" t="str">
        <f t="shared" si="0"/>
        <v/>
      </c>
      <c r="I21" s="126" t="str">
        <f t="shared" si="0"/>
        <v/>
      </c>
    </row>
    <row r="22" spans="1:9" ht="33" customHeight="1">
      <c r="A22" s="39" t="s">
        <v>49</v>
      </c>
      <c r="B22" s="42">
        <f>'Names of Bidder'!D26</f>
        <v>0</v>
      </c>
      <c r="D22" s="40" t="s">
        <v>47</v>
      </c>
      <c r="E22" s="42">
        <f>'Names of Bidder'!D23</f>
        <v>0</v>
      </c>
      <c r="F22" s="146"/>
      <c r="G22" s="146"/>
      <c r="H22" s="126" t="str">
        <f t="shared" si="0"/>
        <v/>
      </c>
      <c r="I22" s="126" t="str">
        <f t="shared" si="0"/>
        <v/>
      </c>
    </row>
    <row r="23" spans="1:9" ht="33" customHeight="1">
      <c r="D23" s="40"/>
      <c r="F23" s="146"/>
      <c r="G23" s="146"/>
      <c r="H23" s="126" t="str">
        <f t="shared" si="0"/>
        <v/>
      </c>
      <c r="I23" s="126" t="str">
        <f t="shared" si="0"/>
        <v/>
      </c>
    </row>
    <row r="24" spans="1:9" ht="33" customHeight="1">
      <c r="D24" s="40"/>
      <c r="F24" s="146"/>
      <c r="G24" s="146"/>
      <c r="H24" s="126" t="str">
        <f t="shared" si="0"/>
        <v/>
      </c>
      <c r="I24" s="126" t="str">
        <f t="shared" si="0"/>
        <v/>
      </c>
    </row>
    <row r="25" spans="1:9" ht="33" customHeight="1">
      <c r="A25" s="28"/>
      <c r="B25" s="28"/>
      <c r="C25" s="28"/>
      <c r="D25" s="28"/>
      <c r="E25" s="28"/>
      <c r="F25" s="146"/>
      <c r="G25" s="146"/>
      <c r="H25" s="126" t="str">
        <f t="shared" si="0"/>
        <v/>
      </c>
      <c r="I25" s="126" t="str">
        <f t="shared" si="0"/>
        <v/>
      </c>
    </row>
    <row r="26" spans="1:9" ht="33" customHeight="1">
      <c r="A26" s="28"/>
      <c r="B26" s="28"/>
      <c r="C26" s="28"/>
      <c r="D26" s="28"/>
      <c r="E26" s="28"/>
      <c r="F26" s="140" t="str">
        <f>IF((8-COUNTBLANK(F18:F25)) &lt;2, "country.", "countries.")</f>
        <v>country.</v>
      </c>
      <c r="G26" s="140" t="str">
        <f>IF((8-COUNTBLANK(G18:G25)) &lt;2, "country.", "countries.")</f>
        <v>country.</v>
      </c>
      <c r="H26" s="126" t="str">
        <f>IF(COUNTBLANK(F18:F25) =8, "[Enter the name of country where from equipments &amp; material shall be supplied]",CONCATENATE(H18,H19,H20,H21,H22,H23,H24,H25))</f>
        <v>[Enter the name of country where from equipments &amp; material shall be supplied]</v>
      </c>
      <c r="I26" s="126" t="str">
        <f>IF(COUNTBLANK(G18:G25) =8, "[Enter the name of country where from equipments &amp; material shall be supplied]",CONCATENATE(I18,I19,I20,I21,I22,I23,I24,I25))</f>
        <v>[Enter the name of country where from equipments &amp; material shall be supplied]</v>
      </c>
    </row>
    <row r="27" spans="1:9" ht="33" customHeight="1">
      <c r="A27" s="28"/>
      <c r="B27" s="28"/>
      <c r="C27" s="28"/>
      <c r="D27" s="28"/>
      <c r="E27" s="28"/>
    </row>
    <row r="28" spans="1:9" ht="33" customHeight="1">
      <c r="A28" s="28"/>
      <c r="B28" s="28"/>
      <c r="C28" s="28"/>
      <c r="D28" s="28"/>
      <c r="E28" s="28"/>
    </row>
    <row r="29" spans="1:9" ht="33" customHeight="1">
      <c r="A29" s="28"/>
      <c r="B29" s="28"/>
      <c r="C29" s="28"/>
      <c r="D29" s="28"/>
      <c r="E29" s="28"/>
    </row>
    <row r="30" spans="1:9" ht="20.100000000000001" customHeight="1"/>
    <row r="31" spans="1:9" ht="20.100000000000001" customHeight="1">
      <c r="A31" s="41"/>
    </row>
    <row r="32" spans="1:9" ht="20.100000000000001" customHeight="1"/>
    <row r="33" spans="1:1" ht="20.100000000000001" customHeight="1"/>
    <row r="34" spans="1:1" ht="20.100000000000001" customHeight="1">
      <c r="A34" s="41"/>
    </row>
    <row r="35" spans="1:1" ht="20.100000000000001" customHeight="1"/>
    <row r="36" spans="1:1" ht="20.100000000000001" customHeight="1">
      <c r="A36" s="41"/>
    </row>
    <row r="37" spans="1:1" ht="20.100000000000001" customHeight="1"/>
    <row r="38" spans="1:1" ht="20.100000000000001" customHeight="1">
      <c r="A38" s="41"/>
    </row>
    <row r="39" spans="1:1" ht="20.100000000000001" customHeight="1"/>
    <row r="40" spans="1:1" ht="20.100000000000001" customHeight="1"/>
    <row r="41" spans="1:1" ht="20.100000000000001" customHeight="1"/>
    <row r="42" spans="1:1" ht="20.100000000000001" customHeight="1"/>
  </sheetData>
  <sheetProtection algorithmName="SHA-512" hashValue="rma2Hqb5ImdBH7286PazGQ7CjTVayWEo2UyyiG0+BVBypIajhuVo0Z5lD/5DukfJ4wAU8ICApn786zkg9yLstA==" saltValue="Uz+2lgFBdBxkO9O1rdMGOg==" spinCount="100000" sheet="1" formatColumns="0" formatRows="0" selectLockedCells="1"/>
  <customSheetViews>
    <customSheetView guid="{F68380CD-DF58-4BFA-A4C7-4B5C98AD7B16}" showGridLines="0" zeroValues="0">
      <selection activeCell="F20" sqref="F20"/>
      <pageMargins left="0.75" right="0.63" top="0.57999999999999996" bottom="0.6" header="0.34" footer="0.35"/>
      <pageSetup scale="80" orientation="portrait" r:id="rId1"/>
      <headerFooter alignWithMargins="0">
        <oddFooter>&amp;R&amp;"Book Antiqua,Bold"&amp;8 Page &amp;P of &amp;N</oddFooter>
      </headerFooter>
    </customSheetView>
    <customSheetView guid="{2FDEDC7A-220A-4BDB-8FCD-0C556B60E1DF}" showGridLines="0" zeroValues="0">
      <selection activeCell="F20" sqref="F20"/>
      <pageMargins left="0.75" right="0.63" top="0.57999999999999996" bottom="0.6" header="0.34" footer="0.35"/>
      <pageSetup scale="80" orientation="portrait" r:id="rId2"/>
      <headerFooter alignWithMargins="0">
        <oddFooter>&amp;R&amp;"Book Antiqua,Bold"&amp;8 Page &amp;P of &amp;N</oddFooter>
      </headerFooter>
    </customSheetView>
    <customSheetView guid="{8E7B022F-1113-4BA2-B2BA-8EDBE02A2557}" showPageBreaks="1" showGridLines="0" zeroValues="0" printArea="1" showRuler="0">
      <selection activeCell="F18" sqref="F18"/>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PageBreaks="1" zeroValues="0" printArea="1" view="pageBreakPreview" showRuler="0">
      <selection activeCell="A18" sqref="A18:E18"/>
      <pageMargins left="0.75" right="0.75" top="0.77" bottom="1" header="0.5" footer="0.5"/>
      <pageSetup orientation="portrait" r:id="rId4"/>
      <headerFooter alignWithMargins="0">
        <oddFooter>&amp;L&amp;8Tower Package-P238-TW04, TL associated with Phase-I Generation Project in Orissa (Part-C)&amp;R&amp;"Book Antiqua,Bold"&amp;8Attachment-4 TW04  / Page &amp;P of &amp;N</oddFooter>
      </headerFooter>
    </customSheetView>
    <customSheetView guid="{ECEBABD0-566A-41C4-AA9A-38EA30EFEDA8}" showPageBreaks="1" showGridLines="0" zeroValues="0" printArea="1" showRuler="0" topLeftCell="A19">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zeroValues="0">
      <selection activeCell="F21" sqref="F21"/>
      <pageMargins left="0.75" right="0.63" top="0.57999999999999996" bottom="0.6" header="0.34" footer="0.35"/>
      <pageSetup scale="80" orientation="portrait" r:id="rId6"/>
      <headerFooter alignWithMargins="0">
        <oddFooter>&amp;R&amp;"Book Antiqua,Bold"&amp;8 Page &amp;P of &amp;N</oddFooter>
      </headerFooter>
    </customSheetView>
    <customSheetView guid="{237D8718-39ED-4FFE-B3B2-D1192F8D2E87}" showGridLines="0" zeroValues="0">
      <selection activeCell="F20" sqref="F20"/>
      <pageMargins left="0.75" right="0.63" top="0.57999999999999996" bottom="0.6" header="0.34" footer="0.35"/>
      <pageSetup scale="80" orientation="portrait" r:id="rId7"/>
      <headerFooter alignWithMargins="0">
        <oddFooter>&amp;R&amp;"Book Antiqua,Bold"&amp;8 Page &amp;P of &amp;N</oddFooter>
      </headerFooter>
    </customSheetView>
    <customSheetView guid="{6A6F11F6-4979-4331-B451-38654332CB39}" showGridLines="0" zeroValues="0" topLeftCell="A10">
      <selection activeCell="G20" sqref="G20"/>
      <pageMargins left="0.75" right="0.63" top="0.57999999999999996" bottom="0.6" header="0.34" footer="0.35"/>
      <pageSetup scale="80" orientation="portrait" r:id="rId8"/>
      <headerFooter alignWithMargins="0">
        <oddFooter>&amp;R&amp;"Book Antiqua,Bold"&amp;8 Page &amp;P of &amp;N</oddFooter>
      </headerFooter>
    </customSheetView>
    <customSheetView guid="{C75B92C6-DDA6-4B48-9868-112DE431C284}" showPageBreaks="1" showGridLines="0" zeroValues="0" printArea="1" topLeftCell="A13">
      <selection activeCell="G20" sqref="G20"/>
      <pageMargins left="0.75" right="0.63" top="0.57999999999999996" bottom="0.6" header="0.34" footer="0.35"/>
      <pageSetup scale="80" orientation="portrait" r:id="rId9"/>
      <headerFooter alignWithMargins="0">
        <oddFooter>&amp;R&amp;"Book Antiqua,Bold"&amp;8 Page &amp;P of &amp;N</oddFooter>
      </headerFooter>
    </customSheetView>
    <customSheetView guid="{827228A5-964E-465A-A946-EF2238A19E11}" showGridLines="0" zeroValues="0" showRuler="0" topLeftCell="A10">
      <selection activeCell="G21" sqref="G21"/>
      <pageMargins left="0.75" right="0.63" top="0.57999999999999996" bottom="0.6" header="0.34" footer="0.35"/>
      <pageSetup scale="80" orientation="portrait" r:id="rId10"/>
      <headerFooter alignWithMargins="0">
        <oddFooter>&amp;R&amp;"Book Antiqua,Bold"&amp;8 Page &amp;P of &amp;N</oddFooter>
      </headerFooter>
    </customSheetView>
  </customSheetViews>
  <mergeCells count="10">
    <mergeCell ref="A8:D8"/>
    <mergeCell ref="A18:E18"/>
    <mergeCell ref="B9:D9"/>
    <mergeCell ref="A3:E3"/>
    <mergeCell ref="A5:E5"/>
    <mergeCell ref="A17:E17"/>
    <mergeCell ref="B10:D10"/>
    <mergeCell ref="B11:D11"/>
    <mergeCell ref="B12:D12"/>
    <mergeCell ref="E8:G12"/>
  </mergeCells>
  <phoneticPr fontId="6" type="noConversion"/>
  <pageMargins left="0.75" right="0.63" top="0.57999999999999996" bottom="0.6" header="0.34" footer="0.35"/>
  <pageSetup scale="80" orientation="portrait" r:id="rId11"/>
  <headerFooter alignWithMargins="0">
    <oddFooter>&amp;R&amp;"Book Antiqua,Bold"&amp;8 Page &amp;P of &amp;N</oddFooter>
  </headerFooter>
  <drawing r:id="rId1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indexed="10"/>
  </sheetPr>
  <dimension ref="A1:I44"/>
  <sheetViews>
    <sheetView showGridLines="0" showZeros="0" topLeftCell="A7" zoomScaleNormal="100" zoomScaleSheetLayoutView="100" workbookViewId="0">
      <selection activeCell="B19" sqref="B19"/>
    </sheetView>
  </sheetViews>
  <sheetFormatPr defaultRowHeight="16.5"/>
  <cols>
    <col min="1" max="1" width="12.140625" style="32" customWidth="1"/>
    <col min="2" max="2" width="23.7109375" style="32" customWidth="1"/>
    <col min="3" max="3" width="33" style="32" customWidth="1"/>
    <col min="4" max="4" width="12.28515625" style="32" customWidth="1"/>
    <col min="5" max="5" width="26.7109375" style="32" customWidth="1"/>
    <col min="6" max="8" width="9.140625" style="27"/>
    <col min="9" max="16384" width="9.140625" style="28"/>
  </cols>
  <sheetData>
    <row r="1" spans="1:9">
      <c r="A1" s="24" t="str">
        <f>Cover!B3</f>
        <v>Specification No.WR1/NT/W-UFOC/DOM/ZA3/23/09365</v>
      </c>
      <c r="B1" s="25"/>
      <c r="C1" s="25"/>
      <c r="D1" s="25"/>
      <c r="E1" s="44" t="str">
        <f>"Attachment-4(A) "</f>
        <v xml:space="preserve">Attachment-4(A) </v>
      </c>
    </row>
    <row r="2" spans="1:9" ht="11.1" customHeight="1"/>
    <row r="3" spans="1:9" ht="89.25" customHeight="1">
      <c r="A3" s="699" t="str">
        <f>Cover!B2</f>
        <v>Annual Maintenance Contract of Underground /Overhead OFC links of Ahmedabad Intracity, Ahmedabad - Gandhinagar- Dehgam Route &amp; Ahmedabad - Vadodara Expressway from repeater MS42.4 to MS0.0 and LMC for providing the last mile Connectivities to various cities of Gujarat i.e. Ahmedabad, Gandhinagar, Nadiad, Rajkot, Mahesana, Banaskantha, Jamnagar, Patan, Kutch, Bhavnagar, Amreli, Dev Dwarka &amp; Sabarkantha and all cities not covered under PKG-B1 for the period of the Three Years under PKG-B2 under WRTCC</v>
      </c>
      <c r="B3" s="699"/>
      <c r="C3" s="699"/>
      <c r="D3" s="699"/>
      <c r="E3" s="699"/>
      <c r="F3" s="29"/>
      <c r="G3" s="30"/>
      <c r="H3" s="29"/>
    </row>
    <row r="4" spans="1:9" ht="11.1" customHeight="1">
      <c r="A4" s="31"/>
      <c r="H4" s="33"/>
      <c r="I4" s="12"/>
    </row>
    <row r="5" spans="1:9" ht="20.100000000000001" customHeight="1">
      <c r="A5" s="700" t="s">
        <v>387</v>
      </c>
      <c r="B5" s="700"/>
      <c r="C5" s="700"/>
      <c r="D5" s="700"/>
      <c r="E5" s="700"/>
      <c r="F5" s="34"/>
      <c r="H5" s="33"/>
      <c r="I5" s="12"/>
    </row>
    <row r="6" spans="1:9" ht="11.1" customHeight="1">
      <c r="A6" s="35"/>
      <c r="H6" s="33"/>
      <c r="I6" s="12"/>
    </row>
    <row r="7" spans="1:9" ht="20.100000000000001" customHeight="1">
      <c r="A7" s="36" t="str">
        <f>'Attach 3(JV)'!A7</f>
        <v>Bidder’s Name and Address (Bidder ) :</v>
      </c>
      <c r="D7" s="16" t="str">
        <f>'Attach 3(JV)'!E7</f>
        <v>To:</v>
      </c>
      <c r="H7" s="33"/>
      <c r="I7" s="12"/>
    </row>
    <row r="8" spans="1:9" s="145" customFormat="1" ht="36" customHeight="1">
      <c r="A8" s="698" t="str">
        <f>'Attach 3(JV)'!A8</f>
        <v/>
      </c>
      <c r="B8" s="698"/>
      <c r="C8" s="698"/>
      <c r="D8" s="927" t="s">
        <v>1063</v>
      </c>
      <c r="E8" s="927"/>
      <c r="F8" s="667"/>
      <c r="G8" s="143"/>
      <c r="H8" s="144"/>
      <c r="I8" s="142"/>
    </row>
    <row r="9" spans="1:9" ht="20.100000000000001" customHeight="1">
      <c r="A9" s="14" t="s">
        <v>380</v>
      </c>
      <c r="B9" s="702">
        <f>'Names of Bidder'!D8</f>
        <v>0</v>
      </c>
      <c r="C9" s="702"/>
      <c r="D9" s="927"/>
      <c r="E9" s="927"/>
      <c r="F9" s="667"/>
      <c r="H9" s="33"/>
      <c r="I9" s="12"/>
    </row>
    <row r="10" spans="1:9" ht="20.100000000000001" customHeight="1">
      <c r="A10" s="14" t="s">
        <v>382</v>
      </c>
      <c r="B10" s="702">
        <f>'Names of Bidder'!D9</f>
        <v>0</v>
      </c>
      <c r="C10" s="702"/>
      <c r="D10" s="927"/>
      <c r="E10" s="927"/>
      <c r="F10" s="667"/>
      <c r="H10" s="33"/>
      <c r="I10" s="12"/>
    </row>
    <row r="11" spans="1:9" ht="23.25" customHeight="1">
      <c r="B11" s="702">
        <f>'Names of Bidder'!D10</f>
        <v>0</v>
      </c>
      <c r="C11" s="702"/>
      <c r="D11" s="927"/>
      <c r="E11" s="927"/>
      <c r="F11" s="667"/>
    </row>
    <row r="12" spans="1:9" ht="28.5" customHeight="1">
      <c r="A12" s="35"/>
      <c r="B12" s="702">
        <f>'Names of Bidder'!D11</f>
        <v>0</v>
      </c>
      <c r="C12" s="702"/>
      <c r="D12" s="927"/>
      <c r="E12" s="927"/>
      <c r="F12" s="667"/>
    </row>
    <row r="13" spans="1:9" ht="20.100000000000001" customHeight="1">
      <c r="A13" s="32" t="s">
        <v>374</v>
      </c>
    </row>
    <row r="14" spans="1:9" ht="72" customHeight="1">
      <c r="A14" s="950" t="s">
        <v>388</v>
      </c>
      <c r="B14" s="950"/>
      <c r="C14" s="950"/>
      <c r="D14" s="950"/>
      <c r="E14" s="950"/>
    </row>
    <row r="15" spans="1:9" ht="20.100000000000001" customHeight="1">
      <c r="A15" s="122" t="s">
        <v>390</v>
      </c>
      <c r="B15" s="67"/>
      <c r="C15" s="67"/>
      <c r="D15" s="67"/>
      <c r="E15" s="123"/>
    </row>
    <row r="16" spans="1:9" ht="20.100000000000001" customHeight="1">
      <c r="A16" s="122" t="s">
        <v>391</v>
      </c>
      <c r="B16" s="67"/>
      <c r="C16" s="67"/>
      <c r="D16" s="67"/>
      <c r="E16" s="123"/>
    </row>
    <row r="17" spans="1:9" ht="20.100000000000001" customHeight="1">
      <c r="A17" s="122" t="s">
        <v>392</v>
      </c>
      <c r="B17" s="68"/>
      <c r="C17" s="68"/>
      <c r="D17" s="68"/>
      <c r="E17" s="124"/>
    </row>
    <row r="18" spans="1:9" ht="20.100000000000001" customHeight="1">
      <c r="A18" s="122" t="s">
        <v>393</v>
      </c>
      <c r="B18" s="69"/>
      <c r="C18" s="69"/>
      <c r="D18" s="69"/>
      <c r="E18" s="125"/>
    </row>
    <row r="19" spans="1:9" ht="19.5" customHeight="1">
      <c r="A19" s="122" t="s">
        <v>97</v>
      </c>
      <c r="B19" s="69"/>
      <c r="C19" s="69"/>
      <c r="D19" s="69"/>
      <c r="E19" s="125"/>
    </row>
    <row r="20" spans="1:9" ht="62.25" customHeight="1">
      <c r="A20" s="950" t="s">
        <v>389</v>
      </c>
      <c r="B20" s="950"/>
      <c r="C20" s="950"/>
      <c r="D20" s="950"/>
      <c r="E20" s="950"/>
    </row>
    <row r="21" spans="1:9" s="27" customFormat="1" ht="20.100000000000001" customHeight="1">
      <c r="A21" s="118" t="s">
        <v>394</v>
      </c>
      <c r="B21" s="118" t="s">
        <v>395</v>
      </c>
      <c r="C21" s="118" t="s">
        <v>396</v>
      </c>
      <c r="D21" s="118" t="s">
        <v>376</v>
      </c>
      <c r="E21" s="118" t="s">
        <v>377</v>
      </c>
      <c r="I21" s="28"/>
    </row>
    <row r="22" spans="1:9" ht="20.100000000000001" customHeight="1">
      <c r="A22" s="119">
        <v>1</v>
      </c>
      <c r="B22" s="70"/>
      <c r="C22" s="70"/>
      <c r="D22" s="70"/>
      <c r="E22" s="70"/>
    </row>
    <row r="23" spans="1:9" ht="20.100000000000001" customHeight="1">
      <c r="A23" s="120">
        <v>2</v>
      </c>
      <c r="B23" s="71"/>
      <c r="C23" s="71"/>
      <c r="D23" s="71"/>
      <c r="E23" s="71"/>
    </row>
    <row r="24" spans="1:9" ht="20.100000000000001" customHeight="1">
      <c r="A24" s="120">
        <v>3</v>
      </c>
      <c r="B24" s="71"/>
      <c r="C24" s="71"/>
      <c r="D24" s="71"/>
      <c r="E24" s="71"/>
    </row>
    <row r="25" spans="1:9" ht="20.100000000000001" customHeight="1">
      <c r="A25" s="120">
        <v>4</v>
      </c>
      <c r="B25" s="72"/>
      <c r="C25" s="72"/>
      <c r="D25" s="71"/>
      <c r="E25" s="72"/>
    </row>
    <row r="26" spans="1:9" ht="20.100000000000001" customHeight="1">
      <c r="A26" s="121">
        <v>5</v>
      </c>
      <c r="B26" s="73"/>
      <c r="C26" s="73"/>
      <c r="D26" s="73"/>
      <c r="E26" s="73"/>
    </row>
    <row r="27" spans="1:9" ht="15.95" customHeight="1"/>
    <row r="28" spans="1:9" ht="23.1" customHeight="1">
      <c r="C28" s="40"/>
    </row>
    <row r="29" spans="1:9" ht="23.1" customHeight="1">
      <c r="A29" s="39" t="s">
        <v>48</v>
      </c>
      <c r="B29" s="60">
        <f>'Names of Bidder'!D25</f>
        <v>0</v>
      </c>
      <c r="C29" s="40" t="s">
        <v>46</v>
      </c>
      <c r="D29" s="42">
        <f>'Names of Bidder'!D22</f>
        <v>0</v>
      </c>
    </row>
    <row r="30" spans="1:9" ht="23.1" customHeight="1">
      <c r="A30" s="39" t="s">
        <v>49</v>
      </c>
      <c r="B30" s="42">
        <f>'Names of Bidder'!D26</f>
        <v>0</v>
      </c>
      <c r="C30" s="40" t="s">
        <v>47</v>
      </c>
      <c r="D30" s="42">
        <f>'Names of Bidder'!D23</f>
        <v>0</v>
      </c>
    </row>
    <row r="31" spans="1:9" ht="23.1" customHeight="1">
      <c r="C31" s="40"/>
      <c r="D31" s="40"/>
    </row>
    <row r="32" spans="1:9" ht="20.100000000000001" customHeight="1"/>
    <row r="33" spans="1:1" ht="20.100000000000001" customHeight="1">
      <c r="A33" s="41"/>
    </row>
    <row r="34" spans="1:1" ht="20.100000000000001" customHeight="1"/>
    <row r="35" spans="1:1" ht="20.100000000000001" customHeight="1"/>
    <row r="36" spans="1:1" ht="20.100000000000001" customHeight="1">
      <c r="A36" s="41"/>
    </row>
    <row r="37" spans="1:1" ht="20.100000000000001" customHeight="1"/>
    <row r="38" spans="1:1" ht="20.100000000000001" customHeight="1">
      <c r="A38" s="41"/>
    </row>
    <row r="39" spans="1:1" ht="20.100000000000001" customHeight="1"/>
    <row r="40" spans="1:1" ht="20.100000000000001" customHeight="1">
      <c r="A40" s="41"/>
    </row>
    <row r="41" spans="1:1" ht="20.100000000000001" customHeight="1"/>
    <row r="42" spans="1:1" ht="20.100000000000001" customHeight="1"/>
    <row r="43" spans="1:1" ht="20.100000000000001" customHeight="1"/>
    <row r="44" spans="1:1" ht="20.100000000000001" customHeight="1"/>
  </sheetData>
  <sheetProtection algorithmName="SHA-512" hashValue="JSet1BBtqecW9kFGW9vOjyaMl6mlUkqaOQ/Mg3SeelNGNpBM5yro1SRNRaOVpbCqExznOKxSrpRvGWqTsZDUIQ==" saltValue="JpfFWdprn3O89EGX9BsvtA==" spinCount="100000" sheet="1" selectLockedCells="1"/>
  <customSheetViews>
    <customSheetView guid="{F68380CD-DF58-4BFA-A4C7-4B5C98AD7B16}" showGridLines="0" zeroValues="0" state="hidden">
      <selection activeCell="B15" sqref="B15"/>
      <pageMargins left="0.75" right="0.63" top="0.57999999999999996" bottom="0.4" header="0.34" footer="0.2"/>
      <pageSetup orientation="portrait" r:id="rId1"/>
      <headerFooter alignWithMargins="0">
        <oddFooter>&amp;R&amp;"Book Antiqua,Bold"&amp;8 Page &amp;P of &amp;N</oddFooter>
      </headerFooter>
    </customSheetView>
    <customSheetView guid="{2FDEDC7A-220A-4BDB-8FCD-0C556B60E1DF}" showGridLines="0" zeroValues="0" state="hidden">
      <selection activeCell="B15" sqref="B15"/>
      <pageMargins left="0.75" right="0.63" top="0.57999999999999996" bottom="0.4" header="0.34" footer="0.2"/>
      <pageSetup orientation="portrait" r:id="rId2"/>
      <headerFooter alignWithMargins="0">
        <oddFooter>&amp;R&amp;"Book Antiqua,Bold"&amp;8 Page &amp;P of &amp;N</oddFooter>
      </headerFooter>
    </customSheetView>
    <customSheetView guid="{8E7B022F-1113-4BA2-B2BA-8EDBE02A2557}" showPageBreaks="1" showGridLines="0" zeroValues="0" printArea="1" showRuler="0">
      <selection activeCell="B15" sqref="B1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selection activeCell="B15" sqref="B15"/>
      <pageMargins left="0.75" right="0.59" top="0.5" bottom="0.56000000000000005" header="0.36" footer="0.24"/>
      <pageSetup orientation="portrait" r:id="rId4"/>
      <headerFooter alignWithMargins="0">
        <oddFooter>&amp;L&amp;8Tower Package-P238-TW04, TL associated with Phase-I Generation Project in Orissa (Part-C)&amp;R&amp;"Book Antiqua,Bold"&amp;8Attachment-4(A) TW04  / Page &amp;P of &amp;N</oddFooter>
      </headerFooter>
    </customSheetView>
    <customSheetView guid="{ECEBABD0-566A-41C4-AA9A-38EA30EFEDA8}" showPageBreaks="1" showGridLines="0" zeroValues="0" printArea="1" showRuler="0" topLeftCell="A23">
      <pageMargins left="0.75" right="0.63" top="0.55000000000000004" bottom="0.64" header="0.34" footer="0.38"/>
      <pageSetup scale="95"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zeroValues="0" state="hidden">
      <selection activeCell="B15" sqref="B15"/>
      <pageMargins left="0.75" right="0.63" top="0.57999999999999996" bottom="0.4" header="0.34" footer="0.2"/>
      <pageSetup orientation="portrait" r:id="rId6"/>
      <headerFooter alignWithMargins="0">
        <oddFooter>&amp;R&amp;"Book Antiqua,Bold"&amp;8 Page &amp;P of &amp;N</oddFooter>
      </headerFooter>
    </customSheetView>
    <customSheetView guid="{237D8718-39ED-4FFE-B3B2-D1192F8D2E87}" showGridLines="0" zeroValues="0" state="hidden">
      <selection activeCell="B15" sqref="B15"/>
      <pageMargins left="0.75" right="0.63" top="0.57999999999999996" bottom="0.4" header="0.34" footer="0.2"/>
      <pageSetup orientation="portrait" r:id="rId7"/>
      <headerFooter alignWithMargins="0">
        <oddFooter>&amp;R&amp;"Book Antiqua,Bold"&amp;8 Page &amp;P of &amp;N</oddFooter>
      </headerFooter>
    </customSheetView>
    <customSheetView guid="{6A6F11F6-4979-4331-B451-38654332CB39}" showGridLines="0" zeroValues="0" state="hidden">
      <selection activeCell="B15" sqref="B15"/>
      <pageMargins left="0.75" right="0.63" top="0.57999999999999996" bottom="0.4" header="0.34" footer="0.2"/>
      <pageSetup orientation="portrait" r:id="rId8"/>
      <headerFooter alignWithMargins="0">
        <oddFooter>&amp;R&amp;"Book Antiqua,Bold"&amp;8 Page &amp;P of &amp;N</oddFooter>
      </headerFooter>
    </customSheetView>
    <customSheetView guid="{C75B92C6-DDA6-4B48-9868-112DE431C284}" showPageBreaks="1" showGridLines="0" zeroValues="0" printArea="1" state="hidden">
      <selection activeCell="B15" sqref="B15"/>
      <pageMargins left="0.75" right="0.63" top="0.57999999999999996" bottom="0.4" header="0.34" footer="0.2"/>
      <pageSetup orientation="portrait" r:id="rId9"/>
      <headerFooter alignWithMargins="0">
        <oddFooter>&amp;R&amp;"Book Antiqua,Bold"&amp;8 Page &amp;P of &amp;N</oddFooter>
      </headerFooter>
    </customSheetView>
    <customSheetView guid="{827228A5-964E-465A-A946-EF2238A19E11}" showGridLines="0" zeroValues="0" state="hidden" showRuler="0">
      <selection activeCell="B15" sqref="B15"/>
      <pageMargins left="0.75" right="0.63" top="0.57999999999999996" bottom="0.4" header="0.34" footer="0.2"/>
      <pageSetup orientation="portrait" r:id="rId10"/>
      <headerFooter alignWithMargins="0">
        <oddFooter>&amp;R&amp;"Book Antiqua,Bold"&amp;8 Page &amp;P of &amp;N</oddFooter>
      </headerFooter>
    </customSheetView>
  </customSheetViews>
  <mergeCells count="10">
    <mergeCell ref="A3:E3"/>
    <mergeCell ref="A5:E5"/>
    <mergeCell ref="A14:E14"/>
    <mergeCell ref="A20:E20"/>
    <mergeCell ref="B9:C9"/>
    <mergeCell ref="B10:C10"/>
    <mergeCell ref="B11:C11"/>
    <mergeCell ref="B12:C12"/>
    <mergeCell ref="A8:C8"/>
    <mergeCell ref="D8:E12"/>
  </mergeCells>
  <phoneticPr fontId="6" type="noConversion"/>
  <pageMargins left="0.74803149606299213" right="0.62992125984251968" top="0.59055118110236227" bottom="0.39370078740157483" header="0.35433070866141736" footer="0.19685039370078741"/>
  <pageSetup scale="90" orientation="portrait" r:id="rId11"/>
  <headerFooter alignWithMargins="0">
    <oddFooter>&amp;R&amp;"Book Antiqua,Bold"&amp;8 Page &amp;P of &amp;N</oddFooter>
  </headerFooter>
  <drawing r:id="rId1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indexed="15"/>
  </sheetPr>
  <dimension ref="A1:I35"/>
  <sheetViews>
    <sheetView showGridLines="0" topLeftCell="A10" workbookViewId="0">
      <selection activeCell="A15" sqref="A15:E15"/>
    </sheetView>
  </sheetViews>
  <sheetFormatPr defaultRowHeight="16.5"/>
  <cols>
    <col min="1" max="1" width="12.140625" style="32" customWidth="1"/>
    <col min="2" max="2" width="20.5703125" style="32" customWidth="1"/>
    <col min="3" max="3" width="11.42578125" style="32" customWidth="1"/>
    <col min="4" max="4" width="22.7109375" style="32" customWidth="1"/>
    <col min="5" max="5" width="39.28515625" style="32" customWidth="1"/>
    <col min="6" max="8" width="9.140625" style="27"/>
    <col min="9" max="16384" width="9.140625" style="28"/>
  </cols>
  <sheetData>
    <row r="1" spans="1:9">
      <c r="A1" s="24" t="str">
        <f>'Attach 3(JV)'!A1</f>
        <v>Specification No. :NRTCC/C&amp;M/19-20/OUTSOURCED SERVICES NR/1119</v>
      </c>
      <c r="B1" s="25"/>
      <c r="C1" s="25"/>
      <c r="D1" s="25"/>
      <c r="E1" s="26" t="str">
        <f>"Attachment-4(B) "&amp; 'Attach 3(JV)'!AT1</f>
        <v>Attachment-4(B) 0</v>
      </c>
    </row>
    <row r="3" spans="1:9" ht="48" customHeight="1">
      <c r="A3" s="699" t="str">
        <f>'Attach 3(JV)'!A3</f>
        <v>OUTSOURCING OF SERVICES FOR OPERATION &amp; L1 MAINTENANCE SUPPORT OF TELECOM NODES IN NR</v>
      </c>
      <c r="B3" s="699"/>
      <c r="C3" s="699"/>
      <c r="D3" s="699"/>
      <c r="E3" s="699"/>
      <c r="F3" s="29"/>
      <c r="G3" s="30"/>
      <c r="H3" s="29"/>
    </row>
    <row r="4" spans="1:9" ht="20.100000000000001" customHeight="1">
      <c r="A4" s="31"/>
      <c r="H4" s="33"/>
      <c r="I4" s="12"/>
    </row>
    <row r="5" spans="1:9" ht="20.100000000000001" customHeight="1">
      <c r="A5" s="700" t="s">
        <v>387</v>
      </c>
      <c r="B5" s="700"/>
      <c r="C5" s="700"/>
      <c r="D5" s="700"/>
      <c r="E5" s="700"/>
      <c r="F5" s="34"/>
      <c r="H5" s="33"/>
      <c r="I5" s="12"/>
    </row>
    <row r="6" spans="1:9" ht="20.100000000000001" customHeight="1">
      <c r="A6" s="35"/>
      <c r="H6" s="33"/>
      <c r="I6" s="12"/>
    </row>
    <row r="7" spans="1:9" ht="20.100000000000001" customHeight="1">
      <c r="A7" s="36" t="str">
        <f>'Attach 3(JV)'!A7</f>
        <v>Bidder’s Name and Address (Bidder ) :</v>
      </c>
      <c r="E7" s="16" t="str">
        <f>'Attach 3(JV)'!E7</f>
        <v>To:</v>
      </c>
      <c r="H7" s="33"/>
      <c r="I7" s="12"/>
    </row>
    <row r="8" spans="1:9" ht="36" customHeight="1">
      <c r="A8" s="698" t="str">
        <f>'Attach 3(JV)'!A8</f>
        <v/>
      </c>
      <c r="B8" s="698"/>
      <c r="C8" s="698"/>
      <c r="D8" s="698"/>
      <c r="E8" s="13" t="str">
        <f>'Attach 3(JV)'!E8</f>
        <v>Contract Services</v>
      </c>
      <c r="H8" s="33"/>
      <c r="I8" s="12"/>
    </row>
    <row r="9" spans="1:9" ht="20.100000000000001" customHeight="1">
      <c r="A9" s="14" t="s">
        <v>380</v>
      </c>
      <c r="B9" s="702" t="str">
        <f>'Attach 3(JV)'!B9</f>
        <v/>
      </c>
      <c r="C9" s="702"/>
      <c r="D9" s="702"/>
      <c r="E9" s="13" t="str">
        <f>'Attach 3(JV)'!E9</f>
        <v>Power Grid Corporation of India Ltd.,</v>
      </c>
      <c r="H9" s="33"/>
      <c r="I9" s="12"/>
    </row>
    <row r="10" spans="1:9" ht="20.100000000000001" customHeight="1">
      <c r="A10" s="14" t="s">
        <v>382</v>
      </c>
      <c r="B10" s="702" t="str">
        <f>'Attach 3(JV)'!B10</f>
        <v/>
      </c>
      <c r="C10" s="702"/>
      <c r="D10" s="702"/>
      <c r="E10" s="13" t="str">
        <f>'Attach 3(JV)'!E10</f>
        <v>"Saudamini", Plot No. 2, Sector 29</v>
      </c>
      <c r="H10" s="33"/>
      <c r="I10" s="12"/>
    </row>
    <row r="11" spans="1:9" ht="20.100000000000001" customHeight="1">
      <c r="B11" s="702" t="str">
        <f>'Attach 3(JV)'!B11</f>
        <v/>
      </c>
      <c r="C11" s="702"/>
      <c r="D11" s="702"/>
      <c r="E11" s="13" t="str">
        <f>'Attach 3(JV)'!E11</f>
        <v>Gurgaon (Haryana) - 122001</v>
      </c>
    </row>
    <row r="12" spans="1:9" ht="20.100000000000001" customHeight="1">
      <c r="A12" s="35"/>
      <c r="B12" s="702" t="str">
        <f>'Attach 3(JV)'!B12</f>
        <v/>
      </c>
      <c r="C12" s="702"/>
      <c r="D12" s="702"/>
      <c r="E12" s="13"/>
    </row>
    <row r="13" spans="1:9" ht="20.100000000000001" customHeight="1">
      <c r="A13" s="32" t="s">
        <v>374</v>
      </c>
    </row>
    <row r="14" spans="1:9" ht="20.100000000000001" customHeight="1">
      <c r="A14" s="35"/>
    </row>
    <row r="15" spans="1:9" ht="87.75" customHeight="1">
      <c r="A15" s="950" t="s">
        <v>397</v>
      </c>
      <c r="B15" s="950"/>
      <c r="C15" s="950"/>
      <c r="D15" s="950"/>
      <c r="E15" s="950"/>
    </row>
    <row r="16" spans="1:9" ht="30" customHeight="1">
      <c r="A16" s="66" t="s">
        <v>390</v>
      </c>
      <c r="B16" s="67"/>
      <c r="C16" s="67"/>
      <c r="D16" s="67"/>
      <c r="E16" s="67"/>
    </row>
    <row r="17" spans="1:5" ht="30" customHeight="1">
      <c r="A17" s="66" t="s">
        <v>391</v>
      </c>
      <c r="B17" s="67"/>
      <c r="C17" s="67"/>
      <c r="D17" s="67"/>
      <c r="E17" s="67"/>
    </row>
    <row r="18" spans="1:5" ht="30" customHeight="1">
      <c r="A18" s="66" t="s">
        <v>392</v>
      </c>
      <c r="B18" s="68"/>
      <c r="C18" s="68"/>
      <c r="D18" s="68"/>
      <c r="E18" s="68"/>
    </row>
    <row r="19" spans="1:5" ht="30" customHeight="1">
      <c r="A19" s="45" t="s">
        <v>393</v>
      </c>
      <c r="B19" s="68"/>
      <c r="C19" s="68"/>
      <c r="D19" s="68"/>
      <c r="E19" s="68"/>
    </row>
    <row r="20" spans="1:5" ht="30" customHeight="1">
      <c r="A20" s="45" t="s">
        <v>97</v>
      </c>
      <c r="B20" s="68"/>
      <c r="C20" s="68"/>
      <c r="D20" s="68"/>
      <c r="E20" s="68"/>
    </row>
    <row r="21" spans="1:5" ht="30" customHeight="1">
      <c r="A21" s="45" t="s">
        <v>100</v>
      </c>
      <c r="B21" s="69"/>
      <c r="C21" s="69"/>
      <c r="D21" s="69"/>
      <c r="E21" s="69"/>
    </row>
    <row r="22" spans="1:5" ht="16.5" customHeight="1">
      <c r="A22" s="115"/>
    </row>
    <row r="23" spans="1:5" ht="27.95" customHeight="1">
      <c r="D23" s="40" t="s">
        <v>54</v>
      </c>
    </row>
    <row r="24" spans="1:5" ht="27.95" customHeight="1">
      <c r="A24" s="39" t="s">
        <v>48</v>
      </c>
      <c r="B24" s="60" t="str">
        <f>'Attach 3(JV)'!B24</f>
        <v/>
      </c>
      <c r="D24" s="40" t="s">
        <v>46</v>
      </c>
      <c r="E24" s="42" t="str">
        <f>'Attach 3(JV)'!E24</f>
        <v/>
      </c>
    </row>
    <row r="25" spans="1:5" ht="27.95" customHeight="1">
      <c r="A25" s="39" t="s">
        <v>49</v>
      </c>
      <c r="B25" s="42" t="str">
        <f>'Attach 3(JV)'!B25</f>
        <v/>
      </c>
      <c r="D25" s="40" t="s">
        <v>47</v>
      </c>
      <c r="E25" s="42" t="str">
        <f>'Attach 3(JV)'!E25</f>
        <v/>
      </c>
    </row>
    <row r="26" spans="1:5" ht="27.95" customHeight="1">
      <c r="D26" s="40" t="s">
        <v>55</v>
      </c>
    </row>
    <row r="27" spans="1:5" ht="33" customHeight="1"/>
    <row r="28" spans="1:5" ht="33" customHeight="1">
      <c r="A28" s="41"/>
    </row>
    <row r="29" spans="1:5" ht="20.100000000000001" customHeight="1"/>
    <row r="30" spans="1:5" ht="20.100000000000001" customHeight="1"/>
    <row r="31" spans="1:5" ht="20.100000000000001" customHeight="1">
      <c r="A31" s="41"/>
    </row>
    <row r="32" spans="1:5" ht="20.100000000000001" customHeight="1"/>
    <row r="33" spans="1:1" ht="20.100000000000001" customHeight="1">
      <c r="A33" s="41"/>
    </row>
    <row r="34" spans="1:1" ht="20.100000000000001" customHeight="1"/>
    <row r="35" spans="1:1">
      <c r="A35" s="41"/>
    </row>
  </sheetData>
  <sheetProtection selectLockedCells="1"/>
  <customSheetViews>
    <customSheetView guid="{F68380CD-DF58-4BFA-A4C7-4B5C98AD7B16}" showGridLines="0" state="hidden">
      <selection activeCell="A15" sqref="A15:E15"/>
      <pageMargins left="0.75" right="0.63" top="0.57999999999999996" bottom="0.6" header="0.34" footer="0.35"/>
      <pageSetup orientation="portrait" r:id="rId1"/>
      <headerFooter alignWithMargins="0">
        <oddFooter>&amp;R&amp;"Book Antiqua,Bold"&amp;8 Page &amp;P of &amp;N</oddFooter>
      </headerFooter>
    </customSheetView>
    <customSheetView guid="{2FDEDC7A-220A-4BDB-8FCD-0C556B60E1DF}" showGridLines="0" state="hidden">
      <selection activeCell="A15" sqref="A15:E15"/>
      <pageMargins left="0.75" right="0.63" top="0.57999999999999996" bottom="0.6" header="0.34" footer="0.35"/>
      <pageSetup orientation="portrait" r:id="rId2"/>
      <headerFooter alignWithMargins="0">
        <oddFooter>&amp;R&amp;"Book Antiqua,Bold"&amp;8 Page &amp;P of &amp;N</oddFooter>
      </headerFooter>
    </customSheetView>
    <customSheetView guid="{8E7B022F-1113-4BA2-B2BA-8EDBE02A2557}" showPageBreaks="1" showGridLines="0" printArea="1" showRuler="0">
      <selection activeCell="B16" sqref="B16"/>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selection activeCell="B16" sqref="B16"/>
      <pageMargins left="0.75" right="0.75" top="0.59" bottom="0.79" header="0.4" footer="0.5"/>
      <pageSetup orientation="portrait" r:id="rId4"/>
      <headerFooter alignWithMargins="0">
        <oddFooter>&amp;L&amp;8Tower Package-P238-TW04, TL associated with Phase-I Generation Project in Orissa (Part-C)&amp;R&amp;"Book Antiqua,Bold"&amp;8Attachment-4(B) TW04  / Page &amp;P of &amp;N</oddFooter>
      </headerFooter>
    </customSheetView>
    <customSheetView guid="{ECEBABD0-566A-41C4-AA9A-38EA30EFEDA8}" showPageBreaks="1" showGridLines="0" zeroValues="0" printArea="1" showRuler="0" topLeftCell="A19">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state="hidden">
      <selection activeCell="A15" sqref="A15:E15"/>
      <pageMargins left="0.75" right="0.63" top="0.57999999999999996" bottom="0.6" header="0.34" footer="0.35"/>
      <pageSetup orientation="portrait" r:id="rId6"/>
      <headerFooter alignWithMargins="0">
        <oddFooter>&amp;R&amp;"Book Antiqua,Bold"&amp;8 Page &amp;P of &amp;N</oddFooter>
      </headerFooter>
    </customSheetView>
    <customSheetView guid="{237D8718-39ED-4FFE-B3B2-D1192F8D2E87}" showGridLines="0" state="hidden">
      <selection activeCell="A15" sqref="A15:E15"/>
      <pageMargins left="0.75" right="0.63" top="0.57999999999999996" bottom="0.6" header="0.34" footer="0.35"/>
      <pageSetup orientation="portrait" r:id="rId7"/>
      <headerFooter alignWithMargins="0">
        <oddFooter>&amp;R&amp;"Book Antiqua,Bold"&amp;8 Page &amp;P of &amp;N</oddFooter>
      </headerFooter>
    </customSheetView>
    <customSheetView guid="{6A6F11F6-4979-4331-B451-38654332CB39}" showGridLines="0" state="hidden">
      <selection activeCell="A15" sqref="A15:E15"/>
      <pageMargins left="0.75" right="0.63" top="0.57999999999999996" bottom="0.6" header="0.34" footer="0.35"/>
      <pageSetup orientation="portrait" r:id="rId8"/>
      <headerFooter alignWithMargins="0">
        <oddFooter>&amp;R&amp;"Book Antiqua,Bold"&amp;8 Page &amp;P of &amp;N</oddFooter>
      </headerFooter>
    </customSheetView>
    <customSheetView guid="{C75B92C6-DDA6-4B48-9868-112DE431C284}" showPageBreaks="1" showGridLines="0" printArea="1" state="hidden">
      <selection activeCell="A15" sqref="A15:E15"/>
      <pageMargins left="0.75" right="0.63" top="0.57999999999999996" bottom="0.6" header="0.34" footer="0.35"/>
      <pageSetup orientation="portrait" r:id="rId9"/>
      <headerFooter alignWithMargins="0">
        <oddFooter>&amp;R&amp;"Book Antiqua,Bold"&amp;8 Page &amp;P of &amp;N</oddFooter>
      </headerFooter>
    </customSheetView>
    <customSheetView guid="{827228A5-964E-465A-A946-EF2238A19E11}" showGridLines="0" state="hidden" showRuler="0">
      <selection activeCell="A15" sqref="A15:E15"/>
      <pageMargins left="0.75" right="0.63" top="0.57999999999999996" bottom="0.6" header="0.34" footer="0.35"/>
      <pageSetup orientation="portrait" r:id="rId10"/>
      <headerFooter alignWithMargins="0">
        <oddFooter>&amp;R&amp;"Book Antiqua,Bold"&amp;8 Page &amp;P of &amp;N</oddFooter>
      </headerFooter>
    </customSheetView>
  </customSheetViews>
  <mergeCells count="8">
    <mergeCell ref="A15:E15"/>
    <mergeCell ref="B9:D9"/>
    <mergeCell ref="A3:E3"/>
    <mergeCell ref="A5:E5"/>
    <mergeCell ref="B10:D10"/>
    <mergeCell ref="B11:D11"/>
    <mergeCell ref="B12:D12"/>
    <mergeCell ref="A8:D8"/>
  </mergeCells>
  <phoneticPr fontId="6" type="noConversion"/>
  <pageMargins left="0.75" right="0.63" top="0.57999999999999996" bottom="0.6" header="0.34" footer="0.35"/>
  <pageSetup orientation="portrait" r:id="rId11"/>
  <headerFooter alignWithMargins="0">
    <oddFooter>&amp;R&amp;"Book Antiqua,Bold"&amp;8 Page &amp;P of &amp;N</oddFooter>
  </headerFooter>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38</vt:i4>
      </vt:variant>
      <vt:variant>
        <vt:lpstr>Named Ranges</vt:lpstr>
      </vt:variant>
      <vt:variant>
        <vt:i4>37</vt:i4>
      </vt:variant>
    </vt:vector>
  </HeadingPairs>
  <TitlesOfParts>
    <vt:vector size="75" baseType="lpstr">
      <vt:lpstr>Basic</vt:lpstr>
      <vt:lpstr>Cover</vt:lpstr>
      <vt:lpstr>Names of Bidder</vt:lpstr>
      <vt:lpstr>Attach 3(JV)</vt:lpstr>
      <vt:lpstr>Attach 3(QR)</vt:lpstr>
      <vt:lpstr>Attach 3(QR details)</vt:lpstr>
      <vt:lpstr>Attach 4</vt:lpstr>
      <vt:lpstr>Attach 4 (A)</vt:lpstr>
      <vt:lpstr>Attach 4 (B)</vt:lpstr>
      <vt:lpstr>Attach 5</vt:lpstr>
      <vt:lpstr>Attach 5 (A)</vt:lpstr>
      <vt:lpstr>Attach 6 (C)</vt:lpstr>
      <vt:lpstr>Attach 6 (T)</vt:lpstr>
      <vt:lpstr>Attach 7</vt:lpstr>
      <vt:lpstr>Attach 8</vt:lpstr>
      <vt:lpstr>Attach 9</vt:lpstr>
      <vt:lpstr>Attach 10</vt:lpstr>
      <vt:lpstr>Attach 11</vt:lpstr>
      <vt:lpstr>Attach 12</vt:lpstr>
      <vt:lpstr>Attach 13</vt:lpstr>
      <vt:lpstr>Attach 14</vt:lpstr>
      <vt:lpstr>Attach 14-IP</vt:lpstr>
      <vt:lpstr>Attach 15</vt:lpstr>
      <vt:lpstr>Attach 16</vt:lpstr>
      <vt:lpstr>Attach 17</vt:lpstr>
      <vt:lpstr>Attach 18</vt:lpstr>
      <vt:lpstr>Attach 19</vt:lpstr>
      <vt:lpstr>Attach 20</vt:lpstr>
      <vt:lpstr>Attach 21</vt:lpstr>
      <vt:lpstr>Attach 22</vt:lpstr>
      <vt:lpstr>Attach 23</vt:lpstr>
      <vt:lpstr>Attach 24</vt:lpstr>
      <vt:lpstr>Attach 25</vt:lpstr>
      <vt:lpstr>Attach 26</vt:lpstr>
      <vt:lpstr>Bid Form 1st Envelope</vt:lpstr>
      <vt:lpstr>e-Form</vt:lpstr>
      <vt:lpstr>N to W</vt:lpstr>
      <vt:lpstr>Sheet1</vt:lpstr>
      <vt:lpstr>Cover!_Hlk89176488</vt:lpstr>
      <vt:lpstr>'Attach 10'!Print_Area</vt:lpstr>
      <vt:lpstr>'Attach 11'!Print_Area</vt:lpstr>
      <vt:lpstr>'Attach 12'!Print_Area</vt:lpstr>
      <vt:lpstr>'Attach 13'!Print_Area</vt:lpstr>
      <vt:lpstr>'Attach 14'!Print_Area</vt:lpstr>
      <vt:lpstr>'Attach 14-IP'!Print_Area</vt:lpstr>
      <vt:lpstr>'Attach 15'!Print_Area</vt:lpstr>
      <vt:lpstr>'Attach 16'!Print_Area</vt:lpstr>
      <vt:lpstr>'Attach 17'!Print_Area</vt:lpstr>
      <vt:lpstr>'Attach 18'!Print_Area</vt:lpstr>
      <vt:lpstr>'Attach 19'!Print_Area</vt:lpstr>
      <vt:lpstr>'Attach 20'!Print_Area</vt:lpstr>
      <vt:lpstr>'Attach 21'!Print_Area</vt:lpstr>
      <vt:lpstr>'Attach 22'!Print_Area</vt:lpstr>
      <vt:lpstr>'Attach 23'!Print_Area</vt:lpstr>
      <vt:lpstr>'Attach 24'!Print_Area</vt:lpstr>
      <vt:lpstr>'Attach 25'!Print_Area</vt:lpstr>
      <vt:lpstr>'Attach 26'!Print_Area</vt:lpstr>
      <vt:lpstr>'Attach 3(JV)'!Print_Area</vt:lpstr>
      <vt:lpstr>'Attach 3(QR details)'!Print_Area</vt:lpstr>
      <vt:lpstr>'Attach 3(QR)'!Print_Area</vt:lpstr>
      <vt:lpstr>'Attach 4'!Print_Area</vt:lpstr>
      <vt:lpstr>'Attach 4 (A)'!Print_Area</vt:lpstr>
      <vt:lpstr>'Attach 4 (B)'!Print_Area</vt:lpstr>
      <vt:lpstr>'Attach 5'!Print_Area</vt:lpstr>
      <vt:lpstr>'Attach 5 (A)'!Print_Area</vt:lpstr>
      <vt:lpstr>'Attach 6 (C)'!Print_Area</vt:lpstr>
      <vt:lpstr>'Attach 6 (T)'!Print_Area</vt:lpstr>
      <vt:lpstr>'Attach 7'!Print_Area</vt:lpstr>
      <vt:lpstr>'Attach 8'!Print_Area</vt:lpstr>
      <vt:lpstr>'Attach 9'!Print_Area</vt:lpstr>
      <vt:lpstr>'Bid Form 1st Envelope'!Print_Area</vt:lpstr>
      <vt:lpstr>'e-Form'!Print_Area</vt:lpstr>
      <vt:lpstr>'Names of Bidder'!Print_Area</vt:lpstr>
      <vt:lpstr>'Attach 12'!Print_Titles</vt:lpstr>
      <vt:lpstr>'Attach 9'!Print_Titles</vt:lpstr>
    </vt:vector>
  </TitlesOfParts>
  <Company>pgcil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20074</dc:creator>
  <cp:lastModifiedBy>Sanjay Kumar Verma {संजय कुमार वर्मा}</cp:lastModifiedBy>
  <cp:lastPrinted>2023-11-27T05:08:10Z</cp:lastPrinted>
  <dcterms:created xsi:type="dcterms:W3CDTF">2010-09-27T08:09:01Z</dcterms:created>
  <dcterms:modified xsi:type="dcterms:W3CDTF">2023-11-27T05:09:37Z</dcterms:modified>
</cp:coreProperties>
</file>