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599BCCDA-3BBC-4216-8B24-4CF10732AC07}" xr6:coauthVersionLast="47" xr6:coauthVersionMax="47" xr10:uidLastSave="{00000000-0000-0000-0000-000000000000}"/>
  <workbookProtection workbookAlgorithmName="SHA-512" workbookHashValue="uMOiggcdQGCAdWxQF4PjJuvrRtT9onDnamxvLwt0l3jAwqyxU6AGL1a+KDdZP6khw3EyEuNJbIo6jXaYZhKqqg==" workbookSaltValue="E72JcT+Bh4dVrfN+Pk48oA==" workbookSpinCount="100000" lockStructure="1"/>
  <bookViews>
    <workbookView xWindow="-120" yWindow="-120" windowWidth="29040" windowHeight="15720" tabRatio="799" activeTab="7" xr2:uid="{00000000-000D-0000-FFFF-FFFF00000000}"/>
  </bookViews>
  <sheets>
    <sheet name="Instruction" sheetId="23" r:id="rId1"/>
    <sheet name="BASICS" sheetId="22" r:id="rId2"/>
    <sheet name="Name of Bidder" sheetId="21" r:id="rId3"/>
    <sheet name="Sch-3A PART-A (Sch-Civil STP)" sheetId="7" r:id="rId4"/>
    <sheet name="Sch-3B (Non Sch-Civil) STP" sheetId="24" r:id="rId5"/>
    <sheet name="Sch-3A PART-A (Sch-Civil) Park" sheetId="26" r:id="rId6"/>
    <sheet name="Sch5 Taxes" sheetId="14" r:id="rId7"/>
    <sheet name="Sch6 Summary" sheetId="15" r:id="rId8"/>
  </sheets>
  <externalReferences>
    <externalReference r:id="rId9"/>
    <externalReference r:id="rId10"/>
  </externalReferences>
  <definedNames>
    <definedName name="_xlnm.Print_Area" localSheetId="3">'Sch-3A PART-A (Sch-Civil STP)'!$A$1:$O$82</definedName>
    <definedName name="_xlnm.Print_Area" localSheetId="5">'Sch-3A PART-A (Sch-Civil) Park'!$A$1:$O$49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9" i="7" l="1"/>
  <c r="A1" i="21"/>
  <c r="J17" i="24" l="1"/>
  <c r="L43" i="26"/>
  <c r="M43" i="26" s="1"/>
  <c r="N43" i="26" s="1"/>
  <c r="O43" i="26" s="1"/>
  <c r="L42" i="26"/>
  <c r="M42" i="26" s="1"/>
  <c r="N42" i="26" s="1"/>
  <c r="O42" i="26" s="1"/>
  <c r="L41" i="26"/>
  <c r="M41" i="26" s="1"/>
  <c r="N41" i="26" s="1"/>
  <c r="O41" i="26" s="1"/>
  <c r="L40" i="26"/>
  <c r="M40" i="26" s="1"/>
  <c r="N40" i="26" s="1"/>
  <c r="O40" i="26" s="1"/>
  <c r="L39" i="26"/>
  <c r="M39" i="26" s="1"/>
  <c r="N39" i="26" s="1"/>
  <c r="O39" i="26" s="1"/>
  <c r="L38" i="26"/>
  <c r="M38" i="26" s="1"/>
  <c r="N38" i="26" s="1"/>
  <c r="O38" i="26" s="1"/>
  <c r="L37" i="26"/>
  <c r="M37" i="26" s="1"/>
  <c r="N37" i="26" s="1"/>
  <c r="O37" i="26" s="1"/>
  <c r="L36" i="26"/>
  <c r="M36" i="26" s="1"/>
  <c r="N36" i="26" s="1"/>
  <c r="O36" i="26" s="1"/>
  <c r="L35" i="26"/>
  <c r="M35" i="26" s="1"/>
  <c r="N35" i="26" s="1"/>
  <c r="O35" i="26" s="1"/>
  <c r="L34" i="26"/>
  <c r="M34" i="26" s="1"/>
  <c r="N34" i="26" s="1"/>
  <c r="O34" i="26" s="1"/>
  <c r="L33" i="26"/>
  <c r="M33" i="26" s="1"/>
  <c r="N33" i="26" s="1"/>
  <c r="O33" i="26" s="1"/>
  <c r="L32" i="26"/>
  <c r="M32" i="26" s="1"/>
  <c r="N32" i="26" s="1"/>
  <c r="O32" i="26" s="1"/>
  <c r="L31" i="26"/>
  <c r="M31" i="26" s="1"/>
  <c r="N31" i="26" s="1"/>
  <c r="O31" i="26" s="1"/>
  <c r="J19" i="24"/>
  <c r="L76" i="7"/>
  <c r="M76" i="7" s="1"/>
  <c r="N76" i="7" s="1"/>
  <c r="O76" i="7" s="1"/>
  <c r="L75" i="7"/>
  <c r="M75" i="7" s="1"/>
  <c r="N75" i="7" s="1"/>
  <c r="O75" i="7" s="1"/>
  <c r="L73" i="7"/>
  <c r="M73" i="7" s="1"/>
  <c r="N73" i="7" s="1"/>
  <c r="O73" i="7" s="1"/>
  <c r="L71" i="7"/>
  <c r="M71" i="7" s="1"/>
  <c r="N71" i="7" s="1"/>
  <c r="O71" i="7" s="1"/>
  <c r="L69" i="7"/>
  <c r="M69" i="7" s="1"/>
  <c r="N69" i="7" s="1"/>
  <c r="O69" i="7" s="1"/>
  <c r="L67" i="7"/>
  <c r="M67" i="7" s="1"/>
  <c r="N67" i="7" s="1"/>
  <c r="O67" i="7" s="1"/>
  <c r="L65" i="7"/>
  <c r="M65" i="7" s="1"/>
  <c r="N65" i="7" s="1"/>
  <c r="O65" i="7" s="1"/>
  <c r="L63" i="7"/>
  <c r="M63" i="7" s="1"/>
  <c r="N63" i="7" s="1"/>
  <c r="O63" i="7" s="1"/>
  <c r="L62" i="7"/>
  <c r="M62" i="7" s="1"/>
  <c r="N62" i="7" s="1"/>
  <c r="O62" i="7" s="1"/>
  <c r="L60" i="7"/>
  <c r="M60" i="7" s="1"/>
  <c r="N60" i="7" s="1"/>
  <c r="O60" i="7" s="1"/>
  <c r="L58" i="7"/>
  <c r="M58" i="7" s="1"/>
  <c r="N58" i="7" s="1"/>
  <c r="O58" i="7" s="1"/>
  <c r="L56" i="7"/>
  <c r="M56" i="7" s="1"/>
  <c r="N56" i="7" s="1"/>
  <c r="O56" i="7" s="1"/>
  <c r="L54" i="7"/>
  <c r="M54" i="7" s="1"/>
  <c r="N54" i="7" s="1"/>
  <c r="O54" i="7" s="1"/>
  <c r="L52" i="7"/>
  <c r="M52" i="7" s="1"/>
  <c r="N52" i="7" s="1"/>
  <c r="O52" i="7" s="1"/>
  <c r="L50" i="7"/>
  <c r="M50" i="7" s="1"/>
  <c r="N50" i="7" s="1"/>
  <c r="O50" i="7" s="1"/>
  <c r="L48" i="7"/>
  <c r="M48" i="7" s="1"/>
  <c r="N48" i="7" s="1"/>
  <c r="O48" i="7" s="1"/>
  <c r="L47" i="7"/>
  <c r="M47" i="7" s="1"/>
  <c r="N47" i="7" s="1"/>
  <c r="O47" i="7" s="1"/>
  <c r="L45" i="7"/>
  <c r="M45" i="7" s="1"/>
  <c r="N45" i="7" s="1"/>
  <c r="O45" i="7" s="1"/>
  <c r="L43" i="7"/>
  <c r="M43" i="7" s="1"/>
  <c r="N43" i="7" s="1"/>
  <c r="O43" i="7" s="1"/>
  <c r="L42" i="7"/>
  <c r="M42" i="7" s="1"/>
  <c r="N42" i="7" s="1"/>
  <c r="O42" i="7" s="1"/>
  <c r="L41" i="7"/>
  <c r="M41" i="7" s="1"/>
  <c r="N41" i="7" s="1"/>
  <c r="O41" i="7" s="1"/>
  <c r="L40" i="7"/>
  <c r="M40" i="7" s="1"/>
  <c r="N40" i="7" s="1"/>
  <c r="O40" i="7" s="1"/>
  <c r="L39" i="7"/>
  <c r="M39" i="7" s="1"/>
  <c r="N39" i="7" s="1"/>
  <c r="O39" i="7" s="1"/>
  <c r="L37" i="7"/>
  <c r="M37" i="7" s="1"/>
  <c r="N37" i="7" s="1"/>
  <c r="O37" i="7" s="1"/>
  <c r="L36" i="7"/>
  <c r="M36" i="7" s="1"/>
  <c r="N36" i="7" s="1"/>
  <c r="O36" i="7" s="1"/>
  <c r="L34" i="7"/>
  <c r="M34" i="7" s="1"/>
  <c r="N34" i="7" s="1"/>
  <c r="O34" i="7" s="1"/>
  <c r="L32" i="7"/>
  <c r="M32" i="7" s="1"/>
  <c r="N32" i="7" s="1"/>
  <c r="O32" i="7" s="1"/>
  <c r="L31" i="7"/>
  <c r="M31" i="7" s="1"/>
  <c r="N31" i="7" s="1"/>
  <c r="O31" i="7" s="1"/>
  <c r="L29" i="7"/>
  <c r="M29" i="7" s="1"/>
  <c r="N29" i="7" s="1"/>
  <c r="O29" i="7" s="1"/>
  <c r="L27" i="7"/>
  <c r="M27" i="7" s="1"/>
  <c r="N27" i="7" s="1"/>
  <c r="O27" i="7" s="1"/>
  <c r="L25" i="7"/>
  <c r="M25" i="7" s="1"/>
  <c r="N25" i="7" s="1"/>
  <c r="O25" i="7" s="1"/>
  <c r="L24" i="7"/>
  <c r="M24" i="7" s="1"/>
  <c r="N24" i="7" s="1"/>
  <c r="O24" i="7" s="1"/>
  <c r="L23" i="7"/>
  <c r="M23" i="7" s="1"/>
  <c r="N23" i="7" s="1"/>
  <c r="O23" i="7" s="1"/>
  <c r="L21" i="7"/>
  <c r="M21" i="7" s="1"/>
  <c r="N21" i="7" s="1"/>
  <c r="O21" i="7" s="1"/>
  <c r="L20" i="7"/>
  <c r="M20" i="7" s="1"/>
  <c r="N20" i="7" s="1"/>
  <c r="O20" i="7" s="1"/>
  <c r="N45" i="26"/>
  <c r="J18" i="24"/>
  <c r="J20" i="24" l="1"/>
  <c r="D14" i="15" s="1"/>
  <c r="K19" i="24"/>
  <c r="L19" i="24" s="1"/>
  <c r="M44" i="26"/>
  <c r="M46" i="26" s="1"/>
  <c r="M47" i="26" s="1"/>
  <c r="D16" i="15" s="1"/>
  <c r="K18" i="24"/>
  <c r="L18" i="24" s="1"/>
  <c r="K17" i="24"/>
  <c r="K20" i="24" l="1"/>
  <c r="D12" i="14" s="1"/>
  <c r="L17" i="24"/>
  <c r="L20" i="24" s="1"/>
  <c r="O44" i="26"/>
  <c r="N44" i="26"/>
  <c r="N46" i="26" l="1"/>
  <c r="N48" i="26" s="1"/>
  <c r="D13" i="14" s="1"/>
  <c r="A2" i="21"/>
  <c r="A13" i="21"/>
  <c r="A8" i="21"/>
  <c r="B4" i="15" l="1"/>
  <c r="B5" i="15"/>
  <c r="B6" i="15"/>
  <c r="B7" i="15"/>
  <c r="B5" i="14"/>
  <c r="B6" i="14"/>
  <c r="B7" i="14"/>
  <c r="N78" i="7"/>
  <c r="M77" i="7" l="1"/>
  <c r="M80" i="7" s="1"/>
  <c r="O77" i="7" l="1"/>
  <c r="N77" i="7"/>
  <c r="N79" i="7" s="1"/>
  <c r="N81" i="7" s="1"/>
  <c r="D12" i="15"/>
  <c r="D17" i="15" s="1"/>
  <c r="D11" i="14" l="1"/>
  <c r="D14" i="14" s="1"/>
  <c r="D19" i="15" l="1"/>
  <c r="D21" i="15" s="1"/>
</calcChain>
</file>

<file path=xl/sharedStrings.xml><?xml version="1.0" encoding="utf-8"?>
<sst xmlns="http://schemas.openxmlformats.org/spreadsheetml/2006/main" count="497" uniqueCount="305">
  <si>
    <t>General Instruction to the Bidders for filling up this workbook of Price Schedules for Package  construction of Sewage Treatment Plant (STP) and Children Park for residential multi-story building under construction at 400/220 kV pooling substation, Rewa.</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</si>
  <si>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</si>
  <si>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</si>
  <si>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</si>
  <si>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</si>
  <si>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</si>
  <si>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</si>
  <si>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</si>
  <si>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</si>
  <si>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</si>
  <si>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</si>
  <si>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</si>
  <si>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</si>
  <si>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</si>
  <si>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</si>
  <si>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</si>
  <si>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</si>
  <si>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</si>
  <si>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</si>
  <si>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</si>
  <si>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</si>
  <si>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</si>
  <si>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</si>
  <si>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</si>
  <si>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</si>
  <si>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</si>
  <si>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</si>
  <si>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</si>
  <si>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</si>
  <si>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</si>
  <si>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</si>
  <si>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r>
      <t>Schedule Items:</t>
    </r>
    <r>
      <rPr>
        <sz val="12"/>
        <rFont val="Book Antiqua"/>
        <family val="1"/>
      </rPr>
      <t xml:space="preserve"> only % above/below DSR-2014 is to be filled up.</t>
    </r>
  </si>
  <si>
    <t>Total amount shall get calculated automatically.</t>
  </si>
  <si>
    <t>Sch-3 (Non-Schedule  Items for FOR CONSTRUCTION OF TL STORE (50m x 10 m)  FOR BANASKANTHA SUBSTATION ) :</t>
  </si>
  <si>
    <r>
      <rPr>
        <b/>
        <sz val="12"/>
        <rFont val="Book Antiqua"/>
        <family val="1"/>
      </rPr>
      <t>Non-Schedule Items</t>
    </r>
    <r>
      <rPr>
        <sz val="12"/>
        <rFont val="Book Antiqua"/>
        <family val="1"/>
      </rPr>
      <t>: Fill up unit rates for all the items in numeric values greater than 0 (zero). If unit rate is left blank, the corresponding item shall be deemed to be included in the total price.</t>
    </r>
  </si>
  <si>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</si>
  <si>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</si>
  <si>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</si>
  <si>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</si>
  <si>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</si>
  <si>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</si>
  <si>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</si>
  <si>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</si>
  <si>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</si>
  <si>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</si>
  <si>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</si>
  <si>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</si>
  <si>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t>Name of Package :</t>
  </si>
  <si>
    <t xml:space="preserve">construction of Sewage Treatment Plant (STP) and Children Park for residential multi-story building under construction at 400/220 kV pooling substation, Rewa.    </t>
  </si>
  <si>
    <t>Package No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</si>
  <si>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</si>
  <si>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</si>
  <si>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</si>
  <si>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</si>
  <si>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</si>
  <si>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</si>
  <si>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</si>
  <si>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</si>
  <si>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</si>
  <si>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</si>
  <si>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</si>
  <si>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पावर ग्रिड कारपोरेशन ऑफ इंडिया लिमिटेड</t>
  </si>
  <si>
    <t>POWER GRID CORPORATION OF INDIA LTD.</t>
  </si>
  <si>
    <t>WRTS-II,RHQ,VADODARA</t>
  </si>
  <si>
    <t xml:space="preserve">BILL OF QUANTITIES FOR Construction of Residential Quarters , Guest House and Community Center including parking shed, concrete roads, Drains and Culverts, water supply &amp; Sewerage system at Navsari S/s </t>
  </si>
  <si>
    <t>Name of Package:  Construction of Residential Quarters Type B1 &amp; B2 AT NAVSARI</t>
  </si>
  <si>
    <t>(SCHEDULE OF RATES AND PRICES)</t>
  </si>
  <si>
    <t>Bidder’s Name and Address (Sole Bidder) :</t>
  </si>
  <si>
    <t>Name        :</t>
  </si>
  <si>
    <t>Address    :</t>
  </si>
  <si>
    <t xml:space="preserve">BILL OF QUANTITIES FOR CONSTRUCTION OF SEWAGE TREATMENT PLANT (STP) FOR TOWNSHIP AT 400/220 KV POOLING STATION REWA.     </t>
  </si>
  <si>
    <t>Name of Package: construction of Sewage Treatment Plant (STP) and Children Park for residential multi-story building under construction at 400/220 kV pooling substation, Rewa.</t>
  </si>
  <si>
    <t>To:</t>
  </si>
  <si>
    <t>Contract Services</t>
  </si>
  <si>
    <t>Power Grid Corporation of India Ltd.,</t>
  </si>
  <si>
    <t>Western Region Transmission syatem -II</t>
  </si>
  <si>
    <t xml:space="preserve">Plot No. 54, Near Riya revati resort , </t>
  </si>
  <si>
    <t>Sama - savli road, vadodara-390008</t>
  </si>
  <si>
    <t xml:space="preserve">Installation Charges- Sch 3A: -Schedule Items for CONSTRUCTION OF SEWAGE TREATMENT PLANT (STP) FOR TOWNSHIP AT 400/220 KV POOLING STATION REWA.     </t>
  </si>
  <si>
    <t>Sl. No.</t>
  </si>
  <si>
    <t>Service Code</t>
  </si>
  <si>
    <t>SAC</t>
  </si>
  <si>
    <t>Whether SAC in column ‘3’ is confirmed. If not  indicate applicable the SAC #</t>
  </si>
  <si>
    <t>Rate of GST applicable 
( in %)</t>
  </si>
  <si>
    <t>Description
(DSR'23 Items- Civil Works)</t>
  </si>
  <si>
    <t>Unit</t>
  </si>
  <si>
    <t xml:space="preserve"> Qty</t>
  </si>
  <si>
    <t xml:space="preserve">Unit Erection Charges </t>
  </si>
  <si>
    <t>Unit Erection Charges excluding GST</t>
  </si>
  <si>
    <t>Total Erection Charges Excl. GST</t>
  </si>
  <si>
    <t>Total Tax GST @ 18%</t>
  </si>
  <si>
    <t>Total Erection Charges incl. GST</t>
  </si>
  <si>
    <t>(Service Accounting Codes)</t>
  </si>
  <si>
    <t>PART -A : Schedule Items as per DSR 2023 (Civil works)</t>
  </si>
  <si>
    <t>1</t>
  </si>
  <si>
    <t xml:space="preserve">Carriage of excavated material got from excavation by mechanical transport including loading, unloading  and stacking etc lead upto 1 Km   </t>
  </si>
  <si>
    <t>a)</t>
  </si>
  <si>
    <t>1.1.2</t>
  </si>
  <si>
    <t>Earth</t>
  </si>
  <si>
    <t>Cum</t>
  </si>
  <si>
    <t>b)</t>
  </si>
  <si>
    <t>1.1.4</t>
  </si>
  <si>
    <t>Excavated rock</t>
  </si>
  <si>
    <t>2</t>
  </si>
  <si>
    <t>Earth work in excavation by mechanical means (Hydraulic excavator)/ manual means over areas (exceeding 30 cm in depth, 1.5 m in width as well as 10 sqm on plan) including getting out and disposal of excavated earth lead upto 50 m and lift upto 1.5 m, as directed by Engineer-in_x0002_charge</t>
  </si>
  <si>
    <t>2.6.1</t>
  </si>
  <si>
    <t xml:space="preserve">All kinds of soil </t>
  </si>
  <si>
    <t>3</t>
  </si>
  <si>
    <t>2.7.3</t>
  </si>
  <si>
    <t>Earth work in excavation by mechanical means (Hydraulic excavator)/ manual means over areas (exceeding 30 cm in depth, 1.5 m in width as well as 10 sqm on plan) including getting out and disposal of excavated earth lead upto 50 m and lift upto 1.5 m, as directed by Engineer-incharge. Hard rock (blasting prohibited)</t>
  </si>
  <si>
    <t>Cum.</t>
  </si>
  <si>
    <t>4</t>
  </si>
  <si>
    <t>Filling available excavated earth (excluding rock) in trenches, plinth, sides of foundations etc. in layers not exceeding 20cm in depth, consolidating each deposited layer by ramming and watering, lead up to 50 m and lift upto 1.5 m.</t>
  </si>
  <si>
    <t>5</t>
  </si>
  <si>
    <t>Providing and laying in position cement concrete of specified grade excluding the cost of centering and shuttering - All work up to plinth level :</t>
  </si>
  <si>
    <t>4.1.6</t>
  </si>
  <si>
    <t>1:3:6 (1 Cement : 3 coarse sand (zone-III) derived from natural sources : 6 graded stone aggregate 40 mm nominal size derived from natural sources)</t>
  </si>
  <si>
    <t>6</t>
  </si>
  <si>
    <t>4.1.8</t>
  </si>
  <si>
    <t>1:4:8 (1 Cement : 4 coarse sand (zone-III) derived from natural sources : 8 graded stone aggregate 40 mm nominal size derived from natural sources)</t>
  </si>
  <si>
    <t>7</t>
  </si>
  <si>
    <t>Centering and shuttering including strutting, propping etc. and removal of form work for :</t>
  </si>
  <si>
    <t>4.3.1</t>
  </si>
  <si>
    <t>Foundations, footings, bases for columns</t>
  </si>
  <si>
    <t>Sqm</t>
  </si>
  <si>
    <t>8</t>
  </si>
  <si>
    <t>Providing and laying damp-proof course 40mm thick with cement concrete 1:2:4 (1 cement : 2 coarse sand (zone-III) derived from natural sources : 4 graded stone aggregate 12.5mm nominal size derived from natural sources)</t>
  </si>
  <si>
    <t>9</t>
  </si>
  <si>
    <t>Providing and laying in position specified grade of reinforced cement concrete, excluding the cost of centering, shuttering, finishing and reinforcement - All work up to plinth level :</t>
  </si>
  <si>
    <t>5.1.2</t>
  </si>
  <si>
    <t xml:space="preserve">1:1.5:3 (1 cement : 1.5 coarse sand (zone-III) derived from natural sources : 3 graded stone aggregate 20 mm nominal size derived from natural sources) </t>
  </si>
  <si>
    <t>cum</t>
  </si>
  <si>
    <t>10</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</si>
  <si>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t>
  </si>
  <si>
    <t>5.2.2</t>
  </si>
  <si>
    <t>1:1.5:3 (1 cement : 1.5 coarse sand(zone-III) derived from natu_x0002_ral sources : 3 graded stone aggregate 20 mm nominal size derived from natural sources)</t>
  </si>
  <si>
    <t>11</t>
  </si>
  <si>
    <t>Reinforced cement concrete work in beams, suspended floors, roofs having slope up to 15° landings, balconies, shelves, chajjas, lintels, bands, plain window sills, staircases and spiral stair cases above plinth level up to floor five level, excluding the cost of centering, shuttering, finishing and reinforcement with 1:1.5:3 (1 cement : 1.5 coarse sand(zone-III) derived from natural sources : 3 graded stone aggregate 20 mm nominal size derived from natural sources)</t>
  </si>
  <si>
    <t>12</t>
  </si>
  <si>
    <t>Centering and shuttering including strutting, propping etc. and removal of form for</t>
  </si>
  <si>
    <t>5.9.1</t>
  </si>
  <si>
    <t xml:space="preserve">Foundations, footings, bases of columns, etc. for mass concrete </t>
  </si>
  <si>
    <t>5.9.3</t>
  </si>
  <si>
    <t xml:space="preserve">Suspended floors, roofs, landings, balconies and access platform </t>
  </si>
  <si>
    <t>c)</t>
  </si>
  <si>
    <t>5.9.5</t>
  </si>
  <si>
    <t xml:space="preserve">Lintels, beams, plinth beams, girders, bressumers and cantilevers </t>
  </si>
  <si>
    <t>d)</t>
  </si>
  <si>
    <t>5.9.6</t>
  </si>
  <si>
    <t xml:space="preserve">Columns, Pillars, Piers, Abutments, Posts and Struts </t>
  </si>
  <si>
    <t>e)</t>
  </si>
  <si>
    <t>5.9.19</t>
  </si>
  <si>
    <t xml:space="preserve">Weather shade, Chajjas, corbels etc., including edges </t>
  </si>
  <si>
    <t>13</t>
  </si>
  <si>
    <t>Steel reinforcement for R.C.C. work including straightening, cutting, bending, placing in position and binding all complete upto plinth level.</t>
  </si>
  <si>
    <t>995454</t>
  </si>
  <si>
    <t>5.22.6</t>
  </si>
  <si>
    <t>Thermo-Mechanically Treated bars of grade Fe-500D or more.</t>
  </si>
  <si>
    <t>Kg</t>
  </si>
  <si>
    <t>14</t>
  </si>
  <si>
    <t>5.22.A</t>
  </si>
  <si>
    <t>Steel reinforcement for R.C.C. work including straightening, cutting, bending, placing in position and binding all complete above plinth level.</t>
  </si>
  <si>
    <t>5.22A.6</t>
  </si>
  <si>
    <t>15</t>
  </si>
  <si>
    <t>6.1.2</t>
  </si>
  <si>
    <t xml:space="preserve">Brick work with common clay fly ash F.P.S. (non modular) bricks of class designation 7.5 in foundation and plinth in:Cement mortar 1:6 (1 cement : 6 coarse sand) </t>
  </si>
  <si>
    <t>16</t>
  </si>
  <si>
    <t>Brick work with clay flyash F.P.S. (non modular) brick of class designation 7.5 in superstructure above plinth level up to floor five level in :</t>
  </si>
  <si>
    <t>6.32.2</t>
  </si>
  <si>
    <t>Cement mortar 1:6 (1 cement : 6 coarse sand)</t>
  </si>
  <si>
    <t>17</t>
  </si>
  <si>
    <t>Providing and fixing 1mm thick M.S. sheet door with frame of 40x40x6 mm angle iron and 3 mm M.S. gusset plates at the junctions and corners, all necessary fittings complete, including applying a priming coat of approved steel primer.</t>
  </si>
  <si>
    <t>10.5.1</t>
  </si>
  <si>
    <t xml:space="preserve">Using M.S. angles 40x40x6 mm for diagonal braces </t>
  </si>
  <si>
    <t>18</t>
  </si>
  <si>
    <t>Providing and fixing factory made ISI marked steel glazed doors, windows and ventilators, side /top /centre hung, with beading and all members such as F7D,F4B, K11 B and K12 B etc. complete of standard rolled steel sections, joints mitred and flash butt welded and sash bars tenoned and riveted, including providing and fixing of hinges, pivots, including priming coat of approved steel primer, but excluding the cost of other fittings, complete all as per approved design, (sectional weight of only steel members shall be measured for payment).</t>
  </si>
  <si>
    <t>10.11.1</t>
  </si>
  <si>
    <t xml:space="preserve">Fixing with 15x3 mm lugs 10 cm long embedded in cement concrete block 15x10x10 cm of C.C. 1:3:6 (1 Cement : 3 coarse sand : 6 graded stone aggregate 20 mm nominal size) </t>
  </si>
  <si>
    <t>19</t>
  </si>
  <si>
    <t>Providing &amp; fixing glass panes with putty and glazing clips in steel doors, windows, clerestory windows, all complete with :</t>
  </si>
  <si>
    <t>10.30.1</t>
  </si>
  <si>
    <t>Glass 4 mm thick</t>
  </si>
  <si>
    <t>20</t>
  </si>
  <si>
    <t>Cement concrete flooring 1:2:4 (1 cement : 2 coarse sand : 4 graded stone aggregate) finished with a floating coat of neat cement, including cement slurry, but excluding the cost of nosing of steps etc. complete.</t>
  </si>
  <si>
    <t>11.3.1</t>
  </si>
  <si>
    <t>40 mm thick with 20 mm nominal size stone aggregate</t>
  </si>
  <si>
    <t>sqm</t>
  </si>
  <si>
    <t>21</t>
  </si>
  <si>
    <t>Providing and fixing glass strips in joints of terrazo/ cement concrete floors.</t>
  </si>
  <si>
    <t>11.13.1</t>
  </si>
  <si>
    <t>40 mm wide and 4 mm thick</t>
  </si>
  <si>
    <t>meter</t>
  </si>
  <si>
    <t>22</t>
  </si>
  <si>
    <t>12 mm cement plaster :</t>
  </si>
  <si>
    <t>13.4.2</t>
  </si>
  <si>
    <t>1:6 (1 cement : 6 coarse sand)</t>
  </si>
  <si>
    <t>23</t>
  </si>
  <si>
    <t>18 mm cement plaster in two coats under layer 12 mm thick cement plaster 1:5 finished with a top layer 6mm thick cement plaster 1:6</t>
  </si>
  <si>
    <t>24</t>
  </si>
  <si>
    <t>6 mm cement plaster of mix :</t>
  </si>
  <si>
    <t>13.16.1</t>
  </si>
  <si>
    <t>1:3 (1 cement : 3 fine sand)</t>
  </si>
  <si>
    <t>25</t>
  </si>
  <si>
    <t>White washing with lime to give an even shade :</t>
  </si>
  <si>
    <t>13.37.1</t>
  </si>
  <si>
    <t>New work (three or more coats)</t>
  </si>
  <si>
    <t>26</t>
  </si>
  <si>
    <t>Distempering with oil bound washable distemper of approved brand and manufacture to give an even shade :</t>
  </si>
  <si>
    <t>13.41.1</t>
  </si>
  <si>
    <t>New work (two or more coats) over and including water thinnable priming coat with cement primer</t>
  </si>
  <si>
    <t>27</t>
  </si>
  <si>
    <t>Finishing walls with Acrylic Smooth exterior paint of required shade :</t>
  </si>
  <si>
    <t>13.46.1</t>
  </si>
  <si>
    <t>New work (Two or more coat applied @ 1.67 ltr/10 sqm over and including priming coat of exterior primer applied @ 2.20 kg/10 sqm)</t>
  </si>
  <si>
    <t>28</t>
  </si>
  <si>
    <t>Painting with synthetic enamel paint of approved brand and manufacture to give an even shade :</t>
  </si>
  <si>
    <t>13.62.1</t>
  </si>
  <si>
    <t>Two or more coats on new work over an under coat of suitable shade with ordinary paint of approved brand and manufacture.</t>
  </si>
  <si>
    <t>29</t>
  </si>
  <si>
    <t>Providing and laying factory made chamfered edge Cement Concrete paver blocks in footpath, parks, lawns, drive ways or light traffic parking etc, of required strength, thickness &amp; size/ shape, made by table vibratory method using PU mould, laid in required colour &amp; pattern over 50mm thick compacted bed of sand, compacting and proper embedding/laying of inter locking paver blocks into the sand bedding layer through vibratory compaction by using plate vibrator, filling the joints with sand and cutting of paver blocks as per required size and pattern, finishing and sweeping extra sand. complete all as per direction of Engineer-in-Charge.</t>
  </si>
  <si>
    <t>16.91.1</t>
  </si>
  <si>
    <t>60mm thick cement concrete paver block of M-35 grade with approved colour, design &amp; pattern.</t>
  </si>
  <si>
    <t>30</t>
  </si>
  <si>
    <t>Supplying, filling, spreading &amp; leveling gravels of size range 5 mm to 10 mm, in the recharge pit, over existing layer of boulders, in required thickness, for all leads &amp; lifts, all complete as per direction of Engineer-in-charge.</t>
  </si>
  <si>
    <t>Total of Schedule Items as per DSR'23</t>
  </si>
  <si>
    <t>Add percentage (%) above/below +/- on DSR 2023 Rates (to be quoted by contractor)</t>
  </si>
  <si>
    <t>Add Amount above/below +/- on the amount for DSR Items as per quoted percentage</t>
  </si>
  <si>
    <t>Total of Schedule Items Part IIIA</t>
  </si>
  <si>
    <t>Total Tax</t>
  </si>
  <si>
    <t>Date:</t>
  </si>
  <si>
    <t>Place:</t>
  </si>
  <si>
    <t xml:space="preserve">BILL OF QUANTITIES FOR CONSTRUCTION OF SEWAGE TREATMENT PLANT (STP) FOR TOWNSHIP AT 400/220 KV POOLING STATION REWA     </t>
  </si>
  <si>
    <t xml:space="preserve">Installation Charges- Sch 3B: Non Schedule Items for CONSTRUCTION OF SEWAGE TREATMENT PLANT (STP) FOR TOWNSHIP AT 400/220 KV POOLING STATION REWA     </t>
  </si>
  <si>
    <t>Rate of GST applicable ( in %)</t>
  </si>
  <si>
    <t xml:space="preserve">Description
</t>
  </si>
  <si>
    <t>Quantity</t>
  </si>
  <si>
    <t>Unit Erection Charges Excluding GST</t>
  </si>
  <si>
    <t>Total Erection Charges
 (Excl. GST)</t>
  </si>
  <si>
    <t>Total Tax GST @18%</t>
  </si>
  <si>
    <t>Total Erection chrages Including GST</t>
  </si>
  <si>
    <t xml:space="preserve">PART -B :Non Schedule Items </t>
  </si>
  <si>
    <r>
      <rPr>
        <b/>
        <sz val="11"/>
        <rFont val="Aptos"/>
        <family val="2"/>
      </rPr>
      <t>NS-1</t>
    </r>
    <r>
      <rPr>
        <sz val="11"/>
        <rFont val="Aptos"/>
        <family val="2"/>
      </rPr>
      <t xml:space="preserve"> Inlet Line (5 m Length, 160 mm Dia, PVC 6 kg/cm2, ISI Grade with fittings), Tank Inter-connection Line (5 m Length,160 mm Dia, PVC 6 kg/cm2, ISI Grade with fittings), Outlet Line (5 m Length,160 mm Dia, PVC 6 kg/cm2, ISI Grade with fittings), Aeration Line (15 m Length, 40 mm Dia, UPVC, ISI Grade with fittings), Aeration Header (GI/MS 40 mm with fittings), Vent Line (15 m Length, 50 mm Dia, UPVC, ISI Grade with fittings) &amp; TTP Piping (150 m Length, 25 mm Dia, UPVC, ISI Grade with fittings) and Cabling Work (30 m Length, Cu Cable 3.5 Core) &amp; other all required accessories as directed by Engineer-incharge. </t>
    </r>
  </si>
  <si>
    <t>Each</t>
  </si>
  <si>
    <r>
      <rPr>
        <b/>
        <sz val="11"/>
        <rFont val="Aptos"/>
        <family val="2"/>
      </rPr>
      <t xml:space="preserve">NS-2 Design, Supply, Installation and Commmissioning of Sewage treatment plant as per the following details: </t>
    </r>
    <r>
      <rPr>
        <sz val="11"/>
        <rFont val="Aptos"/>
        <family val="2"/>
      </rPr>
      <t xml:space="preserve">
1) FRP double walled horizontal (03 zones Anarobic, aeration &amp; final sedimentation) underground STP of Capacity 15000 liters/per Day (4.6x2.2) with inbuilt standarad manholes &amp; covers,
2) FRP double walled horizontal Underground intermediate tank &amp; Treated Water Storage Tank  (2.94x2.2 meters) of 10000 liters capacity with inbuilt standarad manholes &amp; covers. 
3) Air Blower with accessories 0.2-0.3 Kg/cm2, Ring Blower (double stage) capacity 1 HP, Recirculation pump (non-clog submersible pump) 0.5 HP capacity, Control Panel, pipes &amp; fittings, filter feed pump 1 HP capacity, FRP pressure sand filter capacity 1 cum/hr, FRP activated carbon filte capacity 1.0 cum/hr, chlorine system (Dosing pump 0-6 LPH &amp; dosing drum 50 litre HDPE Drum), treated water transfer pump (non-clog type submersible) 1 HP capacity. ( Make Lubi/Cri/CG &amp; Siemens/L&amp;T/ABB or equivalent)  
Sewage parameters guarranted at the outlet shll be as (a) PH-6.5 to 8.5, (b) BOD &lt; 10 mg/lit,( c) COD &lt; 50 mg/lit, d) TSS &lt; 20 mg/lit, e) Total nitrogen &lt; 10 mg/lit f) FOG &lt; 10 mg/lit. 
This item includes the complete design of process, submission of general arrangement drawings and design for approval of the Engineer in Charge, Supplying, installation, testing and commissioning of all plants and equipments as per approved design, technical specification &amp; drawing (Including all electrical works, panels, motors, cables, Switchgears, fixture, all mechanical work including tanks, pipelines, flanges, filters, screen etc.complete required for commissioning of STP including the sludge drying beds if any, or any other items required to create the facility complete operational. The Out flow of treated water shall be provided at one point, from where the treated water can be diverted for arboriculture.
The approved makes for the STP are Envisol, Indian Ion exchange &amp; Chem Ltd or equivalent or as approved by Enineer In Charge. </t>
    </r>
    <r>
      <rPr>
        <b/>
        <sz val="11"/>
        <rFont val="Aptos"/>
        <family val="2"/>
      </rPr>
      <t>(Rate is Inclusive of Packing, loading, forwarding, unloading, installation, supervision, testing &amp; commissioning etc. complete. Nothing shall be paid additionally/extra over this price)</t>
    </r>
  </si>
  <si>
    <r>
      <rPr>
        <b/>
        <sz val="11"/>
        <rFont val="Aptos"/>
        <family val="2"/>
      </rPr>
      <t>NS-3</t>
    </r>
    <r>
      <rPr>
        <sz val="11"/>
        <rFont val="Aptos"/>
        <family val="2"/>
      </rPr>
      <t xml:space="preserve"> 1 HP, 1 phase, Sewage Dewatering Submersible pump (1 No), 3 core, 2.5 sqmm, PVC Copper cable (100m), 40 mm HDPE pipe (100m), 40 mm dia PVC Green Hose Pipe (20m)</t>
    </r>
  </si>
  <si>
    <t>Set</t>
  </si>
  <si>
    <t>Total of Non Schedule Items  3B</t>
  </si>
  <si>
    <t># In case the bidder leaves the cell for confirmation of the SAC and/or  GST rate “blank”,  the SAC and corresponding GST rate indicated by the Employer shall be deemed to be the one confirmed by the Bidder.</t>
  </si>
  <si>
    <t xml:space="preserve">Date : </t>
  </si>
  <si>
    <t>Printed Name   :</t>
  </si>
  <si>
    <t>Place :</t>
  </si>
  <si>
    <t>Designation   :</t>
  </si>
  <si>
    <t>BILL OF QUANTITIES FOR DEVELOPMENT OF CHILDREN PARK FOR TOWNSHIP AT 400/220 KV POOLING REWA</t>
  </si>
  <si>
    <t xml:space="preserve">Installation Charges- Sch 3A: -Schedule Items for DEVELOPMENT OF CHILDREN PARK FOR TOWNSHIP AT 400/220 KV POOLING REWA    </t>
  </si>
  <si>
    <t>2.8.1</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</si>
  <si>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 All kinds of soil.</t>
  </si>
  <si>
    <t>2.25(a)</t>
  </si>
  <si>
    <t>Excavating, supplying and filling of local earth (including royalty) by mechanical transport upto a lead of 5km also including ramming and watering of the earth in layers not exceeding 20 cm in trenches, plinth, sides of foundation etc. complete.</t>
  </si>
  <si>
    <t>Clearing jungle including uprooting of rank vegetation, grass, brush wood, trees and saplings of girth up to 30 cm measured at a height of 1 m above ground level and removal of rubbish up to a distance of 50 m outside the periphery of the area cleared.</t>
  </si>
  <si>
    <t>4.1.3</t>
  </si>
  <si>
    <t>1:2:4 (1 cement : 2 coarse sand (zone-III) derived from natural sources : 4 graded stone aggregate 20 mm nominal size derived from natural sources)</t>
  </si>
  <si>
    <t>Centering and shuttering including strutting, propping etc. and removal of form work for :Foundations, footings, bases for columns</t>
  </si>
  <si>
    <t>4.3.3</t>
  </si>
  <si>
    <t>Centering and shuttering including strutting, propping etc. and removal of form work for :Column, piers, abutments, pillars, posts and struts</t>
  </si>
  <si>
    <t>Steel reinforcement for R.C.C. work including straightening, cutting, bending, placing in position and binding all complete upto plinth level. Thermo-Mechanically Treated bars of grade Fe-500D or more.</t>
  </si>
  <si>
    <t>7.1.1</t>
  </si>
  <si>
    <t>Random rubble masonry with hard stone in foundation and plinth including levelling up with cement concrete 1:6:12 (1 cement : 6 coarse sand : 12 graded stone aggregate 20 mm nominal size) upto plinth level with : Cement mortar 1:6 (1 cement : 6 coarse sand)</t>
  </si>
  <si>
    <t>Structural steel work in single section, fixed with or without connecting plate, including cutting, hoisting, fixing in position and applying a priming coat of approved steel primer all complete.</t>
  </si>
  <si>
    <t>10.25.2</t>
  </si>
  <si>
    <t>Steel work welded in built up sections/ framed work, including cutting, hoisting, fixing in position and applying a priming coat of approved steel primer using structural steel etc. as required. In gratings, frames, guard bar, ladder, railings, brackets,
gates and similar works</t>
  </si>
  <si>
    <t>13.33.2</t>
  </si>
  <si>
    <t>Pointing on stone work with cement mortar 1:3 (1 cement : 3 fine sand) : Raised and cut pointing</t>
  </si>
  <si>
    <t>Extra for compaction of earth work in embankment under optimum moisture conditions to give at least 95% of the maximum dry density (proctor density).</t>
  </si>
  <si>
    <t xml:space="preserve">Schedule-5 </t>
  </si>
  <si>
    <t>(SUMMARY OF TAXES &amp; DUTIES)</t>
  </si>
  <si>
    <t xml:space="preserve">Name </t>
  </si>
  <si>
    <t>Address</t>
  </si>
  <si>
    <t>Item Nos.</t>
  </si>
  <si>
    <t>Total Price
 (in ₹)</t>
  </si>
  <si>
    <t>TOTAL GST on Services</t>
  </si>
  <si>
    <t>a.</t>
  </si>
  <si>
    <r>
      <t xml:space="preserve">Total GST on Supply &amp; Installation Services  (indentified in Schedule-3A) </t>
    </r>
    <r>
      <rPr>
        <sz val="10"/>
        <rFont val="Bookman Old Style"/>
        <family val="1"/>
      </rPr>
      <t xml:space="preserve"> which are not included in the Installationas per the provision of the Bidding Documents, as applicable</t>
    </r>
  </si>
  <si>
    <t>b.</t>
  </si>
  <si>
    <r>
      <t xml:space="preserve">Total GST on Supply &amp; Installation Services  (indentified in Schedule-3B) </t>
    </r>
    <r>
      <rPr>
        <sz val="10"/>
        <rFont val="Bookman Old Style"/>
        <family val="1"/>
      </rPr>
      <t xml:space="preserve"> which are not included in the Installation as per the provision of the Bidding Documents, as applicable</t>
    </r>
  </si>
  <si>
    <t>c.</t>
  </si>
  <si>
    <r>
      <t xml:space="preserve">Total GST on Supply &amp; Installation Services  (indentified in Schedule-3C) </t>
    </r>
    <r>
      <rPr>
        <sz val="10"/>
        <rFont val="Bookman Old Style"/>
        <family val="1"/>
      </rPr>
      <t xml:space="preserve"> which are not included in the Installation as per the provision of the Bidding Documents, as applicable</t>
    </r>
  </si>
  <si>
    <t xml:space="preserve">GRAND TOTAL </t>
  </si>
  <si>
    <t xml:space="preserve">Schedule-6 </t>
  </si>
  <si>
    <t>Grand Summary</t>
  </si>
  <si>
    <t>Description</t>
  </si>
  <si>
    <t>Total Price (INR)</t>
  </si>
  <si>
    <t>Service/Installation Charges</t>
  </si>
  <si>
    <t>TOTAL SCHEDULE NO.-3A</t>
  </si>
  <si>
    <t xml:space="preserve">Supply &amp; Installation Charges- Schedule Civil Items for CONSTRUCTION OF SEWAGE TREATMENT PLANT (STP) FOR TOWNSHIP AT 400/220 KV POOLING STATION REWA.    </t>
  </si>
  <si>
    <t>TOTAL SCHEDULE NO.-3B</t>
  </si>
  <si>
    <t xml:space="preserve">Installation Charges- Non Schedule Civil Items for CONSTRUCTION OF SEWAGE TREATMENT PLANT (STP) FOR TOWNSHIP AT 400/220 KV POOLING STATION REWA.        </t>
  </si>
  <si>
    <t>TOTAL SCHEDULE NO.-3C</t>
  </si>
  <si>
    <t xml:space="preserve">Installation Charges- Schedule Civil Items for DEVELOPMENT OF CHILDREN PARK FOR TOWNSHIP AT 400/220 KV POOLING REWA  </t>
  </si>
  <si>
    <t>Total of Service/Installation Charge 
(ITEMS TAB: Item 01  for BID PRICE SUMMARY Statement )</t>
  </si>
  <si>
    <t>Total GST against Service/Installation Charge
(ITEMS TAB: Item 02  for BID PRICE SUMMARY Statement )</t>
  </si>
  <si>
    <t xml:space="preserve">Grand Total </t>
  </si>
  <si>
    <t>WR2/NT/W-MISC/DOM/G01/26/01548</t>
  </si>
  <si>
    <t>Rfx:</t>
  </si>
  <si>
    <t>5002005073</t>
  </si>
  <si>
    <t>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</si>
</sst>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164" formatCode="0.0000"/>
    <numFmt numFmtId="165" formatCode="0.00000000"/>
    <numFmt numFmtId="166" formatCode="#\,##\,##0.00"/>
    <numFmt numFmtId="167" formatCode="0.00%;\-0.00%;;@"/>
    <numFmt numFmtId="168" formatCode="0%;\-0%;;@"/>
    <numFmt numFmtId="169" formatCode="[$₹-4009]\ #,##0.00"/>
    <numFmt numFmtId="170" formatCode="[$-4009]General"/>
    <numFmt numFmtId="171" formatCode="0.0"/>
    <numFmt numFmtId="172" formatCode="[$-409]dd\-mmm\-yy;@"/>
    <numFmt numFmtId="173" formatCode="0.000"/>
    <numFmt numFmtId="174" formatCode="&quot;₹&quot;\ #,##0.00"/>
  </numFmts>
  <fonts count="48">
    <font>
      <sz val="11"/>
      <color theme="1"/>
      <name val="Calibri"/>
      <family val="2"/>
      <scheme val="minor"/>
    </font>
    <font>
      <sz val="10"/>
      <name val="Bookman Old Style"/>
      <family val="1"/>
    </font>
    <font>
      <b/>
      <sz val="10"/>
      <name val="Bookman Old Style"/>
      <family val="1"/>
    </font>
    <font>
      <b/>
      <sz val="11"/>
      <name val="Bookman Old Style"/>
      <family val="1"/>
    </font>
    <font>
      <sz val="11"/>
      <name val="Bookman Old Style"/>
      <family val="1"/>
    </font>
    <font>
      <sz val="14"/>
      <name val="Bookman Old Style"/>
      <family val="1"/>
    </font>
    <font>
      <sz val="10"/>
      <name val="Arial"/>
      <family val="2"/>
    </font>
    <font>
      <sz val="11"/>
      <name val="Book Antiqua"/>
      <family val="1"/>
    </font>
    <font>
      <b/>
      <sz val="20"/>
      <name val="Bookman Old Style"/>
      <family val="1"/>
    </font>
    <font>
      <b/>
      <sz val="14"/>
      <name val="Bookman Old Style"/>
      <family val="1"/>
    </font>
    <font>
      <b/>
      <sz val="16"/>
      <name val="Book Antiqua"/>
      <family val="1"/>
    </font>
    <font>
      <b/>
      <sz val="14"/>
      <name val="Book Antiqua"/>
      <family val="1"/>
    </font>
    <font>
      <b/>
      <sz val="18"/>
      <name val="Bookman Old Style"/>
      <family val="1"/>
    </font>
    <font>
      <b/>
      <sz val="12"/>
      <name val="Bookman Old Style"/>
      <family val="1"/>
    </font>
    <font>
      <sz val="10"/>
      <name val="Arial"/>
      <family val="2"/>
    </font>
    <font>
      <sz val="10"/>
      <color indexed="8"/>
      <name val="Arial1"/>
      <charset val="134"/>
    </font>
    <font>
      <sz val="11"/>
      <color theme="1"/>
      <name val="Calibri"/>
      <family val="2"/>
      <scheme val="minor"/>
    </font>
    <font>
      <sz val="10"/>
      <color rgb="FF000000"/>
      <name val="Arial1"/>
    </font>
    <font>
      <sz val="10"/>
      <color theme="1"/>
      <name val="Bookman Old Style"/>
      <family val="1"/>
    </font>
    <font>
      <b/>
      <sz val="10"/>
      <color theme="1"/>
      <name val="Bookman Old Style"/>
      <family val="1"/>
    </font>
    <font>
      <b/>
      <sz val="11"/>
      <color theme="1"/>
      <name val="Bookman Old Style"/>
      <family val="1"/>
    </font>
    <font>
      <b/>
      <sz val="10"/>
      <color theme="3" tint="0.39997558519241921"/>
      <name val="Bookman Old Style"/>
      <family val="1"/>
    </font>
    <font>
      <b/>
      <sz val="10"/>
      <color rgb="FFFF0000"/>
      <name val="Bookman Old Style"/>
      <family val="1"/>
    </font>
    <font>
      <b/>
      <sz val="18"/>
      <color theme="1"/>
      <name val="Bookman Old Style"/>
      <family val="1"/>
    </font>
    <font>
      <b/>
      <sz val="14"/>
      <color theme="1"/>
      <name val="Book Antiqua"/>
      <family val="1"/>
    </font>
    <font>
      <b/>
      <sz val="14"/>
      <color indexed="9"/>
      <name val="Book Antiqua"/>
      <family val="1"/>
    </font>
    <font>
      <b/>
      <sz val="14"/>
      <color indexed="12"/>
      <name val="Book Antiqua"/>
      <family val="1"/>
    </font>
    <font>
      <b/>
      <sz val="12"/>
      <name val="Arial"/>
      <family val="2"/>
    </font>
    <font>
      <sz val="12"/>
      <name val="Book Antiqua"/>
      <family val="1"/>
    </font>
    <font>
      <sz val="12"/>
      <name val="Arial"/>
      <family val="2"/>
    </font>
    <font>
      <b/>
      <sz val="11"/>
      <name val="Book Antiqua"/>
      <family val="1"/>
    </font>
    <font>
      <b/>
      <sz val="12"/>
      <name val="Book Antiqua"/>
      <family val="1"/>
    </font>
    <font>
      <b/>
      <sz val="12"/>
      <color indexed="12"/>
      <name val="Book Antiqua"/>
      <family val="1"/>
    </font>
    <font>
      <vertAlign val="superscript"/>
      <sz val="12"/>
      <name val="Book Antiqua"/>
      <family val="1"/>
    </font>
    <font>
      <b/>
      <vertAlign val="superscript"/>
      <sz val="12"/>
      <color indexed="12"/>
      <name val="Book Antiqua"/>
      <family val="1"/>
    </font>
    <font>
      <b/>
      <sz val="10"/>
      <name val="Book Antiqua"/>
      <family val="1"/>
    </font>
    <font>
      <sz val="10"/>
      <name val="Book Antiqua"/>
      <family val="1"/>
    </font>
    <font>
      <b/>
      <sz val="11"/>
      <color indexed="12"/>
      <name val="Book Antiqua"/>
      <family val="1"/>
    </font>
    <font>
      <b/>
      <sz val="11"/>
      <color indexed="9"/>
      <name val="Book Antiqua"/>
      <family val="1"/>
    </font>
    <font>
      <b/>
      <sz val="11"/>
      <color rgb="FFFF0000"/>
      <name val="Bookman Old Style"/>
      <family val="1"/>
    </font>
    <font>
      <sz val="11"/>
      <color theme="1"/>
      <name val="Bookman Old Style"/>
      <family val="1"/>
    </font>
    <font>
      <b/>
      <sz val="11"/>
      <color theme="1"/>
      <name val="Book Antiqua"/>
      <family val="1"/>
    </font>
    <font>
      <b/>
      <sz val="9"/>
      <color theme="1"/>
      <name val="Book Antiqua"/>
      <family val="1"/>
    </font>
    <font>
      <sz val="11"/>
      <color theme="1"/>
      <name val="Aptos"/>
      <family val="2"/>
    </font>
    <font>
      <sz val="11"/>
      <name val="Aptos"/>
      <family val="2"/>
    </font>
    <font>
      <b/>
      <sz val="11"/>
      <name val="Aptos"/>
      <family val="2"/>
    </font>
    <font>
      <sz val="10"/>
      <color theme="1"/>
      <name val="Aptos"/>
      <family val="2"/>
    </font>
    <font>
      <sz val="10"/>
      <name val="Aptos"/>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indexed="12"/>
        <bgColor indexed="64"/>
      </patternFill>
    </fill>
    <fill>
      <patternFill patternType="solid">
        <fgColor indexed="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4">
    <xf numFmtId="0" fontId="0" fillId="0" borderId="0"/>
    <xf numFmtId="39" fontId="6" fillId="0" borderId="0" applyFont="0" applyFill="0" applyBorder="0" applyAlignment="0" applyProtection="0"/>
    <xf numFmtId="44" fontId="6" fillId="0" borderId="0" applyFont="0" applyFill="0" applyBorder="0" applyAlignment="0" applyProtection="0"/>
    <xf numFmtId="0" fontId="15" fillId="0" borderId="0" applyBorder="0" applyProtection="0"/>
    <xf numFmtId="170" fontId="17" fillId="0" borderId="0"/>
    <xf numFmtId="0" fontId="6" fillId="0" borderId="0"/>
    <xf numFmtId="0" fontId="6" fillId="0" borderId="0"/>
    <xf numFmtId="0" fontId="7" fillId="0" borderId="0"/>
    <xf numFmtId="0" fontId="14" fillId="0" borderId="0"/>
    <xf numFmtId="0" fontId="16" fillId="0" borderId="0"/>
    <xf numFmtId="0" fontId="6" fillId="0" borderId="0"/>
    <xf numFmtId="0" fontId="36" fillId="0" borderId="0"/>
    <xf numFmtId="9" fontId="16" fillId="0" borderId="0" applyFont="0" applyFill="0" applyBorder="0" applyAlignment="0" applyProtection="0"/>
    <xf numFmtId="0" fontId="6" fillId="0" borderId="0"/>
  </cellStyleXfs>
  <cellXfs count="318">
    <xf numFmtId="0" fontId="0" fillId="0" borderId="0" xfId="0"/>
    <xf numFmtId="0" fontId="4" fillId="0" borderId="1" xfId="0" applyFont="1" applyBorder="1" applyAlignment="1" applyProtection="1">
      <alignment horizontal="center" vertical="center"/>
      <protection hidden="1"/>
    </xf>
    <xf numFmtId="0" fontId="4" fillId="0" borderId="1" xfId="0" applyFont="1" applyBorder="1" applyAlignment="1" applyProtection="1">
      <alignment vertical="center"/>
      <protection hidden="1"/>
    </xf>
    <xf numFmtId="0" fontId="4"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lignment vertical="center"/>
    </xf>
    <xf numFmtId="0" fontId="2"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1" fillId="0" borderId="0" xfId="0" applyFont="1"/>
    <xf numFmtId="0" fontId="1" fillId="0" borderId="1" xfId="0" applyFont="1" applyBorder="1" applyAlignment="1">
      <alignment horizontal="center" vertical="center"/>
    </xf>
    <xf numFmtId="0" fontId="6" fillId="0" borderId="1" xfId="10" applyBorder="1"/>
    <xf numFmtId="0" fontId="5" fillId="0" borderId="1" xfId="0" applyFont="1" applyBorder="1" applyAlignment="1">
      <alignment horizontal="center" vertical="top"/>
    </xf>
    <xf numFmtId="0" fontId="1" fillId="0" borderId="1" xfId="0" applyFont="1" applyBorder="1" applyAlignment="1">
      <alignment vertical="top"/>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5" fillId="0" borderId="1" xfId="0" applyFont="1" applyBorder="1" applyAlignment="1">
      <alignment horizontal="center" vertical="center"/>
    </xf>
    <xf numFmtId="166" fontId="4" fillId="0" borderId="1" xfId="0" applyNumberFormat="1" applyFont="1" applyBorder="1" applyAlignment="1">
      <alignment vertical="center"/>
    </xf>
    <xf numFmtId="2" fontId="1" fillId="0" borderId="0" xfId="0" applyNumberFormat="1" applyFont="1"/>
    <xf numFmtId="166" fontId="4" fillId="2" borderId="1" xfId="0" applyNumberFormat="1" applyFont="1" applyFill="1" applyBorder="1" applyAlignment="1">
      <alignment vertical="center"/>
    </xf>
    <xf numFmtId="0" fontId="9"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5" xfId="0" applyFont="1" applyBorder="1" applyAlignment="1">
      <alignment vertical="center" wrapText="1"/>
    </xf>
    <xf numFmtId="0" fontId="5" fillId="0" borderId="6" xfId="0" applyFont="1" applyBorder="1" applyAlignment="1">
      <alignment horizontal="center" vertical="center"/>
    </xf>
    <xf numFmtId="0" fontId="1" fillId="0" borderId="7" xfId="0" applyFont="1" applyBorder="1"/>
    <xf numFmtId="15" fontId="1" fillId="0" borderId="0" xfId="0" applyNumberFormat="1" applyFont="1" applyAlignment="1">
      <alignment horizontal="left"/>
    </xf>
    <xf numFmtId="0" fontId="1" fillId="0" borderId="0" xfId="0" applyFont="1" applyAlignment="1">
      <alignment horizontal="right" vertical="center"/>
    </xf>
    <xf numFmtId="0" fontId="5" fillId="0" borderId="8" xfId="0" applyFont="1" applyBorder="1" applyAlignment="1">
      <alignment horizontal="center" vertical="center"/>
    </xf>
    <xf numFmtId="0" fontId="1" fillId="0" borderId="9" xfId="0" applyFont="1" applyBorder="1" applyAlignment="1">
      <alignment horizontal="right" vertical="center"/>
    </xf>
    <xf numFmtId="0" fontId="5"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18" fillId="0" borderId="1" xfId="0" applyFont="1" applyBorder="1" applyAlignment="1">
      <alignment horizontal="center" vertical="center"/>
    </xf>
    <xf numFmtId="0" fontId="1" fillId="0" borderId="1" xfId="0" applyFont="1" applyBorder="1" applyAlignment="1" applyProtection="1">
      <alignment horizontal="left" vertical="center"/>
      <protection hidden="1"/>
    </xf>
    <xf numFmtId="167" fontId="1"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2" fillId="0" borderId="1" xfId="0" applyFont="1" applyBorder="1" applyAlignment="1">
      <alignment horizontal="right" vertical="center"/>
    </xf>
    <xf numFmtId="0" fontId="19" fillId="0" borderId="1" xfId="0" applyFont="1" applyBorder="1" applyAlignment="1" applyProtection="1">
      <alignment horizontal="right" vertical="center"/>
      <protection hidden="1"/>
    </xf>
    <xf numFmtId="10" fontId="1" fillId="0" borderId="1" xfId="0" applyNumberFormat="1" applyFont="1" applyBorder="1" applyAlignment="1" applyProtection="1">
      <alignment horizontal="center" vertical="center"/>
      <protection hidden="1"/>
    </xf>
    <xf numFmtId="2" fontId="1" fillId="0" borderId="1" xfId="0" applyNumberFormat="1" applyFont="1" applyBorder="1" applyAlignment="1" applyProtection="1">
      <alignment horizontal="center" vertical="center" wrapText="1"/>
      <protection hidden="1"/>
    </xf>
    <xf numFmtId="0" fontId="2" fillId="0" borderId="1" xfId="0" applyFont="1" applyBorder="1" applyAlignment="1" applyProtection="1">
      <alignment horizontal="right" vertical="center" wrapText="1"/>
      <protection hidden="1"/>
    </xf>
    <xf numFmtId="0" fontId="18" fillId="0" borderId="0" xfId="0" applyFont="1" applyAlignment="1">
      <alignment horizontal="center" vertical="center"/>
    </xf>
    <xf numFmtId="49" fontId="1" fillId="0" borderId="0" xfId="0" applyNumberFormat="1" applyFont="1" applyAlignment="1">
      <alignment horizontal="center" vertical="center" wrapText="1"/>
    </xf>
    <xf numFmtId="10" fontId="1" fillId="3" borderId="1" xfId="0" applyNumberFormat="1" applyFont="1" applyFill="1" applyBorder="1" applyAlignment="1" applyProtection="1">
      <alignment horizontal="center" vertical="center" wrapText="1"/>
      <protection locked="0" hidden="1"/>
    </xf>
    <xf numFmtId="0" fontId="18" fillId="0" borderId="1" xfId="0" applyFont="1" applyBorder="1" applyAlignment="1" applyProtection="1">
      <alignment horizontal="center" vertical="center"/>
      <protection hidden="1"/>
    </xf>
    <xf numFmtId="167" fontId="18" fillId="0" borderId="0" xfId="0" applyNumberFormat="1" applyFont="1" applyAlignment="1">
      <alignment horizontal="center" vertical="center"/>
    </xf>
    <xf numFmtId="0" fontId="1" fillId="0" borderId="0" xfId="0" applyFont="1" applyAlignment="1">
      <alignment horizontal="center" vertical="center"/>
    </xf>
    <xf numFmtId="167" fontId="1" fillId="0" borderId="0" xfId="0" applyNumberFormat="1" applyFont="1" applyAlignment="1">
      <alignment horizontal="center" vertical="center"/>
    </xf>
    <xf numFmtId="0" fontId="1" fillId="0" borderId="0" xfId="0" applyFont="1" applyAlignment="1">
      <alignment horizontal="center"/>
    </xf>
    <xf numFmtId="169" fontId="2" fillId="0" borderId="1" xfId="0" applyNumberFormat="1" applyFont="1" applyBorder="1" applyAlignment="1">
      <alignment vertical="center"/>
    </xf>
    <xf numFmtId="0" fontId="1" fillId="0" borderId="2" xfId="0" applyFont="1" applyBorder="1" applyAlignment="1">
      <alignment horizontal="center" vertical="center"/>
    </xf>
    <xf numFmtId="0" fontId="6" fillId="0" borderId="1" xfId="10" applyBorder="1" applyAlignment="1">
      <alignment horizontal="left"/>
    </xf>
    <xf numFmtId="0" fontId="1" fillId="0" borderId="2" xfId="0" applyFont="1" applyBorder="1" applyAlignment="1">
      <alignment horizontal="center" vertical="top"/>
    </xf>
    <xf numFmtId="0" fontId="1" fillId="0" borderId="1" xfId="0" applyFont="1" applyBorder="1" applyAlignment="1">
      <alignment horizontal="center" vertical="top"/>
    </xf>
    <xf numFmtId="0" fontId="1" fillId="0" borderId="10" xfId="0" applyFont="1" applyBorder="1" applyAlignment="1">
      <alignment vertical="top"/>
    </xf>
    <xf numFmtId="0" fontId="20" fillId="0" borderId="1" xfId="0" applyFont="1" applyBorder="1" applyAlignment="1">
      <alignment horizontal="center" vertical="center" wrapText="1"/>
    </xf>
    <xf numFmtId="0" fontId="4" fillId="0" borderId="0" xfId="0" applyFont="1"/>
    <xf numFmtId="0" fontId="20" fillId="0" borderId="1" xfId="0" applyFont="1" applyBorder="1" applyAlignment="1">
      <alignment horizontal="center" vertical="center"/>
    </xf>
    <xf numFmtId="0" fontId="1" fillId="0" borderId="1" xfId="0" applyFont="1" applyBorder="1" applyAlignment="1">
      <alignment vertical="top" wrapText="1"/>
    </xf>
    <xf numFmtId="2" fontId="20" fillId="0" borderId="1" xfId="0" applyNumberFormat="1" applyFont="1" applyBorder="1" applyAlignment="1">
      <alignment horizontal="right"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vertical="center"/>
    </xf>
    <xf numFmtId="0" fontId="19" fillId="0" borderId="1" xfId="0" applyFont="1" applyBorder="1" applyAlignment="1" applyProtection="1">
      <alignment horizontal="center" vertical="center" wrapText="1"/>
      <protection hidden="1"/>
    </xf>
    <xf numFmtId="49" fontId="1" fillId="0" borderId="7" xfId="0" applyNumberFormat="1" applyFont="1" applyBorder="1" applyAlignment="1">
      <alignmen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169" fontId="13" fillId="0" borderId="1" xfId="0" applyNumberFormat="1" applyFont="1" applyBorder="1" applyAlignment="1">
      <alignment vertical="center"/>
    </xf>
    <xf numFmtId="2" fontId="1" fillId="0" borderId="11" xfId="0" applyNumberFormat="1" applyFont="1" applyBorder="1" applyAlignment="1">
      <alignment horizontal="center" vertical="center"/>
    </xf>
    <xf numFmtId="0" fontId="1" fillId="3" borderId="11" xfId="0" applyFont="1" applyFill="1" applyBorder="1" applyAlignment="1" applyProtection="1">
      <alignment horizontal="center" vertical="center"/>
      <protection locked="0" hidden="1"/>
    </xf>
    <xf numFmtId="168" fontId="18" fillId="0" borderId="11" xfId="0" applyNumberFormat="1" applyFont="1" applyBorder="1" applyAlignment="1">
      <alignment horizontal="center" vertical="center"/>
    </xf>
    <xf numFmtId="10" fontId="18" fillId="3" borderId="11" xfId="0" applyNumberFormat="1" applyFont="1" applyFill="1" applyBorder="1" applyAlignment="1" applyProtection="1">
      <alignment horizontal="center" vertical="center" wrapText="1"/>
      <protection locked="0" hidden="1"/>
    </xf>
    <xf numFmtId="49" fontId="2" fillId="0" borderId="1" xfId="0" applyNumberFormat="1" applyFont="1" applyBorder="1" applyAlignment="1">
      <alignment horizontal="center" vertical="center" wrapText="1"/>
    </xf>
    <xf numFmtId="0" fontId="1" fillId="3" borderId="1" xfId="0" applyFont="1" applyFill="1" applyBorder="1" applyAlignment="1" applyProtection="1">
      <alignment horizontal="center" vertical="center"/>
      <protection locked="0" hidden="1"/>
    </xf>
    <xf numFmtId="167" fontId="18" fillId="0" borderId="1" xfId="0" applyNumberFormat="1" applyFont="1" applyBorder="1" applyAlignment="1">
      <alignment horizontal="center" vertical="center"/>
    </xf>
    <xf numFmtId="10" fontId="18" fillId="3" borderId="1" xfId="0" applyNumberFormat="1" applyFont="1" applyFill="1" applyBorder="1" applyAlignment="1" applyProtection="1">
      <alignment horizontal="center" vertical="center" wrapText="1"/>
      <protection locked="0" hidden="1"/>
    </xf>
    <xf numFmtId="168" fontId="18" fillId="0" borderId="1" xfId="0" applyNumberFormat="1" applyFont="1" applyBorder="1" applyAlignment="1">
      <alignment horizontal="center" vertical="center"/>
    </xf>
    <xf numFmtId="0" fontId="18" fillId="0" borderId="11" xfId="0" applyFont="1" applyBorder="1" applyAlignment="1">
      <alignment horizontal="center" vertical="center"/>
    </xf>
    <xf numFmtId="165" fontId="1" fillId="0" borderId="0" xfId="0" applyNumberFormat="1" applyFont="1"/>
    <xf numFmtId="0" fontId="21" fillId="0" borderId="1" xfId="0" applyFont="1" applyBorder="1" applyAlignment="1" applyProtection="1">
      <alignment horizontal="center" vertical="center" wrapText="1"/>
      <protection hidden="1"/>
    </xf>
    <xf numFmtId="0" fontId="21" fillId="0" borderId="1" xfId="0" applyFont="1" applyBorder="1" applyAlignment="1">
      <alignment horizontal="center" vertical="center" wrapText="1"/>
    </xf>
    <xf numFmtId="169" fontId="18" fillId="0" borderId="0" xfId="0" applyNumberFormat="1" applyFont="1" applyAlignment="1">
      <alignment horizontal="center" vertical="center"/>
    </xf>
    <xf numFmtId="0" fontId="0" fillId="0" borderId="1" xfId="0" applyBorder="1"/>
    <xf numFmtId="2" fontId="18" fillId="0" borderId="0" xfId="0" applyNumberFormat="1" applyFont="1" applyAlignment="1">
      <alignment horizontal="center" vertical="center"/>
    </xf>
    <xf numFmtId="0" fontId="1" fillId="0" borderId="3"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hidden="1"/>
    </xf>
    <xf numFmtId="0" fontId="26" fillId="0" borderId="0" xfId="7" applyFont="1" applyAlignment="1" applyProtection="1">
      <alignment horizontal="center" vertical="center" wrapText="1"/>
      <protection hidden="1"/>
    </xf>
    <xf numFmtId="0" fontId="27" fillId="0" borderId="0" xfId="7" applyFont="1" applyProtection="1">
      <protection hidden="1"/>
    </xf>
    <xf numFmtId="0" fontId="7" fillId="0" borderId="0" xfId="7" applyProtection="1">
      <protection hidden="1"/>
    </xf>
    <xf numFmtId="0" fontId="7" fillId="0" borderId="0" xfId="7" applyAlignment="1" applyProtection="1">
      <alignment vertical="top"/>
      <protection hidden="1"/>
    </xf>
    <xf numFmtId="0" fontId="28" fillId="0" borderId="0" xfId="7" applyFont="1" applyAlignment="1" applyProtection="1">
      <alignment vertical="top"/>
      <protection hidden="1"/>
    </xf>
    <xf numFmtId="0" fontId="28" fillId="0" borderId="0" xfId="7" applyFont="1" applyAlignment="1" applyProtection="1">
      <alignment vertical="center"/>
      <protection hidden="1"/>
    </xf>
    <xf numFmtId="0" fontId="29" fillId="0" borderId="0" xfId="7" applyFont="1" applyProtection="1">
      <protection hidden="1"/>
    </xf>
    <xf numFmtId="0" fontId="30" fillId="0" borderId="0" xfId="7" applyFont="1" applyAlignment="1" applyProtection="1">
      <alignment horizontal="center" vertical="top"/>
      <protection hidden="1"/>
    </xf>
    <xf numFmtId="0" fontId="28" fillId="0" borderId="0" xfId="7" applyFont="1" applyAlignment="1" applyProtection="1">
      <alignment horizontal="justify" vertical="center"/>
      <protection hidden="1"/>
    </xf>
    <xf numFmtId="0" fontId="29" fillId="0" borderId="0" xfId="7" applyFont="1" applyAlignment="1" applyProtection="1">
      <alignment vertical="top" wrapText="1"/>
      <protection hidden="1"/>
    </xf>
    <xf numFmtId="171" fontId="31" fillId="0" borderId="0" xfId="7" quotePrefix="1" applyNumberFormat="1" applyFont="1" applyAlignment="1" applyProtection="1">
      <alignment horizontal="left" vertical="top" wrapText="1" indent="1"/>
      <protection hidden="1"/>
    </xf>
    <xf numFmtId="0" fontId="28" fillId="0" borderId="0" xfId="7" applyFont="1" applyAlignment="1" applyProtection="1">
      <alignment horizontal="justify" vertical="top"/>
      <protection hidden="1"/>
    </xf>
    <xf numFmtId="0" fontId="32" fillId="0" borderId="0" xfId="7" applyFont="1" applyAlignment="1" applyProtection="1">
      <alignment horizontal="justify" vertical="center"/>
      <protection hidden="1"/>
    </xf>
    <xf numFmtId="0" fontId="28" fillId="0" borderId="0" xfId="7" applyFont="1" applyAlignment="1" applyProtection="1">
      <alignment horizontal="right" vertical="top" wrapText="1"/>
      <protection hidden="1"/>
    </xf>
    <xf numFmtId="0" fontId="28" fillId="0" borderId="0" xfId="7" applyFont="1" applyAlignment="1" applyProtection="1">
      <alignment horizontal="center" vertical="top" wrapText="1"/>
      <protection hidden="1"/>
    </xf>
    <xf numFmtId="0" fontId="31" fillId="0" borderId="0" xfId="7" applyFont="1" applyAlignment="1" applyProtection="1">
      <alignment horizontal="left" vertical="top"/>
      <protection hidden="1"/>
    </xf>
    <xf numFmtId="171" fontId="31" fillId="0" borderId="0" xfId="7" quotePrefix="1" applyNumberFormat="1" applyFont="1" applyAlignment="1" applyProtection="1">
      <alignment horizontal="left" vertical="top" wrapText="1"/>
      <protection hidden="1"/>
    </xf>
    <xf numFmtId="0" fontId="28" fillId="0" borderId="0" xfId="7" applyFont="1" applyProtection="1">
      <protection hidden="1"/>
    </xf>
    <xf numFmtId="0" fontId="32" fillId="0" borderId="0" xfId="7" applyFont="1" applyAlignment="1" applyProtection="1">
      <alignment horizontal="center" vertical="top"/>
      <protection hidden="1"/>
    </xf>
    <xf numFmtId="0" fontId="28" fillId="0" borderId="0" xfId="7" applyFont="1" applyAlignment="1" applyProtection="1">
      <alignment horizontal="justify"/>
      <protection hidden="1"/>
    </xf>
    <xf numFmtId="0" fontId="31" fillId="0" borderId="1" xfId="0" applyFont="1" applyBorder="1" applyAlignment="1" applyProtection="1">
      <alignment vertical="center"/>
      <protection hidden="1"/>
    </xf>
    <xf numFmtId="0" fontId="28" fillId="0" borderId="1" xfId="0" applyFont="1" applyBorder="1" applyAlignment="1" applyProtection="1">
      <alignment vertical="center"/>
      <protection hidden="1"/>
    </xf>
    <xf numFmtId="0" fontId="30" fillId="0" borderId="0" xfId="11" applyFont="1" applyAlignment="1" applyProtection="1">
      <alignment horizontal="center" vertical="center"/>
      <protection hidden="1"/>
    </xf>
    <xf numFmtId="0" fontId="7" fillId="0" borderId="0" xfId="11" applyFont="1" applyAlignment="1" applyProtection="1">
      <alignment horizontal="justify" vertical="center"/>
      <protection hidden="1"/>
    </xf>
    <xf numFmtId="0" fontId="7" fillId="0" borderId="0" xfId="11" applyFont="1" applyAlignment="1" applyProtection="1">
      <alignment vertical="center"/>
      <protection hidden="1"/>
    </xf>
    <xf numFmtId="0" fontId="7" fillId="0" borderId="2" xfId="11" applyFont="1" applyBorder="1" applyAlignment="1" applyProtection="1">
      <alignment vertical="center" wrapText="1"/>
      <protection hidden="1"/>
    </xf>
    <xf numFmtId="0" fontId="7" fillId="0" borderId="3" xfId="11" applyFont="1" applyBorder="1" applyAlignment="1" applyProtection="1">
      <alignment vertical="center" wrapText="1"/>
      <protection hidden="1"/>
    </xf>
    <xf numFmtId="0" fontId="28" fillId="6" borderId="1" xfId="11" applyFont="1" applyFill="1" applyBorder="1" applyAlignment="1" applyProtection="1">
      <alignment horizontal="left" vertical="center"/>
      <protection locked="0"/>
    </xf>
    <xf numFmtId="0" fontId="7" fillId="0" borderId="0" xfId="11" applyFont="1" applyAlignment="1" applyProtection="1">
      <alignment vertical="center" wrapText="1"/>
      <protection hidden="1"/>
    </xf>
    <xf numFmtId="0" fontId="7" fillId="0" borderId="0" xfId="11" applyFont="1" applyAlignment="1" applyProtection="1">
      <alignment horizontal="center" vertical="center"/>
      <protection hidden="1"/>
    </xf>
    <xf numFmtId="0" fontId="7" fillId="0" borderId="17" xfId="11" applyFont="1" applyBorder="1" applyAlignment="1" applyProtection="1">
      <alignment vertical="center"/>
      <protection hidden="1"/>
    </xf>
    <xf numFmtId="0" fontId="7" fillId="0" borderId="18" xfId="11" applyFont="1" applyBorder="1" applyAlignment="1" applyProtection="1">
      <alignment vertical="center"/>
      <protection hidden="1"/>
    </xf>
    <xf numFmtId="0" fontId="7" fillId="6" borderId="19" xfId="11" applyFont="1" applyFill="1" applyBorder="1" applyAlignment="1" applyProtection="1">
      <alignment vertical="center" wrapText="1"/>
      <protection locked="0"/>
    </xf>
    <xf numFmtId="0" fontId="7" fillId="0" borderId="20" xfId="11" applyFont="1" applyBorder="1" applyAlignment="1" applyProtection="1">
      <alignment vertical="center" wrapText="1"/>
      <protection hidden="1"/>
    </xf>
    <xf numFmtId="0" fontId="7" fillId="0" borderId="21" xfId="11" applyFont="1" applyBorder="1" applyAlignment="1" applyProtection="1">
      <alignment vertical="center"/>
      <protection hidden="1"/>
    </xf>
    <xf numFmtId="0" fontId="7" fillId="0" borderId="22" xfId="11" applyFont="1" applyBorder="1" applyAlignment="1" applyProtection="1">
      <alignment vertical="center"/>
      <protection hidden="1"/>
    </xf>
    <xf numFmtId="0" fontId="7" fillId="0" borderId="23" xfId="11" applyFont="1" applyBorder="1" applyAlignment="1" applyProtection="1">
      <alignment vertical="center"/>
      <protection hidden="1"/>
    </xf>
    <xf numFmtId="0" fontId="7" fillId="0" borderId="8" xfId="11" applyFont="1" applyBorder="1" applyAlignment="1" applyProtection="1">
      <alignment vertical="center"/>
      <protection hidden="1"/>
    </xf>
    <xf numFmtId="0" fontId="7" fillId="0" borderId="13" xfId="11" applyFont="1" applyBorder="1" applyAlignment="1" applyProtection="1">
      <alignment vertical="center"/>
      <protection hidden="1"/>
    </xf>
    <xf numFmtId="0" fontId="7" fillId="0" borderId="20" xfId="11" applyFont="1" applyBorder="1" applyAlignment="1" applyProtection="1">
      <alignment vertical="center"/>
      <protection hidden="1"/>
    </xf>
    <xf numFmtId="0" fontId="7" fillId="0" borderId="2" xfId="11" applyFont="1" applyBorder="1" applyAlignment="1" applyProtection="1">
      <alignment horizontal="left" vertical="center"/>
      <protection hidden="1"/>
    </xf>
    <xf numFmtId="0" fontId="7" fillId="0" borderId="3" xfId="11" applyFont="1" applyBorder="1" applyAlignment="1" applyProtection="1">
      <alignment horizontal="left" vertical="center"/>
      <protection hidden="1"/>
    </xf>
    <xf numFmtId="49" fontId="7" fillId="6" borderId="19" xfId="11" applyNumberFormat="1" applyFont="1" applyFill="1" applyBorder="1" applyAlignment="1" applyProtection="1">
      <alignment vertical="center" wrapText="1"/>
      <protection locked="0"/>
    </xf>
    <xf numFmtId="0" fontId="7" fillId="0" borderId="0" xfId="11" applyFont="1" applyAlignment="1" applyProtection="1">
      <alignment horizontal="left" vertical="center"/>
      <protection hidden="1"/>
    </xf>
    <xf numFmtId="15" fontId="7" fillId="6" borderId="19" xfId="11" applyNumberFormat="1" applyFont="1" applyFill="1" applyBorder="1" applyAlignment="1" applyProtection="1">
      <alignment vertical="center" wrapText="1"/>
      <protection locked="0"/>
    </xf>
    <xf numFmtId="0" fontId="40" fillId="0" borderId="0" xfId="0" applyFont="1" applyAlignment="1">
      <alignment horizontal="center" vertical="center"/>
    </xf>
    <xf numFmtId="0" fontId="7" fillId="0" borderId="4"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36" fillId="0" borderId="0" xfId="0" applyFont="1" applyAlignment="1" applyProtection="1">
      <alignment vertical="center"/>
      <protection hidden="1"/>
    </xf>
    <xf numFmtId="0" fontId="41" fillId="0" borderId="1" xfId="0" applyFont="1" applyBorder="1" applyAlignment="1" applyProtection="1">
      <alignment horizontal="center" vertical="center" wrapText="1"/>
      <protection hidden="1"/>
    </xf>
    <xf numFmtId="0" fontId="36" fillId="0" borderId="0" xfId="0" applyFont="1" applyAlignment="1" applyProtection="1">
      <alignment horizontal="center" vertical="center"/>
      <protection hidden="1"/>
    </xf>
    <xf numFmtId="0" fontId="35" fillId="0" borderId="0" xfId="0" applyFont="1" applyAlignment="1" applyProtection="1">
      <alignment horizontal="center" vertical="center"/>
      <protection hidden="1"/>
    </xf>
    <xf numFmtId="49" fontId="7" fillId="0" borderId="1" xfId="0" applyNumberFormat="1" applyFont="1" applyBorder="1" applyAlignment="1">
      <alignment horizontal="center" vertical="center" wrapText="1"/>
    </xf>
    <xf numFmtId="0" fontId="36" fillId="0" borderId="1" xfId="0" applyFont="1" applyBorder="1" applyAlignment="1">
      <alignment vertical="center"/>
    </xf>
    <xf numFmtId="0" fontId="30" fillId="0" borderId="1" xfId="0" applyFont="1" applyBorder="1" applyAlignment="1">
      <alignment vertical="center" wrapText="1"/>
    </xf>
    <xf numFmtId="0" fontId="36" fillId="0" borderId="0" xfId="0" applyFont="1" applyAlignment="1">
      <alignment vertical="center"/>
    </xf>
    <xf numFmtId="0" fontId="36" fillId="3" borderId="1" xfId="0" applyFont="1" applyFill="1" applyBorder="1" applyAlignment="1" applyProtection="1">
      <alignment horizontal="center" vertical="center"/>
      <protection locked="0"/>
    </xf>
    <xf numFmtId="9" fontId="36" fillId="0" borderId="1" xfId="0" applyNumberFormat="1" applyFont="1" applyBorder="1" applyAlignment="1">
      <alignment horizontal="center" vertical="center"/>
    </xf>
    <xf numFmtId="9" fontId="36" fillId="3" borderId="1" xfId="0" applyNumberFormat="1" applyFont="1" applyFill="1" applyBorder="1" applyAlignment="1" applyProtection="1">
      <alignment horizontal="center" vertical="center"/>
      <protection locked="0"/>
    </xf>
    <xf numFmtId="0" fontId="36" fillId="0" borderId="1" xfId="0" applyFont="1" applyBorder="1" applyAlignment="1">
      <alignment horizontal="center" vertical="center" wrapText="1"/>
    </xf>
    <xf numFmtId="2" fontId="36" fillId="0" borderId="1" xfId="0" applyNumberFormat="1" applyFont="1" applyBorder="1" applyAlignment="1">
      <alignment horizontal="center" vertical="center" wrapText="1"/>
    </xf>
    <xf numFmtId="2" fontId="7" fillId="0" borderId="1" xfId="12" applyNumberFormat="1" applyFont="1" applyFill="1" applyBorder="1" applyAlignment="1">
      <alignment horizontal="center" vertical="center"/>
    </xf>
    <xf numFmtId="2" fontId="36" fillId="0" borderId="1" xfId="0" applyNumberFormat="1" applyFont="1" applyBorder="1" applyAlignment="1">
      <alignment vertical="center"/>
    </xf>
    <xf numFmtId="164" fontId="7" fillId="0" borderId="1" xfId="12" applyNumberFormat="1" applyFont="1" applyFill="1" applyBorder="1" applyAlignment="1">
      <alignment horizontal="center" vertical="center"/>
    </xf>
    <xf numFmtId="0" fontId="36" fillId="0" borderId="1" xfId="0" applyFont="1" applyBorder="1" applyAlignment="1">
      <alignment horizontal="center" vertical="center"/>
    </xf>
    <xf numFmtId="49" fontId="36" fillId="0" borderId="10" xfId="0" applyNumberFormat="1" applyFont="1" applyBorder="1" applyAlignment="1">
      <alignment horizontal="center" vertical="center" wrapText="1"/>
    </xf>
    <xf numFmtId="0" fontId="7" fillId="0" borderId="1" xfId="0" applyFont="1" applyBorder="1" applyAlignment="1">
      <alignment horizontal="center" vertical="center"/>
    </xf>
    <xf numFmtId="0" fontId="41" fillId="0" borderId="3" xfId="0" applyFont="1" applyBorder="1" applyAlignment="1" applyProtection="1">
      <alignment horizontal="right" vertical="top"/>
      <protection hidden="1"/>
    </xf>
    <xf numFmtId="2" fontId="41" fillId="0" borderId="1" xfId="0" applyNumberFormat="1" applyFont="1" applyBorder="1" applyAlignment="1" applyProtection="1">
      <alignment horizontal="right" vertical="top"/>
      <protection hidden="1"/>
    </xf>
    <xf numFmtId="0" fontId="36" fillId="0" borderId="0" xfId="0" applyFont="1" applyAlignment="1">
      <alignment horizontal="center" vertical="center"/>
    </xf>
    <xf numFmtId="2" fontId="36" fillId="0" borderId="0" xfId="0" applyNumberFormat="1" applyFont="1" applyAlignment="1">
      <alignment vertical="center"/>
    </xf>
    <xf numFmtId="0" fontId="36" fillId="0" borderId="0" xfId="0" applyFont="1" applyProtection="1">
      <protection hidden="1"/>
    </xf>
    <xf numFmtId="0" fontId="7"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0" fontId="36" fillId="0" borderId="2" xfId="0" applyFont="1" applyBorder="1" applyAlignment="1">
      <alignment horizontal="center" vertical="center"/>
    </xf>
    <xf numFmtId="0" fontId="36" fillId="3" borderId="12" xfId="0" applyFont="1" applyFill="1" applyBorder="1" applyAlignment="1" applyProtection="1">
      <alignment horizontal="center" vertical="center"/>
      <protection locked="0"/>
    </xf>
    <xf numFmtId="9" fontId="36" fillId="0" borderId="12" xfId="0" applyNumberFormat="1" applyFont="1" applyBorder="1" applyAlignment="1">
      <alignment horizontal="center" vertical="center"/>
    </xf>
    <xf numFmtId="9" fontId="36" fillId="3" borderId="12" xfId="0" applyNumberFormat="1" applyFont="1" applyFill="1" applyBorder="1" applyAlignment="1" applyProtection="1">
      <alignment horizontal="center" vertical="center"/>
      <protection locked="0"/>
    </xf>
    <xf numFmtId="0" fontId="43" fillId="4" borderId="1" xfId="0" applyFont="1" applyFill="1" applyBorder="1" applyAlignment="1">
      <alignment horizontal="center" vertical="center" wrapText="1"/>
    </xf>
    <xf numFmtId="0" fontId="43" fillId="4" borderId="1" xfId="0" applyFont="1" applyFill="1" applyBorder="1" applyAlignment="1">
      <alignment horizontal="justify" vertical="center" wrapText="1"/>
    </xf>
    <xf numFmtId="0" fontId="43" fillId="4" borderId="1" xfId="0" applyFont="1" applyFill="1" applyBorder="1" applyAlignment="1">
      <alignment horizontal="center" vertical="center"/>
    </xf>
    <xf numFmtId="0" fontId="43" fillId="0" borderId="1" xfId="0" applyFont="1" applyBorder="1" applyAlignment="1">
      <alignment horizontal="center" vertical="center"/>
    </xf>
    <xf numFmtId="0" fontId="43" fillId="4" borderId="1" xfId="0" applyFont="1" applyFill="1" applyBorder="1" applyAlignment="1">
      <alignment horizontal="justify" vertical="top" wrapText="1"/>
    </xf>
    <xf numFmtId="173" fontId="43" fillId="4" borderId="1" xfId="0" applyNumberFormat="1" applyFont="1" applyFill="1" applyBorder="1" applyAlignment="1">
      <alignment horizontal="center" vertical="center"/>
    </xf>
    <xf numFmtId="174" fontId="43" fillId="0" borderId="1" xfId="0" applyNumberFormat="1" applyFont="1" applyBorder="1" applyAlignment="1">
      <alignment horizontal="center" vertical="center"/>
    </xf>
    <xf numFmtId="0" fontId="43" fillId="4" borderId="1" xfId="0" applyFont="1" applyFill="1" applyBorder="1" applyAlignment="1">
      <alignment horizontal="justify" vertical="center"/>
    </xf>
    <xf numFmtId="0" fontId="43" fillId="0" borderId="1" xfId="0" applyFont="1" applyBorder="1" applyAlignment="1">
      <alignment horizontal="justify" vertical="center" wrapText="1"/>
    </xf>
    <xf numFmtId="174" fontId="43" fillId="4" borderId="1" xfId="0" applyNumberFormat="1" applyFont="1" applyFill="1" applyBorder="1" applyAlignment="1">
      <alignment horizontal="center" vertical="center"/>
    </xf>
    <xf numFmtId="173" fontId="44" fillId="4" borderId="1" xfId="0" applyNumberFormat="1" applyFont="1" applyFill="1" applyBorder="1" applyAlignment="1">
      <alignment horizontal="center" vertical="center"/>
    </xf>
    <xf numFmtId="2" fontId="43" fillId="4" borderId="1" xfId="0" applyNumberFormat="1" applyFont="1" applyFill="1" applyBorder="1" applyAlignment="1">
      <alignment horizontal="center" vertical="center"/>
    </xf>
    <xf numFmtId="174" fontId="43" fillId="0" borderId="0" xfId="0" applyNumberFormat="1" applyFont="1" applyAlignment="1">
      <alignment horizontal="center" vertical="center"/>
    </xf>
    <xf numFmtId="173" fontId="43" fillId="0" borderId="1" xfId="0" applyNumberFormat="1" applyFont="1" applyBorder="1" applyAlignment="1">
      <alignment horizontal="center" vertical="center"/>
    </xf>
    <xf numFmtId="0" fontId="43" fillId="0" borderId="1" xfId="0" applyFont="1" applyBorder="1" applyAlignment="1">
      <alignment horizontal="justify" wrapText="1"/>
    </xf>
    <xf numFmtId="0" fontId="43" fillId="0" borderId="1" xfId="0" applyFont="1" applyBorder="1" applyAlignment="1">
      <alignment horizontal="center"/>
    </xf>
    <xf numFmtId="0" fontId="44" fillId="0" borderId="1" xfId="0" applyFont="1" applyBorder="1" applyAlignment="1">
      <alignment horizontal="justify" vertical="top" wrapText="1"/>
    </xf>
    <xf numFmtId="0" fontId="44" fillId="0" borderId="11" xfId="0" applyFont="1" applyBorder="1" applyAlignment="1">
      <alignment horizontal="justify" vertical="center" wrapText="1"/>
    </xf>
    <xf numFmtId="0" fontId="44" fillId="0" borderId="1" xfId="0" applyFont="1" applyBorder="1" applyAlignment="1">
      <alignment horizontal="justify" vertical="center" wrapText="1"/>
    </xf>
    <xf numFmtId="0" fontId="46" fillId="0" borderId="1" xfId="0" applyFont="1" applyBorder="1" applyAlignment="1">
      <alignment horizontal="center" vertical="center" wrapText="1"/>
    </xf>
    <xf numFmtId="0" fontId="46" fillId="0" borderId="1" xfId="0" applyFont="1" applyBorder="1" applyAlignment="1">
      <alignment horizontal="justify" vertical="center" wrapText="1"/>
    </xf>
    <xf numFmtId="0" fontId="46" fillId="4" borderId="1" xfId="0" applyFont="1" applyFill="1" applyBorder="1" applyAlignment="1">
      <alignment horizontal="center" vertical="center"/>
    </xf>
    <xf numFmtId="173" fontId="46" fillId="4" borderId="1" xfId="0" applyNumberFormat="1" applyFont="1" applyFill="1" applyBorder="1" applyAlignment="1">
      <alignment horizontal="center" vertical="center"/>
    </xf>
    <xf numFmtId="174" fontId="46" fillId="0" borderId="1" xfId="0" applyNumberFormat="1" applyFont="1" applyBorder="1" applyAlignment="1">
      <alignment horizontal="center" vertical="center"/>
    </xf>
    <xf numFmtId="0" fontId="46" fillId="4" borderId="1" xfId="0" applyFont="1" applyFill="1" applyBorder="1" applyAlignment="1">
      <alignment horizontal="center" vertical="center" wrapText="1"/>
    </xf>
    <xf numFmtId="174" fontId="46" fillId="0" borderId="0" xfId="0" applyNumberFormat="1" applyFont="1" applyAlignment="1">
      <alignment horizontal="center" vertical="center"/>
    </xf>
    <xf numFmtId="0" fontId="46" fillId="0" borderId="1" xfId="0" applyFont="1" applyBorder="1" applyAlignment="1">
      <alignment horizontal="center"/>
    </xf>
    <xf numFmtId="0" fontId="46" fillId="0" borderId="1" xfId="0" applyFont="1" applyBorder="1" applyAlignment="1">
      <alignment horizontal="center" vertical="center"/>
    </xf>
    <xf numFmtId="173" fontId="47" fillId="4" borderId="1" xfId="0" applyNumberFormat="1" applyFont="1" applyFill="1" applyBorder="1" applyAlignment="1">
      <alignment horizontal="center" vertical="center"/>
    </xf>
    <xf numFmtId="0" fontId="0" fillId="0" borderId="0" xfId="0" applyAlignment="1">
      <alignment vertical="top"/>
    </xf>
    <xf numFmtId="173" fontId="46" fillId="0" borderId="1" xfId="0" applyNumberFormat="1" applyFont="1" applyBorder="1" applyAlignment="1">
      <alignment horizontal="center" vertical="center"/>
    </xf>
    <xf numFmtId="2" fontId="7" fillId="3" borderId="1" xfId="12" applyNumberFormat="1" applyFont="1" applyFill="1" applyBorder="1" applyAlignment="1" applyProtection="1">
      <alignment horizontal="center" vertical="center"/>
      <protection locked="0"/>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0" borderId="1" xfId="0" applyFont="1" applyBorder="1" applyAlignment="1">
      <alignment horizontal="justify" vertical="center" wrapText="1"/>
    </xf>
    <xf numFmtId="0" fontId="1" fillId="0" borderId="1" xfId="0" applyFont="1" applyBorder="1" applyAlignment="1">
      <alignment horizontal="justify"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1"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vertical="top"/>
    </xf>
    <xf numFmtId="0" fontId="32" fillId="0" borderId="16" xfId="7" applyFont="1" applyBorder="1" applyAlignment="1" applyProtection="1">
      <alignment horizontal="center" vertical="center"/>
      <protection hidden="1"/>
    </xf>
    <xf numFmtId="0" fontId="32" fillId="0" borderId="0" xfId="7" applyFont="1" applyAlignment="1" applyProtection="1">
      <alignment horizontal="left" vertical="top" wrapText="1"/>
      <protection hidden="1"/>
    </xf>
    <xf numFmtId="0" fontId="32" fillId="0" borderId="0" xfId="7" applyFont="1" applyAlignment="1" applyProtection="1">
      <alignment horizontal="left" vertical="top"/>
      <protection hidden="1"/>
    </xf>
    <xf numFmtId="0" fontId="11" fillId="0" borderId="0" xfId="7" applyFont="1" applyAlignment="1" applyProtection="1">
      <alignment horizontal="center" vertical="top"/>
      <protection hidden="1"/>
    </xf>
    <xf numFmtId="0" fontId="11" fillId="0" borderId="15" xfId="7" applyFont="1" applyBorder="1" applyAlignment="1" applyProtection="1">
      <alignment horizontal="center" vertical="top"/>
      <protection hidden="1"/>
    </xf>
    <xf numFmtId="0" fontId="25" fillId="5" borderId="0" xfId="7" applyFont="1" applyFill="1" applyAlignment="1" applyProtection="1">
      <alignment horizontal="center" vertical="center" wrapText="1"/>
      <protection hidden="1"/>
    </xf>
    <xf numFmtId="0" fontId="35" fillId="0" borderId="1" xfId="0" applyFont="1" applyBorder="1" applyAlignment="1" applyProtection="1">
      <alignment horizontal="justify" vertical="center" wrapText="1"/>
      <protection hidden="1"/>
    </xf>
    <xf numFmtId="0" fontId="35" fillId="0" borderId="1" xfId="0" applyFont="1" applyBorder="1" applyAlignment="1" applyProtection="1">
      <alignment horizontal="justify" vertical="center"/>
      <protection hidden="1"/>
    </xf>
    <xf numFmtId="0" fontId="28" fillId="0" borderId="2" xfId="0" applyFont="1" applyBorder="1" applyAlignment="1" applyProtection="1">
      <alignment horizontal="center" vertical="center"/>
      <protection hidden="1"/>
    </xf>
    <xf numFmtId="0" fontId="28" fillId="0" borderId="12" xfId="0" applyFont="1" applyBorder="1" applyAlignment="1" applyProtection="1">
      <alignment horizontal="center" vertical="center"/>
      <protection hidden="1"/>
    </xf>
    <xf numFmtId="0" fontId="28" fillId="0" borderId="3" xfId="0" applyFont="1" applyBorder="1" applyAlignment="1" applyProtection="1">
      <alignment horizontal="center" vertical="center"/>
      <protection hidden="1"/>
    </xf>
    <xf numFmtId="172" fontId="28" fillId="0" borderId="2" xfId="0" quotePrefix="1" applyNumberFormat="1" applyFont="1" applyBorder="1" applyAlignment="1" applyProtection="1">
      <alignment horizontal="center" vertical="center"/>
      <protection hidden="1"/>
    </xf>
    <xf numFmtId="172" fontId="28" fillId="0" borderId="12" xfId="0" applyNumberFormat="1" applyFont="1" applyBorder="1" applyAlignment="1" applyProtection="1">
      <alignment horizontal="center" vertical="center"/>
      <protection hidden="1"/>
    </xf>
    <xf numFmtId="172" fontId="28" fillId="0" borderId="3" xfId="0" applyNumberFormat="1" applyFont="1" applyBorder="1" applyAlignment="1" applyProtection="1">
      <alignment horizontal="center" vertical="center"/>
      <protection hidden="1"/>
    </xf>
    <xf numFmtId="1" fontId="28" fillId="0" borderId="2" xfId="0" applyNumberFormat="1" applyFont="1" applyBorder="1" applyAlignment="1" applyProtection="1">
      <alignment horizontal="center" vertical="center"/>
      <protection hidden="1"/>
    </xf>
    <xf numFmtId="1" fontId="28" fillId="0" borderId="12" xfId="0" applyNumberFormat="1" applyFont="1" applyBorder="1" applyAlignment="1" applyProtection="1">
      <alignment horizontal="center" vertical="center"/>
      <protection hidden="1"/>
    </xf>
    <xf numFmtId="1" fontId="28" fillId="0" borderId="3" xfId="0" applyNumberFormat="1" applyFont="1" applyBorder="1" applyAlignment="1" applyProtection="1">
      <alignment horizontal="center" vertical="center"/>
      <protection hidden="1"/>
    </xf>
    <xf numFmtId="0" fontId="30" fillId="0" borderId="12" xfId="11" applyFont="1" applyBorder="1" applyAlignment="1" applyProtection="1">
      <alignment horizontal="center" vertical="center" wrapText="1"/>
      <protection hidden="1"/>
    </xf>
    <xf numFmtId="0" fontId="38" fillId="5" borderId="0" xfId="11" applyFont="1" applyFill="1" applyAlignment="1" applyProtection="1">
      <alignment horizontal="center" vertical="center"/>
      <protection hidden="1"/>
    </xf>
    <xf numFmtId="0" fontId="6" fillId="4" borderId="0" xfId="10" applyFill="1"/>
    <xf numFmtId="0" fontId="37" fillId="0" borderId="9" xfId="11" applyFont="1" applyBorder="1" applyAlignment="1" applyProtection="1">
      <alignment horizontal="left" vertical="center" wrapText="1"/>
      <protection hidden="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protection hidden="1"/>
    </xf>
    <xf numFmtId="49" fontId="2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1" xfId="0" applyFont="1" applyBorder="1" applyAlignment="1">
      <alignment horizontal="left" vertical="center"/>
    </xf>
    <xf numFmtId="0" fontId="3" fillId="0" borderId="2"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4" fillId="3" borderId="2" xfId="0" applyFont="1" applyFill="1" applyBorder="1" applyAlignment="1" applyProtection="1">
      <alignment horizontal="center" vertical="center"/>
      <protection locked="0" hidden="1"/>
    </xf>
    <xf numFmtId="0" fontId="4" fillId="3" borderId="12" xfId="0" applyFont="1" applyFill="1" applyBorder="1" applyAlignment="1" applyProtection="1">
      <alignment horizontal="center" vertical="center"/>
      <protection locked="0" hidden="1"/>
    </xf>
    <xf numFmtId="0" fontId="4" fillId="3" borderId="3" xfId="0" applyFont="1" applyFill="1" applyBorder="1" applyAlignment="1" applyProtection="1">
      <alignment horizontal="center" vertical="center"/>
      <protection locked="0" hidden="1"/>
    </xf>
    <xf numFmtId="0" fontId="4" fillId="0" borderId="2"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1" fillId="0" borderId="12"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49" fontId="1" fillId="0" borderId="11"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0" fontId="4" fillId="0" borderId="2"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39"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2"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0" fillId="3" borderId="1" xfId="0" applyFill="1" applyBorder="1" applyProtection="1">
      <protection locked="0" hidden="1"/>
    </xf>
    <xf numFmtId="0" fontId="4" fillId="0" borderId="1" xfId="0" applyFont="1" applyBorder="1" applyAlignment="1" applyProtection="1">
      <alignment horizontal="center" vertical="center"/>
      <protection hidden="1"/>
    </xf>
    <xf numFmtId="0" fontId="41" fillId="0" borderId="0" xfId="0" applyFont="1" applyAlignment="1" applyProtection="1">
      <alignment horizontal="left" vertical="center" wrapText="1"/>
      <protection hidden="1"/>
    </xf>
    <xf numFmtId="0" fontId="30" fillId="0" borderId="11" xfId="0" applyFont="1" applyBorder="1" applyAlignment="1" applyProtection="1">
      <alignment horizontal="center" vertical="center" wrapText="1"/>
      <protection hidden="1"/>
    </xf>
    <xf numFmtId="0" fontId="30" fillId="0" borderId="10" xfId="0" applyFont="1" applyBorder="1" applyAlignment="1" applyProtection="1">
      <alignment horizontal="center" vertical="center" wrapText="1"/>
      <protection hidden="1"/>
    </xf>
    <xf numFmtId="0" fontId="41" fillId="0" borderId="2" xfId="0" applyFont="1" applyBorder="1" applyAlignment="1" applyProtection="1">
      <alignment horizontal="right" vertical="top"/>
      <protection hidden="1"/>
    </xf>
    <xf numFmtId="0" fontId="41" fillId="0" borderId="12" xfId="0" applyFont="1" applyBorder="1" applyAlignment="1" applyProtection="1">
      <alignment horizontal="right" vertical="top"/>
      <protection hidden="1"/>
    </xf>
    <xf numFmtId="0" fontId="42" fillId="0" borderId="11" xfId="0" applyFont="1" applyBorder="1" applyAlignment="1" applyProtection="1">
      <alignment horizontal="center" vertical="center" wrapText="1"/>
      <protection hidden="1"/>
    </xf>
    <xf numFmtId="0" fontId="42" fillId="0" borderId="10" xfId="0" applyFont="1" applyBorder="1" applyAlignment="1" applyProtection="1">
      <alignment horizontal="center" vertical="center" wrapText="1"/>
      <protection hidden="1"/>
    </xf>
    <xf numFmtId="0" fontId="41" fillId="0" borderId="4" xfId="0" applyFont="1" applyBorder="1" applyAlignment="1" applyProtection="1">
      <alignment horizontal="center" vertical="center" wrapText="1"/>
      <protection hidden="1"/>
    </xf>
    <xf numFmtId="0" fontId="41" fillId="0" borderId="14" xfId="0" applyFont="1" applyBorder="1" applyAlignment="1" applyProtection="1">
      <alignment horizontal="center" vertical="center" wrapText="1"/>
      <protection hidden="1"/>
    </xf>
    <xf numFmtId="0" fontId="41" fillId="0" borderId="8" xfId="0" applyFont="1" applyBorder="1" applyAlignment="1" applyProtection="1">
      <alignment horizontal="center" vertical="center" wrapText="1"/>
      <protection hidden="1"/>
    </xf>
    <xf numFmtId="0" fontId="41" fillId="0" borderId="13"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22" fillId="0" borderId="2" xfId="0" applyFont="1" applyBorder="1" applyAlignment="1">
      <alignment horizontal="center" vertical="center"/>
    </xf>
    <xf numFmtId="0" fontId="22" fillId="0" borderId="12" xfId="0" applyFont="1" applyBorder="1" applyAlignment="1">
      <alignment horizontal="center" vertical="center"/>
    </xf>
    <xf numFmtId="0" fontId="22" fillId="0" borderId="3"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1" fillId="0" borderId="12" xfId="0" applyFont="1" applyBorder="1" applyAlignment="1" applyProtection="1">
      <alignment horizontal="center" vertical="center"/>
      <protection hidden="1"/>
    </xf>
    <xf numFmtId="0" fontId="1" fillId="3" borderId="2" xfId="0" applyFont="1" applyFill="1" applyBorder="1" applyAlignment="1" applyProtection="1">
      <alignment horizontal="center" vertical="center"/>
      <protection locked="0" hidden="1"/>
    </xf>
    <xf numFmtId="0" fontId="1" fillId="3" borderId="12" xfId="0" applyFont="1" applyFill="1" applyBorder="1" applyAlignment="1" applyProtection="1">
      <alignment horizontal="center" vertical="center"/>
      <protection locked="0" hidden="1"/>
    </xf>
    <xf numFmtId="0" fontId="4" fillId="0" borderId="1" xfId="0" applyFont="1" applyBorder="1" applyAlignment="1" applyProtection="1">
      <alignment horizontal="center" vertical="center" wrapText="1"/>
      <protection hidden="1"/>
    </xf>
    <xf numFmtId="0" fontId="20" fillId="0" borderId="1" xfId="0" applyFont="1" applyBorder="1" applyAlignment="1">
      <alignment horizontal="justify" vertical="center" wrapText="1"/>
    </xf>
    <xf numFmtId="0" fontId="1" fillId="0" borderId="3" xfId="0" applyFont="1" applyBorder="1" applyAlignment="1">
      <alignment vertical="center"/>
    </xf>
    <xf numFmtId="0" fontId="23"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1" xfId="0" applyFont="1" applyBorder="1" applyAlignment="1">
      <alignment vertical="center"/>
    </xf>
  </cellXfs>
  <cellStyles count="14">
    <cellStyle name="Comma 2" xfId="1" xr:uid="{00000000-0005-0000-0000-000000000000}"/>
    <cellStyle name="Currency 2" xfId="2" xr:uid="{00000000-0005-0000-0000-000001000000}"/>
    <cellStyle name="Excel Built-in Normal" xfId="3" xr:uid="{00000000-0005-0000-0000-000002000000}"/>
    <cellStyle name="Excel Built-in Normal 1" xfId="4" xr:uid="{00000000-0005-0000-0000-000003000000}"/>
    <cellStyle name="Normal" xfId="0" builtinId="0"/>
    <cellStyle name="Normal 2" xfId="5" xr:uid="{00000000-0005-0000-0000-000005000000}"/>
    <cellStyle name="Normal 2 2 2" xfId="13" xr:uid="{3A2BBCEF-6EE1-49EE-8EC0-A02F1587A2E1}"/>
    <cellStyle name="Normal 3" xfId="6" xr:uid="{00000000-0005-0000-0000-000006000000}"/>
    <cellStyle name="Normal 4" xfId="7" xr:uid="{00000000-0005-0000-0000-000007000000}"/>
    <cellStyle name="Normal 5" xfId="8" xr:uid="{00000000-0005-0000-0000-000008000000}"/>
    <cellStyle name="Normal 5 2" xfId="9" xr:uid="{00000000-0005-0000-0000-000009000000}"/>
    <cellStyle name="Normal_Attacments TW 04" xfId="11" xr:uid="{1578723B-2BEC-4037-B575-C3D9E264FDFA}"/>
    <cellStyle name="Normal_Entertainment Form" xfId="10" xr:uid="{00000000-0005-0000-0000-00000A000000}"/>
    <cellStyle name="Percent" xfId="12" builtinId="5"/>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owergrid1989-my.sharepoint.com/personal/wr2_powergrid_in/Documents/WR-II%20RHQ/Engineering/7%20PROJECTS/Pirana%20Kamod/Replacement%20of%20Main%20Gate%20SY%20gate%20etc/BOQ%20in%20SRM%20Formate.xlsx" TargetMode="External"/><Relationship Id="rId1" Type="http://schemas.openxmlformats.org/officeDocument/2006/relationships/externalLinkPath" Target="file:///C:\personal\wr2_powergrid_in\Documents\WR-II%20RHQ\Engineering\7%20PROJECTS\Pirana%20Kamod\Replacement%20of%20Main%20Gate%20SY%20gate%20etc\BOQ%20in%20SRM%20Form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IC"/>
      <sheetName val="Instructions"/>
      <sheetName val="BASICS"/>
      <sheetName val="Name of Bidder"/>
      <sheetName val="Sch-3A"/>
      <sheetName val="Sch5 Taxes"/>
      <sheetName val="Sch6 Summary"/>
    </sheetNames>
    <sheetDataSet>
      <sheetData sheetId="0">
        <row r="1">
          <cell r="A1" t="str">
            <v>Name of Package :</v>
          </cell>
        </row>
      </sheetData>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2A234-D52B-4858-A5B2-3A49438CA9E3}">
  <dimension ref="A1:K134"/>
  <sheetViews>
    <sheetView workbookViewId="0">
      <selection activeCell="A51" sqref="A51:C51"/>
    </sheetView>
  </sheetViews>
  <sheetFormatPr defaultRowHeight="16.5"/>
  <cols>
    <col min="1" max="1" width="9.140625" style="94"/>
    <col min="2" max="2" width="9.140625" style="95"/>
    <col min="3" max="3" width="83" style="95" customWidth="1"/>
    <col min="4" max="4" width="75.5703125" style="94" customWidth="1"/>
    <col min="5" max="16384" width="9.140625" style="93"/>
  </cols>
  <sheetData>
    <row r="1" spans="1:11" ht="96.75" customHeight="1">
      <c r="A1" s="223" t="s">
        <v>0</v>
      </c>
      <c r="B1" s="223"/>
      <c r="C1" s="223"/>
      <c r="D1" s="91"/>
      <c r="E1" s="92"/>
      <c r="F1" s="92"/>
      <c r="G1" s="92"/>
      <c r="H1" s="92"/>
      <c r="I1" s="92"/>
      <c r="J1" s="92"/>
      <c r="K1" s="92"/>
    </row>
    <row r="2" spans="1:11" ht="18" customHeight="1">
      <c r="D2" s="96"/>
      <c r="E2" s="97"/>
      <c r="F2" s="97"/>
      <c r="G2" s="97"/>
      <c r="H2" s="97"/>
      <c r="I2" s="97"/>
      <c r="J2" s="97"/>
      <c r="K2" s="97"/>
    </row>
    <row r="3" spans="1:11" ht="18" customHeight="1">
      <c r="A3" s="98" t="s">
        <v>1</v>
      </c>
      <c r="B3" s="95" t="s">
        <v>2</v>
      </c>
      <c r="D3" s="99"/>
      <c r="E3" s="100"/>
      <c r="F3" s="100"/>
      <c r="G3" s="100"/>
      <c r="H3" s="100"/>
      <c r="I3" s="100"/>
      <c r="J3" s="100"/>
      <c r="K3" s="100"/>
    </row>
    <row r="4" spans="1:11" ht="18" customHeight="1">
      <c r="B4" s="101" t="s">
        <v>3</v>
      </c>
      <c r="C4" s="102" t="s">
        <v>4</v>
      </c>
      <c r="D4" s="99"/>
      <c r="E4" s="100"/>
      <c r="F4" s="100"/>
      <c r="G4" s="100"/>
      <c r="H4" s="100"/>
      <c r="I4" s="100"/>
      <c r="J4" s="100"/>
      <c r="K4" s="100"/>
    </row>
    <row r="5" spans="1:11" ht="38.1" customHeight="1">
      <c r="B5" s="101" t="s">
        <v>5</v>
      </c>
      <c r="C5" s="102" t="s">
        <v>6</v>
      </c>
      <c r="D5" s="99"/>
      <c r="E5" s="100"/>
      <c r="F5" s="100"/>
      <c r="G5" s="100"/>
      <c r="H5" s="100"/>
      <c r="I5" s="100"/>
      <c r="J5" s="100"/>
      <c r="K5" s="100"/>
    </row>
    <row r="6" spans="1:11" ht="18" customHeight="1">
      <c r="B6" s="101" t="s">
        <v>7</v>
      </c>
      <c r="C6" s="102" t="s">
        <v>8</v>
      </c>
      <c r="D6" s="99"/>
      <c r="E6" s="100"/>
      <c r="F6" s="100"/>
      <c r="G6" s="100"/>
      <c r="H6" s="100"/>
      <c r="I6" s="100"/>
      <c r="J6" s="100"/>
      <c r="K6" s="100"/>
    </row>
    <row r="7" spans="1:11" ht="18" customHeight="1">
      <c r="B7" s="101" t="s">
        <v>9</v>
      </c>
      <c r="C7" s="102" t="s">
        <v>10</v>
      </c>
      <c r="D7" s="99"/>
      <c r="E7" s="100"/>
      <c r="F7" s="100"/>
      <c r="G7" s="100"/>
      <c r="H7" s="100"/>
      <c r="I7" s="100"/>
      <c r="J7" s="100"/>
      <c r="K7" s="100"/>
    </row>
    <row r="8" spans="1:11" ht="18" customHeight="1">
      <c r="B8" s="101" t="s">
        <v>11</v>
      </c>
      <c r="C8" s="102" t="s">
        <v>12</v>
      </c>
      <c r="D8" s="99"/>
      <c r="E8" s="100"/>
      <c r="F8" s="100"/>
      <c r="G8" s="100"/>
      <c r="H8" s="100"/>
      <c r="I8" s="100"/>
      <c r="J8" s="100"/>
      <c r="K8" s="100"/>
    </row>
    <row r="9" spans="1:11" ht="18" customHeight="1">
      <c r="B9" s="101" t="s">
        <v>13</v>
      </c>
      <c r="C9" s="102" t="s">
        <v>14</v>
      </c>
      <c r="D9" s="99"/>
      <c r="E9" s="100"/>
      <c r="F9" s="100"/>
      <c r="G9" s="100"/>
      <c r="H9" s="100"/>
      <c r="I9" s="100"/>
      <c r="J9" s="100"/>
      <c r="K9" s="100"/>
    </row>
    <row r="10" spans="1:11" ht="18" customHeight="1">
      <c r="B10" s="101"/>
      <c r="C10" s="102"/>
      <c r="D10" s="99"/>
      <c r="E10" s="100"/>
      <c r="F10" s="100"/>
      <c r="G10" s="100"/>
      <c r="H10" s="100"/>
      <c r="I10" s="100"/>
      <c r="J10" s="100"/>
      <c r="K10" s="100"/>
    </row>
    <row r="11" spans="1:11" ht="18" hidden="1" customHeight="1">
      <c r="A11" s="98" t="s">
        <v>15</v>
      </c>
      <c r="B11" s="95" t="s">
        <v>16</v>
      </c>
      <c r="D11" s="99"/>
      <c r="E11" s="100"/>
      <c r="F11" s="100"/>
      <c r="G11" s="100"/>
      <c r="H11" s="100"/>
      <c r="I11" s="100"/>
      <c r="J11" s="100"/>
      <c r="K11" s="100"/>
    </row>
    <row r="12" spans="1:11" ht="18" hidden="1" customHeight="1">
      <c r="B12" s="220" t="s">
        <v>17</v>
      </c>
      <c r="C12" s="220"/>
      <c r="D12" s="103"/>
      <c r="E12" s="100"/>
      <c r="F12" s="100"/>
      <c r="G12" s="100"/>
      <c r="H12" s="100"/>
      <c r="I12" s="100"/>
      <c r="J12" s="100"/>
      <c r="K12" s="100"/>
    </row>
    <row r="13" spans="1:11" ht="18" hidden="1" customHeight="1">
      <c r="B13" s="104"/>
      <c r="C13" s="102" t="s">
        <v>18</v>
      </c>
      <c r="D13" s="99"/>
      <c r="E13" s="100"/>
      <c r="F13" s="100"/>
      <c r="G13" s="100"/>
      <c r="H13" s="100"/>
      <c r="I13" s="100"/>
      <c r="J13" s="100"/>
      <c r="K13" s="100"/>
    </row>
    <row r="14" spans="1:11" ht="18" hidden="1" customHeight="1">
      <c r="B14" s="220" t="s">
        <v>19</v>
      </c>
      <c r="C14" s="220"/>
      <c r="D14" s="103"/>
      <c r="E14" s="100"/>
      <c r="F14" s="100"/>
      <c r="G14" s="100"/>
      <c r="H14" s="100"/>
      <c r="I14" s="100"/>
      <c r="J14" s="100"/>
      <c r="K14" s="100"/>
    </row>
    <row r="15" spans="1:11" ht="38.1" hidden="1" customHeight="1">
      <c r="B15" s="105" t="s">
        <v>20</v>
      </c>
      <c r="C15" s="102" t="s">
        <v>21</v>
      </c>
      <c r="D15" s="99"/>
      <c r="E15" s="100"/>
      <c r="F15" s="100"/>
      <c r="G15" s="100"/>
      <c r="H15" s="100"/>
      <c r="I15" s="100"/>
      <c r="J15" s="100"/>
      <c r="K15" s="100"/>
    </row>
    <row r="16" spans="1:11" ht="24.75" hidden="1" customHeight="1">
      <c r="B16" s="105" t="s">
        <v>20</v>
      </c>
      <c r="C16" s="102" t="s">
        <v>22</v>
      </c>
      <c r="D16" s="99"/>
      <c r="E16" s="100"/>
      <c r="F16" s="100"/>
      <c r="G16" s="100"/>
      <c r="H16" s="100"/>
      <c r="I16" s="100"/>
      <c r="J16" s="100"/>
      <c r="K16" s="100"/>
    </row>
    <row r="17" spans="2:11" ht="42" hidden="1" customHeight="1">
      <c r="B17" s="105" t="s">
        <v>20</v>
      </c>
      <c r="C17" s="102" t="s">
        <v>23</v>
      </c>
      <c r="D17" s="99"/>
      <c r="E17" s="100"/>
      <c r="F17" s="100"/>
      <c r="G17" s="100"/>
      <c r="H17" s="100"/>
      <c r="I17" s="100"/>
      <c r="J17" s="100"/>
      <c r="K17" s="100"/>
    </row>
    <row r="18" spans="2:11" ht="18" hidden="1" customHeight="1">
      <c r="B18" s="105" t="s">
        <v>20</v>
      </c>
      <c r="C18" s="102" t="s">
        <v>24</v>
      </c>
      <c r="D18" s="99"/>
      <c r="E18" s="100"/>
      <c r="F18" s="100"/>
      <c r="G18" s="100"/>
      <c r="H18" s="100"/>
      <c r="I18" s="100"/>
      <c r="J18" s="100"/>
      <c r="K18" s="100"/>
    </row>
    <row r="19" spans="2:11" ht="18" hidden="1" customHeight="1">
      <c r="B19" s="105" t="s">
        <v>20</v>
      </c>
      <c r="C19" s="102" t="s">
        <v>25</v>
      </c>
      <c r="D19" s="99"/>
      <c r="E19" s="100"/>
      <c r="F19" s="100"/>
      <c r="G19" s="100"/>
      <c r="H19" s="100"/>
      <c r="I19" s="100"/>
      <c r="J19" s="100"/>
      <c r="K19" s="100"/>
    </row>
    <row r="20" spans="2:11" ht="18" hidden="1" customHeight="1">
      <c r="B20" s="105" t="s">
        <v>20</v>
      </c>
      <c r="C20" s="102" t="s">
        <v>26</v>
      </c>
      <c r="D20" s="99"/>
      <c r="E20" s="100"/>
      <c r="F20" s="100"/>
      <c r="G20" s="100"/>
      <c r="H20" s="100"/>
      <c r="I20" s="100"/>
      <c r="J20" s="100"/>
      <c r="K20" s="100"/>
    </row>
    <row r="21" spans="2:11" ht="18" hidden="1" customHeight="1">
      <c r="B21" s="220" t="s">
        <v>27</v>
      </c>
      <c r="C21" s="220"/>
      <c r="D21" s="99"/>
      <c r="E21" s="100"/>
      <c r="F21" s="100"/>
      <c r="G21" s="100"/>
      <c r="H21" s="100"/>
      <c r="I21" s="100"/>
      <c r="J21" s="100"/>
      <c r="K21" s="100"/>
    </row>
    <row r="22" spans="2:11" ht="18" hidden="1" customHeight="1">
      <c r="B22" s="105" t="s">
        <v>20</v>
      </c>
      <c r="C22" s="102" t="s">
        <v>28</v>
      </c>
      <c r="D22" s="99"/>
      <c r="E22" s="100"/>
      <c r="F22" s="100"/>
      <c r="G22" s="100"/>
      <c r="H22" s="100"/>
      <c r="I22" s="100"/>
      <c r="J22" s="100"/>
      <c r="K22" s="100"/>
    </row>
    <row r="23" spans="2:11" ht="18" hidden="1" customHeight="1">
      <c r="B23" s="105" t="s">
        <v>20</v>
      </c>
      <c r="C23" s="102" t="s">
        <v>29</v>
      </c>
      <c r="D23" s="99"/>
      <c r="E23" s="100"/>
      <c r="F23" s="100"/>
      <c r="G23" s="100"/>
      <c r="H23" s="100"/>
      <c r="I23" s="100"/>
      <c r="J23" s="100"/>
      <c r="K23" s="100"/>
    </row>
    <row r="24" spans="2:11" ht="45.75" hidden="1" customHeight="1">
      <c r="B24" s="219" t="s">
        <v>30</v>
      </c>
      <c r="C24" s="219"/>
      <c r="D24" s="99"/>
      <c r="E24" s="100"/>
      <c r="F24" s="100"/>
      <c r="G24" s="100"/>
      <c r="H24" s="100"/>
      <c r="I24" s="100"/>
      <c r="J24" s="100"/>
      <c r="K24" s="100"/>
    </row>
    <row r="25" spans="2:11" ht="18" hidden="1" customHeight="1">
      <c r="B25" s="105" t="s">
        <v>20</v>
      </c>
      <c r="C25" s="106" t="s">
        <v>31</v>
      </c>
      <c r="D25" s="99"/>
      <c r="E25" s="100"/>
      <c r="F25" s="100"/>
      <c r="G25" s="100"/>
      <c r="H25" s="100"/>
      <c r="I25" s="100"/>
      <c r="J25" s="100"/>
      <c r="K25" s="100"/>
    </row>
    <row r="26" spans="2:11" ht="18" hidden="1" customHeight="1">
      <c r="B26" s="105" t="s">
        <v>20</v>
      </c>
      <c r="C26" s="102" t="s">
        <v>32</v>
      </c>
      <c r="D26" s="99"/>
      <c r="E26" s="100"/>
      <c r="F26" s="100"/>
      <c r="G26" s="100"/>
      <c r="H26" s="100"/>
      <c r="I26" s="100"/>
      <c r="J26" s="100"/>
      <c r="K26" s="100"/>
    </row>
    <row r="27" spans="2:11" ht="35.25" hidden="1" customHeight="1">
      <c r="B27" s="219" t="s">
        <v>33</v>
      </c>
      <c r="C27" s="219"/>
      <c r="D27" s="99"/>
      <c r="E27" s="100"/>
      <c r="F27" s="100"/>
      <c r="G27" s="100"/>
      <c r="H27" s="100"/>
      <c r="I27" s="100"/>
      <c r="J27" s="100"/>
      <c r="K27" s="100"/>
    </row>
    <row r="28" spans="2:11" ht="18" hidden="1" customHeight="1">
      <c r="B28" s="105" t="s">
        <v>20</v>
      </c>
      <c r="C28" s="102" t="s">
        <v>34</v>
      </c>
      <c r="D28" s="99"/>
      <c r="E28" s="100"/>
      <c r="F28" s="100"/>
      <c r="G28" s="100"/>
      <c r="H28" s="100"/>
      <c r="I28" s="100"/>
      <c r="J28" s="100"/>
      <c r="K28" s="100"/>
    </row>
    <row r="29" spans="2:11" ht="18" hidden="1" customHeight="1">
      <c r="B29" s="105" t="s">
        <v>20</v>
      </c>
      <c r="C29" s="102" t="s">
        <v>32</v>
      </c>
      <c r="D29" s="99"/>
      <c r="E29" s="100"/>
      <c r="F29" s="100"/>
      <c r="G29" s="100"/>
      <c r="H29" s="100"/>
      <c r="I29" s="100"/>
      <c r="J29" s="100"/>
      <c r="K29" s="100"/>
    </row>
    <row r="30" spans="2:11" ht="18" hidden="1" customHeight="1">
      <c r="B30" s="105" t="s">
        <v>20</v>
      </c>
      <c r="C30" s="102" t="s">
        <v>35</v>
      </c>
      <c r="D30" s="99"/>
      <c r="E30" s="100"/>
      <c r="F30" s="100"/>
      <c r="G30" s="100"/>
      <c r="H30" s="100"/>
      <c r="I30" s="100"/>
      <c r="J30" s="100"/>
      <c r="K30" s="100"/>
    </row>
    <row r="31" spans="2:11" ht="42" hidden="1" customHeight="1">
      <c r="B31" s="219" t="s">
        <v>36</v>
      </c>
      <c r="C31" s="219"/>
      <c r="D31" s="99"/>
      <c r="E31" s="100"/>
      <c r="F31" s="100"/>
      <c r="G31" s="100"/>
      <c r="H31" s="100"/>
      <c r="I31" s="100"/>
      <c r="J31" s="100"/>
      <c r="K31" s="100"/>
    </row>
    <row r="32" spans="2:11" ht="18" hidden="1" customHeight="1">
      <c r="B32" s="105" t="s">
        <v>20</v>
      </c>
      <c r="C32" s="106" t="s">
        <v>31</v>
      </c>
      <c r="D32" s="99"/>
      <c r="E32" s="100"/>
      <c r="F32" s="100"/>
      <c r="G32" s="100"/>
      <c r="H32" s="100"/>
      <c r="I32" s="100"/>
      <c r="J32" s="100"/>
      <c r="K32" s="100"/>
    </row>
    <row r="33" spans="1:11" ht="18" hidden="1" customHeight="1">
      <c r="B33" s="105" t="s">
        <v>20</v>
      </c>
      <c r="C33" s="102" t="s">
        <v>32</v>
      </c>
      <c r="D33" s="99"/>
      <c r="E33" s="100"/>
      <c r="F33" s="100"/>
      <c r="G33" s="100"/>
      <c r="H33" s="100"/>
      <c r="I33" s="100"/>
      <c r="J33" s="100"/>
      <c r="K33" s="100"/>
    </row>
    <row r="34" spans="1:11" ht="30.75" hidden="1" customHeight="1">
      <c r="B34" s="219" t="s">
        <v>37</v>
      </c>
      <c r="C34" s="219"/>
      <c r="D34" s="99"/>
      <c r="E34" s="100"/>
      <c r="F34" s="100"/>
      <c r="G34" s="100"/>
      <c r="H34" s="100"/>
      <c r="I34" s="100"/>
      <c r="J34" s="100"/>
      <c r="K34" s="100"/>
    </row>
    <row r="35" spans="1:11" ht="18" hidden="1" customHeight="1">
      <c r="B35" s="105" t="s">
        <v>20</v>
      </c>
      <c r="C35" s="102" t="s">
        <v>34</v>
      </c>
      <c r="D35" s="99"/>
      <c r="E35" s="100"/>
      <c r="F35" s="100"/>
      <c r="G35" s="100"/>
      <c r="H35" s="100"/>
      <c r="I35" s="100"/>
      <c r="J35" s="100"/>
      <c r="K35" s="100"/>
    </row>
    <row r="36" spans="1:11" ht="18" hidden="1" customHeight="1">
      <c r="B36" s="105" t="s">
        <v>20</v>
      </c>
      <c r="C36" s="102" t="s">
        <v>32</v>
      </c>
      <c r="D36" s="99"/>
      <c r="E36" s="100"/>
      <c r="F36" s="100"/>
      <c r="G36" s="100"/>
      <c r="H36" s="100"/>
      <c r="I36" s="100"/>
      <c r="J36" s="100"/>
      <c r="K36" s="100"/>
    </row>
    <row r="37" spans="1:11" ht="18" hidden="1" customHeight="1">
      <c r="B37" s="105" t="s">
        <v>20</v>
      </c>
      <c r="C37" s="102" t="s">
        <v>35</v>
      </c>
      <c r="D37" s="99"/>
      <c r="E37" s="100"/>
      <c r="F37" s="100"/>
      <c r="G37" s="100"/>
      <c r="H37" s="100"/>
      <c r="I37" s="100"/>
      <c r="J37" s="100"/>
      <c r="K37" s="100"/>
    </row>
    <row r="38" spans="1:11" ht="35.25" hidden="1" customHeight="1">
      <c r="B38" s="219" t="s">
        <v>38</v>
      </c>
      <c r="C38" s="219"/>
      <c r="D38" s="99"/>
      <c r="E38" s="100"/>
      <c r="F38" s="100"/>
      <c r="G38" s="100"/>
      <c r="H38" s="100"/>
      <c r="I38" s="100"/>
      <c r="J38" s="100"/>
      <c r="K38" s="100"/>
    </row>
    <row r="39" spans="1:11" ht="18" hidden="1" customHeight="1">
      <c r="B39" s="105" t="s">
        <v>20</v>
      </c>
      <c r="C39" s="102" t="s">
        <v>39</v>
      </c>
      <c r="D39" s="99"/>
      <c r="E39" s="100"/>
      <c r="F39" s="100"/>
      <c r="G39" s="100"/>
      <c r="H39" s="100"/>
      <c r="I39" s="100"/>
      <c r="J39" s="100"/>
      <c r="K39" s="100"/>
    </row>
    <row r="40" spans="1:11" ht="18" hidden="1" customHeight="1">
      <c r="B40" s="105" t="s">
        <v>20</v>
      </c>
      <c r="C40" s="102" t="s">
        <v>32</v>
      </c>
      <c r="D40" s="99"/>
      <c r="E40" s="100"/>
      <c r="F40" s="100"/>
      <c r="G40" s="100"/>
      <c r="H40" s="100"/>
      <c r="I40" s="100"/>
      <c r="J40" s="100"/>
      <c r="K40" s="100"/>
    </row>
    <row r="41" spans="1:11" ht="18" hidden="1" customHeight="1">
      <c r="B41" s="105" t="s">
        <v>20</v>
      </c>
      <c r="C41" s="102" t="s">
        <v>35</v>
      </c>
      <c r="D41" s="99"/>
      <c r="E41" s="100"/>
      <c r="F41" s="100"/>
      <c r="G41" s="100"/>
      <c r="H41" s="100"/>
      <c r="I41" s="100"/>
      <c r="J41" s="100"/>
      <c r="K41" s="100"/>
    </row>
    <row r="42" spans="1:11" ht="18" hidden="1" customHeight="1">
      <c r="B42" s="105"/>
      <c r="C42" s="102"/>
      <c r="D42" s="99"/>
      <c r="E42" s="100"/>
      <c r="F42" s="100"/>
      <c r="G42" s="100"/>
      <c r="H42" s="100"/>
      <c r="I42" s="100"/>
      <c r="J42" s="100"/>
      <c r="K42" s="100"/>
    </row>
    <row r="43" spans="1:11" ht="18" hidden="1" customHeight="1">
      <c r="B43" s="220" t="s">
        <v>40</v>
      </c>
      <c r="C43" s="220"/>
      <c r="D43" s="99"/>
      <c r="E43" s="100"/>
      <c r="F43" s="100"/>
      <c r="G43" s="100"/>
      <c r="H43" s="100"/>
      <c r="I43" s="100"/>
      <c r="J43" s="100"/>
      <c r="K43" s="100"/>
    </row>
    <row r="44" spans="1:11" hidden="1">
      <c r="B44" s="105" t="s">
        <v>20</v>
      </c>
      <c r="C44" s="102" t="s">
        <v>41</v>
      </c>
      <c r="D44" s="99"/>
      <c r="E44" s="100"/>
      <c r="F44" s="100"/>
      <c r="G44" s="100"/>
      <c r="H44" s="100"/>
      <c r="I44" s="100"/>
      <c r="J44" s="100"/>
      <c r="K44" s="100"/>
    </row>
    <row r="45" spans="1:11" ht="18" hidden="1" customHeight="1">
      <c r="B45" s="105" t="s">
        <v>20</v>
      </c>
      <c r="C45" s="102" t="s">
        <v>42</v>
      </c>
      <c r="D45" s="99"/>
      <c r="E45" s="100"/>
      <c r="F45" s="100"/>
      <c r="G45" s="100"/>
      <c r="H45" s="100"/>
      <c r="I45" s="100"/>
      <c r="J45" s="100"/>
      <c r="K45" s="100"/>
    </row>
    <row r="46" spans="1:11" ht="36" hidden="1" customHeight="1">
      <c r="B46" s="105" t="s">
        <v>20</v>
      </c>
      <c r="C46" s="102" t="s">
        <v>43</v>
      </c>
    </row>
    <row r="47" spans="1:11" ht="18" hidden="1" customHeight="1">
      <c r="B47" s="105" t="s">
        <v>20</v>
      </c>
      <c r="C47" s="102" t="s">
        <v>44</v>
      </c>
      <c r="D47" s="107"/>
    </row>
    <row r="48" spans="1:11" ht="18" hidden="1" customHeight="1">
      <c r="A48" s="95"/>
      <c r="C48" s="108"/>
      <c r="D48" s="107"/>
    </row>
    <row r="49" spans="1:3" ht="36" customHeight="1">
      <c r="A49" s="221"/>
      <c r="B49" s="221"/>
      <c r="C49" s="221"/>
    </row>
    <row r="50" spans="1:3" ht="18" customHeight="1">
      <c r="A50" s="222" t="s">
        <v>45</v>
      </c>
      <c r="B50" s="222"/>
      <c r="C50" s="222"/>
    </row>
    <row r="51" spans="1:3" ht="18" customHeight="1">
      <c r="A51" s="218" t="s">
        <v>46</v>
      </c>
      <c r="B51" s="218"/>
      <c r="C51" s="218"/>
    </row>
    <row r="52" spans="1:3" ht="18" customHeight="1">
      <c r="B52" s="109"/>
      <c r="C52" s="109"/>
    </row>
    <row r="53" spans="1:3" ht="18" customHeight="1">
      <c r="C53" s="110"/>
    </row>
    <row r="54" spans="1:3" ht="18" customHeight="1">
      <c r="C54" s="108"/>
    </row>
    <row r="55" spans="1:3" ht="18" customHeight="1">
      <c r="C55" s="110"/>
    </row>
    <row r="56" spans="1:3" ht="18" customHeight="1">
      <c r="B56" s="108"/>
      <c r="C56" s="108"/>
    </row>
    <row r="57" spans="1:3" ht="18" customHeight="1">
      <c r="B57" s="108"/>
      <c r="C57" s="108"/>
    </row>
    <row r="58" spans="1:3" ht="18" customHeight="1">
      <c r="B58" s="108"/>
      <c r="C58" s="108"/>
    </row>
    <row r="59" spans="1:3" ht="18" customHeight="1">
      <c r="B59" s="108"/>
      <c r="C59" s="108"/>
    </row>
    <row r="60" spans="1:3" ht="18" customHeight="1">
      <c r="B60" s="108"/>
      <c r="C60" s="108"/>
    </row>
    <row r="61" spans="1:3" ht="18" customHeight="1">
      <c r="B61" s="108"/>
      <c r="C61" s="108"/>
    </row>
    <row r="62" spans="1:3" ht="18" customHeight="1"/>
    <row r="63" spans="1:3" ht="18" customHeight="1"/>
    <row r="64" spans="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sheetData>
  <sheetProtection algorithmName="SHA-512" hashValue="54cllsKpPK1p8bIYuTvLOfJp0IsIY6SdTSJlZSat+fm23322nlrWEc1rEr6wGbDpOxYMx+CjnTGLxPLUVKdXDQ==" saltValue="OGuOwp8I2miDWohtfA0TlQ==" spinCount="100000" sheet="1" objects="1" scenarios="1"/>
  <mergeCells count="13">
    <mergeCell ref="B27:C27"/>
    <mergeCell ref="A1:C1"/>
    <mergeCell ref="B12:C12"/>
    <mergeCell ref="B14:C14"/>
    <mergeCell ref="B21:C21"/>
    <mergeCell ref="B24:C24"/>
    <mergeCell ref="A51:C51"/>
    <mergeCell ref="B31:C31"/>
    <mergeCell ref="B34:C34"/>
    <mergeCell ref="B38:C38"/>
    <mergeCell ref="B43:C43"/>
    <mergeCell ref="A49:C49"/>
    <mergeCell ref="A50:C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3DDF-D9C7-43E5-AF31-9BAA60B8A432}">
  <dimension ref="A1:H5"/>
  <sheetViews>
    <sheetView workbookViewId="0">
      <selection activeCell="B5" sqref="B5:H5"/>
    </sheetView>
  </sheetViews>
  <sheetFormatPr defaultRowHeight="15"/>
  <cols>
    <col min="1" max="1" width="27.5703125" customWidth="1"/>
    <col min="2" max="2" width="14.85546875" customWidth="1"/>
    <col min="3" max="3" width="13.140625" customWidth="1"/>
  </cols>
  <sheetData>
    <row r="1" spans="1:8" ht="40.5" customHeight="1">
      <c r="A1" s="111" t="s">
        <v>47</v>
      </c>
      <c r="B1" s="224" t="s">
        <v>48</v>
      </c>
      <c r="C1" s="225"/>
      <c r="D1" s="225"/>
      <c r="E1" s="225"/>
      <c r="F1" s="225"/>
      <c r="G1" s="225"/>
      <c r="H1" s="225"/>
    </row>
    <row r="2" spans="1:8" ht="50.25" customHeight="1">
      <c r="A2" s="111" t="s">
        <v>49</v>
      </c>
      <c r="B2" s="226"/>
      <c r="C2" s="227"/>
      <c r="D2" s="227"/>
      <c r="E2" s="227"/>
      <c r="F2" s="227"/>
      <c r="G2" s="227"/>
      <c r="H2" s="228"/>
    </row>
    <row r="3" spans="1:8" ht="42.75" customHeight="1">
      <c r="A3" s="111" t="s">
        <v>50</v>
      </c>
      <c r="B3" s="226" t="s">
        <v>301</v>
      </c>
      <c r="C3" s="227"/>
      <c r="D3" s="227"/>
      <c r="E3" s="227"/>
      <c r="F3" s="227"/>
      <c r="G3" s="227"/>
      <c r="H3" s="228"/>
    </row>
    <row r="4" spans="1:8" ht="39" customHeight="1">
      <c r="A4" s="112" t="s">
        <v>302</v>
      </c>
      <c r="B4" s="229" t="s">
        <v>303</v>
      </c>
      <c r="C4" s="230"/>
      <c r="D4" s="230"/>
      <c r="E4" s="230"/>
      <c r="F4" s="230"/>
      <c r="G4" s="230"/>
      <c r="H4" s="231"/>
    </row>
    <row r="5" spans="1:8" ht="51.75" customHeight="1">
      <c r="A5" s="111" t="s">
        <v>51</v>
      </c>
      <c r="B5" s="232" t="s">
        <v>304</v>
      </c>
      <c r="C5" s="233"/>
      <c r="D5" s="233"/>
      <c r="E5" s="233"/>
      <c r="F5" s="233"/>
      <c r="G5" s="233"/>
      <c r="H5" s="234"/>
    </row>
  </sheetData>
  <sheetProtection algorithmName="SHA-512" hashValue="bV3nh8TpY7N+QxoKyhbY5lNWzXBNzom+/YNIIak8hey97KxLzfoU8YAeoB/vvZyZ8ePjRfk6nNnmoG26k9pH/w==" saltValue="rS/rsitl4WCkBsNfkN/Eqw==" spinCount="100000" sheet="1" objects="1" scenarios="1"/>
  <mergeCells count="5">
    <mergeCell ref="B1:H1"/>
    <mergeCell ref="B2:H2"/>
    <mergeCell ref="B3:H3"/>
    <mergeCell ref="B4:H4"/>
    <mergeCell ref="B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00FD-C637-445A-A7D9-16DA2813F9E2}">
  <dimension ref="A1:C22"/>
  <sheetViews>
    <sheetView workbookViewId="0">
      <selection activeCell="C30" sqref="C30"/>
    </sheetView>
  </sheetViews>
  <sheetFormatPr defaultRowHeight="15"/>
  <cols>
    <col min="1" max="1" width="33" customWidth="1"/>
    <col min="2" max="2" width="11.7109375" customWidth="1"/>
    <col min="3" max="3" width="58.85546875" customWidth="1"/>
  </cols>
  <sheetData>
    <row r="1" spans="1:3">
      <c r="A1" s="238" t="str">
        <f>+[2]BASIC!A1</f>
        <v>Name of Package :</v>
      </c>
      <c r="B1" s="238"/>
      <c r="C1" s="238"/>
    </row>
    <row r="2" spans="1:3" ht="36.75" customHeight="1">
      <c r="A2" s="235" t="str">
        <f>BASICS!B1</f>
        <v xml:space="preserve">construction of Sewage Treatment Plant (STP) and Children Park for residential multi-story building under construction at 400/220 kV pooling substation, Rewa.    </v>
      </c>
      <c r="B2" s="235"/>
      <c r="C2" s="235"/>
    </row>
    <row r="3" spans="1:3">
      <c r="A3" s="113"/>
      <c r="B3" s="113"/>
      <c r="C3" s="113"/>
    </row>
    <row r="4" spans="1:3">
      <c r="A4" s="236" t="s">
        <v>52</v>
      </c>
      <c r="B4" s="236"/>
      <c r="C4" s="236"/>
    </row>
    <row r="5" spans="1:3" ht="16.5">
      <c r="A5" s="114"/>
      <c r="B5" s="114"/>
      <c r="C5" s="115"/>
    </row>
    <row r="6" spans="1:3" ht="33">
      <c r="A6" s="116" t="s">
        <v>53</v>
      </c>
      <c r="B6" s="117"/>
      <c r="C6" s="118" t="s">
        <v>54</v>
      </c>
    </row>
    <row r="7" spans="1:3" ht="16.5">
      <c r="A7" s="119"/>
      <c r="B7" s="119"/>
      <c r="C7" s="120"/>
    </row>
    <row r="8" spans="1:3" ht="16.5">
      <c r="A8" s="121" t="str">
        <f>IF(C6="Individual Firm","Name of Sole Bidder [Individual Firm]",IF(C6="Licensee of a Manufacturer","Name of Bidder [Licensee]",IF(C6="Representative of a Manufacturer","Name of Bidder [Authorised Representative]","Name of Lead Partner")))</f>
        <v>Name of Sole Bidder [Individual Firm]</v>
      </c>
      <c r="B8" s="122"/>
      <c r="C8" s="123"/>
    </row>
    <row r="9" spans="1:3" ht="33">
      <c r="A9" s="124" t="s">
        <v>55</v>
      </c>
      <c r="B9" s="125"/>
      <c r="C9" s="123" t="s">
        <v>56</v>
      </c>
    </row>
    <row r="10" spans="1:3" ht="16.5">
      <c r="A10" s="126"/>
      <c r="B10" s="127"/>
      <c r="C10" s="123" t="s">
        <v>56</v>
      </c>
    </row>
    <row r="11" spans="1:3" ht="16.5">
      <c r="A11" s="128"/>
      <c r="B11" s="129"/>
      <c r="C11" s="123" t="s">
        <v>56</v>
      </c>
    </row>
    <row r="12" spans="1:3" ht="16.5">
      <c r="A12" s="115"/>
      <c r="B12" s="115"/>
      <c r="C12" s="119"/>
    </row>
    <row r="13" spans="1:3" ht="16.5">
      <c r="A13" s="121" t="str">
        <f>IF(C6="Individual Firm","",IF(C6="Licensee of a Manufacturer","Name of Manufacturer [Licenser]",IF(C6="Representative of a Manufacturer","Name of Manufacturer","Name of Other Partner")))</f>
        <v/>
      </c>
      <c r="B13" s="122"/>
      <c r="C13" s="123" t="s">
        <v>56</v>
      </c>
    </row>
    <row r="14" spans="1:3" ht="16.5">
      <c r="A14" s="130"/>
      <c r="B14" s="125"/>
      <c r="C14" s="123" t="s">
        <v>56</v>
      </c>
    </row>
    <row r="15" spans="1:3" ht="16.5">
      <c r="A15" s="126"/>
      <c r="B15" s="127"/>
      <c r="C15" s="123" t="s">
        <v>56</v>
      </c>
    </row>
    <row r="16" spans="1:3" ht="16.5">
      <c r="A16" s="237"/>
      <c r="B16" s="237"/>
      <c r="C16" s="123" t="s">
        <v>56</v>
      </c>
    </row>
    <row r="17" spans="1:3" ht="16.5">
      <c r="A17" s="115"/>
      <c r="B17" s="115"/>
      <c r="C17" s="119"/>
    </row>
    <row r="18" spans="1:3" ht="16.5">
      <c r="A18" s="131" t="s">
        <v>57</v>
      </c>
      <c r="B18" s="132"/>
      <c r="C18" s="133"/>
    </row>
    <row r="19" spans="1:3" ht="16.5">
      <c r="A19" s="131" t="s">
        <v>58</v>
      </c>
      <c r="B19" s="132"/>
      <c r="C19" s="123"/>
    </row>
    <row r="20" spans="1:3" ht="16.5">
      <c r="A20" s="134"/>
      <c r="B20" s="134"/>
      <c r="C20" s="134"/>
    </row>
    <row r="21" spans="1:3" ht="16.5">
      <c r="A21" s="131" t="s">
        <v>59</v>
      </c>
      <c r="B21" s="132"/>
      <c r="C21" s="135"/>
    </row>
    <row r="22" spans="1:3" ht="16.5">
      <c r="A22" s="131" t="s">
        <v>60</v>
      </c>
      <c r="B22" s="132"/>
      <c r="C22" s="123"/>
    </row>
  </sheetData>
  <sheetProtection algorithmName="SHA-512" hashValue="hX45R1St18M5qCHEuAkGEBXx8I1BkOy3QM0nXNupgQdPsWR9sv6RfwwVoxovXihSMb7+HZlnS0hC9bcDBEUzmA==" saltValue="R/RRf6TaCW02JAfXvMYftg==" spinCount="100000" sheet="1" objects="1" scenarios="1"/>
  <mergeCells count="4">
    <mergeCell ref="A2:C2"/>
    <mergeCell ref="A4:C4"/>
    <mergeCell ref="A16:B16"/>
    <mergeCell ref="A1:C1"/>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xr:uid="{3901014F-993A-4913-9732-1A45AE6CF543}">
      <formula1>$AA$2:$AA$5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8"/>
  <sheetViews>
    <sheetView view="pageBreakPreview" topLeftCell="A70" zoomScale="90" zoomScaleNormal="85" zoomScaleSheetLayoutView="90" workbookViewId="0">
      <selection activeCell="K86" sqref="K86"/>
    </sheetView>
  </sheetViews>
  <sheetFormatPr defaultRowHeight="15"/>
  <cols>
    <col min="1" max="1" width="9.140625" style="46" customWidth="1"/>
    <col min="2" max="2" width="13" style="46" customWidth="1"/>
    <col min="3" max="3" width="12.28515625" style="46" customWidth="1"/>
    <col min="4" max="4" width="13.28515625" style="46" customWidth="1"/>
    <col min="5" max="5" width="11.7109375" style="46" customWidth="1"/>
    <col min="6" max="6" width="7.7109375" style="46" customWidth="1"/>
    <col min="7" max="7" width="12.5703125" style="46" customWidth="1"/>
    <col min="8" max="8" width="59" style="46" customWidth="1"/>
    <col min="9" max="9" width="8.7109375" style="46" customWidth="1"/>
    <col min="10" max="10" width="20.85546875" style="46" customWidth="1"/>
    <col min="11" max="12" width="12.7109375" style="46" customWidth="1"/>
    <col min="13" max="13" width="23.140625" style="46" customWidth="1"/>
    <col min="14" max="14" width="22.85546875" style="46" bestFit="1" customWidth="1"/>
    <col min="15" max="15" width="18.7109375" style="46" hidden="1" customWidth="1"/>
    <col min="16" max="16" width="10.140625" style="46" customWidth="1"/>
    <col min="17" max="17" width="14.28515625" style="46" customWidth="1"/>
    <col min="18" max="16384" width="9.140625" style="46"/>
  </cols>
  <sheetData>
    <row r="1" spans="1:15">
      <c r="A1" s="251" t="s">
        <v>61</v>
      </c>
      <c r="B1" s="251"/>
      <c r="C1" s="251"/>
      <c r="D1" s="251"/>
      <c r="E1" s="251"/>
      <c r="F1" s="251"/>
      <c r="G1" s="251"/>
      <c r="H1" s="251"/>
      <c r="I1" s="251"/>
      <c r="J1" s="251"/>
      <c r="K1" s="251"/>
      <c r="L1" s="251"/>
      <c r="M1" s="251"/>
      <c r="N1" s="251"/>
      <c r="O1" s="251"/>
    </row>
    <row r="2" spans="1:15">
      <c r="A2" s="252" t="s">
        <v>62</v>
      </c>
      <c r="B2" s="252"/>
      <c r="C2" s="252"/>
      <c r="D2" s="252"/>
      <c r="E2" s="252"/>
      <c r="F2" s="252"/>
      <c r="G2" s="252"/>
      <c r="H2" s="252"/>
      <c r="I2" s="252"/>
      <c r="J2" s="252"/>
      <c r="K2" s="252"/>
      <c r="L2" s="252"/>
      <c r="M2" s="252"/>
      <c r="N2" s="252"/>
      <c r="O2" s="252"/>
    </row>
    <row r="3" spans="1:15">
      <c r="A3" s="252" t="s">
        <v>63</v>
      </c>
      <c r="B3" s="252"/>
      <c r="C3" s="252"/>
      <c r="D3" s="252"/>
      <c r="E3" s="252"/>
      <c r="F3" s="252"/>
      <c r="G3" s="252"/>
      <c r="H3" s="252"/>
      <c r="I3" s="252"/>
      <c r="J3" s="252"/>
      <c r="K3" s="252"/>
      <c r="L3" s="252"/>
      <c r="M3" s="252"/>
      <c r="N3" s="252"/>
      <c r="O3" s="252"/>
    </row>
    <row r="4" spans="1:15">
      <c r="A4" s="253" t="s">
        <v>70</v>
      </c>
      <c r="B4" s="253"/>
      <c r="C4" s="253"/>
      <c r="D4" s="253"/>
      <c r="E4" s="253"/>
      <c r="F4" s="253"/>
      <c r="G4" s="253"/>
      <c r="H4" s="253"/>
      <c r="I4" s="253"/>
      <c r="J4" s="253"/>
      <c r="K4" s="253"/>
      <c r="L4" s="253"/>
      <c r="M4" s="253"/>
      <c r="N4" s="253"/>
      <c r="O4" s="253"/>
    </row>
    <row r="5" spans="1:15">
      <c r="A5" s="249" t="s">
        <v>71</v>
      </c>
      <c r="B5" s="249"/>
      <c r="C5" s="249"/>
      <c r="D5" s="249"/>
      <c r="E5" s="249"/>
      <c r="F5" s="249"/>
      <c r="G5" s="249"/>
      <c r="H5" s="249"/>
      <c r="I5" s="249"/>
      <c r="J5" s="249"/>
      <c r="K5" s="249"/>
      <c r="L5" s="249"/>
      <c r="M5" s="249"/>
      <c r="N5" s="249"/>
      <c r="O5" s="249"/>
    </row>
    <row r="6" spans="1:15">
      <c r="A6" s="249" t="s">
        <v>66</v>
      </c>
      <c r="B6" s="249"/>
      <c r="C6" s="249"/>
      <c r="D6" s="249"/>
      <c r="E6" s="249"/>
      <c r="F6" s="249"/>
      <c r="G6" s="249"/>
      <c r="H6" s="249"/>
      <c r="I6" s="249"/>
      <c r="J6" s="249"/>
      <c r="K6" s="249"/>
      <c r="L6" s="249"/>
      <c r="M6" s="249"/>
      <c r="N6" s="249"/>
      <c r="O6" s="249"/>
    </row>
    <row r="7" spans="1:15" customFormat="1">
      <c r="A7" s="3" t="s">
        <v>67</v>
      </c>
      <c r="B7" s="3"/>
      <c r="C7" s="3"/>
      <c r="D7" s="260"/>
      <c r="E7" s="261"/>
      <c r="F7" s="261"/>
      <c r="G7" s="261"/>
      <c r="H7" s="261"/>
      <c r="I7" s="261"/>
      <c r="J7" s="261"/>
      <c r="K7" s="262"/>
      <c r="L7" s="250" t="s">
        <v>72</v>
      </c>
      <c r="M7" s="250"/>
      <c r="N7" s="250"/>
      <c r="O7" s="250"/>
    </row>
    <row r="8" spans="1:15" customFormat="1">
      <c r="A8" s="250" t="s">
        <v>68</v>
      </c>
      <c r="B8" s="250"/>
      <c r="C8" s="250"/>
      <c r="D8" s="260"/>
      <c r="E8" s="261"/>
      <c r="F8" s="261"/>
      <c r="G8" s="261"/>
      <c r="H8" s="261"/>
      <c r="I8" s="261"/>
      <c r="J8" s="261"/>
      <c r="K8" s="262"/>
      <c r="L8" s="250" t="s">
        <v>73</v>
      </c>
      <c r="M8" s="250"/>
      <c r="N8" s="250"/>
      <c r="O8" s="250"/>
    </row>
    <row r="9" spans="1:15" customFormat="1">
      <c r="A9" s="250" t="s">
        <v>69</v>
      </c>
      <c r="B9" s="254"/>
      <c r="C9" s="254"/>
      <c r="D9" s="260"/>
      <c r="E9" s="261"/>
      <c r="F9" s="261"/>
      <c r="G9" s="261"/>
      <c r="H9" s="261"/>
      <c r="I9" s="261"/>
      <c r="J9" s="261"/>
      <c r="K9" s="262"/>
      <c r="L9" s="250" t="s">
        <v>74</v>
      </c>
      <c r="M9" s="250"/>
      <c r="N9" s="250"/>
      <c r="O9" s="250"/>
    </row>
    <row r="10" spans="1:15" customFormat="1">
      <c r="A10" s="1"/>
      <c r="B10" s="1"/>
      <c r="C10" s="2"/>
      <c r="D10" s="260"/>
      <c r="E10" s="261"/>
      <c r="F10" s="261"/>
      <c r="G10" s="261"/>
      <c r="H10" s="261"/>
      <c r="I10" s="261"/>
      <c r="J10" s="261"/>
      <c r="K10" s="262"/>
      <c r="L10" s="250" t="s">
        <v>75</v>
      </c>
      <c r="M10" s="250"/>
      <c r="N10" s="250"/>
      <c r="O10" s="250"/>
    </row>
    <row r="11" spans="1:15" customFormat="1">
      <c r="A11" s="1"/>
      <c r="B11" s="1"/>
      <c r="C11" s="2"/>
      <c r="D11" s="260"/>
      <c r="E11" s="261"/>
      <c r="F11" s="261"/>
      <c r="G11" s="261"/>
      <c r="H11" s="261"/>
      <c r="I11" s="261"/>
      <c r="J11" s="261"/>
      <c r="K11" s="262"/>
      <c r="L11" s="250" t="s">
        <v>76</v>
      </c>
      <c r="M11" s="250"/>
      <c r="N11" s="250"/>
      <c r="O11" s="250"/>
    </row>
    <row r="12" spans="1:15" customFormat="1">
      <c r="A12" s="263"/>
      <c r="B12" s="264"/>
      <c r="C12" s="264"/>
      <c r="D12" s="264"/>
      <c r="E12" s="264"/>
      <c r="F12" s="264"/>
      <c r="G12" s="264"/>
      <c r="H12" s="264"/>
      <c r="I12" s="264"/>
      <c r="J12" s="264"/>
      <c r="K12" s="265"/>
      <c r="L12" s="250" t="s">
        <v>77</v>
      </c>
      <c r="M12" s="250"/>
      <c r="N12" s="250"/>
      <c r="O12" s="250"/>
    </row>
    <row r="13" spans="1:15" customFormat="1" ht="15" customHeight="1">
      <c r="A13" s="255" t="s">
        <v>78</v>
      </c>
      <c r="B13" s="256"/>
      <c r="C13" s="256"/>
      <c r="D13" s="256"/>
      <c r="E13" s="256"/>
      <c r="F13" s="256"/>
      <c r="G13" s="256"/>
      <c r="H13" s="256"/>
      <c r="I13" s="256"/>
      <c r="J13" s="256"/>
      <c r="K13" s="256"/>
      <c r="L13" s="256"/>
      <c r="M13" s="256"/>
      <c r="N13" s="256"/>
      <c r="O13" s="257"/>
    </row>
    <row r="14" spans="1:15">
      <c r="A14" s="36"/>
      <c r="B14" s="89"/>
      <c r="C14" s="36"/>
      <c r="D14" s="36"/>
      <c r="E14" s="36"/>
      <c r="F14" s="36"/>
      <c r="G14" s="258"/>
      <c r="H14" s="259"/>
      <c r="I14" s="35"/>
      <c r="J14" s="266"/>
      <c r="K14" s="266"/>
      <c r="L14" s="266"/>
      <c r="M14" s="267"/>
      <c r="N14" s="35"/>
      <c r="O14" s="36"/>
    </row>
    <row r="15" spans="1:15">
      <c r="A15" s="241" t="s">
        <v>79</v>
      </c>
      <c r="B15" s="241" t="s">
        <v>80</v>
      </c>
      <c r="C15" s="68" t="s">
        <v>81</v>
      </c>
      <c r="D15" s="241" t="s">
        <v>82</v>
      </c>
      <c r="E15" s="270" t="s">
        <v>83</v>
      </c>
      <c r="F15" s="271"/>
      <c r="G15" s="243" t="s">
        <v>84</v>
      </c>
      <c r="H15" s="244"/>
      <c r="I15" s="241" t="s">
        <v>85</v>
      </c>
      <c r="J15" s="268" t="s">
        <v>86</v>
      </c>
      <c r="K15" s="241" t="s">
        <v>87</v>
      </c>
      <c r="L15" s="268" t="s">
        <v>88</v>
      </c>
      <c r="M15" s="241" t="s">
        <v>89</v>
      </c>
      <c r="N15" s="241" t="s">
        <v>90</v>
      </c>
      <c r="O15" s="241" t="s">
        <v>91</v>
      </c>
    </row>
    <row r="16" spans="1:15" ht="38.25">
      <c r="A16" s="242"/>
      <c r="B16" s="242"/>
      <c r="C16" s="68" t="s">
        <v>92</v>
      </c>
      <c r="D16" s="242"/>
      <c r="E16" s="272"/>
      <c r="F16" s="273"/>
      <c r="G16" s="245"/>
      <c r="H16" s="246"/>
      <c r="I16" s="242"/>
      <c r="J16" s="269"/>
      <c r="K16" s="242"/>
      <c r="L16" s="269"/>
      <c r="M16" s="242"/>
      <c r="N16" s="242"/>
      <c r="O16" s="242"/>
    </row>
    <row r="17" spans="1:22" s="6" customFormat="1" ht="12.75">
      <c r="A17" s="4">
        <v>1</v>
      </c>
      <c r="B17" s="4">
        <v>2</v>
      </c>
      <c r="C17" s="4">
        <v>3</v>
      </c>
      <c r="D17" s="4">
        <v>4</v>
      </c>
      <c r="E17" s="4">
        <v>5</v>
      </c>
      <c r="F17" s="4">
        <v>6</v>
      </c>
      <c r="G17" s="247">
        <v>7</v>
      </c>
      <c r="H17" s="248"/>
      <c r="I17" s="4">
        <v>8</v>
      </c>
      <c r="J17" s="84">
        <v>9</v>
      </c>
      <c r="K17" s="4">
        <v>10</v>
      </c>
      <c r="L17" s="4">
        <v>11</v>
      </c>
      <c r="M17" s="4">
        <v>12</v>
      </c>
      <c r="N17" s="4">
        <v>13</v>
      </c>
      <c r="O17" s="4">
        <v>14</v>
      </c>
    </row>
    <row r="18" spans="1:22">
      <c r="A18" s="34"/>
      <c r="B18" s="34"/>
      <c r="C18" s="34"/>
      <c r="D18" s="9"/>
      <c r="E18" s="9"/>
      <c r="F18" s="9"/>
      <c r="G18" s="239" t="s">
        <v>93</v>
      </c>
      <c r="H18" s="240"/>
      <c r="I18" s="14"/>
      <c r="J18" s="85"/>
      <c r="K18" s="14"/>
      <c r="L18" s="14"/>
      <c r="M18" s="9"/>
      <c r="N18" s="9"/>
      <c r="O18" s="9"/>
    </row>
    <row r="19" spans="1:22" ht="45">
      <c r="A19" s="34" t="s">
        <v>94</v>
      </c>
      <c r="B19" s="82"/>
      <c r="C19" s="82"/>
      <c r="D19" s="75"/>
      <c r="E19" s="75"/>
      <c r="F19" s="75"/>
      <c r="G19" s="170">
        <v>1.1000000000000001</v>
      </c>
      <c r="H19" s="171" t="s">
        <v>95</v>
      </c>
      <c r="I19" s="172"/>
      <c r="J19" s="172"/>
      <c r="K19" s="173"/>
      <c r="L19" s="73"/>
      <c r="M19" s="73"/>
      <c r="N19" s="73"/>
      <c r="O19" s="73"/>
      <c r="Q19" s="88"/>
      <c r="R19" s="88"/>
      <c r="V19" s="88"/>
    </row>
    <row r="20" spans="1:22">
      <c r="A20" s="34" t="s">
        <v>96</v>
      </c>
      <c r="B20" s="82">
        <v>120000008</v>
      </c>
      <c r="C20" s="82">
        <v>995428</v>
      </c>
      <c r="D20" s="74"/>
      <c r="E20" s="75">
        <v>0.18</v>
      </c>
      <c r="F20" s="76"/>
      <c r="G20" s="170" t="s">
        <v>97</v>
      </c>
      <c r="H20" s="174" t="s">
        <v>98</v>
      </c>
      <c r="I20" s="172" t="s">
        <v>99</v>
      </c>
      <c r="J20" s="175">
        <v>4.33</v>
      </c>
      <c r="K20" s="176">
        <v>217.55</v>
      </c>
      <c r="L20" s="73">
        <f>K20/1.18</f>
        <v>184.36440677966104</v>
      </c>
      <c r="M20" s="73">
        <f>J20*L20</f>
        <v>798.2978813559323</v>
      </c>
      <c r="N20" s="73">
        <f>IF(ISBLANK(F20),E20*M20,F20*M20)</f>
        <v>143.69361864406781</v>
      </c>
      <c r="O20" s="73">
        <f>+N20+M20</f>
        <v>941.99150000000009</v>
      </c>
      <c r="Q20" s="88"/>
      <c r="R20" s="88"/>
      <c r="V20" s="88"/>
    </row>
    <row r="21" spans="1:22">
      <c r="A21" s="34" t="s">
        <v>100</v>
      </c>
      <c r="B21" s="82">
        <v>120000024</v>
      </c>
      <c r="C21" s="82">
        <v>995428</v>
      </c>
      <c r="D21" s="74"/>
      <c r="E21" s="75">
        <v>0.18</v>
      </c>
      <c r="F21" s="76"/>
      <c r="G21" s="170" t="s">
        <v>101</v>
      </c>
      <c r="H21" s="177" t="s">
        <v>102</v>
      </c>
      <c r="I21" s="172" t="s">
        <v>99</v>
      </c>
      <c r="J21" s="175">
        <v>161.44300000000001</v>
      </c>
      <c r="K21" s="176">
        <v>348.08</v>
      </c>
      <c r="L21" s="73">
        <f>K21/1.18</f>
        <v>294.9830508474576</v>
      </c>
      <c r="M21" s="73">
        <f>J21*L21</f>
        <v>47622.948677966102</v>
      </c>
      <c r="N21" s="73">
        <f>IF(ISBLANK(F21),E21*M21,F21*M21)</f>
        <v>8572.1307620338976</v>
      </c>
      <c r="O21" s="73">
        <f>+N21+M21</f>
        <v>56195.079440000001</v>
      </c>
      <c r="Q21" s="88"/>
      <c r="R21" s="88"/>
      <c r="V21" s="88"/>
    </row>
    <row r="22" spans="1:22" ht="75">
      <c r="A22" s="274" t="s">
        <v>103</v>
      </c>
      <c r="B22" s="82"/>
      <c r="C22" s="82"/>
      <c r="D22" s="75"/>
      <c r="E22" s="75"/>
      <c r="F22" s="75"/>
      <c r="G22" s="170">
        <v>2.6</v>
      </c>
      <c r="H22" s="178" t="s">
        <v>104</v>
      </c>
      <c r="I22" s="172"/>
      <c r="J22" s="175"/>
      <c r="K22" s="176"/>
      <c r="L22" s="73"/>
      <c r="M22" s="73"/>
      <c r="N22" s="73"/>
      <c r="O22" s="73"/>
      <c r="Q22" s="88"/>
      <c r="R22" s="88"/>
      <c r="V22" s="88"/>
    </row>
    <row r="23" spans="1:22">
      <c r="A23" s="275"/>
      <c r="B23" s="82">
        <v>120000345</v>
      </c>
      <c r="C23" s="82">
        <v>995433</v>
      </c>
      <c r="D23" s="74"/>
      <c r="E23" s="75">
        <v>0.18</v>
      </c>
      <c r="F23" s="76"/>
      <c r="G23" s="170" t="s">
        <v>105</v>
      </c>
      <c r="H23" s="174" t="s">
        <v>106</v>
      </c>
      <c r="I23" s="172" t="s">
        <v>99</v>
      </c>
      <c r="J23" s="175">
        <v>15.582000000000001</v>
      </c>
      <c r="K23" s="176">
        <v>177.5</v>
      </c>
      <c r="L23" s="73">
        <f>K23/1.18</f>
        <v>150.42372881355934</v>
      </c>
      <c r="M23" s="73">
        <f>J23*L23</f>
        <v>2343.9025423728817</v>
      </c>
      <c r="N23" s="73">
        <f>IF(ISBLANK(F23),E23*M23,F23*M23)</f>
        <v>421.90245762711868</v>
      </c>
      <c r="O23" s="73">
        <f>+N23+M23</f>
        <v>2765.8050000000003</v>
      </c>
      <c r="Q23" s="88"/>
      <c r="R23" s="88"/>
      <c r="V23" s="88"/>
    </row>
    <row r="24" spans="1:22" ht="90">
      <c r="A24" s="34" t="s">
        <v>107</v>
      </c>
      <c r="B24" s="82">
        <v>120000348</v>
      </c>
      <c r="C24" s="82">
        <v>995433</v>
      </c>
      <c r="D24" s="74"/>
      <c r="E24" s="75">
        <v>0.18</v>
      </c>
      <c r="F24" s="76"/>
      <c r="G24" s="170" t="s">
        <v>108</v>
      </c>
      <c r="H24" s="171" t="s">
        <v>109</v>
      </c>
      <c r="I24" s="172" t="s">
        <v>110</v>
      </c>
      <c r="J24" s="175">
        <v>161.44300000000001</v>
      </c>
      <c r="K24" s="179">
        <v>1432.95</v>
      </c>
      <c r="L24" s="73">
        <f t="shared" ref="L24:L25" si="0">K24/1.18</f>
        <v>1214.3644067796611</v>
      </c>
      <c r="M24" s="73">
        <f t="shared" ref="M24:M25" si="1">J24*L24</f>
        <v>196050.63292372884</v>
      </c>
      <c r="N24" s="73">
        <f t="shared" ref="N24:N25" si="2">IF(ISBLANK(F24),E24*M24,F24*M24)</f>
        <v>35289.113926271188</v>
      </c>
      <c r="O24" s="73">
        <f t="shared" ref="O24:O25" si="3">+N24+M24</f>
        <v>231339.74685000003</v>
      </c>
      <c r="Q24" s="88"/>
      <c r="R24" s="88"/>
      <c r="V24" s="88"/>
    </row>
    <row r="25" spans="1:22" ht="60">
      <c r="A25" s="34" t="s">
        <v>111</v>
      </c>
      <c r="B25" s="82">
        <v>120000391</v>
      </c>
      <c r="C25" s="82">
        <v>995433</v>
      </c>
      <c r="D25" s="74"/>
      <c r="E25" s="75">
        <v>0.18</v>
      </c>
      <c r="F25" s="76"/>
      <c r="G25" s="170">
        <v>2.25</v>
      </c>
      <c r="H25" s="178" t="s">
        <v>112</v>
      </c>
      <c r="I25" s="172" t="s">
        <v>99</v>
      </c>
      <c r="J25" s="180">
        <v>11.253</v>
      </c>
      <c r="K25" s="176">
        <v>196</v>
      </c>
      <c r="L25" s="73">
        <f t="shared" si="0"/>
        <v>166.10169491525426</v>
      </c>
      <c r="M25" s="73">
        <f t="shared" si="1"/>
        <v>1869.1423728813561</v>
      </c>
      <c r="N25" s="73">
        <f t="shared" si="2"/>
        <v>336.4456271186441</v>
      </c>
      <c r="O25" s="73">
        <f t="shared" si="3"/>
        <v>2205.5880000000002</v>
      </c>
      <c r="Q25" s="88"/>
      <c r="R25" s="88"/>
      <c r="V25" s="88"/>
    </row>
    <row r="26" spans="1:22" ht="45">
      <c r="A26" s="274" t="s">
        <v>113</v>
      </c>
      <c r="B26" s="82"/>
      <c r="C26" s="82"/>
      <c r="D26" s="75"/>
      <c r="E26" s="75"/>
      <c r="F26" s="75"/>
      <c r="G26" s="172">
        <v>4.0999999999999996</v>
      </c>
      <c r="H26" s="178" t="s">
        <v>114</v>
      </c>
      <c r="I26" s="172"/>
      <c r="J26" s="175"/>
      <c r="K26" s="176"/>
      <c r="L26" s="73"/>
      <c r="M26" s="73"/>
      <c r="N26" s="73"/>
      <c r="O26" s="73"/>
      <c r="Q26" s="88"/>
      <c r="R26" s="88"/>
      <c r="V26" s="88"/>
    </row>
    <row r="27" spans="1:22" ht="45">
      <c r="A27" s="275"/>
      <c r="B27" s="82">
        <v>120000440</v>
      </c>
      <c r="C27" s="82">
        <v>995454</v>
      </c>
      <c r="D27" s="74"/>
      <c r="E27" s="75">
        <v>0.18</v>
      </c>
      <c r="F27" s="76"/>
      <c r="G27" s="172" t="s">
        <v>115</v>
      </c>
      <c r="H27" s="178" t="s">
        <v>116</v>
      </c>
      <c r="I27" s="172" t="s">
        <v>99</v>
      </c>
      <c r="J27" s="175">
        <v>8.3840000000000003</v>
      </c>
      <c r="K27" s="176">
        <v>7178.75</v>
      </c>
      <c r="L27" s="73">
        <f>K27/1.18</f>
        <v>6083.6864406779669</v>
      </c>
      <c r="M27" s="73">
        <f>J27*L27</f>
        <v>51005.627118644079</v>
      </c>
      <c r="N27" s="73">
        <f>IF(ISBLANK(F27),E27*M27,F27*M27)</f>
        <v>9181.0128813559331</v>
      </c>
      <c r="O27" s="73">
        <f>+N27+M27</f>
        <v>60186.640000000014</v>
      </c>
      <c r="Q27" s="88"/>
      <c r="R27" s="88"/>
      <c r="V27" s="88"/>
    </row>
    <row r="28" spans="1:22" ht="45">
      <c r="A28" s="274" t="s">
        <v>117</v>
      </c>
      <c r="B28" s="82"/>
      <c r="C28" s="82"/>
      <c r="D28" s="75"/>
      <c r="E28" s="75"/>
      <c r="F28" s="75"/>
      <c r="G28" s="172">
        <v>4.0999999999999996</v>
      </c>
      <c r="H28" s="174" t="s">
        <v>114</v>
      </c>
      <c r="I28" s="172"/>
      <c r="J28" s="175"/>
      <c r="K28" s="176"/>
      <c r="L28" s="73"/>
      <c r="M28" s="73"/>
      <c r="N28" s="73"/>
      <c r="O28" s="73"/>
      <c r="Q28" s="88"/>
      <c r="R28" s="88"/>
      <c r="V28" s="88"/>
    </row>
    <row r="29" spans="1:22" ht="45">
      <c r="A29" s="275"/>
      <c r="B29" s="82">
        <v>120000442</v>
      </c>
      <c r="C29" s="82">
        <v>995454</v>
      </c>
      <c r="D29" s="74"/>
      <c r="E29" s="75">
        <v>0.18</v>
      </c>
      <c r="F29" s="76"/>
      <c r="G29" s="172" t="s">
        <v>118</v>
      </c>
      <c r="H29" s="174" t="s">
        <v>119</v>
      </c>
      <c r="I29" s="172" t="s">
        <v>99</v>
      </c>
      <c r="J29" s="175">
        <v>6.9</v>
      </c>
      <c r="K29" s="176">
        <v>6812</v>
      </c>
      <c r="L29" s="73">
        <f>K29/1.18</f>
        <v>5772.8813559322034</v>
      </c>
      <c r="M29" s="73">
        <f>J29*L29</f>
        <v>39832.881355932208</v>
      </c>
      <c r="N29" s="73">
        <f>IF(ISBLANK(F29),E29*M29,F29*M29)</f>
        <v>7169.9186440677968</v>
      </c>
      <c r="O29" s="73">
        <f>+N29+M29</f>
        <v>47002.8</v>
      </c>
      <c r="Q29" s="88"/>
      <c r="R29" s="88"/>
      <c r="V29" s="88"/>
    </row>
    <row r="30" spans="1:22" ht="30">
      <c r="A30" s="274" t="s">
        <v>120</v>
      </c>
      <c r="B30" s="82"/>
      <c r="C30" s="82"/>
      <c r="D30" s="75"/>
      <c r="E30" s="75"/>
      <c r="F30" s="75"/>
      <c r="G30" s="172">
        <v>4.3</v>
      </c>
      <c r="H30" s="174" t="s">
        <v>121</v>
      </c>
      <c r="I30" s="172"/>
      <c r="J30" s="175"/>
      <c r="K30" s="176"/>
      <c r="L30" s="73"/>
      <c r="M30" s="73"/>
      <c r="N30" s="73"/>
      <c r="O30" s="73"/>
      <c r="Q30" s="88"/>
      <c r="R30" s="88"/>
      <c r="V30" s="88"/>
    </row>
    <row r="31" spans="1:22">
      <c r="A31" s="275"/>
      <c r="B31" s="82">
        <v>120000456</v>
      </c>
      <c r="C31" s="82">
        <v>995457</v>
      </c>
      <c r="D31" s="74"/>
      <c r="E31" s="75">
        <v>0.18</v>
      </c>
      <c r="F31" s="76"/>
      <c r="G31" s="172" t="s">
        <v>122</v>
      </c>
      <c r="H31" s="174" t="s">
        <v>123</v>
      </c>
      <c r="I31" s="172" t="s">
        <v>124</v>
      </c>
      <c r="J31" s="175">
        <v>13.64</v>
      </c>
      <c r="K31" s="176">
        <v>392.15</v>
      </c>
      <c r="L31" s="73">
        <f>K31/1.18</f>
        <v>332.33050847457628</v>
      </c>
      <c r="M31" s="73">
        <f>J31*L31</f>
        <v>4532.9881355932202</v>
      </c>
      <c r="N31" s="73">
        <f>IF(ISBLANK(F31),E31*M31,F31*M31)</f>
        <v>815.93786440677957</v>
      </c>
      <c r="O31" s="73">
        <f>+N31+M31</f>
        <v>5348.9259999999995</v>
      </c>
      <c r="Q31" s="88"/>
      <c r="R31" s="88"/>
      <c r="V31" s="88"/>
    </row>
    <row r="32" spans="1:22" ht="60">
      <c r="A32" s="34" t="s">
        <v>125</v>
      </c>
      <c r="B32" s="82">
        <v>120000470</v>
      </c>
      <c r="C32" s="82">
        <v>995454</v>
      </c>
      <c r="D32" s="74"/>
      <c r="E32" s="75">
        <v>0.18</v>
      </c>
      <c r="F32" s="76"/>
      <c r="G32" s="181">
        <v>4.0999999999999996</v>
      </c>
      <c r="H32" s="174" t="s">
        <v>126</v>
      </c>
      <c r="I32" s="172" t="s">
        <v>124</v>
      </c>
      <c r="J32" s="175">
        <v>2.76</v>
      </c>
      <c r="K32" s="176">
        <v>410.85</v>
      </c>
      <c r="L32" s="73">
        <f>K32/1.18</f>
        <v>348.17796610169495</v>
      </c>
      <c r="M32" s="73">
        <f>J32*L32</f>
        <v>960.97118644067803</v>
      </c>
      <c r="N32" s="73">
        <f>IF(ISBLANK(F32),E32*M32,F32*M32)</f>
        <v>172.97481355932203</v>
      </c>
      <c r="O32" s="73">
        <f>+N32+M32</f>
        <v>1133.9460000000001</v>
      </c>
      <c r="Q32" s="88"/>
      <c r="R32" s="88"/>
      <c r="V32" s="88"/>
    </row>
    <row r="33" spans="1:22" ht="45">
      <c r="A33" s="274" t="s">
        <v>127</v>
      </c>
      <c r="B33" s="82"/>
      <c r="C33" s="82"/>
      <c r="D33" s="75"/>
      <c r="E33" s="75"/>
      <c r="F33" s="75"/>
      <c r="G33" s="172">
        <v>5.0999999999999996</v>
      </c>
      <c r="H33" s="174" t="s">
        <v>128</v>
      </c>
      <c r="I33" s="172"/>
      <c r="J33" s="175"/>
      <c r="K33" s="176"/>
      <c r="L33" s="73"/>
      <c r="M33" s="73"/>
      <c r="N33" s="73"/>
      <c r="O33" s="73"/>
      <c r="Q33" s="88"/>
      <c r="R33" s="88"/>
      <c r="V33" s="88"/>
    </row>
    <row r="34" spans="1:22" ht="45">
      <c r="A34" s="275"/>
      <c r="B34" s="82">
        <v>120000488</v>
      </c>
      <c r="C34" s="82">
        <v>995454</v>
      </c>
      <c r="D34" s="74"/>
      <c r="E34" s="75">
        <v>0.18</v>
      </c>
      <c r="F34" s="76"/>
      <c r="G34" s="172" t="s">
        <v>129</v>
      </c>
      <c r="H34" s="174" t="s">
        <v>130</v>
      </c>
      <c r="I34" s="172" t="s">
        <v>131</v>
      </c>
      <c r="J34" s="175">
        <v>3.403</v>
      </c>
      <c r="K34" s="182">
        <v>9045.75</v>
      </c>
      <c r="L34" s="73">
        <f>K34/1.18</f>
        <v>7665.8898305084749</v>
      </c>
      <c r="M34" s="73">
        <f>J34*L34</f>
        <v>26087.023093220341</v>
      </c>
      <c r="N34" s="73">
        <f>IF(ISBLANK(F34),E34*M34,F34*M34)</f>
        <v>4695.6641567796614</v>
      </c>
      <c r="O34" s="73">
        <f>+N34+M34</f>
        <v>30782.687250000003</v>
      </c>
      <c r="Q34" s="88"/>
      <c r="R34" s="88"/>
      <c r="V34" s="88"/>
    </row>
    <row r="35" spans="1:22" ht="75">
      <c r="A35" s="274" t="s">
        <v>132</v>
      </c>
      <c r="B35" s="82"/>
      <c r="C35" s="82"/>
      <c r="D35" s="75"/>
      <c r="E35" s="75"/>
      <c r="F35" s="75"/>
      <c r="G35" s="172">
        <v>5.2</v>
      </c>
      <c r="H35" s="174" t="s">
        <v>133</v>
      </c>
      <c r="I35" s="172"/>
      <c r="J35" s="175"/>
      <c r="K35" s="176"/>
      <c r="L35" s="73"/>
      <c r="M35" s="73"/>
      <c r="N35" s="73"/>
      <c r="O35" s="73"/>
      <c r="Q35" s="88"/>
      <c r="R35" s="88"/>
      <c r="V35" s="88"/>
    </row>
    <row r="36" spans="1:22" ht="45">
      <c r="A36" s="275"/>
      <c r="B36" s="82">
        <v>120000492</v>
      </c>
      <c r="C36" s="82">
        <v>995454</v>
      </c>
      <c r="D36" s="74"/>
      <c r="E36" s="75">
        <v>0.18</v>
      </c>
      <c r="F36" s="76"/>
      <c r="G36" s="172" t="s">
        <v>134</v>
      </c>
      <c r="H36" s="174" t="s">
        <v>135</v>
      </c>
      <c r="I36" s="172" t="s">
        <v>131</v>
      </c>
      <c r="J36" s="175">
        <v>0.63500000000000001</v>
      </c>
      <c r="K36" s="176">
        <v>10852.95</v>
      </c>
      <c r="L36" s="73">
        <f>K36/1.18</f>
        <v>9197.4152542372885</v>
      </c>
      <c r="M36" s="73">
        <f>J36*L36</f>
        <v>5840.358686440678</v>
      </c>
      <c r="N36" s="73">
        <f>IF(ISBLANK(F36),E36*M36,F36*M36)</f>
        <v>1051.2645635593219</v>
      </c>
      <c r="O36" s="73">
        <f>+N36+M36</f>
        <v>6891.6232499999996</v>
      </c>
      <c r="Q36" s="88"/>
      <c r="R36" s="88"/>
      <c r="V36" s="88"/>
    </row>
    <row r="37" spans="1:22" ht="120">
      <c r="A37" s="34" t="s">
        <v>136</v>
      </c>
      <c r="B37" s="82">
        <v>170001200</v>
      </c>
      <c r="C37" s="82">
        <v>995454</v>
      </c>
      <c r="D37" s="74"/>
      <c r="E37" s="75">
        <v>0.18</v>
      </c>
      <c r="F37" s="76"/>
      <c r="G37" s="172">
        <v>5.3</v>
      </c>
      <c r="H37" s="174" t="s">
        <v>137</v>
      </c>
      <c r="I37" s="172" t="s">
        <v>131</v>
      </c>
      <c r="J37" s="175">
        <v>3.3809999999999998</v>
      </c>
      <c r="K37" s="176">
        <v>11505.5</v>
      </c>
      <c r="L37" s="73">
        <f>K37/1.18</f>
        <v>9750.4237288135591</v>
      </c>
      <c r="M37" s="73">
        <f>J37*L37</f>
        <v>32966.182627118644</v>
      </c>
      <c r="N37" s="73">
        <f>IF(ISBLANK(F37),E37*M37,F37*M37)</f>
        <v>5933.9128728813557</v>
      </c>
      <c r="O37" s="73">
        <f>+N37+M37</f>
        <v>38900.095499999996</v>
      </c>
      <c r="Q37" s="88"/>
      <c r="R37" s="88"/>
      <c r="V37" s="88"/>
    </row>
    <row r="38" spans="1:22" ht="30">
      <c r="A38" s="34" t="s">
        <v>138</v>
      </c>
      <c r="B38" s="82"/>
      <c r="C38" s="82"/>
      <c r="D38" s="75"/>
      <c r="E38" s="75"/>
      <c r="F38" s="75"/>
      <c r="G38" s="172">
        <v>5.9</v>
      </c>
      <c r="H38" s="174" t="s">
        <v>139</v>
      </c>
      <c r="I38" s="172"/>
      <c r="J38" s="175"/>
      <c r="K38" s="176"/>
      <c r="L38" s="73"/>
      <c r="M38" s="73"/>
      <c r="N38" s="73"/>
      <c r="O38" s="73"/>
      <c r="Q38" s="88"/>
      <c r="R38" s="88"/>
      <c r="V38" s="88"/>
    </row>
    <row r="39" spans="1:22" ht="30">
      <c r="A39" s="34" t="s">
        <v>96</v>
      </c>
      <c r="B39" s="82">
        <v>120000499</v>
      </c>
      <c r="C39" s="82">
        <v>995457</v>
      </c>
      <c r="D39" s="74"/>
      <c r="E39" s="75">
        <v>0.18</v>
      </c>
      <c r="F39" s="76"/>
      <c r="G39" s="172" t="s">
        <v>140</v>
      </c>
      <c r="H39" s="174" t="s">
        <v>141</v>
      </c>
      <c r="I39" s="172" t="s">
        <v>124</v>
      </c>
      <c r="J39" s="175">
        <v>3.2</v>
      </c>
      <c r="K39" s="176">
        <v>392.15</v>
      </c>
      <c r="L39" s="73">
        <f t="shared" ref="L39:L43" si="4">K39/1.18</f>
        <v>332.33050847457628</v>
      </c>
      <c r="M39" s="73">
        <f t="shared" ref="M39:M43" si="5">J39*L39</f>
        <v>1063.457627118644</v>
      </c>
      <c r="N39" s="73">
        <f t="shared" ref="N39:N43" si="6">IF(ISBLANK(F39),E39*M39,F39*M39)</f>
        <v>191.42237288135593</v>
      </c>
      <c r="O39" s="73">
        <f t="shared" ref="O39:O43" si="7">+N39+M39</f>
        <v>1254.8799999999999</v>
      </c>
      <c r="Q39" s="88"/>
      <c r="R39" s="88"/>
      <c r="V39" s="88"/>
    </row>
    <row r="40" spans="1:22" ht="30">
      <c r="A40" s="34" t="s">
        <v>100</v>
      </c>
      <c r="B40" s="82">
        <v>120000501</v>
      </c>
      <c r="C40" s="82">
        <v>995457</v>
      </c>
      <c r="D40" s="74"/>
      <c r="E40" s="75">
        <v>0.18</v>
      </c>
      <c r="F40" s="76"/>
      <c r="G40" s="172" t="s">
        <v>142</v>
      </c>
      <c r="H40" s="174" t="s">
        <v>143</v>
      </c>
      <c r="I40" s="172" t="s">
        <v>124</v>
      </c>
      <c r="J40" s="175">
        <v>21.074000000000002</v>
      </c>
      <c r="K40" s="176">
        <v>927.25</v>
      </c>
      <c r="L40" s="73">
        <f t="shared" si="4"/>
        <v>785.80508474576277</v>
      </c>
      <c r="M40" s="73">
        <f t="shared" si="5"/>
        <v>16560.056355932207</v>
      </c>
      <c r="N40" s="73">
        <f t="shared" si="6"/>
        <v>2980.8101440677974</v>
      </c>
      <c r="O40" s="73">
        <f t="shared" si="7"/>
        <v>19540.866500000004</v>
      </c>
      <c r="Q40" s="88"/>
      <c r="R40" s="88"/>
      <c r="V40" s="88"/>
    </row>
    <row r="41" spans="1:22" ht="30">
      <c r="A41" s="34" t="s">
        <v>144</v>
      </c>
      <c r="B41" s="82">
        <v>120000503</v>
      </c>
      <c r="C41" s="82">
        <v>995457</v>
      </c>
      <c r="D41" s="74"/>
      <c r="E41" s="75">
        <v>0.18</v>
      </c>
      <c r="F41" s="76"/>
      <c r="G41" s="172" t="s">
        <v>145</v>
      </c>
      <c r="H41" s="174" t="s">
        <v>146</v>
      </c>
      <c r="I41" s="172" t="s">
        <v>124</v>
      </c>
      <c r="J41" s="175">
        <v>17.181999999999999</v>
      </c>
      <c r="K41" s="176">
        <v>736.4</v>
      </c>
      <c r="L41" s="73">
        <f t="shared" si="4"/>
        <v>624.06779661016947</v>
      </c>
      <c r="M41" s="73">
        <f t="shared" si="5"/>
        <v>10722.732881355931</v>
      </c>
      <c r="N41" s="73">
        <f t="shared" si="6"/>
        <v>1930.0919186440674</v>
      </c>
      <c r="O41" s="73">
        <f t="shared" si="7"/>
        <v>12652.824799999999</v>
      </c>
      <c r="Q41" s="88"/>
      <c r="R41" s="88"/>
      <c r="V41" s="88"/>
    </row>
    <row r="42" spans="1:22">
      <c r="A42" s="34" t="s">
        <v>147</v>
      </c>
      <c r="B42" s="82">
        <v>120000504</v>
      </c>
      <c r="C42" s="82">
        <v>995457</v>
      </c>
      <c r="D42" s="74"/>
      <c r="E42" s="75">
        <v>0.18</v>
      </c>
      <c r="F42" s="76"/>
      <c r="G42" s="172" t="s">
        <v>148</v>
      </c>
      <c r="H42" s="174" t="s">
        <v>149</v>
      </c>
      <c r="I42" s="172" t="s">
        <v>124</v>
      </c>
      <c r="J42" s="175">
        <v>13.708</v>
      </c>
      <c r="K42" s="176">
        <v>961.3</v>
      </c>
      <c r="L42" s="73">
        <f t="shared" si="4"/>
        <v>814.66101694915255</v>
      </c>
      <c r="M42" s="73">
        <f t="shared" si="5"/>
        <v>11167.373220338983</v>
      </c>
      <c r="N42" s="73">
        <f t="shared" si="6"/>
        <v>2010.1271796610167</v>
      </c>
      <c r="O42" s="73">
        <f t="shared" si="7"/>
        <v>13177.500399999999</v>
      </c>
      <c r="Q42" s="88"/>
      <c r="R42" s="88"/>
      <c r="V42" s="88"/>
    </row>
    <row r="43" spans="1:22">
      <c r="A43" s="34" t="s">
        <v>150</v>
      </c>
      <c r="B43" s="82">
        <v>120000518</v>
      </c>
      <c r="C43" s="82">
        <v>995457</v>
      </c>
      <c r="D43" s="74"/>
      <c r="E43" s="75">
        <v>0.18</v>
      </c>
      <c r="F43" s="76"/>
      <c r="G43" s="172" t="s">
        <v>151</v>
      </c>
      <c r="H43" s="174" t="s">
        <v>152</v>
      </c>
      <c r="I43" s="172" t="s">
        <v>124</v>
      </c>
      <c r="J43" s="175">
        <v>1.7809999999999999</v>
      </c>
      <c r="K43" s="176">
        <v>951.1</v>
      </c>
      <c r="L43" s="73">
        <f t="shared" si="4"/>
        <v>806.01694915254245</v>
      </c>
      <c r="M43" s="73">
        <f t="shared" si="5"/>
        <v>1435.516186440678</v>
      </c>
      <c r="N43" s="73">
        <f t="shared" si="6"/>
        <v>258.39291355932204</v>
      </c>
      <c r="O43" s="73">
        <f t="shared" si="7"/>
        <v>1693.9091000000001</v>
      </c>
      <c r="Q43" s="88"/>
      <c r="R43" s="88"/>
      <c r="V43" s="88"/>
    </row>
    <row r="44" spans="1:22" ht="45">
      <c r="A44" s="274" t="s">
        <v>153</v>
      </c>
      <c r="B44" s="82"/>
      <c r="C44" s="82"/>
      <c r="D44" s="75"/>
      <c r="E44" s="75"/>
      <c r="F44" s="75"/>
      <c r="G44" s="172">
        <v>5.22</v>
      </c>
      <c r="H44" s="178" t="s">
        <v>154</v>
      </c>
      <c r="I44" s="172"/>
      <c r="J44" s="175"/>
      <c r="K44" s="176"/>
      <c r="L44" s="73"/>
      <c r="M44" s="73"/>
      <c r="N44" s="73"/>
      <c r="O44" s="73"/>
      <c r="Q44" s="88"/>
      <c r="R44" s="88"/>
      <c r="V44" s="88"/>
    </row>
    <row r="45" spans="1:22">
      <c r="A45" s="275"/>
      <c r="B45" s="82">
        <v>120000543</v>
      </c>
      <c r="C45" s="199" t="s">
        <v>155</v>
      </c>
      <c r="D45" s="74"/>
      <c r="E45" s="75">
        <v>0.18</v>
      </c>
      <c r="F45" s="76"/>
      <c r="G45" s="172" t="s">
        <v>156</v>
      </c>
      <c r="H45" s="178" t="s">
        <v>157</v>
      </c>
      <c r="I45" s="172" t="s">
        <v>158</v>
      </c>
      <c r="J45" s="175">
        <v>230.47300000000001</v>
      </c>
      <c r="K45" s="176">
        <v>107.85</v>
      </c>
      <c r="L45" s="73">
        <f>K45/1.18</f>
        <v>91.398305084745758</v>
      </c>
      <c r="M45" s="73">
        <f>J45*L45</f>
        <v>21064.841567796611</v>
      </c>
      <c r="N45" s="73">
        <f>IF(ISBLANK(F45),E45*M45,F45*M45)</f>
        <v>3791.67148220339</v>
      </c>
      <c r="O45" s="73">
        <f>+N45+M45</f>
        <v>24856.513050000001</v>
      </c>
      <c r="Q45" s="88"/>
      <c r="R45" s="88"/>
      <c r="V45" s="88"/>
    </row>
    <row r="46" spans="1:22" ht="45">
      <c r="A46" s="274" t="s">
        <v>159</v>
      </c>
      <c r="B46" s="82"/>
      <c r="C46" s="82"/>
      <c r="D46" s="75"/>
      <c r="E46" s="75"/>
      <c r="F46" s="75"/>
      <c r="G46" s="172" t="s">
        <v>160</v>
      </c>
      <c r="H46" s="174" t="s">
        <v>161</v>
      </c>
      <c r="I46" s="172"/>
      <c r="J46" s="175"/>
      <c r="K46" s="176"/>
      <c r="L46" s="73"/>
      <c r="M46" s="73"/>
      <c r="N46" s="73"/>
      <c r="O46" s="73"/>
      <c r="Q46" s="88"/>
      <c r="R46" s="88"/>
      <c r="V46" s="88"/>
    </row>
    <row r="47" spans="1:22">
      <c r="A47" s="275"/>
      <c r="B47" s="82">
        <v>120000549</v>
      </c>
      <c r="C47" s="82">
        <v>995454</v>
      </c>
      <c r="D47" s="74"/>
      <c r="E47" s="75">
        <v>0.18</v>
      </c>
      <c r="F47" s="76"/>
      <c r="G47" s="172" t="s">
        <v>162</v>
      </c>
      <c r="H47" s="174" t="s">
        <v>157</v>
      </c>
      <c r="I47" s="172" t="s">
        <v>158</v>
      </c>
      <c r="J47" s="175">
        <v>428.93900000000002</v>
      </c>
      <c r="K47" s="176">
        <v>107.85</v>
      </c>
      <c r="L47" s="73">
        <f>K47/1.18</f>
        <v>91.398305084745758</v>
      </c>
      <c r="M47" s="73">
        <f>J47*L47</f>
        <v>39204.297584745764</v>
      </c>
      <c r="N47" s="73">
        <f>IF(ISBLANK(F47),E47*M47,F47*M47)</f>
        <v>7056.7735652542369</v>
      </c>
      <c r="O47" s="73">
        <f>+N47+M47</f>
        <v>46261.071150000003</v>
      </c>
      <c r="Q47" s="88"/>
      <c r="R47" s="88"/>
      <c r="V47" s="88"/>
    </row>
    <row r="48" spans="1:22" ht="45">
      <c r="A48" s="34" t="s">
        <v>163</v>
      </c>
      <c r="B48" s="82">
        <v>120000601</v>
      </c>
      <c r="C48" s="82">
        <v>995456</v>
      </c>
      <c r="D48" s="74"/>
      <c r="E48" s="75">
        <v>0.18</v>
      </c>
      <c r="F48" s="76"/>
      <c r="G48" s="172" t="s">
        <v>164</v>
      </c>
      <c r="H48" s="174" t="s">
        <v>165</v>
      </c>
      <c r="I48" s="172" t="s">
        <v>131</v>
      </c>
      <c r="J48" s="175">
        <v>29.113</v>
      </c>
      <c r="K48" s="179">
        <v>7132.25</v>
      </c>
      <c r="L48" s="73">
        <f>K48/1.18</f>
        <v>6044.2796610169498</v>
      </c>
      <c r="M48" s="73">
        <f>J48*L48</f>
        <v>175967.11377118647</v>
      </c>
      <c r="N48" s="73">
        <f>IF(ISBLANK(F48),E48*M48,F48*M48)</f>
        <v>31674.080478813565</v>
      </c>
      <c r="O48" s="73">
        <f>+N48+M48</f>
        <v>207641.19425000003</v>
      </c>
      <c r="Q48" s="88"/>
      <c r="R48" s="88"/>
      <c r="V48" s="88"/>
    </row>
    <row r="49" spans="1:22" ht="45">
      <c r="A49" s="274" t="s">
        <v>166</v>
      </c>
      <c r="B49" s="82"/>
      <c r="C49" s="82"/>
      <c r="D49" s="75"/>
      <c r="E49" s="75"/>
      <c r="F49" s="75"/>
      <c r="G49" s="172">
        <v>6.32</v>
      </c>
      <c r="H49" s="174" t="s">
        <v>167</v>
      </c>
      <c r="I49" s="172"/>
      <c r="J49" s="175"/>
      <c r="K49" s="176"/>
      <c r="L49" s="73"/>
      <c r="M49" s="73"/>
      <c r="N49" s="73"/>
      <c r="O49" s="73"/>
      <c r="Q49" s="88"/>
      <c r="R49" s="88"/>
      <c r="V49" s="88"/>
    </row>
    <row r="50" spans="1:22">
      <c r="A50" s="275"/>
      <c r="B50" s="82">
        <v>120000644</v>
      </c>
      <c r="C50" s="82">
        <v>995456</v>
      </c>
      <c r="D50" s="74"/>
      <c r="E50" s="75">
        <v>0.18</v>
      </c>
      <c r="F50" s="76"/>
      <c r="G50" s="172" t="s">
        <v>168</v>
      </c>
      <c r="H50" s="174" t="s">
        <v>169</v>
      </c>
      <c r="I50" s="172" t="s">
        <v>131</v>
      </c>
      <c r="J50" s="175">
        <v>6.7549999999999999</v>
      </c>
      <c r="K50" s="176">
        <v>9095.0499999999993</v>
      </c>
      <c r="L50" s="73">
        <f>K50/1.18</f>
        <v>7707.6694915254238</v>
      </c>
      <c r="M50" s="73">
        <f>J50*L50</f>
        <v>52065.307415254239</v>
      </c>
      <c r="N50" s="73">
        <f>IF(ISBLANK(F50),E50*M50,F50*M50)</f>
        <v>9371.7553347457633</v>
      </c>
      <c r="O50" s="73">
        <f>+N50+M50</f>
        <v>61437.062750000005</v>
      </c>
      <c r="Q50" s="88"/>
      <c r="R50" s="88"/>
      <c r="V50" s="88"/>
    </row>
    <row r="51" spans="1:22" ht="60">
      <c r="A51" s="274" t="s">
        <v>170</v>
      </c>
      <c r="B51" s="82"/>
      <c r="C51" s="82"/>
      <c r="D51" s="75"/>
      <c r="E51" s="75"/>
      <c r="F51" s="75"/>
      <c r="G51" s="173">
        <v>10.5</v>
      </c>
      <c r="H51" s="178" t="s">
        <v>171</v>
      </c>
      <c r="I51" s="173"/>
      <c r="J51" s="183"/>
      <c r="K51" s="176"/>
      <c r="L51" s="73"/>
      <c r="M51" s="73"/>
      <c r="N51" s="73"/>
      <c r="O51" s="73"/>
      <c r="Q51" s="88"/>
      <c r="R51" s="88"/>
      <c r="V51" s="88"/>
    </row>
    <row r="52" spans="1:22">
      <c r="A52" s="275"/>
      <c r="B52" s="82">
        <v>120001119</v>
      </c>
      <c r="C52" s="82">
        <v>995476</v>
      </c>
      <c r="D52" s="74"/>
      <c r="E52" s="75">
        <v>0.18</v>
      </c>
      <c r="F52" s="76"/>
      <c r="G52" s="173" t="s">
        <v>172</v>
      </c>
      <c r="H52" s="184" t="s">
        <v>173</v>
      </c>
      <c r="I52" s="173" t="s">
        <v>124</v>
      </c>
      <c r="J52" s="183">
        <v>1.89</v>
      </c>
      <c r="K52" s="176">
        <v>5804.35</v>
      </c>
      <c r="L52" s="73">
        <f>K52/1.18</f>
        <v>4918.9406779661022</v>
      </c>
      <c r="M52" s="73">
        <f>J52*L52</f>
        <v>9296.797881355933</v>
      </c>
      <c r="N52" s="73">
        <f>IF(ISBLANK(F52),E52*M52,F52*M52)</f>
        <v>1673.4236186440678</v>
      </c>
      <c r="O52" s="73">
        <f>+N52+M52</f>
        <v>10970.221500000001</v>
      </c>
      <c r="Q52" s="88"/>
      <c r="R52" s="88"/>
      <c r="V52" s="88"/>
    </row>
    <row r="53" spans="1:22" ht="150">
      <c r="A53" s="274" t="s">
        <v>174</v>
      </c>
      <c r="B53" s="82"/>
      <c r="C53" s="82"/>
      <c r="D53" s="75"/>
      <c r="E53" s="75"/>
      <c r="F53" s="75"/>
      <c r="G53" s="173">
        <v>10.11</v>
      </c>
      <c r="H53" s="178" t="s">
        <v>175</v>
      </c>
      <c r="I53" s="173"/>
      <c r="J53" s="183"/>
      <c r="K53" s="176"/>
      <c r="L53" s="73"/>
      <c r="M53" s="73"/>
      <c r="N53" s="73"/>
      <c r="O53" s="73"/>
      <c r="Q53" s="88"/>
      <c r="R53" s="88"/>
      <c r="V53" s="88"/>
    </row>
    <row r="54" spans="1:22" ht="45">
      <c r="A54" s="275"/>
      <c r="B54" s="82">
        <v>120001130</v>
      </c>
      <c r="C54" s="82">
        <v>995476</v>
      </c>
      <c r="D54" s="74"/>
      <c r="E54" s="75">
        <v>0.18</v>
      </c>
      <c r="F54" s="76"/>
      <c r="G54" s="173" t="s">
        <v>176</v>
      </c>
      <c r="H54" s="184" t="s">
        <v>177</v>
      </c>
      <c r="I54" s="173" t="s">
        <v>158</v>
      </c>
      <c r="J54" s="183">
        <v>60</v>
      </c>
      <c r="K54" s="176">
        <v>131.05000000000001</v>
      </c>
      <c r="L54" s="73">
        <f>K54/1.18</f>
        <v>111.05932203389833</v>
      </c>
      <c r="M54" s="73">
        <f>J54*L54</f>
        <v>6663.5593220338997</v>
      </c>
      <c r="N54" s="73">
        <f>IF(ISBLANK(F54),E54*M54,F54*M54)</f>
        <v>1199.4406779661019</v>
      </c>
      <c r="O54" s="73">
        <f>+N54+M54</f>
        <v>7863.0000000000018</v>
      </c>
      <c r="Q54" s="88"/>
      <c r="R54" s="88"/>
      <c r="V54" s="88"/>
    </row>
    <row r="55" spans="1:22" ht="30">
      <c r="A55" s="274" t="s">
        <v>178</v>
      </c>
      <c r="B55" s="82"/>
      <c r="C55" s="82"/>
      <c r="D55" s="75"/>
      <c r="E55" s="75"/>
      <c r="F55" s="75"/>
      <c r="G55" s="181">
        <v>10.3</v>
      </c>
      <c r="H55" s="178" t="s">
        <v>179</v>
      </c>
      <c r="I55" s="173"/>
      <c r="J55" s="183"/>
      <c r="K55" s="176"/>
      <c r="L55" s="73"/>
      <c r="M55" s="73"/>
      <c r="N55" s="73"/>
      <c r="O55" s="73"/>
      <c r="Q55" s="88"/>
      <c r="R55" s="88"/>
      <c r="V55" s="88"/>
    </row>
    <row r="56" spans="1:22">
      <c r="A56" s="275"/>
      <c r="B56" s="82">
        <v>120001166</v>
      </c>
      <c r="C56" s="82">
        <v>995476</v>
      </c>
      <c r="D56" s="74"/>
      <c r="E56" s="75">
        <v>0.18</v>
      </c>
      <c r="F56" s="76"/>
      <c r="G56" s="173" t="s">
        <v>180</v>
      </c>
      <c r="H56" s="178" t="s">
        <v>181</v>
      </c>
      <c r="I56" s="173" t="s">
        <v>124</v>
      </c>
      <c r="J56" s="183">
        <v>1.44</v>
      </c>
      <c r="K56" s="176">
        <v>1064.6500000000001</v>
      </c>
      <c r="L56" s="73">
        <f>K56/1.18</f>
        <v>902.24576271186459</v>
      </c>
      <c r="M56" s="73">
        <f>J56*L56</f>
        <v>1299.2338983050849</v>
      </c>
      <c r="N56" s="73">
        <f>IF(ISBLANK(F56),E56*M56,F56*M56)</f>
        <v>233.86210169491528</v>
      </c>
      <c r="O56" s="73">
        <f>+N56+M56</f>
        <v>1533.0960000000002</v>
      </c>
      <c r="Q56" s="88"/>
      <c r="R56" s="88"/>
      <c r="V56" s="88"/>
    </row>
    <row r="57" spans="1:22" ht="60">
      <c r="A57" s="274" t="s">
        <v>182</v>
      </c>
      <c r="B57" s="82"/>
      <c r="C57" s="82"/>
      <c r="D57" s="75"/>
      <c r="E57" s="75"/>
      <c r="F57" s="75"/>
      <c r="G57" s="173">
        <v>11.3</v>
      </c>
      <c r="H57" s="178" t="s">
        <v>183</v>
      </c>
      <c r="I57" s="173"/>
      <c r="J57" s="183"/>
      <c r="K57" s="176"/>
      <c r="L57" s="73"/>
      <c r="M57" s="73"/>
      <c r="N57" s="73"/>
      <c r="O57" s="73"/>
      <c r="Q57" s="88"/>
      <c r="R57" s="88"/>
      <c r="V57" s="88"/>
    </row>
    <row r="58" spans="1:22">
      <c r="A58" s="275"/>
      <c r="B58" s="82">
        <v>120001170</v>
      </c>
      <c r="C58" s="82">
        <v>995474</v>
      </c>
      <c r="D58" s="74"/>
      <c r="E58" s="75">
        <v>0.18</v>
      </c>
      <c r="F58" s="76"/>
      <c r="G58" s="173" t="s">
        <v>184</v>
      </c>
      <c r="H58" s="178" t="s">
        <v>185</v>
      </c>
      <c r="I58" s="173" t="s">
        <v>186</v>
      </c>
      <c r="J58" s="183">
        <v>9</v>
      </c>
      <c r="K58" s="176">
        <v>614.20000000000005</v>
      </c>
      <c r="L58" s="73">
        <f>K58/1.18</f>
        <v>520.50847457627128</v>
      </c>
      <c r="M58" s="73">
        <f>J58*L58</f>
        <v>4684.5762711864418</v>
      </c>
      <c r="N58" s="73">
        <f>IF(ISBLANK(F58),E58*M58,F58*M58)</f>
        <v>843.22372881355943</v>
      </c>
      <c r="O58" s="73">
        <f>+N58+M58</f>
        <v>5527.8000000000011</v>
      </c>
      <c r="Q58" s="88"/>
      <c r="R58" s="88"/>
      <c r="V58" s="88"/>
    </row>
    <row r="59" spans="1:22" ht="30">
      <c r="A59" s="274" t="s">
        <v>187</v>
      </c>
      <c r="B59" s="82"/>
      <c r="C59" s="82"/>
      <c r="D59" s="75"/>
      <c r="E59" s="75"/>
      <c r="F59" s="75"/>
      <c r="G59" s="173">
        <v>11.13</v>
      </c>
      <c r="H59" s="178" t="s">
        <v>188</v>
      </c>
      <c r="I59" s="173"/>
      <c r="J59" s="183"/>
      <c r="K59" s="176"/>
      <c r="L59" s="73"/>
      <c r="M59" s="73"/>
      <c r="N59" s="73"/>
      <c r="O59" s="73"/>
      <c r="Q59" s="88"/>
      <c r="R59" s="88"/>
      <c r="V59" s="88"/>
    </row>
    <row r="60" spans="1:22">
      <c r="A60" s="275"/>
      <c r="B60" s="82">
        <v>120001200</v>
      </c>
      <c r="C60" s="82">
        <v>995474</v>
      </c>
      <c r="D60" s="74"/>
      <c r="E60" s="75">
        <v>0.18</v>
      </c>
      <c r="F60" s="76"/>
      <c r="G60" s="173" t="s">
        <v>189</v>
      </c>
      <c r="H60" s="178" t="s">
        <v>190</v>
      </c>
      <c r="I60" s="173" t="s">
        <v>191</v>
      </c>
      <c r="J60" s="183">
        <v>12</v>
      </c>
      <c r="K60" s="176">
        <v>91.75</v>
      </c>
      <c r="L60" s="73">
        <f>K60/1.18</f>
        <v>77.754237288135599</v>
      </c>
      <c r="M60" s="73">
        <f>J60*L60</f>
        <v>933.05084745762724</v>
      </c>
      <c r="N60" s="73">
        <f>IF(ISBLANK(F60),E60*M60,F60*M60)</f>
        <v>167.9491525423729</v>
      </c>
      <c r="O60" s="73">
        <f>+N60+M60</f>
        <v>1101.0000000000002</v>
      </c>
      <c r="Q60" s="88"/>
      <c r="R60" s="88"/>
      <c r="V60" s="88"/>
    </row>
    <row r="61" spans="1:22">
      <c r="A61" s="274" t="s">
        <v>192</v>
      </c>
      <c r="B61" s="82"/>
      <c r="C61" s="82"/>
      <c r="D61" s="75"/>
      <c r="E61" s="75"/>
      <c r="F61" s="75"/>
      <c r="G61" s="173">
        <v>13.4</v>
      </c>
      <c r="H61" s="178" t="s">
        <v>193</v>
      </c>
      <c r="I61" s="173"/>
      <c r="J61" s="183"/>
      <c r="K61" s="176"/>
      <c r="L61" s="73"/>
      <c r="M61" s="73"/>
      <c r="N61" s="73"/>
      <c r="O61" s="73"/>
      <c r="Q61" s="88"/>
      <c r="R61" s="88"/>
      <c r="V61" s="88"/>
    </row>
    <row r="62" spans="1:22">
      <c r="A62" s="275"/>
      <c r="B62" s="82">
        <v>120001406</v>
      </c>
      <c r="C62" s="82">
        <v>995472</v>
      </c>
      <c r="D62" s="74"/>
      <c r="E62" s="75">
        <v>0.18</v>
      </c>
      <c r="F62" s="76"/>
      <c r="G62" s="173" t="s">
        <v>194</v>
      </c>
      <c r="H62" s="178" t="s">
        <v>195</v>
      </c>
      <c r="I62" s="173" t="s">
        <v>186</v>
      </c>
      <c r="J62" s="175">
        <v>55.17</v>
      </c>
      <c r="K62" s="176">
        <v>343.65</v>
      </c>
      <c r="L62" s="73">
        <f>K62/1.18</f>
        <v>291.22881355932202</v>
      </c>
      <c r="M62" s="73">
        <f>J62*L62</f>
        <v>16067.093644067796</v>
      </c>
      <c r="N62" s="73">
        <f>IF(ISBLANK(F62),E62*M62,F62*M62)</f>
        <v>2892.0768559322032</v>
      </c>
      <c r="O62" s="73">
        <f>+N62+M62</f>
        <v>18959.1705</v>
      </c>
      <c r="Q62" s="88"/>
      <c r="R62" s="88"/>
      <c r="V62" s="88"/>
    </row>
    <row r="63" spans="1:22" ht="45">
      <c r="A63" s="34" t="s">
        <v>196</v>
      </c>
      <c r="B63" s="82">
        <v>120001418</v>
      </c>
      <c r="C63" s="82">
        <v>995472</v>
      </c>
      <c r="D63" s="74"/>
      <c r="E63" s="75">
        <v>0.18</v>
      </c>
      <c r="F63" s="76"/>
      <c r="G63" s="173">
        <v>13.11</v>
      </c>
      <c r="H63" s="178" t="s">
        <v>197</v>
      </c>
      <c r="I63" s="173" t="s">
        <v>186</v>
      </c>
      <c r="J63" s="175">
        <v>178.89099999999999</v>
      </c>
      <c r="K63" s="176">
        <v>518.54999999999995</v>
      </c>
      <c r="L63" s="73">
        <f>K63/1.18</f>
        <v>439.44915254237287</v>
      </c>
      <c r="M63" s="73">
        <f>J63*L63</f>
        <v>78613.498347457615</v>
      </c>
      <c r="N63" s="73">
        <f>IF(ISBLANK(F63),E63*M63,F63*M63)</f>
        <v>14150.429702542369</v>
      </c>
      <c r="O63" s="73">
        <f>+N63+M63</f>
        <v>92763.928049999988</v>
      </c>
      <c r="Q63" s="88"/>
      <c r="R63" s="88"/>
      <c r="V63" s="88"/>
    </row>
    <row r="64" spans="1:22">
      <c r="A64" s="274" t="s">
        <v>198</v>
      </c>
      <c r="B64" s="82"/>
      <c r="C64" s="82"/>
      <c r="D64" s="75"/>
      <c r="E64" s="75"/>
      <c r="F64" s="75"/>
      <c r="G64" s="173">
        <v>13.16</v>
      </c>
      <c r="H64" s="178" t="s">
        <v>199</v>
      </c>
      <c r="I64" s="173"/>
      <c r="J64" s="183"/>
      <c r="K64" s="176"/>
      <c r="L64" s="73"/>
      <c r="M64" s="73"/>
      <c r="N64" s="73"/>
      <c r="O64" s="73"/>
      <c r="Q64" s="88"/>
      <c r="R64" s="88"/>
      <c r="V64" s="88"/>
    </row>
    <row r="65" spans="1:22">
      <c r="A65" s="275"/>
      <c r="B65" s="82">
        <v>120001423</v>
      </c>
      <c r="C65" s="82">
        <v>995472</v>
      </c>
      <c r="D65" s="74"/>
      <c r="E65" s="75">
        <v>0.18</v>
      </c>
      <c r="F65" s="76"/>
      <c r="G65" s="173" t="s">
        <v>200</v>
      </c>
      <c r="H65" s="178" t="s">
        <v>201</v>
      </c>
      <c r="I65" s="173" t="s">
        <v>186</v>
      </c>
      <c r="J65" s="183">
        <v>9</v>
      </c>
      <c r="K65" s="176">
        <v>300.45</v>
      </c>
      <c r="L65" s="73">
        <f>K65/1.18</f>
        <v>254.61864406779662</v>
      </c>
      <c r="M65" s="73">
        <f>J65*L65</f>
        <v>2291.5677966101698</v>
      </c>
      <c r="N65" s="73">
        <f>IF(ISBLANK(F65),E65*M65,F65*M65)</f>
        <v>412.48220338983054</v>
      </c>
      <c r="O65" s="73">
        <f>+N65+M65</f>
        <v>2704.05</v>
      </c>
      <c r="Q65" s="88"/>
      <c r="R65" s="88"/>
      <c r="V65" s="88"/>
    </row>
    <row r="66" spans="1:22">
      <c r="A66" s="274" t="s">
        <v>202</v>
      </c>
      <c r="B66" s="82"/>
      <c r="C66" s="82"/>
      <c r="D66" s="75"/>
      <c r="E66" s="75"/>
      <c r="F66" s="75"/>
      <c r="G66" s="185">
        <v>13.37</v>
      </c>
      <c r="H66" s="178" t="s">
        <v>203</v>
      </c>
      <c r="I66" s="172"/>
      <c r="J66" s="175"/>
      <c r="K66" s="176"/>
      <c r="L66" s="73"/>
      <c r="M66" s="73"/>
      <c r="N66" s="73"/>
      <c r="O66" s="73"/>
      <c r="Q66" s="88"/>
      <c r="R66" s="88"/>
      <c r="V66" s="88"/>
    </row>
    <row r="67" spans="1:22">
      <c r="A67" s="275"/>
      <c r="B67" s="82">
        <v>120001456</v>
      </c>
      <c r="C67" s="82">
        <v>995473</v>
      </c>
      <c r="D67" s="74"/>
      <c r="E67" s="75">
        <v>0.18</v>
      </c>
      <c r="F67" s="76"/>
      <c r="G67" s="173" t="s">
        <v>204</v>
      </c>
      <c r="H67" s="178" t="s">
        <v>205</v>
      </c>
      <c r="I67" s="172" t="s">
        <v>124</v>
      </c>
      <c r="J67" s="175">
        <v>9</v>
      </c>
      <c r="K67" s="179">
        <v>39.049999999999997</v>
      </c>
      <c r="L67" s="73">
        <f>K67/1.18</f>
        <v>33.093220338983052</v>
      </c>
      <c r="M67" s="73">
        <f>J67*L67</f>
        <v>297.83898305084745</v>
      </c>
      <c r="N67" s="73">
        <f>IF(ISBLANK(F67),E67*M67,F67*M67)</f>
        <v>53.611016949152535</v>
      </c>
      <c r="O67" s="73">
        <f>+N67+M67</f>
        <v>351.45</v>
      </c>
      <c r="Q67" s="88"/>
      <c r="R67" s="88"/>
      <c r="V67" s="88"/>
    </row>
    <row r="68" spans="1:22" ht="30">
      <c r="A68" s="274" t="s">
        <v>206</v>
      </c>
      <c r="B68" s="82"/>
      <c r="C68" s="82"/>
      <c r="D68" s="75"/>
      <c r="E68" s="75"/>
      <c r="F68" s="75"/>
      <c r="G68" s="172">
        <v>13.41</v>
      </c>
      <c r="H68" s="178" t="s">
        <v>207</v>
      </c>
      <c r="I68" s="173"/>
      <c r="J68" s="175"/>
      <c r="K68" s="176"/>
      <c r="L68" s="73"/>
      <c r="M68" s="73"/>
      <c r="N68" s="73"/>
      <c r="O68" s="73"/>
      <c r="Q68" s="88"/>
      <c r="R68" s="88"/>
      <c r="V68" s="88"/>
    </row>
    <row r="69" spans="1:22" ht="30">
      <c r="A69" s="275"/>
      <c r="B69" s="82">
        <v>120001461</v>
      </c>
      <c r="C69" s="82">
        <v>995473</v>
      </c>
      <c r="D69" s="74"/>
      <c r="E69" s="75">
        <v>0.18</v>
      </c>
      <c r="F69" s="76"/>
      <c r="G69" s="172" t="s">
        <v>208</v>
      </c>
      <c r="H69" s="178" t="s">
        <v>209</v>
      </c>
      <c r="I69" s="173" t="s">
        <v>124</v>
      </c>
      <c r="J69" s="175">
        <v>31.17</v>
      </c>
      <c r="K69" s="176">
        <v>185.65</v>
      </c>
      <c r="L69" s="73">
        <f>K69/1.18</f>
        <v>157.33050847457628</v>
      </c>
      <c r="M69" s="73">
        <f>J69*L69</f>
        <v>4903.9919491525425</v>
      </c>
      <c r="N69" s="73">
        <f>IF(ISBLANK(F69),E69*M69,F69*M69)</f>
        <v>882.71855084745766</v>
      </c>
      <c r="O69" s="73">
        <f>+N69+M69</f>
        <v>5786.7105000000001</v>
      </c>
      <c r="Q69" s="88"/>
      <c r="R69" s="88"/>
      <c r="V69" s="88"/>
    </row>
    <row r="70" spans="1:22" ht="30">
      <c r="A70" s="274" t="s">
        <v>210</v>
      </c>
      <c r="B70" s="82"/>
      <c r="C70" s="82"/>
      <c r="D70" s="75"/>
      <c r="E70" s="75"/>
      <c r="F70" s="75"/>
      <c r="G70" s="172">
        <v>13.46</v>
      </c>
      <c r="H70" s="178" t="s">
        <v>211</v>
      </c>
      <c r="I70" s="172"/>
      <c r="J70" s="175"/>
      <c r="K70" s="176"/>
      <c r="L70" s="73"/>
      <c r="M70" s="73"/>
      <c r="N70" s="73"/>
      <c r="O70" s="73"/>
      <c r="Q70" s="88"/>
      <c r="R70" s="88"/>
      <c r="V70" s="88"/>
    </row>
    <row r="71" spans="1:22" ht="45">
      <c r="A71" s="275"/>
      <c r="B71" s="82">
        <v>120001466</v>
      </c>
      <c r="C71" s="82">
        <v>995473</v>
      </c>
      <c r="D71" s="74"/>
      <c r="E71" s="75">
        <v>0.18</v>
      </c>
      <c r="F71" s="76"/>
      <c r="G71" s="172" t="s">
        <v>212</v>
      </c>
      <c r="H71" s="178" t="s">
        <v>213</v>
      </c>
      <c r="I71" s="172" t="s">
        <v>124</v>
      </c>
      <c r="J71" s="175">
        <v>54.466999999999999</v>
      </c>
      <c r="K71" s="176">
        <v>160.6</v>
      </c>
      <c r="L71" s="73">
        <f>K71/1.18</f>
        <v>136.10169491525423</v>
      </c>
      <c r="M71" s="73">
        <f>J71*L71</f>
        <v>7413.0510169491517</v>
      </c>
      <c r="N71" s="73">
        <f>IF(ISBLANK(F71),E71*M71,F71*M71)</f>
        <v>1334.3491830508472</v>
      </c>
      <c r="O71" s="73">
        <f>+N71+M71</f>
        <v>8747.4001999999982</v>
      </c>
      <c r="Q71" s="88"/>
      <c r="R71" s="88"/>
      <c r="V71" s="88"/>
    </row>
    <row r="72" spans="1:22" ht="30">
      <c r="A72" s="274" t="s">
        <v>214</v>
      </c>
      <c r="B72" s="82"/>
      <c r="C72" s="82"/>
      <c r="D72" s="75"/>
      <c r="E72" s="75"/>
      <c r="F72" s="75"/>
      <c r="G72" s="173">
        <v>13.62</v>
      </c>
      <c r="H72" s="178" t="s">
        <v>215</v>
      </c>
      <c r="I72" s="172"/>
      <c r="J72" s="175"/>
      <c r="K72" s="176"/>
      <c r="L72" s="73"/>
      <c r="M72" s="73"/>
      <c r="N72" s="73"/>
      <c r="O72" s="73"/>
      <c r="Q72" s="88"/>
      <c r="R72" s="88"/>
      <c r="V72" s="88"/>
    </row>
    <row r="73" spans="1:22" ht="45">
      <c r="A73" s="275"/>
      <c r="B73" s="82">
        <v>120001491</v>
      </c>
      <c r="C73" s="82">
        <v>995473</v>
      </c>
      <c r="D73" s="74"/>
      <c r="E73" s="75">
        <v>0.18</v>
      </c>
      <c r="F73" s="76"/>
      <c r="G73" s="173" t="s">
        <v>216</v>
      </c>
      <c r="H73" s="178" t="s">
        <v>217</v>
      </c>
      <c r="I73" s="172" t="s">
        <v>124</v>
      </c>
      <c r="J73" s="175">
        <v>5.5979999999999999</v>
      </c>
      <c r="K73" s="176">
        <v>226.25</v>
      </c>
      <c r="L73" s="73">
        <f>K73/1.18</f>
        <v>191.73728813559322</v>
      </c>
      <c r="M73" s="73">
        <f>J73*L73</f>
        <v>1073.3453389830509</v>
      </c>
      <c r="N73" s="73">
        <f>IF(ISBLANK(F73),E73*M73,F73*M73)</f>
        <v>193.20216101694913</v>
      </c>
      <c r="O73" s="73">
        <f>+N73+M73</f>
        <v>1266.5474999999999</v>
      </c>
      <c r="Q73" s="88"/>
      <c r="R73" s="88"/>
      <c r="V73" s="88"/>
    </row>
    <row r="74" spans="1:22" ht="165">
      <c r="A74" s="274" t="s">
        <v>218</v>
      </c>
      <c r="B74" s="82"/>
      <c r="C74" s="82"/>
      <c r="D74" s="75"/>
      <c r="E74" s="75"/>
      <c r="F74" s="75"/>
      <c r="G74" s="172">
        <v>16.91</v>
      </c>
      <c r="H74" s="174" t="s">
        <v>219</v>
      </c>
      <c r="I74" s="172"/>
      <c r="J74" s="175"/>
      <c r="K74" s="176"/>
      <c r="L74" s="73"/>
      <c r="M74" s="73"/>
      <c r="N74" s="73"/>
      <c r="O74" s="73"/>
      <c r="Q74" s="88"/>
      <c r="R74" s="88"/>
      <c r="V74" s="88"/>
    </row>
    <row r="75" spans="1:22" ht="30">
      <c r="A75" s="275"/>
      <c r="B75" s="82">
        <v>120003067</v>
      </c>
      <c r="C75" s="82">
        <v>995428</v>
      </c>
      <c r="D75" s="78"/>
      <c r="E75" s="81">
        <v>0.18</v>
      </c>
      <c r="F75" s="78"/>
      <c r="G75" s="172" t="s">
        <v>220</v>
      </c>
      <c r="H75" s="174" t="s">
        <v>221</v>
      </c>
      <c r="I75" s="172" t="s">
        <v>186</v>
      </c>
      <c r="J75" s="175">
        <v>80</v>
      </c>
      <c r="K75" s="176">
        <v>1045.6500000000001</v>
      </c>
      <c r="L75" s="73">
        <f>K75/1.18</f>
        <v>886.14406779661033</v>
      </c>
      <c r="M75" s="73">
        <f>J75*L75</f>
        <v>70891.525423728832</v>
      </c>
      <c r="N75" s="73">
        <f>IF(ISBLANK(F75),E75*M75,F75*M75)</f>
        <v>12760.47457627119</v>
      </c>
      <c r="O75" s="73">
        <f>+N75+M75</f>
        <v>83652.000000000029</v>
      </c>
      <c r="Q75" s="88"/>
      <c r="R75" s="88"/>
      <c r="V75" s="88"/>
    </row>
    <row r="76" spans="1:22" ht="60">
      <c r="A76" s="34" t="s">
        <v>222</v>
      </c>
      <c r="B76" s="37">
        <v>120003065</v>
      </c>
      <c r="C76" s="37">
        <v>995458</v>
      </c>
      <c r="D76" s="78"/>
      <c r="E76" s="81">
        <v>0.18</v>
      </c>
      <c r="F76" s="80"/>
      <c r="G76" s="172">
        <v>23.6</v>
      </c>
      <c r="H76" s="174" t="s">
        <v>223</v>
      </c>
      <c r="I76" s="172" t="s">
        <v>131</v>
      </c>
      <c r="J76" s="175">
        <v>89.768000000000001</v>
      </c>
      <c r="K76" s="179">
        <v>1538.25</v>
      </c>
      <c r="L76" s="73">
        <f>K76/1.18</f>
        <v>1303.6016949152543</v>
      </c>
      <c r="M76" s="73">
        <f>J76*L76</f>
        <v>117021.71694915254</v>
      </c>
      <c r="N76" s="73">
        <f>IF(ISBLANK(F76),E76*M76,F76*M76)</f>
        <v>21063.909050847458</v>
      </c>
      <c r="O76" s="73">
        <f>+N76+M76</f>
        <v>138085.62599999999</v>
      </c>
      <c r="Q76" s="88"/>
      <c r="R76" s="88"/>
      <c r="V76" s="88"/>
    </row>
    <row r="77" spans="1:22">
      <c r="A77" s="34"/>
      <c r="B77" s="34"/>
      <c r="C77" s="34"/>
      <c r="D77" s="34"/>
      <c r="E77" s="39"/>
      <c r="F77" s="34"/>
      <c r="G77" s="9"/>
      <c r="H77" s="33"/>
      <c r="I77" s="33"/>
      <c r="J77" s="9"/>
      <c r="K77" s="41" t="s">
        <v>224</v>
      </c>
      <c r="L77" s="41"/>
      <c r="M77" s="54">
        <f>SUM(M19:M76)</f>
        <v>1060612.500881356</v>
      </c>
      <c r="N77" s="54">
        <f>SUM(N19:N76)</f>
        <v>190910.25015864414</v>
      </c>
      <c r="O77" s="54">
        <f>SUM(O19:O76)</f>
        <v>1251522.7510400002</v>
      </c>
    </row>
    <row r="78" spans="1:22">
      <c r="A78" s="77"/>
      <c r="B78" s="77"/>
      <c r="C78" s="77"/>
      <c r="D78" s="77"/>
      <c r="E78" s="40"/>
      <c r="F78" s="77"/>
      <c r="G78" s="34"/>
      <c r="H78" s="14"/>
      <c r="I78" s="14"/>
      <c r="J78" s="9"/>
      <c r="K78" s="42" t="s">
        <v>225</v>
      </c>
      <c r="L78" s="42"/>
      <c r="M78" s="48"/>
      <c r="N78" s="43">
        <f>+M78</f>
        <v>0</v>
      </c>
    </row>
    <row r="79" spans="1:22">
      <c r="A79" s="37"/>
      <c r="B79" s="37"/>
      <c r="C79" s="37"/>
      <c r="D79" s="37"/>
      <c r="E79" s="79"/>
      <c r="F79" s="37"/>
      <c r="G79" s="37"/>
      <c r="H79" s="37"/>
      <c r="I79" s="37"/>
      <c r="J79" s="37"/>
      <c r="K79" s="42" t="s">
        <v>226</v>
      </c>
      <c r="L79" s="42"/>
      <c r="M79" s="44">
        <f>+M77*M78</f>
        <v>0</v>
      </c>
      <c r="N79" s="44">
        <f>+N77*N78</f>
        <v>0</v>
      </c>
    </row>
    <row r="80" spans="1:22">
      <c r="A80" s="37"/>
      <c r="B80" s="37"/>
      <c r="C80" s="37"/>
      <c r="D80" s="37"/>
      <c r="E80" s="79"/>
      <c r="F80" s="37"/>
      <c r="G80" s="37"/>
      <c r="H80" s="37"/>
      <c r="I80" s="37"/>
      <c r="J80" s="37"/>
      <c r="K80" s="42" t="s">
        <v>227</v>
      </c>
      <c r="L80" s="42"/>
      <c r="M80" s="54">
        <f>+M79+M77</f>
        <v>1060612.500881356</v>
      </c>
      <c r="N80" s="49"/>
    </row>
    <row r="81" spans="1:15">
      <c r="A81" s="37"/>
      <c r="B81" s="37"/>
      <c r="C81" s="37"/>
      <c r="D81" s="37"/>
      <c r="E81" s="79"/>
      <c r="F81" s="37"/>
      <c r="G81" s="37"/>
      <c r="H81" s="37"/>
      <c r="I81" s="37"/>
      <c r="J81" s="37"/>
      <c r="K81" s="45" t="s">
        <v>228</v>
      </c>
      <c r="L81" s="45"/>
      <c r="M81" s="35"/>
      <c r="N81" s="54">
        <f>+N77+N79</f>
        <v>190910.25015864414</v>
      </c>
    </row>
    <row r="82" spans="1:15">
      <c r="E82" s="50"/>
    </row>
    <row r="83" spans="1:15">
      <c r="E83" s="50"/>
    </row>
    <row r="84" spans="1:15">
      <c r="A84" s="51" t="s">
        <v>229</v>
      </c>
      <c r="E84" s="50"/>
    </row>
    <row r="85" spans="1:15">
      <c r="A85" s="51" t="s">
        <v>230</v>
      </c>
      <c r="E85" s="50"/>
    </row>
    <row r="86" spans="1:15">
      <c r="E86" s="50"/>
      <c r="M86" s="86"/>
      <c r="N86" s="86"/>
    </row>
    <row r="87" spans="1:15">
      <c r="E87" s="50"/>
      <c r="M87" s="86"/>
    </row>
    <row r="88" spans="1:15">
      <c r="A88" s="47"/>
      <c r="B88" s="47"/>
      <c r="C88" s="47"/>
      <c r="D88" s="51"/>
      <c r="E88" s="52"/>
      <c r="F88" s="51"/>
      <c r="G88" s="51"/>
      <c r="H88" s="16"/>
      <c r="I88" s="16"/>
      <c r="J88" s="16"/>
      <c r="K88" s="16"/>
      <c r="L88" s="16"/>
      <c r="M88" s="51"/>
      <c r="N88" s="51"/>
      <c r="O88" s="51"/>
    </row>
  </sheetData>
  <sheetProtection algorithmName="SHA-512" hashValue="1nthcPSMTKJtww3Q0lbU/dS+9hEsrw+4Ia186jIsC/e73lp7WGZLH0DOXXcqHFKuLElltgGHHCH97og/l8NzTA==" saltValue="UDx7fjhPkMpMlkajRd9dwA==" spinCount="100000" sheet="1" objects="1" scenarios="1"/>
  <mergeCells count="58">
    <mergeCell ref="A22:A23"/>
    <mergeCell ref="A66:A67"/>
    <mergeCell ref="A68:A69"/>
    <mergeCell ref="A70:A71"/>
    <mergeCell ref="A72:A73"/>
    <mergeCell ref="A26:A27"/>
    <mergeCell ref="A28:A29"/>
    <mergeCell ref="A30:A31"/>
    <mergeCell ref="A33:A34"/>
    <mergeCell ref="A35:A36"/>
    <mergeCell ref="A44:A45"/>
    <mergeCell ref="A46:A47"/>
    <mergeCell ref="A49:A50"/>
    <mergeCell ref="A51:A52"/>
    <mergeCell ref="A53:A54"/>
    <mergeCell ref="A74:A75"/>
    <mergeCell ref="A55:A56"/>
    <mergeCell ref="A57:A58"/>
    <mergeCell ref="A59:A60"/>
    <mergeCell ref="A61:A62"/>
    <mergeCell ref="A64:A65"/>
    <mergeCell ref="B15:B16"/>
    <mergeCell ref="G14:H14"/>
    <mergeCell ref="I15:I16"/>
    <mergeCell ref="D7:K7"/>
    <mergeCell ref="D8:K8"/>
    <mergeCell ref="D9:K9"/>
    <mergeCell ref="D10:K10"/>
    <mergeCell ref="D11:K11"/>
    <mergeCell ref="A12:K12"/>
    <mergeCell ref="J14:M14"/>
    <mergeCell ref="M15:M16"/>
    <mergeCell ref="L15:L16"/>
    <mergeCell ref="D15:D16"/>
    <mergeCell ref="J15:J16"/>
    <mergeCell ref="E15:F16"/>
    <mergeCell ref="A5:O5"/>
    <mergeCell ref="A6:O6"/>
    <mergeCell ref="L7:O7"/>
    <mergeCell ref="A15:A16"/>
    <mergeCell ref="A1:O1"/>
    <mergeCell ref="A2:O2"/>
    <mergeCell ref="A3:O3"/>
    <mergeCell ref="A4:O4"/>
    <mergeCell ref="L12:O12"/>
    <mergeCell ref="L8:O8"/>
    <mergeCell ref="L9:O9"/>
    <mergeCell ref="L10:O10"/>
    <mergeCell ref="A8:C8"/>
    <mergeCell ref="A9:C9"/>
    <mergeCell ref="L11:O11"/>
    <mergeCell ref="A13:O13"/>
    <mergeCell ref="G18:H18"/>
    <mergeCell ref="K15:K16"/>
    <mergeCell ref="O15:O16"/>
    <mergeCell ref="G15:H16"/>
    <mergeCell ref="N15:N16"/>
    <mergeCell ref="G17:H17"/>
  </mergeCells>
  <dataValidations count="3">
    <dataValidation allowBlank="1" showInputMessage="1" showErrorMessage="1" error="ENTER PERCENTAGE " prompt="Please Enter Percentage" sqref="M78" xr:uid="{00000000-0002-0000-0000-000002000000}"/>
    <dataValidation type="decimal" operator="greaterThanOrEqual" allowBlank="1" showInputMessage="1" showErrorMessage="1" prompt="Please GST Rate" sqref="F19:F76" xr:uid="{00000000-0002-0000-0000-000000000000}">
      <formula1>0</formula1>
    </dataValidation>
    <dataValidation allowBlank="1" showInputMessage="1" showErrorMessage="1" prompt="Please Enter SAC Code" sqref="D19:D76" xr:uid="{00000000-0002-0000-0000-000001000000}"/>
  </dataValidations>
  <pageMargins left="0.25" right="0.25" top="0.75" bottom="0.75" header="0.3" footer="0.3"/>
  <pageSetup paperSize="9" scale="5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2C974-0794-4F95-8398-F15C0C9B620A}">
  <dimension ref="A1:M24"/>
  <sheetViews>
    <sheetView topLeftCell="A6" workbookViewId="0">
      <selection activeCell="I18" sqref="I18"/>
    </sheetView>
  </sheetViews>
  <sheetFormatPr defaultRowHeight="13.5"/>
  <cols>
    <col min="1" max="1" width="5.5703125" style="161" customWidth="1"/>
    <col min="2" max="2" width="12.140625" style="161" customWidth="1"/>
    <col min="3" max="3" width="14.7109375" style="161" customWidth="1"/>
    <col min="4" max="4" width="8.5703125" style="147" customWidth="1"/>
    <col min="5" max="5" width="7.28515625" style="147" customWidth="1"/>
    <col min="6" max="6" width="78.140625" style="147" customWidth="1"/>
    <col min="7" max="7" width="9.140625" style="147"/>
    <col min="8" max="8" width="15.5703125" style="147" customWidth="1"/>
    <col min="9" max="9" width="13.5703125" style="147" customWidth="1"/>
    <col min="10" max="10" width="17.28515625" style="147" customWidth="1"/>
    <col min="11" max="11" width="13.5703125" style="147" customWidth="1"/>
    <col min="12" max="12" width="15" style="147" hidden="1" customWidth="1"/>
    <col min="13" max="13" width="12.42578125" style="147" bestFit="1" customWidth="1"/>
    <col min="14" max="16384" width="9.140625" style="147"/>
  </cols>
  <sheetData>
    <row r="1" spans="1:12" s="136" customFormat="1" ht="15">
      <c r="A1" s="279" t="s">
        <v>61</v>
      </c>
      <c r="B1" s="279"/>
      <c r="C1" s="279"/>
      <c r="D1" s="279"/>
      <c r="E1" s="279"/>
      <c r="F1" s="279"/>
      <c r="G1" s="279"/>
      <c r="H1" s="279"/>
      <c r="I1" s="279"/>
      <c r="J1" s="279"/>
      <c r="K1" s="279"/>
      <c r="L1" s="279"/>
    </row>
    <row r="2" spans="1:12" s="136" customFormat="1" ht="15">
      <c r="A2" s="280" t="s">
        <v>62</v>
      </c>
      <c r="B2" s="280"/>
      <c r="C2" s="280"/>
      <c r="D2" s="280"/>
      <c r="E2" s="280"/>
      <c r="F2" s="280"/>
      <c r="G2" s="280"/>
      <c r="H2" s="280"/>
      <c r="I2" s="280"/>
      <c r="J2" s="280"/>
      <c r="K2" s="280"/>
      <c r="L2" s="280"/>
    </row>
    <row r="3" spans="1:12" s="136" customFormat="1" ht="15">
      <c r="A3" s="280" t="s">
        <v>63</v>
      </c>
      <c r="B3" s="280"/>
      <c r="C3" s="280"/>
      <c r="D3" s="280"/>
      <c r="E3" s="280"/>
      <c r="F3" s="280"/>
      <c r="G3" s="280"/>
      <c r="H3" s="280"/>
      <c r="I3" s="280"/>
      <c r="J3" s="280"/>
      <c r="K3" s="280"/>
      <c r="L3" s="280"/>
    </row>
    <row r="4" spans="1:12" s="136" customFormat="1" ht="15" customHeight="1">
      <c r="A4" s="281" t="s">
        <v>231</v>
      </c>
      <c r="B4" s="281"/>
      <c r="C4" s="281"/>
      <c r="D4" s="281"/>
      <c r="E4" s="281"/>
      <c r="F4" s="281"/>
      <c r="G4" s="281"/>
      <c r="H4" s="281"/>
      <c r="I4" s="281"/>
      <c r="J4" s="281"/>
      <c r="K4" s="281"/>
      <c r="L4" s="281"/>
    </row>
    <row r="5" spans="1:12" s="136" customFormat="1" ht="15">
      <c r="A5" s="282" t="s">
        <v>66</v>
      </c>
      <c r="B5" s="283"/>
      <c r="C5" s="283"/>
      <c r="D5" s="283"/>
      <c r="E5" s="283"/>
      <c r="F5" s="283"/>
      <c r="G5" s="283"/>
      <c r="H5" s="283"/>
      <c r="I5" s="283"/>
      <c r="J5" s="283"/>
      <c r="K5" s="283"/>
      <c r="L5" s="283"/>
    </row>
    <row r="6" spans="1:12" s="136" customFormat="1" ht="15">
      <c r="A6" s="276" t="s">
        <v>67</v>
      </c>
      <c r="B6" s="277"/>
      <c r="C6" s="277"/>
      <c r="D6" s="277"/>
      <c r="E6" s="277"/>
      <c r="F6" s="277"/>
      <c r="G6" s="277"/>
      <c r="H6" s="277"/>
      <c r="I6" s="278"/>
      <c r="J6" s="250" t="s">
        <v>72</v>
      </c>
      <c r="K6" s="250"/>
      <c r="L6" s="250"/>
    </row>
    <row r="7" spans="1:12" s="136" customFormat="1" ht="15">
      <c r="A7" s="250" t="s">
        <v>68</v>
      </c>
      <c r="B7" s="250"/>
      <c r="C7" s="250"/>
      <c r="D7" s="284"/>
      <c r="E7" s="284"/>
      <c r="F7" s="284"/>
      <c r="G7" s="284"/>
      <c r="H7" s="284"/>
      <c r="I7" s="284"/>
      <c r="J7" s="250" t="s">
        <v>73</v>
      </c>
      <c r="K7" s="250"/>
      <c r="L7" s="250"/>
    </row>
    <row r="8" spans="1:12" s="136" customFormat="1" ht="15">
      <c r="A8" s="250" t="s">
        <v>69</v>
      </c>
      <c r="B8" s="250"/>
      <c r="C8" s="250"/>
      <c r="D8" s="284"/>
      <c r="E8" s="284"/>
      <c r="F8" s="284"/>
      <c r="G8" s="284"/>
      <c r="H8" s="284"/>
      <c r="I8" s="284"/>
      <c r="J8" s="250" t="s">
        <v>74</v>
      </c>
      <c r="K8" s="250"/>
      <c r="L8" s="250"/>
    </row>
    <row r="9" spans="1:12" s="136" customFormat="1" ht="15">
      <c r="A9" s="3"/>
      <c r="B9" s="3"/>
      <c r="C9" s="3"/>
      <c r="D9" s="284"/>
      <c r="E9" s="284"/>
      <c r="F9" s="284"/>
      <c r="G9" s="284"/>
      <c r="H9" s="284"/>
      <c r="I9" s="284"/>
      <c r="J9" s="250" t="s">
        <v>75</v>
      </c>
      <c r="K9" s="250"/>
      <c r="L9" s="250"/>
    </row>
    <row r="10" spans="1:12" s="136" customFormat="1" ht="15">
      <c r="A10" s="1"/>
      <c r="B10" s="1"/>
      <c r="C10" s="1"/>
      <c r="D10" s="284"/>
      <c r="E10" s="284"/>
      <c r="F10" s="284"/>
      <c r="G10" s="284"/>
      <c r="H10" s="284"/>
      <c r="I10" s="284"/>
      <c r="J10" s="250" t="s">
        <v>76</v>
      </c>
      <c r="K10" s="250"/>
      <c r="L10" s="250"/>
    </row>
    <row r="11" spans="1:12" s="136" customFormat="1" ht="15">
      <c r="A11" s="285"/>
      <c r="B11" s="285"/>
      <c r="C11" s="285"/>
      <c r="D11" s="285"/>
      <c r="E11" s="285"/>
      <c r="F11" s="285"/>
      <c r="G11" s="285"/>
      <c r="H11" s="285"/>
      <c r="I11" s="285"/>
      <c r="J11" s="250" t="s">
        <v>77</v>
      </c>
      <c r="K11" s="250"/>
      <c r="L11" s="250"/>
    </row>
    <row r="12" spans="1:12" customFormat="1" ht="15" customHeight="1">
      <c r="A12" s="255" t="s">
        <v>232</v>
      </c>
      <c r="B12" s="256"/>
      <c r="C12" s="256"/>
      <c r="D12" s="256"/>
      <c r="E12" s="256"/>
      <c r="F12" s="256"/>
      <c r="G12" s="256"/>
      <c r="H12" s="256"/>
      <c r="I12" s="256"/>
      <c r="J12" s="256"/>
      <c r="K12" s="257"/>
    </row>
    <row r="13" spans="1:12" s="140" customFormat="1" ht="16.5">
      <c r="A13" s="137"/>
      <c r="B13" s="138"/>
      <c r="C13" s="139"/>
      <c r="D13" s="139"/>
      <c r="E13" s="139"/>
      <c r="F13" s="139"/>
      <c r="G13" s="139"/>
      <c r="H13" s="139"/>
      <c r="I13" s="139"/>
      <c r="J13" s="139"/>
      <c r="K13" s="139"/>
      <c r="L13" s="139"/>
    </row>
    <row r="14" spans="1:12" s="142" customFormat="1" ht="15" customHeight="1">
      <c r="A14" s="287" t="s">
        <v>79</v>
      </c>
      <c r="B14" s="141" t="s">
        <v>81</v>
      </c>
      <c r="C14" s="291" t="s">
        <v>82</v>
      </c>
      <c r="D14" s="293" t="s">
        <v>233</v>
      </c>
      <c r="E14" s="294"/>
      <c r="F14" s="287" t="s">
        <v>234</v>
      </c>
      <c r="G14" s="287" t="s">
        <v>85</v>
      </c>
      <c r="H14" s="287" t="s">
        <v>235</v>
      </c>
      <c r="I14" s="287" t="s">
        <v>236</v>
      </c>
      <c r="J14" s="287" t="s">
        <v>237</v>
      </c>
      <c r="K14" s="287" t="s">
        <v>238</v>
      </c>
      <c r="L14" s="287" t="s">
        <v>239</v>
      </c>
    </row>
    <row r="15" spans="1:12" s="143" customFormat="1" ht="54" customHeight="1">
      <c r="A15" s="288"/>
      <c r="B15" s="141" t="s">
        <v>92</v>
      </c>
      <c r="C15" s="292"/>
      <c r="D15" s="295"/>
      <c r="E15" s="296"/>
      <c r="F15" s="288"/>
      <c r="G15" s="288"/>
      <c r="H15" s="288"/>
      <c r="I15" s="288"/>
      <c r="J15" s="288"/>
      <c r="K15" s="288"/>
      <c r="L15" s="288"/>
    </row>
    <row r="16" spans="1:12" ht="16.5">
      <c r="A16" s="144"/>
      <c r="B16" s="144"/>
      <c r="C16" s="144"/>
      <c r="D16" s="145"/>
      <c r="E16" s="145"/>
      <c r="F16" s="146" t="s">
        <v>240</v>
      </c>
      <c r="G16" s="146"/>
      <c r="H16" s="146"/>
      <c r="I16" s="145"/>
      <c r="J16" s="145"/>
      <c r="K16" s="145"/>
      <c r="L16" s="145"/>
    </row>
    <row r="17" spans="1:13" ht="128.25" customHeight="1">
      <c r="A17" s="157" t="s">
        <v>94</v>
      </c>
      <c r="B17" s="166">
        <v>995473</v>
      </c>
      <c r="C17" s="167"/>
      <c r="D17" s="168">
        <v>0.18</v>
      </c>
      <c r="E17" s="169"/>
      <c r="F17" s="186" t="s">
        <v>241</v>
      </c>
      <c r="G17" s="151" t="s">
        <v>242</v>
      </c>
      <c r="H17" s="152">
        <v>1</v>
      </c>
      <c r="I17" s="201"/>
      <c r="J17" s="154">
        <f>H17*I17</f>
        <v>0</v>
      </c>
      <c r="K17" s="153">
        <f>IF(ISBLANK(E17),D17*J17,E17*J17)</f>
        <v>0</v>
      </c>
      <c r="L17" s="155">
        <f t="shared" ref="L17:L18" si="0">J17+K17</f>
        <v>0</v>
      </c>
    </row>
    <row r="18" spans="1:13" ht="409.5">
      <c r="A18" s="157" t="s">
        <v>103</v>
      </c>
      <c r="B18" s="156">
        <v>995444</v>
      </c>
      <c r="C18" s="148"/>
      <c r="D18" s="149">
        <v>0.18</v>
      </c>
      <c r="E18" s="150"/>
      <c r="F18" s="187" t="s">
        <v>243</v>
      </c>
      <c r="G18" s="151" t="s">
        <v>242</v>
      </c>
      <c r="H18" s="152">
        <v>1</v>
      </c>
      <c r="I18" s="201"/>
      <c r="J18" s="154">
        <f>H18*I18</f>
        <v>0</v>
      </c>
      <c r="K18" s="153">
        <f>IF(ISBLANK(E18),D18*J18,E18*J18)</f>
        <v>0</v>
      </c>
      <c r="L18" s="155">
        <f t="shared" si="0"/>
        <v>0</v>
      </c>
    </row>
    <row r="19" spans="1:13" ht="45">
      <c r="A19" s="157" t="s">
        <v>107</v>
      </c>
      <c r="B19" s="166">
        <v>995462</v>
      </c>
      <c r="C19" s="167"/>
      <c r="D19" s="168">
        <v>0.18</v>
      </c>
      <c r="E19" s="169"/>
      <c r="F19" s="188" t="s">
        <v>244</v>
      </c>
      <c r="G19" s="151" t="s">
        <v>245</v>
      </c>
      <c r="H19" s="152">
        <v>1</v>
      </c>
      <c r="I19" s="201"/>
      <c r="J19" s="154">
        <f>H19*I19</f>
        <v>0</v>
      </c>
      <c r="K19" s="153">
        <f>IF(ISBLANK(E19),D19*J19,E19*J19)</f>
        <v>0</v>
      </c>
      <c r="L19" s="155">
        <f t="shared" ref="L19" si="1">J19+K19</f>
        <v>0</v>
      </c>
    </row>
    <row r="20" spans="1:13" ht="16.5">
      <c r="A20" s="158"/>
      <c r="B20" s="289" t="s">
        <v>246</v>
      </c>
      <c r="C20" s="290"/>
      <c r="D20" s="290"/>
      <c r="E20" s="290"/>
      <c r="F20" s="290"/>
      <c r="G20" s="290"/>
      <c r="H20" s="290"/>
      <c r="I20" s="159"/>
      <c r="J20" s="160">
        <f>SUM(J17:J19)</f>
        <v>0</v>
      </c>
      <c r="K20" s="160">
        <f>SUM(K17:K19)</f>
        <v>0</v>
      </c>
      <c r="L20" s="160">
        <f>SUM(L17:L19)</f>
        <v>0</v>
      </c>
    </row>
    <row r="21" spans="1:13">
      <c r="M21" s="162"/>
    </row>
    <row r="22" spans="1:13" ht="25.5" customHeight="1">
      <c r="A22" s="286" t="s">
        <v>247</v>
      </c>
      <c r="B22" s="286"/>
      <c r="C22" s="286"/>
      <c r="D22" s="286"/>
      <c r="E22" s="286"/>
      <c r="F22" s="286"/>
      <c r="G22" s="163"/>
      <c r="H22" s="163"/>
      <c r="I22" s="163"/>
      <c r="J22" s="163"/>
      <c r="K22" s="163"/>
      <c r="L22" s="163"/>
    </row>
    <row r="23" spans="1:13" ht="16.5">
      <c r="A23" s="164" t="s">
        <v>248</v>
      </c>
      <c r="B23" s="163"/>
      <c r="C23" s="163"/>
      <c r="D23" s="163"/>
      <c r="E23" s="163"/>
      <c r="F23" s="163"/>
      <c r="G23" s="163"/>
      <c r="H23" s="163"/>
      <c r="I23" s="163"/>
      <c r="J23" s="165" t="s">
        <v>249</v>
      </c>
      <c r="K23" s="163"/>
      <c r="L23" s="163"/>
    </row>
    <row r="24" spans="1:13" ht="16.5">
      <c r="A24" s="164" t="s">
        <v>250</v>
      </c>
      <c r="B24" s="163"/>
      <c r="C24" s="163"/>
      <c r="D24" s="163"/>
      <c r="E24" s="163"/>
      <c r="F24" s="163"/>
      <c r="G24" s="163"/>
      <c r="H24" s="163"/>
      <c r="I24" s="163"/>
      <c r="J24" s="165" t="s">
        <v>251</v>
      </c>
      <c r="K24" s="163"/>
      <c r="L24" s="163"/>
    </row>
  </sheetData>
  <sheetProtection algorithmName="SHA-512" hashValue="ClmJ50W+ze8xU4UzsBJDnBNUs7UDSkWIwwRS8u1WSxc4uNfyDuVZ2dBQ8MtzS60/Xz1dTAfhh8sepldkV/onqg==" saltValue="tOv29VPIhDHqUopzbyn7qg==" spinCount="100000" sheet="1" objects="1" scenarios="1"/>
  <mergeCells count="32">
    <mergeCell ref="A22:F22"/>
    <mergeCell ref="L14:L15"/>
    <mergeCell ref="B20:H20"/>
    <mergeCell ref="A12:K12"/>
    <mergeCell ref="A14:A15"/>
    <mergeCell ref="C14:C15"/>
    <mergeCell ref="D14:E15"/>
    <mergeCell ref="F14:F15"/>
    <mergeCell ref="G14:G15"/>
    <mergeCell ref="H14:H15"/>
    <mergeCell ref="I14:I15"/>
    <mergeCell ref="J14:J15"/>
    <mergeCell ref="K14:K15"/>
    <mergeCell ref="D9:I9"/>
    <mergeCell ref="J9:L9"/>
    <mergeCell ref="D10:I10"/>
    <mergeCell ref="J10:L10"/>
    <mergeCell ref="A11:I11"/>
    <mergeCell ref="J11:L11"/>
    <mergeCell ref="A7:C7"/>
    <mergeCell ref="D7:I7"/>
    <mergeCell ref="J7:L7"/>
    <mergeCell ref="A8:C8"/>
    <mergeCell ref="D8:I8"/>
    <mergeCell ref="J8:L8"/>
    <mergeCell ref="A6:I6"/>
    <mergeCell ref="J6:L6"/>
    <mergeCell ref="A1:L1"/>
    <mergeCell ref="A2:L2"/>
    <mergeCell ref="A3:L3"/>
    <mergeCell ref="A4:L4"/>
    <mergeCell ref="A5: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A56C-0C84-421F-B4B3-EE227854BEC1}">
  <sheetPr>
    <pageSetUpPr fitToPage="1"/>
  </sheetPr>
  <dimension ref="A1:V55"/>
  <sheetViews>
    <sheetView view="pageBreakPreview" topLeftCell="A13" zoomScaleNormal="85" zoomScaleSheetLayoutView="100" workbookViewId="0">
      <pane ySplit="16" topLeftCell="A41" activePane="bottomLeft" state="frozen"/>
      <selection activeCell="A13" sqref="A13"/>
      <selection pane="bottomLeft" activeCell="M45" sqref="M45"/>
    </sheetView>
  </sheetViews>
  <sheetFormatPr defaultRowHeight="15"/>
  <cols>
    <col min="1" max="1" width="9.140625" style="46" customWidth="1"/>
    <col min="2" max="2" width="13" style="46" customWidth="1"/>
    <col min="3" max="3" width="12.28515625" style="46" customWidth="1"/>
    <col min="4" max="4" width="13.28515625" style="46" customWidth="1"/>
    <col min="5" max="5" width="11.7109375" style="46" customWidth="1"/>
    <col min="6" max="6" width="7.7109375" style="46" customWidth="1"/>
    <col min="7" max="7" width="12.5703125" style="46" customWidth="1"/>
    <col min="8" max="8" width="59" style="46" customWidth="1"/>
    <col min="9" max="9" width="8.7109375" style="46" customWidth="1"/>
    <col min="10" max="10" width="20.85546875" style="46" customWidth="1"/>
    <col min="11" max="12" width="12.7109375" style="46" customWidth="1"/>
    <col min="13" max="13" width="23.140625" style="46" customWidth="1"/>
    <col min="14" max="14" width="22.85546875" style="46" bestFit="1" customWidth="1"/>
    <col min="15" max="15" width="18.7109375" style="46" hidden="1" customWidth="1"/>
    <col min="16" max="16" width="10.140625" style="46" customWidth="1"/>
    <col min="17" max="17" width="14.28515625" style="46" customWidth="1"/>
    <col min="18" max="16384" width="9.140625" style="46"/>
  </cols>
  <sheetData>
    <row r="1" spans="1:15">
      <c r="A1" s="298" t="s">
        <v>61</v>
      </c>
      <c r="B1" s="299"/>
      <c r="C1" s="299"/>
      <c r="D1" s="299"/>
      <c r="E1" s="299"/>
      <c r="F1" s="299"/>
      <c r="G1" s="299"/>
      <c r="H1" s="299"/>
      <c r="I1" s="299"/>
      <c r="J1" s="299"/>
      <c r="K1" s="299"/>
      <c r="L1" s="299"/>
      <c r="M1" s="299"/>
      <c r="N1" s="300"/>
      <c r="O1" s="9"/>
    </row>
    <row r="2" spans="1:15">
      <c r="A2" s="301" t="s">
        <v>62</v>
      </c>
      <c r="B2" s="302"/>
      <c r="C2" s="302"/>
      <c r="D2" s="302"/>
      <c r="E2" s="302"/>
      <c r="F2" s="302"/>
      <c r="G2" s="302"/>
      <c r="H2" s="302"/>
      <c r="I2" s="302"/>
      <c r="J2" s="302"/>
      <c r="K2" s="302"/>
      <c r="L2" s="302"/>
      <c r="M2" s="302"/>
      <c r="N2" s="303"/>
      <c r="O2" s="9"/>
    </row>
    <row r="3" spans="1:15">
      <c r="A3" s="301" t="s">
        <v>63</v>
      </c>
      <c r="B3" s="302"/>
      <c r="C3" s="302"/>
      <c r="D3" s="302"/>
      <c r="E3" s="302"/>
      <c r="F3" s="302"/>
      <c r="G3" s="302"/>
      <c r="H3" s="302"/>
      <c r="I3" s="302"/>
      <c r="J3" s="302"/>
      <c r="K3" s="302"/>
      <c r="L3" s="302"/>
      <c r="M3" s="302"/>
      <c r="N3" s="303"/>
      <c r="O3" s="9"/>
    </row>
    <row r="4" spans="1:15">
      <c r="A4" s="304" t="s">
        <v>64</v>
      </c>
      <c r="B4" s="305"/>
      <c r="C4" s="305"/>
      <c r="D4" s="305"/>
      <c r="E4" s="305"/>
      <c r="F4" s="305"/>
      <c r="G4" s="305"/>
      <c r="H4" s="305"/>
      <c r="I4" s="305"/>
      <c r="J4" s="305"/>
      <c r="K4" s="305"/>
      <c r="L4" s="305"/>
      <c r="M4" s="305"/>
      <c r="N4" s="306"/>
      <c r="O4" s="9"/>
    </row>
    <row r="5" spans="1:15">
      <c r="A5" s="297" t="s">
        <v>65</v>
      </c>
      <c r="B5" s="266"/>
      <c r="C5" s="266"/>
      <c r="D5" s="266"/>
      <c r="E5" s="266"/>
      <c r="F5" s="266"/>
      <c r="G5" s="266"/>
      <c r="H5" s="266"/>
      <c r="I5" s="266"/>
      <c r="J5" s="266"/>
      <c r="K5" s="266"/>
      <c r="L5" s="266"/>
      <c r="M5" s="266"/>
      <c r="N5" s="267"/>
      <c r="O5" s="36"/>
    </row>
    <row r="6" spans="1:15">
      <c r="A6" s="90"/>
      <c r="B6" s="297" t="s">
        <v>66</v>
      </c>
      <c r="C6" s="266"/>
      <c r="D6" s="266"/>
      <c r="E6" s="266"/>
      <c r="F6" s="266"/>
      <c r="G6" s="266"/>
      <c r="H6" s="266"/>
      <c r="I6" s="266"/>
      <c r="J6" s="266"/>
      <c r="K6" s="266"/>
      <c r="L6" s="266"/>
      <c r="M6" s="266"/>
      <c r="N6" s="267"/>
      <c r="O6" s="36"/>
    </row>
    <row r="7" spans="1:15">
      <c r="A7" s="258" t="s">
        <v>67</v>
      </c>
      <c r="B7" s="307"/>
      <c r="C7" s="307"/>
      <c r="D7" s="307"/>
      <c r="E7" s="307"/>
      <c r="F7" s="307"/>
      <c r="G7" s="307"/>
      <c r="H7" s="307"/>
      <c r="I7" s="307"/>
      <c r="J7" s="307"/>
      <c r="K7" s="307"/>
      <c r="L7" s="307"/>
      <c r="M7" s="307"/>
      <c r="N7" s="259"/>
      <c r="O7" s="36"/>
    </row>
    <row r="8" spans="1:15">
      <c r="A8" s="258" t="s">
        <v>68</v>
      </c>
      <c r="B8" s="307"/>
      <c r="C8" s="307"/>
      <c r="D8" s="307"/>
      <c r="E8" s="307"/>
      <c r="F8" s="307"/>
      <c r="G8" s="307"/>
      <c r="H8" s="307"/>
      <c r="I8" s="307"/>
      <c r="J8" s="307"/>
      <c r="K8" s="307"/>
      <c r="L8" s="307"/>
      <c r="M8" s="307"/>
      <c r="N8" s="259"/>
      <c r="O8" s="36"/>
    </row>
    <row r="9" spans="1:15">
      <c r="A9" s="258" t="s">
        <v>69</v>
      </c>
      <c r="B9" s="307"/>
      <c r="C9" s="307"/>
      <c r="D9" s="307"/>
      <c r="E9" s="307"/>
      <c r="F9" s="307"/>
      <c r="G9" s="307"/>
      <c r="H9" s="307"/>
      <c r="I9" s="307"/>
      <c r="J9" s="307"/>
      <c r="K9" s="307"/>
      <c r="L9" s="307"/>
      <c r="M9" s="307"/>
      <c r="N9" s="259"/>
      <c r="O9" s="36"/>
    </row>
    <row r="10" spans="1:15">
      <c r="A10" s="38"/>
      <c r="B10" s="38"/>
      <c r="C10" s="38"/>
      <c r="D10" s="308"/>
      <c r="E10" s="309"/>
      <c r="F10" s="309"/>
      <c r="G10" s="309"/>
      <c r="H10" s="309"/>
      <c r="I10" s="309"/>
      <c r="J10" s="309"/>
      <c r="K10" s="307"/>
      <c r="L10" s="307"/>
      <c r="M10" s="307"/>
      <c r="N10" s="259"/>
      <c r="O10" s="36"/>
    </row>
    <row r="11" spans="1:15">
      <c r="A11" s="36"/>
      <c r="B11" s="36"/>
      <c r="C11" s="36"/>
      <c r="D11" s="308"/>
      <c r="E11" s="309"/>
      <c r="F11" s="309"/>
      <c r="G11" s="309"/>
      <c r="H11" s="309"/>
      <c r="I11" s="309"/>
      <c r="J11" s="309"/>
      <c r="K11" s="307"/>
      <c r="L11" s="307"/>
      <c r="M11" s="307"/>
      <c r="N11" s="259"/>
      <c r="O11" s="36"/>
    </row>
    <row r="12" spans="1:15">
      <c r="A12" s="258"/>
      <c r="B12" s="307"/>
      <c r="C12" s="307"/>
      <c r="D12" s="307"/>
      <c r="E12" s="307"/>
      <c r="F12" s="307"/>
      <c r="G12" s="307"/>
      <c r="H12" s="307"/>
      <c r="I12" s="307"/>
      <c r="J12" s="307"/>
      <c r="K12" s="307"/>
      <c r="L12" s="307"/>
      <c r="M12" s="307"/>
      <c r="N12" s="259"/>
      <c r="O12" s="36"/>
    </row>
    <row r="13" spans="1:15">
      <c r="A13" s="251" t="s">
        <v>61</v>
      </c>
      <c r="B13" s="251"/>
      <c r="C13" s="251"/>
      <c r="D13" s="251"/>
      <c r="E13" s="251"/>
      <c r="F13" s="251"/>
      <c r="G13" s="251"/>
      <c r="H13" s="251"/>
      <c r="I13" s="251"/>
      <c r="J13" s="251"/>
      <c r="K13" s="251"/>
      <c r="L13" s="251"/>
      <c r="M13" s="251"/>
      <c r="N13" s="251"/>
      <c r="O13" s="251"/>
    </row>
    <row r="14" spans="1:15">
      <c r="A14" s="252" t="s">
        <v>62</v>
      </c>
      <c r="B14" s="252"/>
      <c r="C14" s="252"/>
      <c r="D14" s="252"/>
      <c r="E14" s="252"/>
      <c r="F14" s="252"/>
      <c r="G14" s="252"/>
      <c r="H14" s="252"/>
      <c r="I14" s="252"/>
      <c r="J14" s="252"/>
      <c r="K14" s="252"/>
      <c r="L14" s="252"/>
      <c r="M14" s="252"/>
      <c r="N14" s="252"/>
      <c r="O14" s="252"/>
    </row>
    <row r="15" spans="1:15">
      <c r="A15" s="252" t="s">
        <v>63</v>
      </c>
      <c r="B15" s="252"/>
      <c r="C15" s="252"/>
      <c r="D15" s="252"/>
      <c r="E15" s="252"/>
      <c r="F15" s="252"/>
      <c r="G15" s="252"/>
      <c r="H15" s="252"/>
      <c r="I15" s="252"/>
      <c r="J15" s="252"/>
      <c r="K15" s="252"/>
      <c r="L15" s="252"/>
      <c r="M15" s="252"/>
      <c r="N15" s="252"/>
      <c r="O15" s="252"/>
    </row>
    <row r="16" spans="1:15">
      <c r="A16" s="253" t="s">
        <v>252</v>
      </c>
      <c r="B16" s="253"/>
      <c r="C16" s="253"/>
      <c r="D16" s="253"/>
      <c r="E16" s="253"/>
      <c r="F16" s="253"/>
      <c r="G16" s="253"/>
      <c r="H16" s="253"/>
      <c r="I16" s="253"/>
      <c r="J16" s="253"/>
      <c r="K16" s="253"/>
      <c r="L16" s="253"/>
      <c r="M16" s="253"/>
      <c r="N16" s="253"/>
      <c r="O16" s="253"/>
    </row>
    <row r="17" spans="1:22">
      <c r="A17" s="249" t="s">
        <v>71</v>
      </c>
      <c r="B17" s="249"/>
      <c r="C17" s="249"/>
      <c r="D17" s="249"/>
      <c r="E17" s="249"/>
      <c r="F17" s="249"/>
      <c r="G17" s="249"/>
      <c r="H17" s="249"/>
      <c r="I17" s="249"/>
      <c r="J17" s="249"/>
      <c r="K17" s="249"/>
      <c r="L17" s="249"/>
      <c r="M17" s="249"/>
      <c r="N17" s="249"/>
      <c r="O17" s="249"/>
    </row>
    <row r="18" spans="1:22">
      <c r="A18" s="249" t="s">
        <v>66</v>
      </c>
      <c r="B18" s="249"/>
      <c r="C18" s="249"/>
      <c r="D18" s="249"/>
      <c r="E18" s="249"/>
      <c r="F18" s="249"/>
      <c r="G18" s="249"/>
      <c r="H18" s="249"/>
      <c r="I18" s="249"/>
      <c r="J18" s="249"/>
      <c r="K18" s="249"/>
      <c r="L18" s="249"/>
      <c r="M18" s="249"/>
      <c r="N18" s="249"/>
      <c r="O18" s="249"/>
    </row>
    <row r="19" spans="1:22" customFormat="1">
      <c r="A19" s="3" t="s">
        <v>67</v>
      </c>
      <c r="B19" s="3"/>
      <c r="C19" s="3"/>
      <c r="D19" s="260"/>
      <c r="E19" s="261"/>
      <c r="F19" s="261"/>
      <c r="G19" s="261"/>
      <c r="H19" s="261"/>
      <c r="I19" s="261"/>
      <c r="J19" s="261"/>
      <c r="K19" s="262"/>
      <c r="L19" s="250" t="s">
        <v>72</v>
      </c>
      <c r="M19" s="250"/>
      <c r="N19" s="250"/>
      <c r="O19" s="250"/>
    </row>
    <row r="20" spans="1:22" customFormat="1">
      <c r="A20" s="250" t="s">
        <v>68</v>
      </c>
      <c r="B20" s="250"/>
      <c r="C20" s="250"/>
      <c r="D20" s="260"/>
      <c r="E20" s="261"/>
      <c r="F20" s="261"/>
      <c r="G20" s="261"/>
      <c r="H20" s="261"/>
      <c r="I20" s="261"/>
      <c r="J20" s="261"/>
      <c r="K20" s="262"/>
      <c r="L20" s="250" t="s">
        <v>73</v>
      </c>
      <c r="M20" s="250"/>
      <c r="N20" s="250"/>
      <c r="O20" s="250"/>
    </row>
    <row r="21" spans="1:22" customFormat="1">
      <c r="A21" s="250" t="s">
        <v>69</v>
      </c>
      <c r="B21" s="254"/>
      <c r="C21" s="254"/>
      <c r="D21" s="260"/>
      <c r="E21" s="261"/>
      <c r="F21" s="261"/>
      <c r="G21" s="261"/>
      <c r="H21" s="261"/>
      <c r="I21" s="261"/>
      <c r="J21" s="261"/>
      <c r="K21" s="262"/>
      <c r="L21" s="250" t="s">
        <v>74</v>
      </c>
      <c r="M21" s="250"/>
      <c r="N21" s="250"/>
      <c r="O21" s="250"/>
    </row>
    <row r="22" spans="1:22" customFormat="1">
      <c r="A22" s="1"/>
      <c r="B22" s="1"/>
      <c r="C22" s="2"/>
      <c r="D22" s="260"/>
      <c r="E22" s="261"/>
      <c r="F22" s="261"/>
      <c r="G22" s="261"/>
      <c r="H22" s="261"/>
      <c r="I22" s="261"/>
      <c r="J22" s="261"/>
      <c r="K22" s="262"/>
      <c r="L22" s="250" t="s">
        <v>75</v>
      </c>
      <c r="M22" s="250"/>
      <c r="N22" s="250"/>
      <c r="O22" s="250"/>
    </row>
    <row r="23" spans="1:22" customFormat="1">
      <c r="A23" s="1"/>
      <c r="B23" s="1"/>
      <c r="C23" s="2"/>
      <c r="D23" s="260"/>
      <c r="E23" s="261"/>
      <c r="F23" s="261"/>
      <c r="G23" s="261"/>
      <c r="H23" s="261"/>
      <c r="I23" s="261"/>
      <c r="J23" s="261"/>
      <c r="K23" s="262"/>
      <c r="L23" s="250" t="s">
        <v>76</v>
      </c>
      <c r="M23" s="250"/>
      <c r="N23" s="250"/>
      <c r="O23" s="250"/>
    </row>
    <row r="24" spans="1:22" customFormat="1">
      <c r="A24" s="263"/>
      <c r="B24" s="264"/>
      <c r="C24" s="264"/>
      <c r="D24" s="264"/>
      <c r="E24" s="264"/>
      <c r="F24" s="264"/>
      <c r="G24" s="264"/>
      <c r="H24" s="264"/>
      <c r="I24" s="264"/>
      <c r="J24" s="264"/>
      <c r="K24" s="265"/>
      <c r="L24" s="250" t="s">
        <v>77</v>
      </c>
      <c r="M24" s="250"/>
      <c r="N24" s="250"/>
      <c r="O24" s="250"/>
    </row>
    <row r="25" spans="1:22" customFormat="1">
      <c r="A25" s="310" t="s">
        <v>253</v>
      </c>
      <c r="B25" s="310"/>
      <c r="C25" s="310"/>
      <c r="D25" s="310"/>
      <c r="E25" s="310"/>
      <c r="F25" s="310"/>
      <c r="G25" s="310"/>
      <c r="H25" s="310"/>
      <c r="I25" s="310"/>
      <c r="J25" s="310"/>
      <c r="K25" s="310"/>
      <c r="L25" s="310"/>
      <c r="M25" s="310"/>
      <c r="N25" s="87"/>
      <c r="O25" s="87"/>
    </row>
    <row r="26" spans="1:22">
      <c r="A26" s="36"/>
      <c r="B26" s="89"/>
      <c r="C26" s="36"/>
      <c r="D26" s="36"/>
      <c r="E26" s="36"/>
      <c r="F26" s="36"/>
      <c r="G26" s="258"/>
      <c r="H26" s="259"/>
      <c r="I26" s="35"/>
      <c r="J26" s="266"/>
      <c r="K26" s="266"/>
      <c r="L26" s="266"/>
      <c r="M26" s="267"/>
      <c r="N26" s="35"/>
      <c r="O26" s="36"/>
    </row>
    <row r="27" spans="1:22">
      <c r="A27" s="241" t="s">
        <v>79</v>
      </c>
      <c r="B27" s="241" t="s">
        <v>80</v>
      </c>
      <c r="C27" s="68" t="s">
        <v>81</v>
      </c>
      <c r="D27" s="241" t="s">
        <v>82</v>
      </c>
      <c r="E27" s="270" t="s">
        <v>83</v>
      </c>
      <c r="F27" s="271"/>
      <c r="G27" s="243" t="s">
        <v>84</v>
      </c>
      <c r="H27" s="244"/>
      <c r="I27" s="241" t="s">
        <v>85</v>
      </c>
      <c r="J27" s="268" t="s">
        <v>86</v>
      </c>
      <c r="K27" s="241" t="s">
        <v>87</v>
      </c>
      <c r="L27" s="268" t="s">
        <v>88</v>
      </c>
      <c r="M27" s="241" t="s">
        <v>89</v>
      </c>
      <c r="N27" s="241" t="s">
        <v>90</v>
      </c>
      <c r="O27" s="241" t="s">
        <v>91</v>
      </c>
    </row>
    <row r="28" spans="1:22" ht="38.25">
      <c r="A28" s="242"/>
      <c r="B28" s="242"/>
      <c r="C28" s="68" t="s">
        <v>92</v>
      </c>
      <c r="D28" s="242"/>
      <c r="E28" s="272"/>
      <c r="F28" s="273"/>
      <c r="G28" s="245"/>
      <c r="H28" s="246"/>
      <c r="I28" s="242"/>
      <c r="J28" s="269"/>
      <c r="K28" s="242"/>
      <c r="L28" s="269"/>
      <c r="M28" s="242"/>
      <c r="N28" s="242"/>
      <c r="O28" s="242"/>
    </row>
    <row r="29" spans="1:22" s="6" customFormat="1" ht="12.75">
      <c r="A29" s="4">
        <v>1</v>
      </c>
      <c r="B29" s="4">
        <v>2</v>
      </c>
      <c r="C29" s="4">
        <v>3</v>
      </c>
      <c r="D29" s="4">
        <v>4</v>
      </c>
      <c r="E29" s="4">
        <v>5</v>
      </c>
      <c r="F29" s="4">
        <v>6</v>
      </c>
      <c r="G29" s="247">
        <v>7</v>
      </c>
      <c r="H29" s="248"/>
      <c r="I29" s="4">
        <v>8</v>
      </c>
      <c r="J29" s="84">
        <v>9</v>
      </c>
      <c r="K29" s="4">
        <v>10</v>
      </c>
      <c r="L29" s="4">
        <v>11</v>
      </c>
      <c r="M29" s="4">
        <v>12</v>
      </c>
      <c r="N29" s="4">
        <v>13</v>
      </c>
      <c r="O29" s="4">
        <v>14</v>
      </c>
    </row>
    <row r="30" spans="1:22">
      <c r="A30" s="34"/>
      <c r="B30" s="34"/>
      <c r="C30" s="34"/>
      <c r="D30" s="9"/>
      <c r="E30" s="9"/>
      <c r="F30" s="9"/>
      <c r="G30" s="239" t="s">
        <v>93</v>
      </c>
      <c r="H30" s="240"/>
      <c r="I30" s="14"/>
      <c r="J30" s="85"/>
      <c r="K30" s="14"/>
      <c r="L30" s="14"/>
      <c r="M30" s="9"/>
      <c r="N30" s="9"/>
      <c r="O30" s="9"/>
    </row>
    <row r="31" spans="1:22" ht="81">
      <c r="A31" s="34" t="s">
        <v>94</v>
      </c>
      <c r="B31" s="82">
        <v>120000349</v>
      </c>
      <c r="C31" s="82">
        <v>995433</v>
      </c>
      <c r="D31" s="74"/>
      <c r="E31" s="75">
        <v>0.18</v>
      </c>
      <c r="F31" s="76"/>
      <c r="G31" s="189" t="s">
        <v>254</v>
      </c>
      <c r="H31" s="190" t="s">
        <v>255</v>
      </c>
      <c r="I31" s="191" t="s">
        <v>99</v>
      </c>
      <c r="J31" s="192">
        <v>46.21</v>
      </c>
      <c r="K31" s="193">
        <v>260.3</v>
      </c>
      <c r="L31" s="73">
        <f t="shared" ref="L31:L43" si="0">K31/1.18</f>
        <v>220.59322033898306</v>
      </c>
      <c r="M31" s="73">
        <f t="shared" ref="M31:M43" si="1">J31*L31</f>
        <v>10193.612711864407</v>
      </c>
      <c r="N31" s="73">
        <f t="shared" ref="N31:N43" si="2">IF(ISBLANK(F31),E31*M31,F31*M31)</f>
        <v>1834.8502881355932</v>
      </c>
      <c r="O31" s="73">
        <f t="shared" ref="O31:O43" si="3">+N31+M31</f>
        <v>12028.463</v>
      </c>
      <c r="Q31" s="88"/>
      <c r="R31" s="88"/>
      <c r="V31" s="88"/>
    </row>
    <row r="32" spans="1:22" ht="54">
      <c r="A32" s="34" t="s">
        <v>103</v>
      </c>
      <c r="B32" s="82">
        <v>120003330</v>
      </c>
      <c r="C32" s="82">
        <v>995443</v>
      </c>
      <c r="D32" s="74"/>
      <c r="E32" s="75">
        <v>0.18</v>
      </c>
      <c r="F32" s="76"/>
      <c r="G32" s="194" t="s">
        <v>256</v>
      </c>
      <c r="H32" s="190" t="s">
        <v>257</v>
      </c>
      <c r="I32" s="191" t="s">
        <v>99</v>
      </c>
      <c r="J32" s="192">
        <v>1954.5</v>
      </c>
      <c r="K32" s="193">
        <v>700.5</v>
      </c>
      <c r="L32" s="73">
        <f t="shared" si="0"/>
        <v>593.64406779661022</v>
      </c>
      <c r="M32" s="73">
        <f t="shared" si="1"/>
        <v>1160277.3305084747</v>
      </c>
      <c r="N32" s="73">
        <f t="shared" si="2"/>
        <v>208849.91949152545</v>
      </c>
      <c r="O32" s="73">
        <f t="shared" si="3"/>
        <v>1369127.2500000002</v>
      </c>
      <c r="Q32" s="88"/>
      <c r="R32" s="88"/>
      <c r="V32" s="88"/>
    </row>
    <row r="33" spans="1:22" ht="54">
      <c r="A33" s="34" t="s">
        <v>107</v>
      </c>
      <c r="B33" s="82">
        <v>120000401</v>
      </c>
      <c r="C33" s="82">
        <v>995433</v>
      </c>
      <c r="D33" s="74"/>
      <c r="E33" s="75">
        <v>0.18</v>
      </c>
      <c r="F33" s="76"/>
      <c r="G33" s="194">
        <v>2.31</v>
      </c>
      <c r="H33" s="190" t="s">
        <v>258</v>
      </c>
      <c r="I33" s="191" t="s">
        <v>124</v>
      </c>
      <c r="J33" s="192">
        <v>770</v>
      </c>
      <c r="K33" s="193">
        <v>17.600000000000001</v>
      </c>
      <c r="L33" s="73">
        <f t="shared" si="0"/>
        <v>14.915254237288137</v>
      </c>
      <c r="M33" s="73">
        <f t="shared" si="1"/>
        <v>11484.745762711866</v>
      </c>
      <c r="N33" s="73">
        <f t="shared" si="2"/>
        <v>2067.2542372881358</v>
      </c>
      <c r="O33" s="73">
        <f t="shared" si="3"/>
        <v>13552.000000000002</v>
      </c>
      <c r="Q33" s="88"/>
      <c r="R33" s="88"/>
      <c r="V33" s="88"/>
    </row>
    <row r="34" spans="1:22" ht="40.5">
      <c r="A34" s="34" t="s">
        <v>111</v>
      </c>
      <c r="B34" s="82">
        <v>120000437</v>
      </c>
      <c r="C34" s="82">
        <v>995454</v>
      </c>
      <c r="D34" s="74"/>
      <c r="E34" s="75">
        <v>0.18</v>
      </c>
      <c r="F34" s="76"/>
      <c r="G34" s="194" t="s">
        <v>259</v>
      </c>
      <c r="H34" s="190" t="s">
        <v>260</v>
      </c>
      <c r="I34" s="191" t="s">
        <v>99</v>
      </c>
      <c r="J34" s="192">
        <v>8.4510000000000005</v>
      </c>
      <c r="K34" s="195">
        <v>7878.5</v>
      </c>
      <c r="L34" s="73">
        <f t="shared" si="0"/>
        <v>6676.6949152542375</v>
      </c>
      <c r="M34" s="73">
        <f t="shared" si="1"/>
        <v>56424.748728813567</v>
      </c>
      <c r="N34" s="73">
        <f t="shared" si="2"/>
        <v>10156.454771186442</v>
      </c>
      <c r="O34" s="73">
        <f t="shared" si="3"/>
        <v>66581.203500000003</v>
      </c>
      <c r="Q34" s="88"/>
      <c r="R34" s="88"/>
      <c r="V34" s="88"/>
    </row>
    <row r="35" spans="1:22" ht="40.5">
      <c r="A35" s="34" t="s">
        <v>113</v>
      </c>
      <c r="B35" s="82">
        <v>120000442</v>
      </c>
      <c r="C35" s="82">
        <v>995454</v>
      </c>
      <c r="D35" s="74"/>
      <c r="E35" s="75">
        <v>0.18</v>
      </c>
      <c r="F35" s="76"/>
      <c r="G35" s="194" t="s">
        <v>118</v>
      </c>
      <c r="H35" s="190" t="s">
        <v>119</v>
      </c>
      <c r="I35" s="191" t="s">
        <v>99</v>
      </c>
      <c r="J35" s="192">
        <v>0.56299999999999994</v>
      </c>
      <c r="K35" s="193">
        <v>6812</v>
      </c>
      <c r="L35" s="73">
        <f t="shared" si="0"/>
        <v>5772.8813559322034</v>
      </c>
      <c r="M35" s="73">
        <f t="shared" si="1"/>
        <v>3250.13220338983</v>
      </c>
      <c r="N35" s="73">
        <f t="shared" si="2"/>
        <v>585.02379661016937</v>
      </c>
      <c r="O35" s="73">
        <f t="shared" si="3"/>
        <v>3835.1559999999995</v>
      </c>
      <c r="Q35" s="88"/>
      <c r="R35" s="88"/>
      <c r="V35" s="88"/>
    </row>
    <row r="36" spans="1:22" ht="27">
      <c r="A36" s="34" t="s">
        <v>117</v>
      </c>
      <c r="B36" s="82">
        <v>120000456</v>
      </c>
      <c r="C36" s="82">
        <v>995457</v>
      </c>
      <c r="D36" s="74"/>
      <c r="E36" s="75">
        <v>0.18</v>
      </c>
      <c r="F36" s="76"/>
      <c r="G36" s="196" t="s">
        <v>122</v>
      </c>
      <c r="H36" s="190" t="s">
        <v>261</v>
      </c>
      <c r="I36" s="197" t="s">
        <v>124</v>
      </c>
      <c r="J36" s="192">
        <v>6.9</v>
      </c>
      <c r="K36" s="193">
        <v>392.15</v>
      </c>
      <c r="L36" s="73">
        <f t="shared" si="0"/>
        <v>332.33050847457628</v>
      </c>
      <c r="M36" s="73">
        <f t="shared" si="1"/>
        <v>2293.0805084745766</v>
      </c>
      <c r="N36" s="73">
        <f t="shared" si="2"/>
        <v>412.75449152542376</v>
      </c>
      <c r="O36" s="73">
        <f t="shared" si="3"/>
        <v>2705.8350000000005</v>
      </c>
      <c r="Q36" s="88"/>
      <c r="R36" s="88"/>
      <c r="V36" s="88"/>
    </row>
    <row r="37" spans="1:22" ht="27">
      <c r="A37" s="34" t="s">
        <v>120</v>
      </c>
      <c r="B37" s="82">
        <v>120003010</v>
      </c>
      <c r="C37" s="82">
        <v>995457</v>
      </c>
      <c r="D37" s="74"/>
      <c r="E37" s="75">
        <v>0.18</v>
      </c>
      <c r="F37" s="76"/>
      <c r="G37" s="189" t="s">
        <v>262</v>
      </c>
      <c r="H37" s="190" t="s">
        <v>263</v>
      </c>
      <c r="I37" s="197" t="s">
        <v>124</v>
      </c>
      <c r="J37" s="200">
        <v>4.08</v>
      </c>
      <c r="K37" s="193">
        <v>961.3</v>
      </c>
      <c r="L37" s="73">
        <f t="shared" si="0"/>
        <v>814.66101694915255</v>
      </c>
      <c r="M37" s="73">
        <f t="shared" si="1"/>
        <v>3323.8169491525423</v>
      </c>
      <c r="N37" s="73">
        <f t="shared" si="2"/>
        <v>598.28705084745764</v>
      </c>
      <c r="O37" s="73">
        <f t="shared" si="3"/>
        <v>3922.1039999999998</v>
      </c>
      <c r="Q37" s="88"/>
      <c r="R37" s="88"/>
      <c r="V37" s="88"/>
    </row>
    <row r="38" spans="1:22" ht="40.5">
      <c r="A38" s="34" t="s">
        <v>125</v>
      </c>
      <c r="B38" s="82">
        <v>120002953</v>
      </c>
      <c r="C38" s="82">
        <v>995454</v>
      </c>
      <c r="D38" s="74"/>
      <c r="E38" s="75">
        <v>0.18</v>
      </c>
      <c r="F38" s="76"/>
      <c r="G38" s="194" t="s">
        <v>156</v>
      </c>
      <c r="H38" s="190" t="s">
        <v>264</v>
      </c>
      <c r="I38" s="191" t="s">
        <v>158</v>
      </c>
      <c r="J38" s="192">
        <v>768.19600000000003</v>
      </c>
      <c r="K38" s="193">
        <v>107.85</v>
      </c>
      <c r="L38" s="73">
        <f t="shared" si="0"/>
        <v>91.398305084745758</v>
      </c>
      <c r="M38" s="73">
        <f t="shared" si="1"/>
        <v>70211.812372881352</v>
      </c>
      <c r="N38" s="73">
        <f t="shared" si="2"/>
        <v>12638.126227118642</v>
      </c>
      <c r="O38" s="73">
        <f t="shared" si="3"/>
        <v>82849.938599999994</v>
      </c>
      <c r="Q38" s="88"/>
      <c r="R38" s="88"/>
      <c r="V38" s="88"/>
    </row>
    <row r="39" spans="1:22" ht="54">
      <c r="A39" s="34" t="s">
        <v>127</v>
      </c>
      <c r="B39" s="82">
        <v>120000657</v>
      </c>
      <c r="C39" s="82">
        <v>995456</v>
      </c>
      <c r="D39" s="74"/>
      <c r="E39" s="75">
        <v>0.18</v>
      </c>
      <c r="F39" s="76"/>
      <c r="G39" s="194" t="s">
        <v>265</v>
      </c>
      <c r="H39" s="190" t="s">
        <v>266</v>
      </c>
      <c r="I39" s="191" t="s">
        <v>99</v>
      </c>
      <c r="J39" s="192">
        <v>95.34</v>
      </c>
      <c r="K39" s="193">
        <v>7311.25</v>
      </c>
      <c r="L39" s="73">
        <f t="shared" si="0"/>
        <v>6195.9745762711864</v>
      </c>
      <c r="M39" s="73">
        <f t="shared" si="1"/>
        <v>590724.21610169497</v>
      </c>
      <c r="N39" s="73">
        <f t="shared" si="2"/>
        <v>106330.35889830509</v>
      </c>
      <c r="O39" s="73">
        <f t="shared" si="3"/>
        <v>697054.57500000007</v>
      </c>
      <c r="Q39" s="88"/>
      <c r="R39" s="88"/>
      <c r="V39" s="88"/>
    </row>
    <row r="40" spans="1:22" ht="40.5">
      <c r="A40" s="34" t="s">
        <v>132</v>
      </c>
      <c r="B40" s="82">
        <v>120001115</v>
      </c>
      <c r="C40" s="82">
        <v>995476</v>
      </c>
      <c r="D40" s="74"/>
      <c r="E40" s="75">
        <v>0.18</v>
      </c>
      <c r="F40" s="76"/>
      <c r="G40" s="194">
        <v>10.1</v>
      </c>
      <c r="H40" s="190" t="s">
        <v>267</v>
      </c>
      <c r="I40" s="191" t="s">
        <v>158</v>
      </c>
      <c r="J40" s="198">
        <v>2815.2</v>
      </c>
      <c r="K40" s="193">
        <v>117.35</v>
      </c>
      <c r="L40" s="73">
        <f t="shared" si="0"/>
        <v>99.449152542372886</v>
      </c>
      <c r="M40" s="73">
        <f t="shared" si="1"/>
        <v>279969.25423728814</v>
      </c>
      <c r="N40" s="73">
        <f t="shared" si="2"/>
        <v>50394.465762711865</v>
      </c>
      <c r="O40" s="73">
        <f t="shared" si="3"/>
        <v>330363.72000000003</v>
      </c>
      <c r="Q40" s="88"/>
      <c r="R40" s="88"/>
      <c r="V40" s="88"/>
    </row>
    <row r="41" spans="1:22" ht="67.5">
      <c r="A41" s="34" t="s">
        <v>136</v>
      </c>
      <c r="B41" s="82">
        <v>120001153</v>
      </c>
      <c r="C41" s="82">
        <v>995476</v>
      </c>
      <c r="D41" s="74"/>
      <c r="E41" s="75">
        <v>0.18</v>
      </c>
      <c r="F41" s="76"/>
      <c r="G41" s="194" t="s">
        <v>268</v>
      </c>
      <c r="H41" s="190" t="s">
        <v>269</v>
      </c>
      <c r="I41" s="191" t="s">
        <v>158</v>
      </c>
      <c r="J41" s="192">
        <v>4419</v>
      </c>
      <c r="K41" s="193">
        <v>172.6</v>
      </c>
      <c r="L41" s="73">
        <f t="shared" si="0"/>
        <v>146.27118644067798</v>
      </c>
      <c r="M41" s="73">
        <f t="shared" si="1"/>
        <v>646372.37288135604</v>
      </c>
      <c r="N41" s="73">
        <f t="shared" si="2"/>
        <v>116347.02711864408</v>
      </c>
      <c r="O41" s="73">
        <f t="shared" si="3"/>
        <v>762719.40000000014</v>
      </c>
      <c r="Q41" s="88"/>
      <c r="R41" s="88"/>
      <c r="V41" s="88"/>
    </row>
    <row r="42" spans="1:22" ht="27">
      <c r="A42" s="34" t="s">
        <v>138</v>
      </c>
      <c r="B42" s="82">
        <v>120001452</v>
      </c>
      <c r="C42" s="82">
        <v>995474</v>
      </c>
      <c r="D42" s="74"/>
      <c r="E42" s="75">
        <v>0.18</v>
      </c>
      <c r="F42" s="76"/>
      <c r="G42" s="194" t="s">
        <v>270</v>
      </c>
      <c r="H42" s="190" t="s">
        <v>271</v>
      </c>
      <c r="I42" s="191" t="s">
        <v>124</v>
      </c>
      <c r="J42" s="198">
        <v>42.42</v>
      </c>
      <c r="K42" s="193">
        <v>350.2</v>
      </c>
      <c r="L42" s="73">
        <f t="shared" si="0"/>
        <v>296.77966101694915</v>
      </c>
      <c r="M42" s="73">
        <f t="shared" si="1"/>
        <v>12589.393220338983</v>
      </c>
      <c r="N42" s="73">
        <f t="shared" si="2"/>
        <v>2266.0907796610168</v>
      </c>
      <c r="O42" s="73">
        <f t="shared" si="3"/>
        <v>14855.484</v>
      </c>
      <c r="Q42" s="88"/>
      <c r="R42" s="88"/>
      <c r="V42" s="88"/>
    </row>
    <row r="43" spans="1:22" ht="40.5">
      <c r="A43" s="34" t="s">
        <v>153</v>
      </c>
      <c r="B43" s="82">
        <v>120001733</v>
      </c>
      <c r="C43" s="82">
        <v>995428</v>
      </c>
      <c r="D43" s="74"/>
      <c r="E43" s="75">
        <v>0.18</v>
      </c>
      <c r="F43" s="76"/>
      <c r="G43" s="194">
        <v>16.2</v>
      </c>
      <c r="H43" s="190" t="s">
        <v>272</v>
      </c>
      <c r="I43" s="191" t="s">
        <v>99</v>
      </c>
      <c r="J43" s="192">
        <v>1954.5</v>
      </c>
      <c r="K43" s="193">
        <v>24.85</v>
      </c>
      <c r="L43" s="73">
        <f t="shared" si="0"/>
        <v>21.059322033898308</v>
      </c>
      <c r="M43" s="73">
        <f t="shared" si="1"/>
        <v>41160.444915254244</v>
      </c>
      <c r="N43" s="73">
        <f t="shared" si="2"/>
        <v>7408.8800847457633</v>
      </c>
      <c r="O43" s="73">
        <f t="shared" si="3"/>
        <v>48569.325000000004</v>
      </c>
      <c r="Q43" s="88"/>
      <c r="R43" s="88"/>
      <c r="V43" s="88"/>
    </row>
    <row r="44" spans="1:22">
      <c r="A44" s="34"/>
      <c r="B44" s="34"/>
      <c r="C44" s="34"/>
      <c r="D44" s="34"/>
      <c r="E44" s="39"/>
      <c r="F44" s="34"/>
      <c r="G44" s="9"/>
      <c r="H44" s="33"/>
      <c r="I44" s="33"/>
      <c r="J44" s="9"/>
      <c r="K44" s="41" t="s">
        <v>224</v>
      </c>
      <c r="L44" s="41"/>
      <c r="M44" s="54">
        <f>SUM(M31:M43)</f>
        <v>2888274.9611016954</v>
      </c>
      <c r="N44" s="54">
        <f>SUM(N31:N43)</f>
        <v>519889.49299830513</v>
      </c>
      <c r="O44" s="54">
        <f>SUM(O31:O43)</f>
        <v>3408164.4541000007</v>
      </c>
    </row>
    <row r="45" spans="1:22">
      <c r="A45" s="77"/>
      <c r="B45" s="77"/>
      <c r="C45" s="77"/>
      <c r="D45" s="77"/>
      <c r="E45" s="40"/>
      <c r="F45" s="77"/>
      <c r="G45" s="34"/>
      <c r="H45" s="14"/>
      <c r="I45" s="14"/>
      <c r="J45" s="9"/>
      <c r="K45" s="42" t="s">
        <v>225</v>
      </c>
      <c r="L45" s="42"/>
      <c r="M45" s="48"/>
      <c r="N45" s="43">
        <f>+M45</f>
        <v>0</v>
      </c>
    </row>
    <row r="46" spans="1:22">
      <c r="A46" s="37"/>
      <c r="B46" s="37"/>
      <c r="C46" s="37"/>
      <c r="D46" s="37"/>
      <c r="E46" s="79"/>
      <c r="F46" s="37"/>
      <c r="G46" s="37"/>
      <c r="H46" s="37"/>
      <c r="I46" s="37"/>
      <c r="J46" s="37"/>
      <c r="K46" s="42" t="s">
        <v>226</v>
      </c>
      <c r="L46" s="42"/>
      <c r="M46" s="44">
        <f>+M44*M45</f>
        <v>0</v>
      </c>
      <c r="N46" s="44">
        <f>+N44*N45</f>
        <v>0</v>
      </c>
    </row>
    <row r="47" spans="1:22">
      <c r="A47" s="37"/>
      <c r="B47" s="37"/>
      <c r="C47" s="37"/>
      <c r="D47" s="37"/>
      <c r="E47" s="79"/>
      <c r="F47" s="37"/>
      <c r="G47" s="37"/>
      <c r="H47" s="37"/>
      <c r="I47" s="37"/>
      <c r="J47" s="37"/>
      <c r="K47" s="42" t="s">
        <v>227</v>
      </c>
      <c r="L47" s="42"/>
      <c r="M47" s="54">
        <f>+M46+M44</f>
        <v>2888274.9611016954</v>
      </c>
      <c r="N47" s="49"/>
    </row>
    <row r="48" spans="1:22">
      <c r="A48" s="37"/>
      <c r="B48" s="37"/>
      <c r="C48" s="37"/>
      <c r="D48" s="37"/>
      <c r="E48" s="79"/>
      <c r="F48" s="37"/>
      <c r="G48" s="37"/>
      <c r="H48" s="37"/>
      <c r="I48" s="37"/>
      <c r="J48" s="37"/>
      <c r="K48" s="45" t="s">
        <v>228</v>
      </c>
      <c r="L48" s="45"/>
      <c r="M48" s="35"/>
      <c r="N48" s="54">
        <f>+N44+N46</f>
        <v>519889.49299830513</v>
      </c>
    </row>
    <row r="49" spans="1:15">
      <c r="E49" s="50"/>
    </row>
    <row r="50" spans="1:15">
      <c r="E50" s="50"/>
    </row>
    <row r="51" spans="1:15">
      <c r="A51" s="51" t="s">
        <v>229</v>
      </c>
      <c r="E51" s="50"/>
    </row>
    <row r="52" spans="1:15">
      <c r="A52" s="51" t="s">
        <v>230</v>
      </c>
      <c r="E52" s="50"/>
    </row>
    <row r="53" spans="1:15">
      <c r="E53" s="50"/>
      <c r="M53" s="86"/>
      <c r="N53" s="86"/>
    </row>
    <row r="54" spans="1:15">
      <c r="E54" s="50"/>
      <c r="M54" s="86"/>
    </row>
    <row r="55" spans="1:15">
      <c r="A55" s="47"/>
      <c r="B55" s="47"/>
      <c r="C55" s="47"/>
      <c r="D55" s="51"/>
      <c r="E55" s="52"/>
      <c r="F55" s="51"/>
      <c r="G55" s="51"/>
      <c r="H55" s="16"/>
      <c r="I55" s="16"/>
      <c r="J55" s="16"/>
      <c r="K55" s="16"/>
      <c r="L55" s="16"/>
      <c r="M55" s="51"/>
      <c r="N55" s="51"/>
      <c r="O55" s="51"/>
    </row>
  </sheetData>
  <sheetProtection algorithmName="SHA-512" hashValue="H7EWfr3JYH4fv4whHlvJFO7jK5qV0cY48rfCMHy4aDIk+PQELFrgXmWVJPau7fK/mIND9jikjy7xw4mCPbLljQ==" saltValue="0SSFutzOJUm1zN4MqxHjrA==" spinCount="100000" sheet="1" objects="1" scenarios="1"/>
  <mergeCells count="55">
    <mergeCell ref="G30:H30"/>
    <mergeCell ref="K27:K28"/>
    <mergeCell ref="L27:L28"/>
    <mergeCell ref="M27:M28"/>
    <mergeCell ref="N27:N28"/>
    <mergeCell ref="O27:O28"/>
    <mergeCell ref="G29:H29"/>
    <mergeCell ref="A25:M25"/>
    <mergeCell ref="G26:H26"/>
    <mergeCell ref="J26:M26"/>
    <mergeCell ref="A27:A28"/>
    <mergeCell ref="B27:B28"/>
    <mergeCell ref="D27:D28"/>
    <mergeCell ref="E27:F28"/>
    <mergeCell ref="G27:H28"/>
    <mergeCell ref="I27:I28"/>
    <mergeCell ref="J27:J28"/>
    <mergeCell ref="D22:K22"/>
    <mergeCell ref="L22:O22"/>
    <mergeCell ref="D23:K23"/>
    <mergeCell ref="L23:O23"/>
    <mergeCell ref="A24:K24"/>
    <mergeCell ref="L24:O24"/>
    <mergeCell ref="A21:C21"/>
    <mergeCell ref="D21:K21"/>
    <mergeCell ref="L21:O21"/>
    <mergeCell ref="A13:O13"/>
    <mergeCell ref="A14:O14"/>
    <mergeCell ref="A15:O15"/>
    <mergeCell ref="A16:O16"/>
    <mergeCell ref="A17:O17"/>
    <mergeCell ref="A18:O18"/>
    <mergeCell ref="D19:K19"/>
    <mergeCell ref="L19:O19"/>
    <mergeCell ref="A20:C20"/>
    <mergeCell ref="D20:K20"/>
    <mergeCell ref="L20:O20"/>
    <mergeCell ref="D10:J10"/>
    <mergeCell ref="K10:N10"/>
    <mergeCell ref="D11:J11"/>
    <mergeCell ref="K11:N11"/>
    <mergeCell ref="A12:J12"/>
    <mergeCell ref="K12:N12"/>
    <mergeCell ref="A7:J7"/>
    <mergeCell ref="K7:N7"/>
    <mergeCell ref="A8:J8"/>
    <mergeCell ref="K8:N8"/>
    <mergeCell ref="A9:J9"/>
    <mergeCell ref="K9:N9"/>
    <mergeCell ref="B6:N6"/>
    <mergeCell ref="A1:N1"/>
    <mergeCell ref="A2:N2"/>
    <mergeCell ref="A3:N3"/>
    <mergeCell ref="A4:N4"/>
    <mergeCell ref="A5:N5"/>
  </mergeCells>
  <dataValidations count="3">
    <dataValidation allowBlank="1" showInputMessage="1" showErrorMessage="1" error="ENTER PERCENTAGE " prompt="Please Enter Percentage" sqref="M45" xr:uid="{08AAFE92-76A6-434D-B0C9-A161EBE26CC4}"/>
    <dataValidation allowBlank="1" showInputMessage="1" showErrorMessage="1" prompt="Please Enter SAC Code" sqref="D31:D43" xr:uid="{312928C1-8899-4B5E-9753-9F437C9F85A1}"/>
    <dataValidation type="decimal" operator="greaterThanOrEqual" allowBlank="1" showInputMessage="1" showErrorMessage="1" prompt="Please GST Rate" sqref="F31:F43" xr:uid="{D18F3946-998A-4FFB-9040-6783DB44457E}">
      <formula1>0</formula1>
    </dataValidation>
  </dataValidations>
  <pageMargins left="0.25" right="0.25" top="0.75" bottom="0.75" header="0.3" footer="0.3"/>
  <pageSetup paperSize="9"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workbookViewId="0">
      <selection activeCell="D11" sqref="D11"/>
    </sheetView>
  </sheetViews>
  <sheetFormatPr defaultRowHeight="15"/>
  <cols>
    <col min="1" max="1" width="8.5703125" style="53" customWidth="1"/>
    <col min="2" max="2" width="67.7109375" style="8" customWidth="1"/>
    <col min="3" max="3" width="17.85546875" style="8" customWidth="1"/>
    <col min="4" max="4" width="22.5703125" style="8" customWidth="1"/>
    <col min="5" max="16384" width="9.140625" style="8"/>
  </cols>
  <sheetData>
    <row r="1" spans="1:9" ht="36" customHeight="1">
      <c r="A1" s="313" t="s">
        <v>273</v>
      </c>
      <c r="B1" s="314"/>
      <c r="C1" s="314"/>
      <c r="D1" s="315"/>
    </row>
    <row r="2" spans="1:9">
      <c r="A2" s="316" t="s">
        <v>274</v>
      </c>
      <c r="B2" s="316"/>
      <c r="C2" s="316"/>
      <c r="D2" s="316"/>
    </row>
    <row r="3" spans="1:9" hidden="1">
      <c r="A3" s="216"/>
      <c r="B3" s="317"/>
      <c r="C3" s="216" t="s">
        <v>72</v>
      </c>
      <c r="D3" s="216"/>
    </row>
    <row r="4" spans="1:9" hidden="1">
      <c r="A4" s="55" t="s">
        <v>275</v>
      </c>
      <c r="B4" s="56"/>
      <c r="C4" s="312" t="s">
        <v>73</v>
      </c>
      <c r="D4" s="216"/>
    </row>
    <row r="5" spans="1:9" hidden="1">
      <c r="A5" s="55" t="s">
        <v>276</v>
      </c>
      <c r="B5" s="10" t="str">
        <f>'[1]Names of Bidder'!C9</f>
        <v>…….. …… ………. ……….</v>
      </c>
      <c r="C5" s="312" t="s">
        <v>74</v>
      </c>
      <c r="D5" s="216"/>
    </row>
    <row r="6" spans="1:9" hidden="1">
      <c r="A6" s="57"/>
      <c r="B6" s="10" t="str">
        <f>'[1]Names of Bidder'!C10</f>
        <v>…….. …… ………. ……….</v>
      </c>
      <c r="C6" s="312" t="s">
        <v>75</v>
      </c>
      <c r="D6" s="216"/>
    </row>
    <row r="7" spans="1:9" hidden="1">
      <c r="A7" s="57"/>
      <c r="B7" s="10" t="str">
        <f>'[1]Names of Bidder'!C11</f>
        <v>…….. …… ………. ……….</v>
      </c>
      <c r="C7" s="312" t="s">
        <v>76</v>
      </c>
      <c r="D7" s="216"/>
    </row>
    <row r="8" spans="1:9" hidden="1">
      <c r="A8" s="58"/>
      <c r="B8" s="59"/>
      <c r="C8" s="216" t="s">
        <v>77</v>
      </c>
      <c r="D8" s="216"/>
    </row>
    <row r="9" spans="1:9" ht="30">
      <c r="A9" s="60" t="s">
        <v>79</v>
      </c>
      <c r="B9" s="311" t="s">
        <v>277</v>
      </c>
      <c r="C9" s="311"/>
      <c r="D9" s="60" t="s">
        <v>278</v>
      </c>
      <c r="I9" s="61"/>
    </row>
    <row r="10" spans="1:9" ht="33" customHeight="1">
      <c r="A10" s="62">
        <v>1</v>
      </c>
      <c r="B10" s="311" t="s">
        <v>279</v>
      </c>
      <c r="C10" s="311"/>
      <c r="D10" s="63"/>
    </row>
    <row r="11" spans="1:9" ht="43.5" customHeight="1">
      <c r="A11" s="62" t="s">
        <v>280</v>
      </c>
      <c r="B11" s="311" t="s">
        <v>281</v>
      </c>
      <c r="C11" s="311"/>
      <c r="D11" s="64">
        <f>'Sch-3A PART-A (Sch-Civil STP)'!N81</f>
        <v>190910.25015864414</v>
      </c>
    </row>
    <row r="12" spans="1:9" ht="43.5" customHeight="1">
      <c r="A12" s="62" t="s">
        <v>282</v>
      </c>
      <c r="B12" s="311" t="s">
        <v>283</v>
      </c>
      <c r="C12" s="311"/>
      <c r="D12" s="64">
        <f>'Sch-3B (Non Sch-Civil) STP'!K20</f>
        <v>0</v>
      </c>
    </row>
    <row r="13" spans="1:9" ht="43.5" customHeight="1">
      <c r="A13" s="62" t="s">
        <v>284</v>
      </c>
      <c r="B13" s="311" t="s">
        <v>285</v>
      </c>
      <c r="C13" s="311"/>
      <c r="D13" s="64">
        <f>'Sch-3A PART-A (Sch-Civil) Park'!N48</f>
        <v>519889.49299830513</v>
      </c>
    </row>
    <row r="14" spans="1:9" ht="43.5" customHeight="1">
      <c r="A14" s="62">
        <v>2</v>
      </c>
      <c r="B14" s="311" t="s">
        <v>286</v>
      </c>
      <c r="C14" s="311"/>
      <c r="D14" s="64">
        <f>SUM(D11:D13)</f>
        <v>710799.74315694929</v>
      </c>
    </row>
    <row r="15" spans="1:9">
      <c r="A15" s="65"/>
      <c r="D15" s="27"/>
    </row>
    <row r="16" spans="1:9">
      <c r="A16" s="65"/>
      <c r="D16" s="27"/>
    </row>
    <row r="17" spans="1:4" hidden="1">
      <c r="A17" s="65" t="s">
        <v>248</v>
      </c>
      <c r="B17" s="28" t="e">
        <v>#REF!</v>
      </c>
      <c r="C17" s="51" t="s">
        <v>249</v>
      </c>
      <c r="D17" s="69" t="e">
        <v>#REF!</v>
      </c>
    </row>
    <row r="18" spans="1:4" hidden="1">
      <c r="A18" s="66" t="s">
        <v>250</v>
      </c>
      <c r="B18" s="70" t="e">
        <v>#REF!</v>
      </c>
      <c r="C18" s="67" t="s">
        <v>251</v>
      </c>
      <c r="D18" s="69" t="e">
        <v>#REF!</v>
      </c>
    </row>
  </sheetData>
  <sheetProtection algorithmName="SHA-512" hashValue="93qew4JJUZYOOM+6+t1aomN9EGnMNsQG7Kar/f76Na7IDF/MsLM1ZURcgPlZG2zYGqzv9XAsbf1dqeYNRIBCRw==" saltValue="HZw/OKaeMyJlRHapBzwiGg==" spinCount="100000" sheet="1" objects="1" scenarios="1"/>
  <mergeCells count="15">
    <mergeCell ref="C5:D5"/>
    <mergeCell ref="A1:D1"/>
    <mergeCell ref="A2:D2"/>
    <mergeCell ref="A3:B3"/>
    <mergeCell ref="C3:D3"/>
    <mergeCell ref="C4:D4"/>
    <mergeCell ref="B14:C14"/>
    <mergeCell ref="C6:D6"/>
    <mergeCell ref="C7:D7"/>
    <mergeCell ref="C8:D8"/>
    <mergeCell ref="B9:C9"/>
    <mergeCell ref="B10:C10"/>
    <mergeCell ref="B11:C11"/>
    <mergeCell ref="B12:C12"/>
    <mergeCell ref="B13:C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6"/>
  <sheetViews>
    <sheetView tabSelected="1" topLeftCell="A3" zoomScaleNormal="100" workbookViewId="0">
      <selection activeCell="D21" sqref="D21"/>
    </sheetView>
  </sheetViews>
  <sheetFormatPr defaultRowHeight="18.75"/>
  <cols>
    <col min="1" max="1" width="11.5703125" style="32" customWidth="1"/>
    <col min="2" max="2" width="64.42578125" style="8" customWidth="1"/>
    <col min="3" max="3" width="19.7109375" style="8" customWidth="1"/>
    <col min="4" max="4" width="30.28515625" style="8" customWidth="1"/>
    <col min="5" max="5" width="11.5703125" style="8" bestFit="1" customWidth="1"/>
    <col min="6" max="6" width="12.42578125" style="8" bestFit="1" customWidth="1"/>
    <col min="7" max="7" width="9.140625" style="8"/>
    <col min="8" max="8" width="14.42578125" style="8" customWidth="1"/>
    <col min="9" max="9" width="19" style="8" bestFit="1" customWidth="1"/>
    <col min="10" max="16384" width="9.140625" style="8"/>
  </cols>
  <sheetData>
    <row r="1" spans="1:11" ht="26.25">
      <c r="A1" s="214" t="s">
        <v>287</v>
      </c>
      <c r="B1" s="214"/>
      <c r="C1" s="214"/>
      <c r="D1" s="214"/>
      <c r="E1" s="7"/>
      <c r="F1" s="7"/>
      <c r="G1" s="7"/>
      <c r="H1" s="7"/>
      <c r="I1" s="7"/>
      <c r="J1" s="7"/>
      <c r="K1" s="7"/>
    </row>
    <row r="2" spans="1:11" ht="23.25">
      <c r="A2" s="215" t="s">
        <v>288</v>
      </c>
      <c r="B2" s="215"/>
      <c r="C2" s="215"/>
      <c r="D2" s="215"/>
    </row>
    <row r="3" spans="1:11" ht="15">
      <c r="A3" s="216"/>
      <c r="B3" s="216"/>
      <c r="C3" s="216" t="s">
        <v>72</v>
      </c>
      <c r="D3" s="216"/>
    </row>
    <row r="4" spans="1:11" ht="15" hidden="1">
      <c r="A4" s="9" t="s">
        <v>275</v>
      </c>
      <c r="B4" s="10" t="e">
        <f>'[1]Names of Bidder'!C8</f>
        <v>#REF!</v>
      </c>
      <c r="C4" s="5" t="s">
        <v>73</v>
      </c>
      <c r="D4" s="5"/>
    </row>
    <row r="5" spans="1:11" ht="15" hidden="1">
      <c r="A5" s="9" t="s">
        <v>276</v>
      </c>
      <c r="B5" s="10" t="str">
        <f>'[1]Names of Bidder'!C9</f>
        <v>…….. …… ………. ……….</v>
      </c>
      <c r="C5" s="5" t="s">
        <v>74</v>
      </c>
      <c r="D5" s="5"/>
    </row>
    <row r="6" spans="1:11" ht="18" hidden="1">
      <c r="A6" s="11"/>
      <c r="B6" s="10" t="str">
        <f>'[1]Names of Bidder'!C10</f>
        <v>…….. …… ………. ……….</v>
      </c>
      <c r="C6" s="5" t="s">
        <v>75</v>
      </c>
      <c r="D6" s="5"/>
    </row>
    <row r="7" spans="1:11" ht="18" hidden="1">
      <c r="A7" s="11"/>
      <c r="B7" s="10" t="str">
        <f>'[1]Names of Bidder'!C11</f>
        <v>…….. …… ………. ……….</v>
      </c>
      <c r="C7" s="5" t="s">
        <v>76</v>
      </c>
      <c r="D7" s="5"/>
    </row>
    <row r="8" spans="1:11" ht="15" hidden="1">
      <c r="A8" s="217"/>
      <c r="B8" s="217"/>
      <c r="C8" s="5" t="s">
        <v>77</v>
      </c>
      <c r="D8" s="5"/>
    </row>
    <row r="9" spans="1:11" s="15" customFormat="1" ht="33" customHeight="1">
      <c r="A9" s="13" t="s">
        <v>79</v>
      </c>
      <c r="B9" s="213" t="s">
        <v>289</v>
      </c>
      <c r="C9" s="213"/>
      <c r="D9" s="14" t="s">
        <v>290</v>
      </c>
    </row>
    <row r="10" spans="1:11" s="15" customFormat="1" ht="33" customHeight="1">
      <c r="A10" s="13"/>
      <c r="B10" s="207" t="s">
        <v>291</v>
      </c>
      <c r="C10" s="207"/>
      <c r="D10" s="14"/>
    </row>
    <row r="11" spans="1:11" ht="33" customHeight="1">
      <c r="A11" s="17" t="s">
        <v>280</v>
      </c>
      <c r="B11" s="208" t="s">
        <v>292</v>
      </c>
      <c r="C11" s="208"/>
      <c r="D11" s="12"/>
    </row>
    <row r="12" spans="1:11" ht="45" customHeight="1">
      <c r="A12" s="17"/>
      <c r="B12" s="209" t="s">
        <v>293</v>
      </c>
      <c r="C12" s="209"/>
      <c r="D12" s="18">
        <f>'Sch-3A PART-A (Sch-Civil STP)'!M80</f>
        <v>1060612.500881356</v>
      </c>
      <c r="E12" s="19"/>
    </row>
    <row r="13" spans="1:11" ht="35.25" customHeight="1">
      <c r="A13" s="17" t="s">
        <v>282</v>
      </c>
      <c r="B13" s="208" t="s">
        <v>294</v>
      </c>
      <c r="C13" s="208"/>
      <c r="D13" s="18"/>
      <c r="E13" s="19"/>
    </row>
    <row r="14" spans="1:11" ht="45" customHeight="1">
      <c r="A14" s="17"/>
      <c r="B14" s="212" t="s">
        <v>295</v>
      </c>
      <c r="C14" s="212"/>
      <c r="D14" s="18">
        <f>'Sch-3B (Non Sch-Civil) STP'!J20</f>
        <v>0</v>
      </c>
      <c r="E14" s="19"/>
    </row>
    <row r="15" spans="1:11" ht="45" customHeight="1">
      <c r="A15" s="17" t="s">
        <v>284</v>
      </c>
      <c r="B15" s="208" t="s">
        <v>296</v>
      </c>
      <c r="C15" s="208"/>
      <c r="D15" s="18"/>
      <c r="E15" s="19"/>
    </row>
    <row r="16" spans="1:11" ht="45" customHeight="1">
      <c r="A16" s="17"/>
      <c r="B16" s="212" t="s">
        <v>297</v>
      </c>
      <c r="C16" s="212"/>
      <c r="D16" s="18">
        <f>'Sch-3A PART-A (Sch-Civil) Park'!M47</f>
        <v>2888274.9611016954</v>
      </c>
      <c r="E16" s="19"/>
    </row>
    <row r="17" spans="1:9" ht="18" customHeight="1">
      <c r="A17" s="17"/>
      <c r="B17" s="210" t="s">
        <v>298</v>
      </c>
      <c r="C17" s="211"/>
      <c r="D17" s="20">
        <f>D12+D14+D16</f>
        <v>3948887.4619830512</v>
      </c>
      <c r="E17" s="19"/>
      <c r="I17" s="83"/>
    </row>
    <row r="18" spans="1:9" ht="36" customHeight="1">
      <c r="A18" s="17"/>
      <c r="B18" s="202"/>
      <c r="C18" s="203"/>
      <c r="D18" s="18"/>
      <c r="E18" s="19"/>
    </row>
    <row r="19" spans="1:9" ht="21" customHeight="1">
      <c r="A19" s="21">
        <v>2</v>
      </c>
      <c r="B19" s="204" t="s">
        <v>299</v>
      </c>
      <c r="C19" s="205"/>
      <c r="D19" s="20">
        <f>'Sch5 Taxes'!D14</f>
        <v>710799.74315694929</v>
      </c>
    </row>
    <row r="20" spans="1:9" ht="37.5" customHeight="1">
      <c r="A20" s="17"/>
      <c r="B20" s="22"/>
      <c r="C20" s="23"/>
      <c r="D20" s="18"/>
    </row>
    <row r="21" spans="1:9" ht="33" customHeight="1">
      <c r="A21" s="17"/>
      <c r="B21" s="206" t="s">
        <v>300</v>
      </c>
      <c r="C21" s="206"/>
      <c r="D21" s="72">
        <f>SUM(D17,D19)</f>
        <v>4659687.2051400002</v>
      </c>
    </row>
    <row r="22" spans="1:9" ht="18">
      <c r="A22" s="24"/>
      <c r="B22" s="25"/>
      <c r="C22" s="25"/>
      <c r="D22" s="25"/>
      <c r="I22" s="19"/>
    </row>
    <row r="23" spans="1:9" ht="18">
      <c r="A23" s="26"/>
    </row>
    <row r="24" spans="1:9" ht="18" hidden="1">
      <c r="A24" s="26" t="s">
        <v>248</v>
      </c>
      <c r="B24" s="28" t="e">
        <v>#REF!</v>
      </c>
      <c r="C24" s="29" t="s">
        <v>249</v>
      </c>
      <c r="D24" s="71" t="e">
        <v>#REF!</v>
      </c>
    </row>
    <row r="25" spans="1:9" ht="18" hidden="1">
      <c r="A25" s="30" t="s">
        <v>250</v>
      </c>
      <c r="B25" s="70" t="e">
        <v>#REF!</v>
      </c>
      <c r="C25" s="31" t="s">
        <v>251</v>
      </c>
      <c r="D25" s="71" t="e">
        <v>#REF!</v>
      </c>
    </row>
    <row r="26" spans="1:9" hidden="1"/>
  </sheetData>
  <sheetProtection algorithmName="SHA-512" hashValue="tmFTNBZgVxZ5bJSvCQGNc5Jg8Bm8hyUx357i3YcSpxkxKYWE+Rs0zCztANWR4iVJdtvWhLeRX27u29C2BYSftQ==" saltValue="2D2qrsFNGAEHZX9om1wzyA==" spinCount="100000" sheet="1" objects="1" scenarios="1"/>
  <mergeCells count="17">
    <mergeCell ref="B9:C9"/>
    <mergeCell ref="A1:D1"/>
    <mergeCell ref="A2:D2"/>
    <mergeCell ref="A3:B3"/>
    <mergeCell ref="C3:D3"/>
    <mergeCell ref="A8:B8"/>
    <mergeCell ref="B18:C18"/>
    <mergeCell ref="B19:C19"/>
    <mergeCell ref="B21:C21"/>
    <mergeCell ref="B10:C10"/>
    <mergeCell ref="B11:C11"/>
    <mergeCell ref="B12:C12"/>
    <mergeCell ref="B17:C17"/>
    <mergeCell ref="B13:C13"/>
    <mergeCell ref="B14:C14"/>
    <mergeCell ref="B15:C15"/>
    <mergeCell ref="B16:C16"/>
  </mergeCells>
  <printOptions horizontalCentered="1" verticalCentered="1"/>
  <pageMargins left="0.25" right="0.25" top="0.75" bottom="0.75" header="0.3" footer="0.3"/>
  <pageSetup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vt:lpstr>
      <vt:lpstr>BASICS</vt:lpstr>
      <vt:lpstr>Name of Bidder</vt:lpstr>
      <vt:lpstr>Sch-3A PART-A (Sch-Civil STP)</vt:lpstr>
      <vt:lpstr>Sch-3B (Non Sch-Civil) STP</vt:lpstr>
      <vt:lpstr>Sch-3A PART-A (Sch-Civil) Park</vt:lpstr>
      <vt:lpstr>Sch5 Taxes</vt:lpstr>
      <vt:lpstr>Sch6 Summary</vt:lpstr>
      <vt:lpstr>'Sch-3A PART-A (Sch-Civil STP)'!Print_Area</vt:lpstr>
      <vt:lpstr>'Sch-3A PART-A (Sch-Civil) Park'!Print_Area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2026-02-04T04:54:39Z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2025-10-23T11:18:43Z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00457eed-9a3a-41aa-8204-744c63fe1445</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