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24226"/>
  <xr:revisionPtr revIDLastSave="507" documentId="13_ncr:1_{178C6768-AF1F-414E-AACB-1B15E9161B50}" xr6:coauthVersionLast="47" xr6:coauthVersionMax="47" xr10:uidLastSave="{CFA78D26-790A-4552-878A-788206EE84EC}"/>
  <workbookProtection workbookAlgorithmName="SHA-512" workbookHashValue="RyKzkJWNQHP0nbqmxQftHGsEyemL0iaIcTDwDdYk16TMyVFf28PJRcswu/cgEAvDxiE0qrcPqhSCXnSXv5V2jQ==" workbookSaltValue="n44+I5MnVYY1okbb1+3i1w==" workbookSpinCount="100000" lockStructure="1"/>
  <bookViews>
    <workbookView xWindow="-120" yWindow="-120" windowWidth="29040" windowHeight="15720" tabRatio="946" firstSheet="1" activeTab="5" xr2:uid="{00000000-000D-0000-FFFF-FFFF00000000}"/>
  </bookViews>
  <sheets>
    <sheet name="Sheet1" sheetId="1" state="hidden" r:id="rId1"/>
    <sheet name="Basic" sheetId="2" r:id="rId2"/>
    <sheet name="Details" sheetId="3" r:id="rId3"/>
    <sheet name="Civil " sheetId="47" r:id="rId4"/>
    <sheet name="Electrical" sheetId="48" r:id="rId5"/>
    <sheet name="Schedule-I" sheetId="7" r:id="rId6"/>
    <sheet name="Summary" sheetId="5" state="hidden" r:id="rId7"/>
  </sheets>
  <externalReferences>
    <externalReference r:id="rId8"/>
  </externalReferences>
  <definedNames>
    <definedName name="_Order1" hidden="1">0</definedName>
    <definedName name="_Order2" hidden="1">0</definedName>
    <definedName name="_xlnm.Print_Titles" localSheetId="3">'Civil '!$3:$3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9" i="48" l="1"/>
  <c r="G5" i="47"/>
  <c r="G6" i="47"/>
  <c r="I6" i="47" s="1"/>
  <c r="G7" i="47"/>
  <c r="I7" i="47" s="1"/>
  <c r="G8" i="47"/>
  <c r="I8" i="47" s="1"/>
  <c r="G9" i="47"/>
  <c r="I9" i="47" s="1"/>
  <c r="G10" i="47"/>
  <c r="I10" i="47" s="1"/>
  <c r="G11" i="47"/>
  <c r="I11" i="47" s="1"/>
  <c r="G12" i="47"/>
  <c r="I12" i="47" s="1"/>
  <c r="G13" i="47"/>
  <c r="I13" i="47" s="1"/>
  <c r="G14" i="47"/>
  <c r="I14" i="47" s="1"/>
  <c r="G15" i="47"/>
  <c r="I15" i="47" s="1"/>
  <c r="G16" i="47"/>
  <c r="G17" i="47"/>
  <c r="G18" i="47"/>
  <c r="I18" i="47" s="1"/>
  <c r="G19" i="47"/>
  <c r="I19" i="47" s="1"/>
  <c r="G20" i="47"/>
  <c r="I20" i="47" s="1"/>
  <c r="G21" i="47"/>
  <c r="I21" i="47" s="1"/>
  <c r="G22" i="47"/>
  <c r="I22" i="47" s="1"/>
  <c r="G23" i="47"/>
  <c r="I23" i="47" s="1"/>
  <c r="G24" i="47"/>
  <c r="I24" i="47" s="1"/>
  <c r="G4" i="47"/>
  <c r="I4" i="47"/>
  <c r="I5" i="47"/>
  <c r="I16" i="47"/>
  <c r="I17" i="47"/>
  <c r="V7" i="48"/>
  <c r="V8" i="48"/>
  <c r="V9" i="48"/>
  <c r="V10" i="48"/>
  <c r="V11" i="48"/>
  <c r="V12" i="48"/>
  <c r="V13" i="48"/>
  <c r="V14" i="48"/>
  <c r="V15" i="48"/>
  <c r="V16" i="48"/>
  <c r="V17" i="48"/>
  <c r="V18" i="48"/>
  <c r="V19" i="48"/>
  <c r="V20" i="48"/>
  <c r="V21" i="48"/>
  <c r="V26" i="48"/>
  <c r="V27" i="48"/>
  <c r="V28" i="48"/>
  <c r="V29" i="48"/>
  <c r="V30" i="48"/>
  <c r="V33" i="48"/>
  <c r="V34" i="48"/>
  <c r="V35" i="48"/>
  <c r="V36" i="48"/>
  <c r="V37" i="48"/>
  <c r="V41" i="48"/>
  <c r="V42" i="48"/>
  <c r="V43" i="48"/>
  <c r="V44" i="48"/>
  <c r="V45" i="48"/>
  <c r="V46" i="48"/>
  <c r="V47" i="48"/>
  <c r="V48" i="48"/>
  <c r="V49" i="48"/>
  <c r="V50" i="48"/>
  <c r="V51" i="48"/>
  <c r="V52" i="48"/>
  <c r="V53" i="48"/>
  <c r="V59" i="48"/>
  <c r="V60" i="48"/>
  <c r="V61" i="48"/>
  <c r="V62" i="48"/>
  <c r="V63" i="48"/>
  <c r="V65" i="48"/>
  <c r="V66" i="48"/>
  <c r="V67" i="48"/>
  <c r="V68" i="48"/>
  <c r="V6" i="48"/>
  <c r="U65" i="48"/>
  <c r="U66" i="48"/>
  <c r="U67" i="48"/>
  <c r="U68" i="48"/>
  <c r="U60" i="48"/>
  <c r="U61" i="48"/>
  <c r="U62" i="48"/>
  <c r="U63" i="48"/>
  <c r="U42" i="48"/>
  <c r="U43" i="48"/>
  <c r="U44" i="48"/>
  <c r="U45" i="48"/>
  <c r="U46" i="48"/>
  <c r="U47" i="48"/>
  <c r="U48" i="48"/>
  <c r="U49" i="48"/>
  <c r="U50" i="48"/>
  <c r="U51" i="48"/>
  <c r="U52" i="48"/>
  <c r="U53" i="48"/>
  <c r="U41" i="48"/>
  <c r="U34" i="48"/>
  <c r="U35" i="48"/>
  <c r="U36" i="48"/>
  <c r="U37" i="48"/>
  <c r="U33" i="48"/>
  <c r="U27" i="48"/>
  <c r="U28" i="48"/>
  <c r="U29" i="48"/>
  <c r="U30" i="48"/>
  <c r="U26" i="48"/>
  <c r="U7" i="48"/>
  <c r="U8" i="48"/>
  <c r="U9" i="48"/>
  <c r="U10" i="48"/>
  <c r="U11" i="48"/>
  <c r="U12" i="48"/>
  <c r="U13" i="48"/>
  <c r="U14" i="48"/>
  <c r="U15" i="48"/>
  <c r="U16" i="48"/>
  <c r="U17" i="48"/>
  <c r="U18" i="48"/>
  <c r="U19" i="48"/>
  <c r="U20" i="48"/>
  <c r="U21" i="48"/>
  <c r="U6" i="48"/>
  <c r="H66" i="48"/>
  <c r="H67" i="48"/>
  <c r="H68" i="48"/>
  <c r="H65" i="48"/>
  <c r="H60" i="48"/>
  <c r="H61" i="48"/>
  <c r="H62" i="48"/>
  <c r="H63" i="48"/>
  <c r="H59" i="48"/>
  <c r="H42" i="48"/>
  <c r="H43" i="48"/>
  <c r="H44" i="48"/>
  <c r="H45" i="48"/>
  <c r="W45" i="48" s="1"/>
  <c r="H46" i="48"/>
  <c r="W46" i="48" s="1"/>
  <c r="H47" i="48"/>
  <c r="W47" i="48" s="1"/>
  <c r="H48" i="48"/>
  <c r="H49" i="48"/>
  <c r="W49" i="48" s="1"/>
  <c r="H50" i="48"/>
  <c r="W50" i="48" s="1"/>
  <c r="H51" i="48"/>
  <c r="H52" i="48"/>
  <c r="H53" i="48"/>
  <c r="H41" i="48"/>
  <c r="H34" i="48"/>
  <c r="H35" i="48"/>
  <c r="W35" i="48" s="1"/>
  <c r="H36" i="48"/>
  <c r="H37" i="48"/>
  <c r="W37" i="48" s="1"/>
  <c r="H33" i="48"/>
  <c r="H27" i="48"/>
  <c r="H28" i="48"/>
  <c r="W28" i="48" s="1"/>
  <c r="H29" i="48"/>
  <c r="H30" i="48"/>
  <c r="H26" i="48"/>
  <c r="H7" i="48"/>
  <c r="H8" i="48"/>
  <c r="H9" i="48"/>
  <c r="H10" i="48"/>
  <c r="H11" i="48"/>
  <c r="H12" i="48"/>
  <c r="W12" i="48" s="1"/>
  <c r="H13" i="48"/>
  <c r="W13" i="48" s="1"/>
  <c r="H14" i="48"/>
  <c r="W14" i="48" s="1"/>
  <c r="H15" i="48"/>
  <c r="W15" i="48" s="1"/>
  <c r="H16" i="48"/>
  <c r="W16" i="48" s="1"/>
  <c r="H17" i="48"/>
  <c r="H18" i="48"/>
  <c r="H19" i="48"/>
  <c r="H20" i="48"/>
  <c r="H21" i="48"/>
  <c r="H6" i="48"/>
  <c r="P68" i="48"/>
  <c r="L68" i="48"/>
  <c r="Q68" i="48" s="1"/>
  <c r="P67" i="48"/>
  <c r="L67" i="48"/>
  <c r="Q67" i="48" s="1"/>
  <c r="P66" i="48"/>
  <c r="L66" i="48"/>
  <c r="Q66" i="48" s="1"/>
  <c r="P65" i="48"/>
  <c r="L65" i="48"/>
  <c r="Q65" i="48" s="1"/>
  <c r="Q64" i="48"/>
  <c r="P63" i="48"/>
  <c r="L63" i="48"/>
  <c r="Q63" i="48" s="1"/>
  <c r="P62" i="48"/>
  <c r="L62" i="48"/>
  <c r="Q62" i="48" s="1"/>
  <c r="P61" i="48"/>
  <c r="L61" i="48"/>
  <c r="Q61" i="48" s="1"/>
  <c r="P60" i="48"/>
  <c r="L60" i="48"/>
  <c r="Q60" i="48" s="1"/>
  <c r="P59" i="48"/>
  <c r="L59" i="48"/>
  <c r="Q59" i="48" s="1"/>
  <c r="P53" i="48"/>
  <c r="L53" i="48"/>
  <c r="Q53" i="48" s="1"/>
  <c r="P52" i="48"/>
  <c r="L52" i="48"/>
  <c r="Q52" i="48" s="1"/>
  <c r="P51" i="48"/>
  <c r="L51" i="48"/>
  <c r="Q51" i="48" s="1"/>
  <c r="P50" i="48"/>
  <c r="L50" i="48"/>
  <c r="Q50" i="48" s="1"/>
  <c r="P49" i="48"/>
  <c r="L49" i="48"/>
  <c r="Q49" i="48" s="1"/>
  <c r="P48" i="48"/>
  <c r="L48" i="48"/>
  <c r="Q48" i="48" s="1"/>
  <c r="P47" i="48"/>
  <c r="L47" i="48"/>
  <c r="Q47" i="48" s="1"/>
  <c r="P46" i="48"/>
  <c r="L46" i="48"/>
  <c r="Q46" i="48" s="1"/>
  <c r="P45" i="48"/>
  <c r="L45" i="48"/>
  <c r="Q45" i="48" s="1"/>
  <c r="P44" i="48"/>
  <c r="L44" i="48"/>
  <c r="Q44" i="48" s="1"/>
  <c r="P43" i="48"/>
  <c r="L43" i="48"/>
  <c r="Q43" i="48" s="1"/>
  <c r="P42" i="48"/>
  <c r="L42" i="48"/>
  <c r="Q42" i="48" s="1"/>
  <c r="P41" i="48"/>
  <c r="L41" i="48"/>
  <c r="Q41" i="48" s="1"/>
  <c r="P37" i="48"/>
  <c r="L37" i="48"/>
  <c r="Q37" i="48" s="1"/>
  <c r="P36" i="48"/>
  <c r="L36" i="48"/>
  <c r="Q36" i="48" s="1"/>
  <c r="P35" i="48"/>
  <c r="L35" i="48"/>
  <c r="Q35" i="48" s="1"/>
  <c r="P34" i="48"/>
  <c r="L34" i="48"/>
  <c r="Q34" i="48" s="1"/>
  <c r="P33" i="48"/>
  <c r="L33" i="48"/>
  <c r="Q33" i="48" s="1"/>
  <c r="P30" i="48"/>
  <c r="L30" i="48"/>
  <c r="Q30" i="48" s="1"/>
  <c r="P29" i="48"/>
  <c r="L29" i="48"/>
  <c r="Q29" i="48" s="1"/>
  <c r="P28" i="48"/>
  <c r="L28" i="48"/>
  <c r="Q28" i="48" s="1"/>
  <c r="P27" i="48"/>
  <c r="L27" i="48"/>
  <c r="Q27" i="48" s="1"/>
  <c r="P26" i="48"/>
  <c r="L26" i="48"/>
  <c r="Q26" i="48" s="1"/>
  <c r="P21" i="48"/>
  <c r="L21" i="48"/>
  <c r="Q21" i="48" s="1"/>
  <c r="P20" i="48"/>
  <c r="L20" i="48"/>
  <c r="Q20" i="48" s="1"/>
  <c r="P19" i="48"/>
  <c r="L19" i="48"/>
  <c r="Q19" i="48" s="1"/>
  <c r="P18" i="48"/>
  <c r="L18" i="48"/>
  <c r="Q18" i="48" s="1"/>
  <c r="P17" i="48"/>
  <c r="L17" i="48"/>
  <c r="Q17" i="48" s="1"/>
  <c r="P16" i="48"/>
  <c r="L16" i="48"/>
  <c r="Q16" i="48" s="1"/>
  <c r="P15" i="48"/>
  <c r="L15" i="48"/>
  <c r="Q15" i="48" s="1"/>
  <c r="P14" i="48"/>
  <c r="L14" i="48"/>
  <c r="Q14" i="48" s="1"/>
  <c r="P13" i="48"/>
  <c r="O13" i="48"/>
  <c r="L13" i="48"/>
  <c r="Q13" i="48" s="1"/>
  <c r="P12" i="48"/>
  <c r="O12" i="48"/>
  <c r="L12" i="48"/>
  <c r="Q12" i="48" s="1"/>
  <c r="P11" i="48"/>
  <c r="L11" i="48"/>
  <c r="Q11" i="48" s="1"/>
  <c r="P10" i="48"/>
  <c r="L10" i="48"/>
  <c r="Q10" i="48" s="1"/>
  <c r="P9" i="48"/>
  <c r="L9" i="48"/>
  <c r="Q9" i="48" s="1"/>
  <c r="P8" i="48"/>
  <c r="O8" i="48"/>
  <c r="L8" i="48"/>
  <c r="Q8" i="48" s="1"/>
  <c r="P7" i="48"/>
  <c r="O7" i="48"/>
  <c r="L7" i="48"/>
  <c r="P6" i="48"/>
  <c r="O6" i="48"/>
  <c r="L6" i="48"/>
  <c r="E24" i="47"/>
  <c r="E23" i="47"/>
  <c r="E22" i="47"/>
  <c r="E21" i="47"/>
  <c r="E20" i="47"/>
  <c r="E19" i="47"/>
  <c r="E18" i="47"/>
  <c r="E17" i="47"/>
  <c r="E16" i="47"/>
  <c r="E15" i="47"/>
  <c r="E14" i="47"/>
  <c r="E13" i="47"/>
  <c r="E12" i="47"/>
  <c r="E11" i="47"/>
  <c r="E10" i="47"/>
  <c r="E9" i="47"/>
  <c r="E8" i="47"/>
  <c r="E7" i="47"/>
  <c r="E6" i="47"/>
  <c r="E5" i="47"/>
  <c r="E4" i="47"/>
  <c r="W48" i="48" l="1"/>
  <c r="W53" i="48"/>
  <c r="W52" i="48"/>
  <c r="W51" i="48"/>
  <c r="W34" i="48"/>
  <c r="W7" i="48"/>
  <c r="W18" i="48"/>
  <c r="W6" i="48"/>
  <c r="W19" i="48"/>
  <c r="W17" i="48"/>
  <c r="W63" i="48"/>
  <c r="W62" i="48"/>
  <c r="W67" i="48"/>
  <c r="W68" i="48"/>
  <c r="W60" i="48"/>
  <c r="W59" i="48"/>
  <c r="W65" i="48"/>
  <c r="W66" i="48"/>
  <c r="W61" i="48"/>
  <c r="W44" i="48"/>
  <c r="W43" i="48"/>
  <c r="W42" i="48"/>
  <c r="W41" i="48"/>
  <c r="W36" i="48"/>
  <c r="W33" i="48"/>
  <c r="W30" i="48"/>
  <c r="W29" i="48"/>
  <c r="W27" i="48"/>
  <c r="W26" i="48"/>
  <c r="W21" i="48"/>
  <c r="W20" i="48"/>
  <c r="W11" i="48"/>
  <c r="W10" i="48"/>
  <c r="W9" i="48"/>
  <c r="W8" i="48"/>
  <c r="Q6" i="48"/>
  <c r="P69" i="48"/>
  <c r="Q7" i="48"/>
  <c r="H22" i="48" s="1"/>
  <c r="H54" i="48"/>
  <c r="H69" i="48"/>
  <c r="H38" i="48"/>
  <c r="H31" i="48"/>
  <c r="I25" i="47"/>
  <c r="W69" i="48" l="1"/>
  <c r="H72" i="48" s="1"/>
  <c r="K11" i="7" s="1"/>
  <c r="I26" i="47"/>
  <c r="K10" i="7"/>
  <c r="H71" i="48"/>
  <c r="G25" i="47"/>
  <c r="G26" i="47" s="1"/>
  <c r="B23" i="5" l="1"/>
  <c r="B22" i="5"/>
  <c r="C4" i="5"/>
  <c r="H18" i="5"/>
  <c r="H16" i="5" l="1"/>
  <c r="H17" i="5" s="1"/>
  <c r="H14" i="5"/>
  <c r="H15" i="5" s="1"/>
  <c r="C7" i="7"/>
  <c r="C6" i="7"/>
  <c r="C5" i="7"/>
  <c r="C4" i="7"/>
  <c r="H17" i="7"/>
  <c r="H15" i="7"/>
  <c r="B17" i="7"/>
  <c r="B15" i="7"/>
  <c r="A2" i="7"/>
  <c r="A1" i="7"/>
  <c r="H19" i="5" l="1"/>
  <c r="C7" i="5"/>
  <c r="C6" i="5"/>
  <c r="C5" i="5"/>
  <c r="G23" i="5" l="1"/>
  <c r="G22" i="5"/>
  <c r="A2" i="5" l="1"/>
  <c r="A1" i="5"/>
  <c r="A2" i="3"/>
  <c r="A1" i="3"/>
  <c r="A2" i="2"/>
  <c r="A1" i="2"/>
</calcChain>
</file>

<file path=xl/sharedStrings.xml><?xml version="1.0" encoding="utf-8"?>
<sst xmlns="http://schemas.openxmlformats.org/spreadsheetml/2006/main" count="317" uniqueCount="238">
  <si>
    <t>Name of the Package</t>
  </si>
  <si>
    <t xml:space="preserve">Renovation of 220 kV system (Construction of New Control room, implementation of SAS system &amp; replacement of ageing equipment) etc. at Purnea SS
</t>
  </si>
  <si>
    <t>General Guidelines for filling up the Price Schedule and other attachments.</t>
  </si>
  <si>
    <t>Fill only Green shaded cells in Details and Schedule-I.</t>
  </si>
  <si>
    <t>All the cells in Summary will be auto filled, therefore no cell is required to be filled in that sheet.</t>
  </si>
  <si>
    <t>Instructions ,if any will be displayed automatically after selecting the cell.</t>
  </si>
  <si>
    <t>Click here to proceed.</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</si>
  <si>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</si>
  <si>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</si>
  <si>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</si>
  <si>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</si>
  <si>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</si>
  <si>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</si>
  <si>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</si>
  <si>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</si>
  <si>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</si>
  <si>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</si>
  <si>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</si>
  <si>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</si>
  <si>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</si>
  <si>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</si>
  <si>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Annexure-E(I)</t>
  </si>
  <si>
    <t xml:space="preserve"> BOQ  for Construction of Panel room building &amp; Misc. switchyard civil works at Purnea substation.</t>
  </si>
  <si>
    <t>S.no.</t>
  </si>
  <si>
    <t>SOR service no.</t>
  </si>
  <si>
    <t>Item Description</t>
  </si>
  <si>
    <t>Unit</t>
  </si>
  <si>
    <t>Qty.</t>
  </si>
  <si>
    <t>Unit Rate(Rs.)</t>
  </si>
  <si>
    <t>Amount excl. GST</t>
  </si>
  <si>
    <t>GST %</t>
  </si>
  <si>
    <t>Amount incl. GST</t>
  </si>
  <si>
    <t>Excavation in all types of soil and rock including backfilling disposal etc. for all leads and lifts.</t>
  </si>
  <si>
    <t>Cum</t>
  </si>
  <si>
    <t>Providing and laying of Plain Cement Concrete (PCC) (1:4:8).</t>
  </si>
  <si>
    <t>Providing and laying of Reinforced Cement Concrete M25 mix including pre cast,
shuttering, Grouting of pockets &amp; underpinning but excluding steel reinforcement.</t>
  </si>
  <si>
    <t>Providing and laying of Reinforced Cement Concrete 1:1.5:3 including pre cast, shuttering, Grouting of pockets &amp; underpinning but excluding steel reinforcement.</t>
  </si>
  <si>
    <t>Providing and laying of Plain Cement Concrete (PCC) (1:2:4).</t>
  </si>
  <si>
    <t>Steel Reinforcement</t>
  </si>
  <si>
    <t>MT</t>
  </si>
  <si>
    <t>Misc. Structural steel including rails, embedments, edge protection angles, gratings etc. but excluding the reinforcement.</t>
  </si>
  <si>
    <t>Demolishing RCC work including stacking of steel bars and disposal of unserviceable material.</t>
  </si>
  <si>
    <t>Sqm</t>
  </si>
  <si>
    <t>Demolishing cement concrete including disposal of material-1:2:4.</t>
  </si>
  <si>
    <t>Demolishing PCC including disposal-1:5:10 (PCC)</t>
  </si>
  <si>
    <t>Dismantling of existing brick work, stacking of bricks and other usable materials including disposal of rubbish.</t>
  </si>
  <si>
    <t>SAND FILLING</t>
  </si>
  <si>
    <t>Removing,cleaning and washing of existing stones and respreading of stones in switchyard excluding PCC.</t>
  </si>
  <si>
    <t>Derived from 100001712</t>
  </si>
  <si>
    <t>Removing of existing stones  in switchyard.</t>
  </si>
  <si>
    <t>Stone spreading and antiweed treatment in switchyard excluding PCC.</t>
  </si>
  <si>
    <t>Antiweed treatment</t>
  </si>
  <si>
    <t>Panel Room - Civil Works.All civil works as per drawing and specifications
complete, including - brickwork, finishing
(external and internal), windows etc. However,excavation, PCC, RCC and
reinforcement shall be paid separately as per BPS.</t>
  </si>
  <si>
    <t>Cable Trench including all types of crossings, all metallic works and sump pit including
concrte and reinforcement steel Section 3-3.</t>
  </si>
  <si>
    <t>Mtr.</t>
  </si>
  <si>
    <t>Cable Trench including all types of crossings, all metallic works and sump pit including
concrte and reinforcement steel Section 4-4.</t>
  </si>
  <si>
    <t>Cable Trench including all types of crossings, all metallic works and sump pit including concrte and reinforcement steel Section 2-2.</t>
  </si>
  <si>
    <t>Demolishing cement concrete including disposal of material-1:4:8.</t>
  </si>
  <si>
    <t>TOTAL</t>
  </si>
  <si>
    <t>GRAND TOTAL AMOUNT</t>
  </si>
  <si>
    <t xml:space="preserve">BOQ For Control &amp; Protection system upgradation with SAS based CRP
and Replacement of 220 KV switchyard equipment’s/Erection
hardware’s/Auxiliary system with provision for new panel room building and
other upgradation at 220/132 KV Purnea SS of ER-I under ADDCAP CTS 2024-29
</t>
  </si>
  <si>
    <t>Sr.No.</t>
  </si>
  <si>
    <t>Description</t>
  </si>
  <si>
    <t>Unit F&amp;I (Rs.)</t>
  </si>
  <si>
    <t>Unit Erection (Rs.)</t>
  </si>
  <si>
    <t>Total Amount excl. taxes</t>
  </si>
  <si>
    <t>GST % on Unit Ex-Works rate</t>
  </si>
  <si>
    <t>GST % on Erection portion</t>
  </si>
  <si>
    <t>Total GST on Ex-works</t>
  </si>
  <si>
    <t>Total GST on Erection</t>
  </si>
  <si>
    <t>Total Amount incl. taxes and F&amp;I</t>
  </si>
  <si>
    <t>Sub - Total  1.1</t>
  </si>
  <si>
    <t>Supply</t>
  </si>
  <si>
    <t>Erection</t>
  </si>
  <si>
    <t>Sub Total-1</t>
  </si>
  <si>
    <t>Sub Total-2</t>
  </si>
  <si>
    <t>Total Supply</t>
  </si>
  <si>
    <t>Total</t>
  </si>
  <si>
    <t>220KV Equipment</t>
  </si>
  <si>
    <t>1.2.1</t>
  </si>
  <si>
    <t>2000A,40kA DBR isolator ( 3 phase) with 01 earth switch alongwith support structure.</t>
  </si>
  <si>
    <t>Nos.</t>
  </si>
  <si>
    <t>1000001703 &amp; 1000020189</t>
  </si>
  <si>
    <t>1.2.2</t>
  </si>
  <si>
    <t>2000A, 40kA DBR isolator (3 phase) without earth switch  along with support structure</t>
  </si>
  <si>
    <t>1000001702 &amp; 1000020189</t>
  </si>
  <si>
    <t>1.2.3</t>
  </si>
  <si>
    <t>2000A, 40kA DBR isolator (3 phase) with 2 earth switch alongwith support structure</t>
  </si>
  <si>
    <t>1000001704 &amp; 1000020189</t>
  </si>
  <si>
    <t>1.2.5</t>
  </si>
  <si>
    <t>2000A,40kA DBR isolator ( 3 phase) with 01 earth switch without support structure.</t>
  </si>
  <si>
    <t>1.2.6</t>
  </si>
  <si>
    <t>2000A, 40kA DBR isolator (3 phase) without earth switch  without support structure.</t>
  </si>
  <si>
    <t>1.2.7</t>
  </si>
  <si>
    <t>2000A, 40kA DBR isolator (3 phase) with 2 earth switch without support structure.</t>
  </si>
  <si>
    <t>1.2.8</t>
  </si>
  <si>
    <t>2500A, 40kA DBR isolator (3 phase) without earth switch  along with support structure</t>
  </si>
  <si>
    <t>1000001729 &amp; 1000020189</t>
  </si>
  <si>
    <t>1.2.9</t>
  </si>
  <si>
    <t>2500A, 40kA DBR isolator (3 phase) with 2 earth switch alongwith support structure</t>
  </si>
  <si>
    <t>1000001730 &amp; 1000020189</t>
  </si>
  <si>
    <t>1.2.10</t>
  </si>
  <si>
    <t>220 kV CT as per TS</t>
  </si>
  <si>
    <t>1.2.11</t>
  </si>
  <si>
    <t>220 kV, 4400 PF CVT as per TS</t>
  </si>
  <si>
    <t>1.2.12</t>
  </si>
  <si>
    <t>220 kV CB as per TS</t>
  </si>
  <si>
    <t>No's</t>
  </si>
  <si>
    <t>1.2.13</t>
  </si>
  <si>
    <t>Erection  Hardware  for  220kV system as per scope of work and TS for four bays</t>
  </si>
  <si>
    <t>SET</t>
  </si>
  <si>
    <t>1.2.14</t>
  </si>
  <si>
    <t>220 kV BPI</t>
  </si>
  <si>
    <t>1.2.17</t>
  </si>
  <si>
    <t xml:space="preserve"> CT support  Structure </t>
  </si>
  <si>
    <t xml:space="preserve">Nos </t>
  </si>
  <si>
    <t>1.2.18</t>
  </si>
  <si>
    <t xml:space="preserve"> CVT support  Structure </t>
  </si>
  <si>
    <t>1.2.19</t>
  </si>
  <si>
    <t>BPI support structure</t>
  </si>
  <si>
    <t>Total(A)</t>
  </si>
  <si>
    <t>SUBSTATION AUTOMATION SYSTEM (including requirement for substation Auxiliaries)</t>
  </si>
  <si>
    <t>Complete Substation Automation System for the following 220kV bays as per Technical Specification and Scope of work:</t>
  </si>
  <si>
    <t>2.1.1</t>
  </si>
  <si>
    <t>220kV Line bays</t>
  </si>
  <si>
    <t>2.1.2</t>
  </si>
  <si>
    <t>220kV Transformer bays</t>
  </si>
  <si>
    <t>2.1.3</t>
  </si>
  <si>
    <t>220kV TBC bays</t>
  </si>
  <si>
    <t>2.1.4</t>
  </si>
  <si>
    <t>220kV BC bays</t>
  </si>
  <si>
    <t>2.1.5</t>
  </si>
  <si>
    <t>Complete substation automation system for controlling and monitoring of auxiliary system including BCU  as per TS</t>
  </si>
  <si>
    <t>Set</t>
  </si>
  <si>
    <t>Total(B)</t>
  </si>
  <si>
    <t>Control &amp; Relay Panels  (220kV) (SAS based)</t>
  </si>
  <si>
    <t>3.2.1</t>
  </si>
  <si>
    <t>220kV Circuit Breaker Relay Panel with auto reclose (with automation)</t>
  </si>
  <si>
    <t>3.2.2</t>
  </si>
  <si>
    <t>220kV Circuit Breaker Relay Panel without auto reclose (with automation)</t>
  </si>
  <si>
    <t>3.2.3</t>
  </si>
  <si>
    <t>220kV line protection panel (with automation)</t>
  </si>
  <si>
    <t>3.2.4</t>
  </si>
  <si>
    <t>220kV transformer protection panel (for both HV &amp; MV side)-(with automation)</t>
  </si>
  <si>
    <t>3.2.5</t>
  </si>
  <si>
    <t>Low Impedance type distributed Bus bar protection panel for complete 220 KV Switchyard, single busbar protection with automation</t>
  </si>
  <si>
    <t>Sets</t>
  </si>
  <si>
    <t>Total(C )</t>
  </si>
  <si>
    <t>SUBSTATION AUXILIARIES</t>
  </si>
  <si>
    <t>4.1.1</t>
  </si>
  <si>
    <t>Cassette type AC, (3 Ton capacity) for newly built Panel Room</t>
  </si>
  <si>
    <t>no</t>
  </si>
  <si>
    <t>4.1.2</t>
  </si>
  <si>
    <t>Lighting system for Panel Room as per TS</t>
  </si>
  <si>
    <t>LS</t>
  </si>
  <si>
    <t>4.1.3</t>
  </si>
  <si>
    <t>415 V ACDB AS PER TS,  SUITABLE FOR 220/132 kV Purnea ss.</t>
  </si>
  <si>
    <t>4.1.4</t>
  </si>
  <si>
    <t>110 V DCDB AS PER TS SUITABLE FOR 220/132 kV Purnea S/s</t>
  </si>
  <si>
    <t>4.1.5</t>
  </si>
  <si>
    <t>110 V DCDB PANEL EXTENSION FOR 220/132 kV Purnea S/s</t>
  </si>
  <si>
    <t>4.1.6</t>
  </si>
  <si>
    <t>48 V, DCDB AS PER TS SUITABLE FOR 220/132 kV purnea S/s</t>
  </si>
  <si>
    <t>4.1.7</t>
  </si>
  <si>
    <t>Supply of Co-axial cable due to shifting of panels</t>
  </si>
  <si>
    <t>KM</t>
  </si>
  <si>
    <t>4.1.8</t>
  </si>
  <si>
    <t>Fire Detection and Alaram System for Control Room Building</t>
  </si>
  <si>
    <t>4.1.9</t>
  </si>
  <si>
    <t>Indoor AC Lighting Panel Type ACP1 as per TS</t>
  </si>
  <si>
    <t>4.1.10</t>
  </si>
  <si>
    <t>Indoor DC Lighting Panel Type DCP as per TS</t>
  </si>
  <si>
    <t>4.1.11</t>
  </si>
  <si>
    <t>Indoor AC Sub Distribution Box Type Sub-DB as per TS</t>
  </si>
  <si>
    <t>4.1.12</t>
  </si>
  <si>
    <t>Receptacles Type RO as per TS</t>
  </si>
  <si>
    <t>4.1.13</t>
  </si>
  <si>
    <t>Lighting MB box</t>
  </si>
  <si>
    <t>Total(D)</t>
  </si>
  <si>
    <t>Cables</t>
  </si>
  <si>
    <t>Control Cable</t>
  </si>
  <si>
    <t>6.1.1</t>
  </si>
  <si>
    <t xml:space="preserve">5CX2.5sq.mm Control cable  </t>
  </si>
  <si>
    <t>6.1.2</t>
  </si>
  <si>
    <t xml:space="preserve">7CX2.5sq.mm Control cable  </t>
  </si>
  <si>
    <t>6.1.3</t>
  </si>
  <si>
    <t xml:space="preserve">10CX2.5sq.mm Control cable  </t>
  </si>
  <si>
    <t>6.1.4</t>
  </si>
  <si>
    <t xml:space="preserve">14CX2.5sq.mm Control cable  </t>
  </si>
  <si>
    <t>6.1.5</t>
  </si>
  <si>
    <t xml:space="preserve">19CX2.5sq.mm Control cable  </t>
  </si>
  <si>
    <t>Power Cable</t>
  </si>
  <si>
    <t>6.1.6</t>
  </si>
  <si>
    <t xml:space="preserve">4CX6sq.mm Power cable </t>
  </si>
  <si>
    <t>6.1.7</t>
  </si>
  <si>
    <t xml:space="preserve">2CX6sq.mm Power cable </t>
  </si>
  <si>
    <t>6.1.8</t>
  </si>
  <si>
    <t>3.5CX70Sqmm Power Cable</t>
  </si>
  <si>
    <t>6.1.9</t>
  </si>
  <si>
    <t>3.5CX300sqmm Power Cable</t>
  </si>
  <si>
    <t>Total( E)</t>
  </si>
  <si>
    <t>Total(A+B+C+D+E) excl. taxes and incl. F&amp;I</t>
  </si>
  <si>
    <t>Total(A+B+C+D+E) incl. taxes and incl. F&amp;I</t>
  </si>
  <si>
    <t>Erection Hardware include following (Boq sl.No.1.2.13)</t>
  </si>
  <si>
    <t>Insulator strings, Disc Insulators, Hardware, conductor, Al tube, bus-bar
materials, cable trays, Bay MB, clamps, spacers, connectors including
equipment connectors, Junction box, earthwire, earthing material risers,
auxiliary earthmat(excluding main earth mat) buried cable trenches/pipe
equipment &amp; lighting, all accessories etc.</t>
  </si>
  <si>
    <t xml:space="preserve">NOTE: </t>
  </si>
  <si>
    <t xml:space="preserve">(I) If any part of price including GST which required to be filled by bidder kept blank, the price bid shall be considered as included and evaluation shall be done accordingly. </t>
  </si>
  <si>
    <t>(II) Evaluation will be done solely on the prices filled in the price sheet. The prices filled under the "Items" tab in the SRM portal shall not be considered.</t>
  </si>
  <si>
    <t>(III) Evaluation shall be done on Total Quoted price inclusive of all taxes and duties.</t>
  </si>
  <si>
    <t>Schedule-I of Price Bid</t>
  </si>
  <si>
    <t>To,</t>
  </si>
  <si>
    <t>Contracts and Materials Department</t>
  </si>
  <si>
    <t>POWER GRID CORPORATION OF INDIA LIMITED</t>
  </si>
  <si>
    <t>VIDYUT BOARD COLONY, SHASTRINAGAR, PATNA-23</t>
  </si>
  <si>
    <t>Sl. No.</t>
  </si>
  <si>
    <t>Name of Work</t>
  </si>
  <si>
    <t>Total Cost Estimate</t>
  </si>
  <si>
    <t>A</t>
  </si>
  <si>
    <t>As given in sheet "Civil"</t>
  </si>
  <si>
    <t>B</t>
  </si>
  <si>
    <t>As given in sheet "Electrical"</t>
  </si>
  <si>
    <t>Note: If any part of price which required to be filled by bidder kept blank, the bid price shall be considered as inclusive and evaluation shall be done accordingly</t>
  </si>
  <si>
    <t>Printed name</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</si>
  <si>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</si>
  <si>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</si>
  <si>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</si>
  <si>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Total for Supply as per Schedule-I</t>
  </si>
  <si>
    <t>II</t>
  </si>
  <si>
    <t>Total GST on Supply as per Schedule-I</t>
  </si>
  <si>
    <t>III</t>
  </si>
  <si>
    <t>Total for services/Installation as per Schedule-I</t>
  </si>
  <si>
    <t>IV</t>
  </si>
  <si>
    <t>Total GST on services/Installation as per Schedule-I</t>
  </si>
  <si>
    <t>V</t>
  </si>
  <si>
    <t>Total for F&amp;I as per Schedule-I</t>
  </si>
  <si>
    <t>VI</t>
  </si>
  <si>
    <t>Toal BID Price including all taxes</t>
  </si>
  <si>
    <t>RFX. No. 5002004199   NIT-458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</si>
</sst>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 &quot;₹&quot;\ * #,##0_ ;_ &quot;₹&quot;\ * \-#,##0_ ;_ &quot;₹&quot;\ * &quot;-&quot;_ ;_ @_ "/>
    <numFmt numFmtId="43" formatCode="_ * #,##0.00_ ;_ * \-#,##0.00_ ;_ * &quot;-&quot;??_ ;_ @_ "/>
    <numFmt numFmtId="164" formatCode="_(&quot;$&quot;* #,##0.00_);_(&quot;$&quot;* \(#,##0.00\);_(&quot;$&quot;* &quot;-&quot;??_);_(@_)"/>
    <numFmt numFmtId="165" formatCode="_(* #,##0.00_);_(* \(#,##0.00\);_(* &quot;-&quot;??_);_(@_)"/>
    <numFmt numFmtId="166" formatCode="[$-409]d\-mmm\-yyyy;@"/>
    <numFmt numFmtId="167" formatCode="_(* #,##0_);_(* \(#,##0\);_(* &quot;-&quot;??_);_(@_)"/>
    <numFmt numFmtId="168" formatCode="_ [$₹-439]* #,##0_ ;_ [$₹-439]* \-#,##0_ ;_ [$₹-439]* &quot;-&quot;_ ;_ @_ "/>
    <numFmt numFmtId="169" formatCode="_ [$₹-439]* #,##0.00_ ;_ [$₹-439]* \-#,##0.00_ ;_ [$₹-439]* &quot;-&quot;??_ ;_ @_ "/>
    <numFmt numFmtId="170" formatCode="0.0%"/>
    <numFmt numFmtId="171" formatCode="0.00_)"/>
    <numFmt numFmtId="172" formatCode="0.0_)"/>
    <numFmt numFmtId="173" formatCode="0_)"/>
    <numFmt numFmtId="174" formatCode="0.000_)"/>
  </numFmts>
  <fonts count="41"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1"/>
      <name val="Calibri"/>
      <family val="2"/>
      <scheme val="minor"/>
    </font>
    <font>
      <sz val="10"/>
      <name val="Arial"/>
      <family val="2"/>
    </font>
    <font>
      <u/>
      <sz val="10"/>
      <color theme="10"/>
      <name val="Arial"/>
      <family val="2"/>
    </font>
    <font>
      <b/>
      <u/>
      <sz val="12"/>
      <color rgb="FF0070C0"/>
      <name val="Times New Roman"/>
      <family val="1"/>
    </font>
    <font>
      <sz val="10"/>
      <name val="Times New Roman"/>
      <family val="1"/>
    </font>
    <font>
      <sz val="11"/>
      <color theme="1"/>
      <name val="Calibri"/>
      <family val="2"/>
      <scheme val="minor"/>
    </font>
    <font>
      <b/>
      <i/>
      <sz val="12"/>
      <color theme="1"/>
      <name val="Calibri"/>
      <family val="2"/>
      <scheme val="minor"/>
    </font>
    <font>
      <sz val="11"/>
      <color theme="1"/>
      <name val="Calibri"/>
      <family val="2"/>
      <scheme val="minor"/>
    </font>
    <font>
      <sz val="10"/>
      <name val="Arial"/>
      <family val="2"/>
    </font>
    <font>
      <u/>
      <sz val="10"/>
      <color indexed="12"/>
      <name val="Arial"/>
      <family val="2"/>
    </font>
    <font>
      <b/>
      <sz val="12"/>
      <color theme="1"/>
      <name val="Book Antiqua"/>
      <family val="1"/>
    </font>
    <font>
      <b/>
      <u/>
      <sz val="14"/>
      <color theme="1"/>
      <name val="Palatino Linotype"/>
      <family val="1"/>
    </font>
    <font>
      <b/>
      <sz val="10"/>
      <color theme="1"/>
      <name val="Palatino Linotype"/>
      <family val="1"/>
    </font>
    <font>
      <sz val="11"/>
      <color theme="1"/>
      <name val="Palatino Linotype"/>
      <family val="1"/>
    </font>
    <font>
      <b/>
      <sz val="11"/>
      <color theme="1"/>
      <name val="Palatino Linotype"/>
      <family val="1"/>
    </font>
    <font>
      <sz val="12"/>
      <name val="Helv"/>
    </font>
    <font>
      <b/>
      <u/>
      <sz val="16"/>
      <name val="Book Antiqua"/>
      <family val="1"/>
    </font>
    <font>
      <b/>
      <sz val="12"/>
      <name val="Book Antiqua"/>
      <family val="1"/>
    </font>
    <font>
      <b/>
      <sz val="14"/>
      <name val="Book Antiqua"/>
      <family val="1"/>
    </font>
    <font>
      <b/>
      <u/>
      <sz val="14"/>
      <name val="Book Antiqua"/>
      <family val="1"/>
    </font>
    <font>
      <sz val="14"/>
      <name val="Helv"/>
    </font>
    <font>
      <sz val="14"/>
      <name val="Book Antiqua"/>
      <family val="1"/>
    </font>
    <font>
      <b/>
      <sz val="14"/>
      <name val="Helv"/>
    </font>
    <font>
      <sz val="14"/>
      <color theme="1"/>
      <name val="Book Antiqua"/>
      <family val="1"/>
    </font>
    <font>
      <sz val="14"/>
      <color rgb="FF212121"/>
      <name val="Century Gothic"/>
      <family val="2"/>
    </font>
    <font>
      <sz val="12"/>
      <name val="Book Antiqua"/>
      <family val="1"/>
    </font>
    <font>
      <b/>
      <u/>
      <sz val="12"/>
      <name val="Book Antiqua"/>
      <family val="1"/>
    </font>
    <font>
      <b/>
      <sz val="10"/>
      <name val="Times New Roman"/>
      <family val="1"/>
    </font>
    <font>
      <b/>
      <sz val="10"/>
      <name val="Helv"/>
    </font>
    <font>
      <b/>
      <sz val="8"/>
      <color theme="1"/>
      <name val="Book Antiqua"/>
      <family val="1"/>
    </font>
    <font>
      <sz val="8"/>
      <color theme="1"/>
      <name val="Book Antiqua"/>
      <family val="1"/>
    </font>
    <font>
      <b/>
      <sz val="11"/>
      <color theme="1"/>
      <name val="Book Antiqua"/>
      <family val="1"/>
    </font>
  </fonts>
  <fills count="13">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theme="0"/>
        <bgColor indexed="29"/>
      </patternFill>
    </fill>
    <fill>
      <patternFill patternType="solid">
        <fgColor theme="0"/>
        <bgColor indexed="27"/>
      </patternFill>
    </fill>
    <fill>
      <patternFill patternType="solid">
        <fgColor rgb="FFFFFFFF"/>
        <bgColor indexed="64"/>
      </patternFill>
    </fill>
    <fill>
      <patternFill patternType="solid">
        <fgColor theme="0"/>
        <bgColor indexed="41"/>
      </patternFill>
    </fill>
    <fill>
      <patternFill patternType="solid">
        <fgColor rgb="FF00B050"/>
        <bgColor indexed="64"/>
      </patternFill>
    </fill>
  </fills>
  <borders count="2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medium">
        <color indexed="8"/>
      </left>
      <right/>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s>
  <cellStyleXfs count="18">
    <xf numFmtId="0" fontId="0" fillId="0" borderId="0"/>
    <xf numFmtId="0" fontId="1" fillId="0" borderId="0" applyNumberFormat="0" applyFill="0" applyBorder="0" applyAlignment="0" applyProtection="0">
      <alignment vertical="top"/>
      <protection locked="0"/>
    </xf>
    <xf numFmtId="0" fontId="2" fillId="0" borderId="0"/>
    <xf numFmtId="0" fontId="10" fillId="0" borderId="0"/>
    <xf numFmtId="43" fontId="2" fillId="0" borderId="0" applyFont="0" applyFill="0" applyBorder="0" applyAlignment="0" applyProtection="0"/>
    <xf numFmtId="0" fontId="11" fillId="0" borderId="0" applyNumberFormat="0" applyFill="0" applyBorder="0" applyAlignment="0" applyProtection="0"/>
    <xf numFmtId="0" fontId="2" fillId="0" borderId="0"/>
    <xf numFmtId="164" fontId="14" fillId="0" borderId="0" applyFont="0" applyFill="0" applyBorder="0" applyAlignment="0" applyProtection="0"/>
    <xf numFmtId="0" fontId="16" fillId="0" borderId="0"/>
    <xf numFmtId="0" fontId="17" fillId="0" borderId="0"/>
    <xf numFmtId="0" fontId="18" fillId="0" borderId="0" applyNumberFormat="0" applyFill="0" applyBorder="0" applyAlignment="0" applyProtection="0">
      <alignment vertical="top"/>
      <protection locked="0"/>
    </xf>
    <xf numFmtId="0" fontId="2" fillId="0" borderId="0"/>
    <xf numFmtId="165" fontId="2" fillId="0" borderId="0" applyFont="0" applyFill="0" applyBorder="0" applyAlignment="0" applyProtection="0"/>
    <xf numFmtId="165" fontId="14" fillId="0" borderId="0" applyFont="0" applyFill="0" applyBorder="0" applyAlignment="0" applyProtection="0"/>
    <xf numFmtId="9" fontId="14" fillId="0" borderId="0" applyFont="0" applyFill="0" applyBorder="0" applyAlignment="0" applyProtection="0"/>
    <xf numFmtId="171" fontId="24" fillId="0" borderId="0"/>
    <xf numFmtId="0" fontId="14" fillId="0" borderId="0"/>
    <xf numFmtId="171" fontId="24" fillId="0" borderId="0"/>
  </cellStyleXfs>
  <cellXfs count="244">
    <xf numFmtId="0" fontId="0" fillId="0" borderId="0" xfId="0"/>
    <xf numFmtId="0" fontId="0" fillId="5" borderId="0" xfId="0" applyFill="1"/>
    <xf numFmtId="0" fontId="0" fillId="0" borderId="0" xfId="0" applyProtection="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9" fillId="0" borderId="0" xfId="0" applyFont="1"/>
    <xf numFmtId="0" fontId="9" fillId="6" borderId="10" xfId="0" applyFont="1" applyFill="1" applyBorder="1" applyProtection="1">
      <protection locked="0" hidden="1"/>
    </xf>
    <xf numFmtId="0" fontId="0" fillId="5" borderId="0" xfId="0" applyFill="1" applyProtection="1">
      <protection hidden="1"/>
    </xf>
    <xf numFmtId="0" fontId="0" fillId="0" borderId="10" xfId="0" applyBorder="1" applyProtection="1">
      <protection hidden="1"/>
    </xf>
    <xf numFmtId="0" fontId="0" fillId="0" borderId="16" xfId="0" applyBorder="1" applyProtection="1">
      <protection hidden="1"/>
    </xf>
    <xf numFmtId="4" fontId="0" fillId="0" borderId="10" xfId="0" applyNumberFormat="1" applyBorder="1" applyProtection="1">
      <protection hidden="1"/>
    </xf>
    <xf numFmtId="0" fontId="13" fillId="0" borderId="10" xfId="0" applyFont="1" applyBorder="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0" fillId="5" borderId="2" xfId="0" applyFill="1" applyBorder="1" applyProtection="1">
      <protection hidden="1"/>
    </xf>
    <xf numFmtId="0" fontId="0" fillId="5" borderId="3" xfId="0" applyFill="1"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5" xfId="0" applyBorder="1" applyAlignment="1" applyProtection="1">
      <alignment horizontal="center" vertical="center"/>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165" fontId="0" fillId="0" borderId="10" xfId="0" applyNumberFormat="1" applyBorder="1" applyProtection="1">
      <protection hidden="1"/>
    </xf>
    <xf numFmtId="0" fontId="9" fillId="0" borderId="10" xfId="0" applyFont="1" applyBorder="1" applyAlignment="1" applyProtection="1">
      <alignment horizontal="center" vertical="center" wrapText="1"/>
      <protection hidden="1"/>
    </xf>
    <xf numFmtId="4" fontId="8" fillId="0" borderId="10" xfId="0" applyNumberFormat="1" applyFont="1" applyBorder="1" applyAlignment="1" applyProtection="1">
      <alignment horizontal="center"/>
      <protection hidden="1"/>
    </xf>
    <xf numFmtId="0" fontId="38" fillId="0" borderId="10" xfId="0" applyFont="1" applyBorder="1" applyAlignment="1" applyProtection="1">
      <alignment vertical="center"/>
      <protection hidden="1"/>
    </xf>
    <xf numFmtId="0" fontId="39" fillId="0" borderId="10" xfId="0" applyFont="1" applyBorder="1" applyAlignment="1" applyProtection="1">
      <alignment vertical="center"/>
      <protection hidden="1"/>
    </xf>
    <xf numFmtId="0" fontId="0" fillId="0" borderId="16" xfId="0" applyBorder="1" applyAlignment="1" applyProtection="1">
      <alignment horizontal="center"/>
      <protection hidden="1"/>
    </xf>
    <xf numFmtId="0" fontId="0" fillId="7" borderId="0" xfId="0" applyFill="1" applyProtection="1">
      <protection hidden="1"/>
    </xf>
    <xf numFmtId="0" fontId="21" fillId="0" borderId="10" xfId="0" applyFont="1" applyBorder="1" applyAlignment="1" applyProtection="1">
      <alignment horizontal="center" vertical="center"/>
      <protection hidden="1"/>
    </xf>
    <xf numFmtId="0" fontId="21" fillId="0" borderId="10" xfId="0" applyFont="1" applyBorder="1" applyAlignment="1" applyProtection="1">
      <alignment horizontal="center" vertical="center" wrapText="1"/>
      <protection hidden="1"/>
    </xf>
    <xf numFmtId="0" fontId="21" fillId="7" borderId="10" xfId="0" applyFont="1" applyFill="1" applyBorder="1" applyAlignment="1" applyProtection="1">
      <alignment horizontal="center" vertical="center" wrapText="1"/>
      <protection hidden="1"/>
    </xf>
    <xf numFmtId="0" fontId="22" fillId="0" borderId="10" xfId="0" applyFont="1" applyBorder="1" applyAlignment="1" applyProtection="1">
      <alignment horizontal="center" vertical="center"/>
      <protection hidden="1"/>
    </xf>
    <xf numFmtId="0" fontId="22" fillId="0" borderId="10" xfId="0" applyFont="1" applyBorder="1" applyAlignment="1" applyProtection="1">
      <alignment vertical="center"/>
      <protection hidden="1"/>
    </xf>
    <xf numFmtId="0" fontId="22" fillId="0" borderId="10" xfId="0" applyFont="1" applyBorder="1" applyAlignment="1" applyProtection="1">
      <alignment horizontal="left" vertical="center" wrapText="1"/>
      <protection hidden="1"/>
    </xf>
    <xf numFmtId="2" fontId="22" fillId="0" borderId="10" xfId="0" applyNumberFormat="1" applyFont="1" applyBorder="1" applyAlignment="1" applyProtection="1">
      <alignment horizontal="center" vertical="center"/>
      <protection hidden="1"/>
    </xf>
    <xf numFmtId="2" fontId="22" fillId="0" borderId="10" xfId="0" applyNumberFormat="1" applyFont="1" applyBorder="1" applyAlignment="1" applyProtection="1">
      <alignment horizontal="right" vertical="center" wrapText="1"/>
      <protection hidden="1"/>
    </xf>
    <xf numFmtId="2" fontId="0" fillId="0" borderId="0" xfId="0" applyNumberFormat="1" applyProtection="1">
      <protection hidden="1"/>
    </xf>
    <xf numFmtId="0" fontId="0" fillId="0" borderId="0" xfId="0" applyAlignment="1" applyProtection="1">
      <alignment horizontal="center" vertical="center"/>
      <protection hidden="1"/>
    </xf>
    <xf numFmtId="0" fontId="22" fillId="0" borderId="10" xfId="0" applyFont="1" applyBorder="1" applyAlignment="1" applyProtection="1">
      <alignment vertical="top" wrapText="1"/>
      <protection hidden="1"/>
    </xf>
    <xf numFmtId="0" fontId="22" fillId="0" borderId="10" xfId="0" applyFont="1" applyBorder="1" applyAlignment="1" applyProtection="1">
      <alignment horizontal="left" vertical="top" wrapText="1"/>
      <protection hidden="1"/>
    </xf>
    <xf numFmtId="0" fontId="22" fillId="0" borderId="10" xfId="0" applyFont="1" applyBorder="1" applyAlignment="1" applyProtection="1">
      <alignment horizontal="center" vertical="center" wrapText="1"/>
      <protection hidden="1"/>
    </xf>
    <xf numFmtId="0" fontId="22" fillId="0" borderId="10" xfId="0" applyFont="1" applyBorder="1" applyProtection="1">
      <protection hidden="1"/>
    </xf>
    <xf numFmtId="0" fontId="22" fillId="0" borderId="10" xfId="0" applyFont="1" applyBorder="1" applyAlignment="1" applyProtection="1">
      <alignment vertical="top"/>
      <protection hidden="1"/>
    </xf>
    <xf numFmtId="0" fontId="22" fillId="0" borderId="10" xfId="0" applyFont="1" applyBorder="1" applyAlignment="1" applyProtection="1">
      <alignment wrapText="1"/>
      <protection hidden="1"/>
    </xf>
    <xf numFmtId="2" fontId="23" fillId="0" borderId="10" xfId="0" applyNumberFormat="1" applyFont="1" applyBorder="1" applyProtection="1">
      <protection hidden="1"/>
    </xf>
    <xf numFmtId="168" fontId="23" fillId="0" borderId="10" xfId="0" applyNumberFormat="1" applyFont="1" applyBorder="1" applyProtection="1">
      <protection hidden="1"/>
    </xf>
    <xf numFmtId="42" fontId="23" fillId="0" borderId="10" xfId="0" applyNumberFormat="1" applyFont="1" applyBorder="1" applyProtection="1">
      <protection hidden="1"/>
    </xf>
    <xf numFmtId="169" fontId="0" fillId="0" borderId="0" xfId="0" applyNumberFormat="1" applyProtection="1">
      <protection hidden="1"/>
    </xf>
    <xf numFmtId="170" fontId="0" fillId="0" borderId="0" xfId="14" applyNumberFormat="1" applyFont="1" applyProtection="1">
      <protection hidden="1"/>
    </xf>
    <xf numFmtId="2" fontId="22" fillId="12" borderId="10" xfId="0" applyNumberFormat="1" applyFont="1" applyFill="1" applyBorder="1" applyAlignment="1" applyProtection="1">
      <alignment vertical="center"/>
      <protection locked="0"/>
    </xf>
    <xf numFmtId="2" fontId="22" fillId="12" borderId="0" xfId="0" applyNumberFormat="1" applyFont="1" applyFill="1" applyAlignment="1" applyProtection="1">
      <alignment vertical="center"/>
      <protection locked="0"/>
    </xf>
    <xf numFmtId="2" fontId="22" fillId="12" borderId="10" xfId="0" applyNumberFormat="1" applyFont="1" applyFill="1" applyBorder="1" applyAlignment="1" applyProtection="1">
      <alignment horizontal="right" vertical="center" wrapText="1"/>
      <protection locked="0"/>
    </xf>
    <xf numFmtId="2" fontId="22" fillId="12" borderId="10" xfId="0" applyNumberFormat="1" applyFont="1" applyFill="1" applyBorder="1" applyAlignment="1" applyProtection="1">
      <alignment horizontal="center" vertical="center"/>
      <protection locked="0"/>
    </xf>
    <xf numFmtId="10" fontId="22" fillId="12" borderId="10" xfId="0" applyNumberFormat="1" applyFont="1" applyFill="1" applyBorder="1" applyAlignment="1" applyProtection="1">
      <alignment horizontal="right" vertical="center" wrapText="1"/>
      <protection locked="0"/>
    </xf>
    <xf numFmtId="171" fontId="24" fillId="7" borderId="0" xfId="15" applyFill="1" applyProtection="1">
      <protection hidden="1"/>
    </xf>
    <xf numFmtId="171" fontId="26" fillId="0" borderId="10" xfId="15" applyFont="1" applyBorder="1" applyAlignment="1" applyProtection="1">
      <alignment horizontal="center" vertical="center"/>
      <protection hidden="1"/>
    </xf>
    <xf numFmtId="171" fontId="26" fillId="0" borderId="10" xfId="15" applyFont="1" applyBorder="1" applyAlignment="1" applyProtection="1">
      <alignment horizontal="center" vertical="center" wrapText="1"/>
      <protection hidden="1"/>
    </xf>
    <xf numFmtId="171" fontId="24" fillId="7" borderId="10" xfId="15" applyFill="1" applyBorder="1" applyAlignment="1" applyProtection="1">
      <alignment wrapText="1"/>
      <protection hidden="1"/>
    </xf>
    <xf numFmtId="171" fontId="24" fillId="7" borderId="0" xfId="15" applyFill="1" applyAlignment="1" applyProtection="1">
      <alignment vertical="top"/>
      <protection hidden="1"/>
    </xf>
    <xf numFmtId="171" fontId="24" fillId="7" borderId="10" xfId="15" applyFill="1" applyBorder="1" applyProtection="1">
      <protection hidden="1"/>
    </xf>
    <xf numFmtId="171" fontId="24" fillId="7" borderId="10" xfId="15" applyFill="1" applyBorder="1" applyAlignment="1" applyProtection="1">
      <alignment horizontal="right" vertical="top"/>
      <protection hidden="1"/>
    </xf>
    <xf numFmtId="172" fontId="27" fillId="9" borderId="10" xfId="15" applyNumberFormat="1" applyFont="1" applyFill="1" applyBorder="1" applyAlignment="1" applyProtection="1">
      <alignment horizontal="center"/>
      <protection hidden="1"/>
    </xf>
    <xf numFmtId="171" fontId="28" fillId="9" borderId="10" xfId="15" applyFont="1" applyFill="1" applyBorder="1" applyAlignment="1" applyProtection="1">
      <alignment horizontal="center" vertical="center"/>
      <protection hidden="1"/>
    </xf>
    <xf numFmtId="171" fontId="27" fillId="7" borderId="10" xfId="15" applyFont="1" applyFill="1" applyBorder="1" applyProtection="1">
      <protection hidden="1"/>
    </xf>
    <xf numFmtId="171" fontId="29" fillId="7" borderId="10" xfId="15" applyFont="1" applyFill="1" applyBorder="1" applyProtection="1">
      <protection hidden="1"/>
    </xf>
    <xf numFmtId="171" fontId="29" fillId="7" borderId="10" xfId="15" applyFont="1" applyFill="1" applyBorder="1" applyAlignment="1" applyProtection="1">
      <alignment horizontal="right" vertical="top"/>
      <protection hidden="1"/>
    </xf>
    <xf numFmtId="171" fontId="30" fillId="0" borderId="10" xfId="15" applyFont="1" applyBorder="1" applyAlignment="1" applyProtection="1">
      <alignment horizontal="center" vertical="center"/>
      <protection hidden="1"/>
    </xf>
    <xf numFmtId="171" fontId="30" fillId="7" borderId="10" xfId="15" applyFont="1" applyFill="1" applyBorder="1" applyAlignment="1" applyProtection="1">
      <alignment horizontal="left" vertical="center" wrapText="1"/>
      <protection hidden="1"/>
    </xf>
    <xf numFmtId="171" fontId="30" fillId="7" borderId="10" xfId="15" applyFont="1" applyFill="1" applyBorder="1" applyAlignment="1" applyProtection="1">
      <alignment horizontal="center" vertical="center"/>
      <protection hidden="1"/>
    </xf>
    <xf numFmtId="173" fontId="30" fillId="7" borderId="10" xfId="15" applyNumberFormat="1" applyFont="1" applyFill="1" applyBorder="1" applyAlignment="1" applyProtection="1">
      <alignment horizontal="center" vertical="center"/>
      <protection hidden="1"/>
    </xf>
    <xf numFmtId="173" fontId="30" fillId="7" borderId="11" xfId="15" applyNumberFormat="1" applyFont="1" applyFill="1" applyBorder="1" applyAlignment="1" applyProtection="1">
      <alignment horizontal="center" vertical="center"/>
      <protection hidden="1"/>
    </xf>
    <xf numFmtId="171" fontId="29" fillId="7" borderId="10" xfId="15" applyFont="1" applyFill="1" applyBorder="1" applyAlignment="1" applyProtection="1">
      <alignment vertical="top"/>
      <protection hidden="1"/>
    </xf>
    <xf numFmtId="171" fontId="31" fillId="7" borderId="10" xfId="15" applyFont="1" applyFill="1" applyBorder="1" applyAlignment="1" applyProtection="1">
      <alignment vertical="top"/>
      <protection hidden="1"/>
    </xf>
    <xf numFmtId="171" fontId="30" fillId="7" borderId="10" xfId="15" applyFont="1" applyFill="1" applyBorder="1" applyAlignment="1" applyProtection="1">
      <alignment horizontal="left" wrapText="1"/>
      <protection hidden="1"/>
    </xf>
    <xf numFmtId="171" fontId="30" fillId="7" borderId="10" xfId="15" applyFont="1" applyFill="1" applyBorder="1" applyAlignment="1" applyProtection="1">
      <alignment horizontal="center"/>
      <protection hidden="1"/>
    </xf>
    <xf numFmtId="173" fontId="30" fillId="7" borderId="10" xfId="15" applyNumberFormat="1" applyFont="1" applyFill="1" applyBorder="1" applyAlignment="1" applyProtection="1">
      <alignment horizontal="center"/>
      <protection hidden="1"/>
    </xf>
    <xf numFmtId="171" fontId="29" fillId="0" borderId="0" xfId="15" applyFont="1" applyProtection="1">
      <protection hidden="1"/>
    </xf>
    <xf numFmtId="0" fontId="32" fillId="7" borderId="10" xfId="16" applyFont="1" applyFill="1" applyBorder="1" applyAlignment="1" applyProtection="1">
      <alignment vertical="center" wrapText="1"/>
      <protection hidden="1"/>
    </xf>
    <xf numFmtId="171" fontId="27" fillId="8" borderId="10" xfId="15" applyFont="1" applyFill="1" applyBorder="1" applyAlignment="1" applyProtection="1">
      <alignment horizontal="left"/>
      <protection hidden="1"/>
    </xf>
    <xf numFmtId="171" fontId="27" fillId="8" borderId="10" xfId="15" applyFont="1" applyFill="1" applyBorder="1" applyAlignment="1" applyProtection="1">
      <alignment horizontal="center"/>
      <protection hidden="1"/>
    </xf>
    <xf numFmtId="173" fontId="27" fillId="7" borderId="10" xfId="15" applyNumberFormat="1" applyFont="1" applyFill="1" applyBorder="1" applyAlignment="1" applyProtection="1">
      <alignment horizontal="center" vertical="center"/>
      <protection hidden="1"/>
    </xf>
    <xf numFmtId="173" fontId="27" fillId="7" borderId="11" xfId="15" applyNumberFormat="1" applyFont="1" applyFill="1" applyBorder="1" applyAlignment="1" applyProtection="1">
      <alignment horizontal="center" vertical="center"/>
      <protection hidden="1"/>
    </xf>
    <xf numFmtId="171" fontId="27" fillId="7" borderId="11" xfId="15" applyFont="1" applyFill="1" applyBorder="1" applyAlignment="1" applyProtection="1">
      <alignment horizontal="center" vertical="center"/>
      <protection hidden="1"/>
    </xf>
    <xf numFmtId="171" fontId="29" fillId="7" borderId="0" xfId="15" applyFont="1" applyFill="1" applyProtection="1">
      <protection hidden="1"/>
    </xf>
    <xf numFmtId="171" fontId="29" fillId="7" borderId="11" xfId="15" applyFont="1" applyFill="1" applyBorder="1" applyProtection="1">
      <protection hidden="1"/>
    </xf>
    <xf numFmtId="172" fontId="27" fillId="7" borderId="10" xfId="15" quotePrefix="1" applyNumberFormat="1" applyFont="1" applyFill="1" applyBorder="1" applyAlignment="1" applyProtection="1">
      <alignment horizontal="center"/>
      <protection hidden="1"/>
    </xf>
    <xf numFmtId="171" fontId="31" fillId="7" borderId="11" xfId="17" applyFont="1" applyFill="1" applyBorder="1" applyProtection="1">
      <protection hidden="1"/>
    </xf>
    <xf numFmtId="173" fontId="29" fillId="7" borderId="10" xfId="15" applyNumberFormat="1" applyFont="1" applyFill="1" applyBorder="1" applyAlignment="1" applyProtection="1">
      <alignment horizontal="center" vertical="top"/>
      <protection hidden="1"/>
    </xf>
    <xf numFmtId="171" fontId="30" fillId="7" borderId="10" xfId="15" quotePrefix="1" applyFont="1" applyFill="1" applyBorder="1" applyAlignment="1" applyProtection="1">
      <alignment horizontal="center" vertical="center"/>
      <protection hidden="1"/>
    </xf>
    <xf numFmtId="171" fontId="30" fillId="7" borderId="10" xfId="15" quotePrefix="1" applyFont="1" applyFill="1" applyBorder="1" applyAlignment="1" applyProtection="1">
      <alignment horizontal="center"/>
      <protection hidden="1"/>
    </xf>
    <xf numFmtId="171" fontId="30" fillId="7" borderId="10" xfId="15" applyFont="1" applyFill="1" applyBorder="1" applyAlignment="1" applyProtection="1">
      <alignment horizontal="left"/>
      <protection hidden="1"/>
    </xf>
    <xf numFmtId="171" fontId="30" fillId="7" borderId="11" xfId="15" applyFont="1" applyFill="1" applyBorder="1" applyAlignment="1" applyProtection="1">
      <alignment horizontal="center"/>
      <protection hidden="1"/>
    </xf>
    <xf numFmtId="173" fontId="29" fillId="7" borderId="10" xfId="15" applyNumberFormat="1" applyFont="1" applyFill="1" applyBorder="1" applyAlignment="1" applyProtection="1">
      <alignment horizontal="center"/>
      <protection hidden="1"/>
    </xf>
    <xf numFmtId="173" fontId="27" fillId="7" borderId="10" xfId="15" applyNumberFormat="1" applyFont="1" applyFill="1" applyBorder="1" applyAlignment="1" applyProtection="1">
      <alignment horizontal="center"/>
      <protection hidden="1"/>
    </xf>
    <xf numFmtId="173" fontId="27" fillId="7" borderId="11" xfId="15" applyNumberFormat="1" applyFont="1" applyFill="1" applyBorder="1" applyAlignment="1" applyProtection="1">
      <alignment horizontal="center"/>
      <protection hidden="1"/>
    </xf>
    <xf numFmtId="171" fontId="27" fillId="7" borderId="11" xfId="15" applyFont="1" applyFill="1" applyBorder="1" applyAlignment="1" applyProtection="1">
      <alignment horizontal="center"/>
      <protection hidden="1"/>
    </xf>
    <xf numFmtId="172" fontId="27" fillId="7" borderId="10" xfId="15" applyNumberFormat="1" applyFont="1" applyFill="1" applyBorder="1" applyAlignment="1" applyProtection="1">
      <alignment horizontal="center"/>
      <protection hidden="1"/>
    </xf>
    <xf numFmtId="171" fontId="30" fillId="7" borderId="10" xfId="15" applyFont="1" applyFill="1" applyBorder="1" applyAlignment="1" applyProtection="1">
      <alignment vertical="center" wrapText="1"/>
      <protection hidden="1"/>
    </xf>
    <xf numFmtId="171" fontId="27" fillId="7" borderId="10" xfId="15" applyFont="1" applyFill="1" applyBorder="1" applyAlignment="1" applyProtection="1">
      <alignment horizontal="center"/>
      <protection hidden="1"/>
    </xf>
    <xf numFmtId="49" fontId="27" fillId="7" borderId="10" xfId="15" applyNumberFormat="1" applyFont="1" applyFill="1" applyBorder="1" applyAlignment="1" applyProtection="1">
      <alignment horizontal="center"/>
      <protection hidden="1"/>
    </xf>
    <xf numFmtId="172" fontId="30" fillId="7" borderId="10" xfId="15" quotePrefix="1" applyNumberFormat="1" applyFont="1" applyFill="1" applyBorder="1" applyAlignment="1" applyProtection="1">
      <alignment horizontal="center" vertical="center"/>
      <protection hidden="1"/>
    </xf>
    <xf numFmtId="171" fontId="30" fillId="7" borderId="10" xfId="15" applyFont="1" applyFill="1" applyBorder="1" applyAlignment="1" applyProtection="1">
      <alignment vertical="center"/>
      <protection hidden="1"/>
    </xf>
    <xf numFmtId="171" fontId="30" fillId="7" borderId="11" xfId="15" applyFont="1" applyFill="1" applyBorder="1" applyAlignment="1" applyProtection="1">
      <alignment horizontal="center" vertical="center"/>
      <protection hidden="1"/>
    </xf>
    <xf numFmtId="0" fontId="29" fillId="7" borderId="0" xfId="15" applyNumberFormat="1" applyFont="1" applyFill="1" applyAlignment="1" applyProtection="1">
      <alignment horizontal="center"/>
      <protection hidden="1"/>
    </xf>
    <xf numFmtId="171" fontId="30" fillId="7" borderId="10" xfId="15" quotePrefix="1" applyFont="1" applyFill="1" applyBorder="1" applyAlignment="1" applyProtection="1">
      <alignment horizontal="left" vertical="center"/>
      <protection hidden="1"/>
    </xf>
    <xf numFmtId="173" fontId="30" fillId="7" borderId="11" xfId="15" applyNumberFormat="1" applyFont="1" applyFill="1" applyBorder="1" applyAlignment="1" applyProtection="1">
      <alignment horizontal="center"/>
      <protection hidden="1"/>
    </xf>
    <xf numFmtId="0" fontId="33" fillId="10" borderId="10" xfId="16" applyFont="1" applyFill="1" applyBorder="1" applyAlignment="1" applyProtection="1">
      <alignment horizontal="left" vertical="center" wrapText="1"/>
      <protection hidden="1"/>
    </xf>
    <xf numFmtId="172" fontId="30" fillId="7" borderId="10" xfId="15" applyNumberFormat="1" applyFont="1" applyFill="1" applyBorder="1" applyAlignment="1" applyProtection="1">
      <alignment horizontal="center"/>
      <protection hidden="1"/>
    </xf>
    <xf numFmtId="171" fontId="27" fillId="7" borderId="13" xfId="15" applyFont="1" applyFill="1" applyBorder="1" applyAlignment="1" applyProtection="1">
      <alignment horizontal="center"/>
      <protection hidden="1"/>
    </xf>
    <xf numFmtId="167" fontId="27" fillId="7" borderId="10" xfId="12" applyNumberFormat="1" applyFont="1" applyFill="1" applyBorder="1" applyAlignment="1" applyProtection="1">
      <alignment horizontal="center"/>
      <protection hidden="1"/>
    </xf>
    <xf numFmtId="171" fontId="30" fillId="7" borderId="13" xfId="15" applyFont="1" applyFill="1" applyBorder="1" applyAlignment="1" applyProtection="1">
      <alignment horizontal="left" vertical="center" wrapText="1"/>
      <protection hidden="1"/>
    </xf>
    <xf numFmtId="171" fontId="34" fillId="7" borderId="0" xfId="15" applyFont="1" applyFill="1" applyAlignment="1" applyProtection="1">
      <alignment horizontal="center"/>
      <protection hidden="1"/>
    </xf>
    <xf numFmtId="171" fontId="34" fillId="7" borderId="0" xfId="15" applyFont="1" applyFill="1" applyProtection="1">
      <protection hidden="1"/>
    </xf>
    <xf numFmtId="173" fontId="34" fillId="7" borderId="0" xfId="15" applyNumberFormat="1" applyFont="1" applyFill="1" applyAlignment="1" applyProtection="1">
      <alignment horizontal="center"/>
      <protection hidden="1"/>
    </xf>
    <xf numFmtId="172" fontId="34" fillId="7" borderId="18" xfId="15" applyNumberFormat="1" applyFont="1" applyFill="1" applyBorder="1" applyAlignment="1" applyProtection="1">
      <alignment horizontal="center"/>
      <protection hidden="1"/>
    </xf>
    <xf numFmtId="171" fontId="34" fillId="7" borderId="0" xfId="15" applyFont="1" applyFill="1" applyAlignment="1" applyProtection="1">
      <alignment horizontal="left"/>
      <protection hidden="1"/>
    </xf>
    <xf numFmtId="171" fontId="26" fillId="7" borderId="17" xfId="15" applyFont="1" applyFill="1" applyBorder="1" applyProtection="1">
      <protection hidden="1"/>
    </xf>
    <xf numFmtId="171" fontId="26" fillId="7" borderId="0" xfId="15" applyFont="1" applyFill="1" applyAlignment="1" applyProtection="1">
      <alignment horizontal="center"/>
      <protection hidden="1"/>
    </xf>
    <xf numFmtId="171" fontId="26" fillId="7" borderId="0" xfId="15" applyFont="1" applyFill="1" applyProtection="1">
      <protection hidden="1"/>
    </xf>
    <xf numFmtId="173" fontId="26" fillId="7" borderId="0" xfId="15" applyNumberFormat="1" applyFont="1" applyFill="1" applyAlignment="1" applyProtection="1">
      <alignment horizontal="center"/>
      <protection hidden="1"/>
    </xf>
    <xf numFmtId="171" fontId="34" fillId="7" borderId="18" xfId="15" applyFont="1" applyFill="1" applyBorder="1" applyAlignment="1" applyProtection="1">
      <alignment horizontal="center"/>
      <protection hidden="1"/>
    </xf>
    <xf numFmtId="171" fontId="26" fillId="7" borderId="18" xfId="15" applyFont="1" applyFill="1" applyBorder="1" applyProtection="1">
      <protection hidden="1"/>
    </xf>
    <xf numFmtId="173" fontId="35" fillId="7" borderId="0" xfId="15" applyNumberFormat="1" applyFont="1" applyFill="1" applyProtection="1">
      <protection hidden="1"/>
    </xf>
    <xf numFmtId="172" fontId="34" fillId="7" borderId="0" xfId="15" applyNumberFormat="1" applyFont="1" applyFill="1" applyAlignment="1" applyProtection="1">
      <alignment horizontal="center"/>
      <protection hidden="1"/>
    </xf>
    <xf numFmtId="171" fontId="35" fillId="7" borderId="0" xfId="15" applyFont="1" applyFill="1" applyAlignment="1" applyProtection="1">
      <alignment horizontal="left"/>
      <protection hidden="1"/>
    </xf>
    <xf numFmtId="174" fontId="34" fillId="7" borderId="18" xfId="15" applyNumberFormat="1" applyFont="1" applyFill="1" applyBorder="1" applyAlignment="1" applyProtection="1">
      <alignment horizontal="center"/>
      <protection hidden="1"/>
    </xf>
    <xf numFmtId="172" fontId="24" fillId="7" borderId="18" xfId="15" applyNumberFormat="1" applyFill="1" applyBorder="1" applyAlignment="1" applyProtection="1">
      <alignment horizontal="center"/>
      <protection hidden="1"/>
    </xf>
    <xf numFmtId="171" fontId="24" fillId="7" borderId="0" xfId="15" applyFill="1" applyAlignment="1" applyProtection="1">
      <alignment horizontal="center"/>
      <protection hidden="1"/>
    </xf>
    <xf numFmtId="173" fontId="24" fillId="7" borderId="0" xfId="15" applyNumberFormat="1" applyFill="1" applyAlignment="1" applyProtection="1">
      <alignment horizontal="center"/>
      <protection hidden="1"/>
    </xf>
    <xf numFmtId="173" fontId="24" fillId="7" borderId="18" xfId="15" applyNumberFormat="1" applyFill="1" applyBorder="1" applyAlignment="1" applyProtection="1">
      <alignment horizontal="center"/>
      <protection hidden="1"/>
    </xf>
    <xf numFmtId="171" fontId="24" fillId="7" borderId="0" xfId="15" applyFill="1" applyAlignment="1" applyProtection="1">
      <alignment horizontal="left"/>
      <protection hidden="1"/>
    </xf>
    <xf numFmtId="171" fontId="24" fillId="7" borderId="18" xfId="15" applyFill="1" applyBorder="1" applyProtection="1">
      <protection hidden="1"/>
    </xf>
    <xf numFmtId="171" fontId="36" fillId="11" borderId="19" xfId="15" applyFont="1" applyFill="1" applyBorder="1" applyProtection="1">
      <protection hidden="1"/>
    </xf>
    <xf numFmtId="171" fontId="36" fillId="11" borderId="20" xfId="15" applyFont="1" applyFill="1" applyBorder="1" applyAlignment="1" applyProtection="1">
      <alignment horizontal="center"/>
      <protection hidden="1"/>
    </xf>
    <xf numFmtId="171" fontId="36" fillId="7" borderId="20" xfId="15" applyFont="1" applyFill="1" applyBorder="1" applyProtection="1">
      <protection hidden="1"/>
    </xf>
    <xf numFmtId="173" fontId="36" fillId="7" borderId="20" xfId="15" applyNumberFormat="1" applyFont="1" applyFill="1" applyBorder="1" applyAlignment="1" applyProtection="1">
      <alignment horizontal="center"/>
      <protection hidden="1"/>
    </xf>
    <xf numFmtId="171" fontId="37" fillId="7" borderId="0" xfId="15" applyFont="1" applyFill="1" applyProtection="1">
      <protection hidden="1"/>
    </xf>
    <xf numFmtId="171" fontId="37" fillId="7" borderId="0" xfId="15" applyFont="1" applyFill="1" applyAlignment="1" applyProtection="1">
      <alignment horizontal="center"/>
      <protection hidden="1"/>
    </xf>
    <xf numFmtId="173" fontId="37" fillId="7" borderId="0" xfId="15" applyNumberFormat="1" applyFont="1" applyFill="1" applyAlignment="1" applyProtection="1">
      <alignment horizontal="center"/>
      <protection hidden="1"/>
    </xf>
    <xf numFmtId="173" fontId="30" fillId="12" borderId="10" xfId="15" applyNumberFormat="1" applyFont="1" applyFill="1" applyBorder="1" applyAlignment="1" applyProtection="1">
      <alignment horizontal="center" vertical="center"/>
      <protection locked="0"/>
    </xf>
    <xf numFmtId="10" fontId="24" fillId="12" borderId="10" xfId="15" applyNumberFormat="1" applyFill="1" applyBorder="1" applyProtection="1">
      <protection locked="0"/>
    </xf>
    <xf numFmtId="173" fontId="30" fillId="12" borderId="10" xfId="15" applyNumberFormat="1" applyFont="1" applyFill="1" applyBorder="1" applyAlignment="1" applyProtection="1">
      <alignment horizontal="center"/>
      <protection locked="0"/>
    </xf>
    <xf numFmtId="173" fontId="30" fillId="12" borderId="11" xfId="15" applyNumberFormat="1" applyFont="1" applyFill="1" applyBorder="1" applyAlignment="1" applyProtection="1">
      <alignment horizontal="center"/>
      <protection locked="0"/>
    </xf>
    <xf numFmtId="173" fontId="30" fillId="12" borderId="11" xfId="15" applyNumberFormat="1" applyFont="1" applyFill="1" applyBorder="1" applyAlignment="1" applyProtection="1">
      <alignment horizontal="center" vertical="center"/>
      <protection locked="0"/>
    </xf>
    <xf numFmtId="173" fontId="27" fillId="12" borderId="10" xfId="15" applyNumberFormat="1" applyFont="1" applyFill="1" applyBorder="1" applyAlignment="1" applyProtection="1">
      <alignment horizontal="center"/>
      <protection locked="0"/>
    </xf>
    <xf numFmtId="173" fontId="27" fillId="12" borderId="11" xfId="15" applyNumberFormat="1" applyFont="1" applyFill="1" applyBorder="1" applyAlignment="1" applyProtection="1">
      <alignment horizontal="center"/>
      <protection locked="0"/>
    </xf>
    <xf numFmtId="0" fontId="12" fillId="0" borderId="0" xfId="0" applyFont="1" applyAlignment="1">
      <alignment horizontal="left" vertical="top" wrapText="1"/>
    </xf>
    <xf numFmtId="0" fontId="12" fillId="0" borderId="0" xfId="0" applyFont="1" applyAlignment="1">
      <alignment horizontal="left" vertical="top"/>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protection hidden="1"/>
    </xf>
    <xf numFmtId="0" fontId="1" fillId="5" borderId="0" xfId="1" applyFill="1" applyBorder="1" applyAlignment="1" applyProtection="1">
      <alignment horizontal="center"/>
      <protection hidden="1"/>
    </xf>
    <xf numFmtId="0" fontId="1" fillId="5" borderId="6" xfId="1" applyFill="1" applyBorder="1" applyAlignment="1" applyProtection="1">
      <alignment horizontal="center"/>
      <protection hidden="1"/>
    </xf>
    <xf numFmtId="0" fontId="0" fillId="3" borderId="0" xfId="0" applyFill="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4" borderId="5" xfId="0" applyFill="1" applyBorder="1" applyAlignment="1" applyProtection="1">
      <alignment horizontal="center"/>
      <protection hidden="1"/>
    </xf>
    <xf numFmtId="0" fontId="0" fillId="4" borderId="0" xfId="0" applyFill="1" applyAlignment="1" applyProtection="1">
      <alignment horizontal="center"/>
      <protection hidden="1"/>
    </xf>
    <xf numFmtId="0" fontId="0" fillId="4" borderId="6" xfId="0" applyFill="1" applyBorder="1" applyAlignment="1" applyProtection="1">
      <alignment horizontal="center"/>
      <protection hidden="1"/>
    </xf>
    <xf numFmtId="0" fontId="0" fillId="3" borderId="5" xfId="0" applyFill="1" applyBorder="1" applyAlignment="1" applyProtection="1">
      <alignment horizontal="center" wrapText="1"/>
      <protection hidden="1"/>
    </xf>
    <xf numFmtId="0" fontId="0" fillId="3" borderId="0" xfId="0" applyFill="1" applyAlignment="1" applyProtection="1">
      <alignment horizontal="center" wrapText="1"/>
      <protection hidden="1"/>
    </xf>
    <xf numFmtId="0" fontId="0" fillId="3" borderId="6" xfId="0" applyFill="1" applyBorder="1" applyAlignment="1" applyProtection="1">
      <alignment horizontal="center" wrapText="1"/>
      <protection hidden="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0" fillId="2" borderId="0" xfId="0" applyFill="1" applyAlignment="1">
      <alignment horizontal="center" wrapText="1"/>
    </xf>
    <xf numFmtId="0" fontId="0" fillId="4" borderId="0" xfId="0" applyFill="1" applyAlignment="1">
      <alignment horizontal="center"/>
    </xf>
    <xf numFmtId="0" fontId="0" fillId="0" borderId="10" xfId="0" applyBorder="1" applyAlignment="1">
      <alignment horizontal="center" vertical="center"/>
    </xf>
    <xf numFmtId="0" fontId="9" fillId="6" borderId="10" xfId="0" applyFont="1" applyFill="1"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6" borderId="10" xfId="0" applyFont="1" applyFill="1" applyBorder="1" applyAlignment="1" applyProtection="1">
      <alignment horizontal="center" vertical="center" wrapText="1"/>
      <protection locked="0"/>
    </xf>
    <xf numFmtId="0" fontId="9" fillId="6" borderId="10" xfId="0" applyFont="1" applyFill="1" applyBorder="1" applyAlignment="1" applyProtection="1">
      <alignment horizontal="center"/>
      <protection locked="0"/>
    </xf>
    <xf numFmtId="0" fontId="9" fillId="6" borderId="12" xfId="0" applyFont="1" applyFill="1" applyBorder="1" applyAlignment="1" applyProtection="1">
      <alignment horizontal="center"/>
      <protection locked="0"/>
    </xf>
    <xf numFmtId="0" fontId="0" fillId="0" borderId="10" xfId="0" applyBorder="1" applyAlignment="1">
      <alignment horizontal="center"/>
    </xf>
    <xf numFmtId="0" fontId="9" fillId="6" borderId="10" xfId="0" applyFont="1" applyFill="1" applyBorder="1" applyAlignment="1" applyProtection="1">
      <alignment horizontal="center"/>
      <protection locked="0" hidden="1"/>
    </xf>
    <xf numFmtId="166" fontId="9" fillId="6" borderId="10" xfId="0" applyNumberFormat="1" applyFont="1" applyFill="1" applyBorder="1" applyAlignment="1" applyProtection="1">
      <alignment horizontal="center"/>
      <protection locked="0" hidden="1"/>
    </xf>
    <xf numFmtId="0" fontId="19" fillId="0" borderId="0" xfId="0" applyFont="1" applyAlignment="1" applyProtection="1">
      <alignment horizontal="right"/>
      <protection hidden="1"/>
    </xf>
    <xf numFmtId="0" fontId="20" fillId="0" borderId="1" xfId="0" applyFont="1" applyBorder="1" applyAlignment="1" applyProtection="1">
      <alignment horizontal="center" vertical="center" wrapText="1"/>
      <protection hidden="1"/>
    </xf>
    <xf numFmtId="0" fontId="23" fillId="0" borderId="10" xfId="0" applyFont="1" applyBorder="1" applyAlignment="1" applyProtection="1">
      <alignment horizontal="center" vertical="center"/>
      <protection hidden="1"/>
    </xf>
    <xf numFmtId="0" fontId="23" fillId="0" borderId="10" xfId="0" applyFont="1" applyBorder="1" applyAlignment="1" applyProtection="1">
      <alignment horizontal="center"/>
      <protection hidden="1"/>
    </xf>
    <xf numFmtId="0" fontId="8" fillId="0" borderId="10" xfId="0" applyFont="1" applyBorder="1" applyAlignment="1" applyProtection="1">
      <alignment horizontal="left" vertical="center" wrapText="1"/>
      <protection hidden="1"/>
    </xf>
    <xf numFmtId="0" fontId="40" fillId="0" borderId="10" xfId="0" applyFont="1" applyBorder="1" applyAlignment="1" applyProtection="1">
      <alignment horizontal="left" vertical="center" wrapText="1"/>
      <protection hidden="1"/>
    </xf>
    <xf numFmtId="0" fontId="40" fillId="0" borderId="10" xfId="0" applyFont="1" applyBorder="1" applyAlignment="1" applyProtection="1">
      <alignment horizontal="left"/>
      <protection hidden="1"/>
    </xf>
    <xf numFmtId="171" fontId="25" fillId="7" borderId="16" xfId="15" applyFont="1" applyFill="1" applyBorder="1" applyAlignment="1" applyProtection="1">
      <alignment horizontal="center" vertical="center" wrapText="1"/>
      <protection hidden="1"/>
    </xf>
    <xf numFmtId="171" fontId="25" fillId="7" borderId="0" xfId="15" applyFont="1" applyFill="1" applyAlignment="1" applyProtection="1">
      <alignment horizontal="center" vertical="center" wrapText="1"/>
      <protection hidden="1"/>
    </xf>
    <xf numFmtId="171" fontId="26" fillId="8" borderId="10" xfId="15" applyFont="1" applyFill="1" applyBorder="1" applyAlignment="1" applyProtection="1">
      <alignment horizontal="center"/>
      <protection hidden="1"/>
    </xf>
    <xf numFmtId="171" fontId="28" fillId="7" borderId="10" xfId="15" applyFont="1" applyFill="1" applyBorder="1" applyAlignment="1" applyProtection="1">
      <alignment horizontal="center" vertical="center" wrapText="1"/>
      <protection hidden="1"/>
    </xf>
    <xf numFmtId="171" fontId="28" fillId="7" borderId="11" xfId="15" applyFont="1" applyFill="1" applyBorder="1" applyAlignment="1" applyProtection="1">
      <alignment horizontal="center" vertical="center" wrapText="1"/>
      <protection hidden="1"/>
    </xf>
    <xf numFmtId="171" fontId="30" fillId="7" borderId="10" xfId="15" applyFont="1" applyFill="1" applyBorder="1" applyAlignment="1" applyProtection="1">
      <alignment horizontal="left" vertical="center" wrapText="1"/>
      <protection hidden="1"/>
    </xf>
    <xf numFmtId="171" fontId="30" fillId="7" borderId="11" xfId="15" applyFont="1" applyFill="1" applyBorder="1" applyAlignment="1" applyProtection="1">
      <alignment horizontal="left" vertical="center" wrapText="1"/>
      <protection hidden="1"/>
    </xf>
    <xf numFmtId="173" fontId="28" fillId="7" borderId="10" xfId="15" applyNumberFormat="1" applyFont="1" applyFill="1" applyBorder="1" applyAlignment="1" applyProtection="1">
      <alignment horizontal="center"/>
      <protection hidden="1"/>
    </xf>
    <xf numFmtId="173" fontId="28" fillId="7" borderId="11" xfId="15" applyNumberFormat="1" applyFont="1" applyFill="1" applyBorder="1" applyAlignment="1" applyProtection="1">
      <alignment horizontal="center"/>
      <protection hidden="1"/>
    </xf>
    <xf numFmtId="171" fontId="30" fillId="7" borderId="15" xfId="15" applyFont="1" applyFill="1" applyBorder="1" applyAlignment="1" applyProtection="1">
      <alignment horizontal="left" vertical="center" wrapText="1"/>
      <protection hidden="1"/>
    </xf>
    <xf numFmtId="171" fontId="30" fillId="7" borderId="13" xfId="15" applyFont="1" applyFill="1" applyBorder="1" applyAlignment="1" applyProtection="1">
      <alignment horizontal="left" vertical="center" wrapText="1"/>
      <protection hidden="1"/>
    </xf>
    <xf numFmtId="171" fontId="26" fillId="0" borderId="16" xfId="15" applyFont="1" applyBorder="1" applyAlignment="1" applyProtection="1">
      <alignment horizontal="center"/>
      <protection hidden="1"/>
    </xf>
    <xf numFmtId="171" fontId="26" fillId="0" borderId="0" xfId="15" applyFont="1" applyAlignment="1" applyProtection="1">
      <alignment horizontal="center"/>
      <protection hidden="1"/>
    </xf>
    <xf numFmtId="171" fontId="27" fillId="7" borderId="10" xfId="15" applyFont="1" applyFill="1" applyBorder="1" applyAlignment="1" applyProtection="1">
      <alignment horizontal="center"/>
      <protection hidden="1"/>
    </xf>
    <xf numFmtId="171" fontId="27" fillId="7" borderId="11" xfId="15" applyFont="1" applyFill="1" applyBorder="1" applyAlignment="1" applyProtection="1">
      <alignment horizontal="center"/>
      <protection hidden="1"/>
    </xf>
    <xf numFmtId="171" fontId="28" fillId="9" borderId="10" xfId="15" applyFont="1" applyFill="1" applyBorder="1" applyAlignment="1" applyProtection="1">
      <alignment horizontal="center" vertical="center"/>
      <protection hidden="1"/>
    </xf>
    <xf numFmtId="171" fontId="28" fillId="9" borderId="11" xfId="15" applyFont="1" applyFill="1" applyBorder="1" applyAlignment="1" applyProtection="1">
      <alignment horizontal="center" vertical="center"/>
      <protection hidden="1"/>
    </xf>
    <xf numFmtId="171" fontId="27" fillId="8" borderId="10" xfId="15" applyFont="1" applyFill="1" applyBorder="1" applyAlignment="1" applyProtection="1">
      <alignment horizontal="center"/>
      <protection hidden="1"/>
    </xf>
    <xf numFmtId="171" fontId="27" fillId="8" borderId="11" xfId="15" applyFont="1" applyFill="1" applyBorder="1" applyAlignment="1" applyProtection="1">
      <alignment horizontal="center"/>
      <protection hidden="1"/>
    </xf>
    <xf numFmtId="171" fontId="27" fillId="7" borderId="15" xfId="15" applyFont="1" applyFill="1" applyBorder="1" applyAlignment="1" applyProtection="1">
      <alignment horizontal="center"/>
      <protection hidden="1"/>
    </xf>
    <xf numFmtId="171" fontId="27" fillId="7" borderId="13" xfId="15" applyFont="1" applyFill="1" applyBorder="1" applyAlignment="1" applyProtection="1">
      <alignment horizontal="center"/>
      <protection hidden="1"/>
    </xf>
    <xf numFmtId="0" fontId="0" fillId="6" borderId="0" xfId="0" applyFill="1" applyAlignment="1" applyProtection="1">
      <alignment horizontal="center"/>
      <protection hidden="1"/>
    </xf>
    <xf numFmtId="0" fontId="15" fillId="5" borderId="0" xfId="0" applyFont="1" applyFill="1" applyAlignment="1" applyProtection="1">
      <alignment horizontal="center" wrapText="1"/>
      <protection hidden="1"/>
    </xf>
    <xf numFmtId="0" fontId="0" fillId="2" borderId="0" xfId="0" applyFill="1" applyAlignment="1" applyProtection="1">
      <alignment horizontal="center"/>
      <protection hidden="1"/>
    </xf>
    <xf numFmtId="0" fontId="5" fillId="0" borderId="0" xfId="0" applyFont="1" applyAlignment="1" applyProtection="1">
      <alignment horizontal="center"/>
      <protection hidden="1"/>
    </xf>
    <xf numFmtId="0" fontId="5" fillId="0" borderId="14" xfId="0" applyFont="1" applyBorder="1" applyAlignment="1" applyProtection="1">
      <alignment horizontal="center"/>
      <protection hidden="1"/>
    </xf>
    <xf numFmtId="0" fontId="6" fillId="7" borderId="0" xfId="0" applyFont="1" applyFill="1" applyAlignment="1" applyProtection="1">
      <alignment horizontal="center"/>
      <protection hidden="1"/>
    </xf>
    <xf numFmtId="0" fontId="6" fillId="7" borderId="14"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6" fillId="6" borderId="13" xfId="0" applyFont="1" applyFill="1" applyBorder="1" applyAlignment="1" applyProtection="1">
      <alignment horizontal="center"/>
      <protection hidden="1"/>
    </xf>
    <xf numFmtId="0" fontId="6" fillId="0" borderId="0" xfId="0" applyFont="1" applyAlignment="1" applyProtection="1">
      <alignment horizontal="center"/>
      <protection hidden="1"/>
    </xf>
    <xf numFmtId="0" fontId="6" fillId="0" borderId="0" xfId="0" applyFont="1" applyAlignment="1" applyProtection="1">
      <alignment horizontal="center" wrapText="1"/>
      <protection hidden="1"/>
    </xf>
    <xf numFmtId="0" fontId="13" fillId="0" borderId="11" xfId="0" applyFont="1" applyBorder="1" applyAlignment="1" applyProtection="1">
      <alignment horizontal="center" vertical="center" wrapText="1"/>
      <protection hidden="1"/>
    </xf>
    <xf numFmtId="0" fontId="13" fillId="0" borderId="15" xfId="0" applyFont="1" applyBorder="1" applyAlignment="1" applyProtection="1">
      <alignment horizontal="center" vertical="center" wrapText="1"/>
      <protection hidden="1"/>
    </xf>
    <xf numFmtId="0" fontId="13" fillId="0" borderId="13" xfId="0" applyFont="1" applyBorder="1" applyAlignment="1" applyProtection="1">
      <alignment horizontal="center" vertical="center" wrapText="1"/>
      <protection hidden="1"/>
    </xf>
    <xf numFmtId="4" fontId="0" fillId="0" borderId="10" xfId="0" applyNumberFormat="1" applyBorder="1" applyAlignment="1" applyProtection="1">
      <alignment horizontal="center"/>
      <protection hidden="1"/>
    </xf>
    <xf numFmtId="0" fontId="9" fillId="0" borderId="10" xfId="0" applyFont="1" applyBorder="1" applyAlignment="1" applyProtection="1">
      <alignment horizontal="center" vertical="center" wrapText="1"/>
      <protection hidden="1"/>
    </xf>
    <xf numFmtId="0" fontId="0" fillId="0" borderId="10" xfId="0" applyBorder="1" applyAlignment="1" applyProtection="1">
      <alignment horizontal="center"/>
      <protection hidden="1"/>
    </xf>
    <xf numFmtId="0" fontId="6" fillId="6" borderId="10" xfId="0" applyFont="1" applyFill="1" applyBorder="1" applyAlignment="1" applyProtection="1">
      <alignment horizontal="center"/>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8" fillId="0" borderId="10" xfId="0" applyFont="1" applyBorder="1" applyAlignment="1" applyProtection="1">
      <alignment horizontal="center"/>
      <protection hidden="1"/>
    </xf>
    <xf numFmtId="0" fontId="5" fillId="0" borderId="0" xfId="0" applyFont="1" applyAlignment="1" applyProtection="1">
      <alignment horizontal="left"/>
      <protection hidden="1"/>
    </xf>
    <xf numFmtId="0" fontId="5" fillId="0" borderId="1" xfId="0" applyFont="1" applyBorder="1" applyAlignment="1" applyProtection="1">
      <alignment horizontal="center"/>
      <protection hidden="1"/>
    </xf>
    <xf numFmtId="0" fontId="8" fillId="0" borderId="11" xfId="0" applyFont="1" applyBorder="1" applyAlignment="1" applyProtection="1">
      <alignment horizontal="center"/>
      <protection hidden="1"/>
    </xf>
    <xf numFmtId="0" fontId="8" fillId="0" borderId="13" xfId="0" applyFont="1" applyBorder="1" applyAlignment="1" applyProtection="1">
      <alignment horizontal="center"/>
      <protection hidden="1"/>
    </xf>
    <xf numFmtId="0" fontId="5" fillId="0" borderId="10" xfId="0" applyFont="1" applyBorder="1" applyAlignment="1" applyProtection="1">
      <alignment horizontal="center"/>
      <protection hidden="1"/>
    </xf>
    <xf numFmtId="0" fontId="5" fillId="6" borderId="10" xfId="0" applyFont="1" applyFill="1" applyBorder="1" applyAlignment="1" applyProtection="1">
      <alignment horizontal="center"/>
      <protection hidden="1"/>
    </xf>
  </cellXfs>
  <cellStyles count="18">
    <cellStyle name="Comma 2" xfId="4" xr:uid="{00000000-0005-0000-0000-000000000000}"/>
    <cellStyle name="Comma 3" xfId="12" xr:uid="{8F6770F3-BEC8-4C90-A881-AA296348DEEC}"/>
    <cellStyle name="Comma 4" xfId="13" xr:uid="{C8942FF6-EFA8-4661-A602-AC8A48ED5E63}"/>
    <cellStyle name="Currency 2" xfId="7" xr:uid="{DA1F35AA-CAC0-43AA-AD4C-21A3A7692C38}"/>
    <cellStyle name="Hyperlink" xfId="1" builtinId="8"/>
    <cellStyle name="Hyperlink 2" xfId="5" xr:uid="{00000000-0005-0000-0000-000002000000}"/>
    <cellStyle name="Hyperlink 3" xfId="10" xr:uid="{595BD9C8-FA1E-43BF-AA02-13EA1A7E0CF7}"/>
    <cellStyle name="Normal" xfId="0" builtinId="0"/>
    <cellStyle name="Normal 12" xfId="11" xr:uid="{06AB1079-8D28-4D80-93BF-C055B3F6B330}"/>
    <cellStyle name="Normal 2" xfId="3" xr:uid="{00000000-0005-0000-0000-000004000000}"/>
    <cellStyle name="Normal 2 2" xfId="6" xr:uid="{09D1F1FE-C169-4CAA-89B5-F42FD4BDF913}"/>
    <cellStyle name="Normal 2 3" xfId="16" xr:uid="{1DEE259D-1357-464F-90F1-BCFA83BC90BD}"/>
    <cellStyle name="Normal 3" xfId="9" xr:uid="{CFE0EE4D-F08A-4B80-9FE5-AAD62C5DA6A2}"/>
    <cellStyle name="Normal 4" xfId="8" xr:uid="{3353E05B-A15A-4685-81C1-042ED145DCBC}"/>
    <cellStyle name="Normal 5" xfId="15" xr:uid="{B8A776FD-563E-464A-98C1-E5ECE3586AD8}"/>
    <cellStyle name="Normal_FR-TEESTA BASIN-2Q2006-DETAIL" xfId="17" xr:uid="{92089E7D-9CC3-4E06-BF29-B6160BE5A1F7}"/>
    <cellStyle name="Normal_Price_Schedules for Insulator Package Rev-01" xfId="2" xr:uid="{00000000-0005-0000-0000-000007000000}"/>
    <cellStyle name="Percent" xfId="14" builtinId="5"/>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576986</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powergrid1989-my.sharepoint.com/personal/er1_powergrid_in/Documents/RHQ/Contracts%20&amp;%20Materials/Sonudeep/NIT%20458%20renovation%20of%20SAS%20Purnea/LOCAL_REF_23406_1725628686085.xlsx" TargetMode="External"/><Relationship Id="rId2" Type="http://schemas.microsoft.com/office/2019/04/relationships/externalLinkLongPath" Target="LOCAL_REF_23406_1725628686085.xlsx?5E98D031" TargetMode="External"/><Relationship Id="rId1" Type="http://schemas.openxmlformats.org/officeDocument/2006/relationships/externalLinkPath" Target="file:///\\5E98D031\LOCAL_REF_23406_17256286860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evised BOQ"/>
      <sheetName val="Revised MS"/>
      <sheetName val="Abstract"/>
      <sheetName val="Purnea BOQ"/>
      <sheetName val="Purnea MS"/>
    </sheetNames>
    <sheetDataSet>
      <sheetData sheetId="0"/>
      <sheetData sheetId="1">
        <row r="6">
          <cell r="H6">
            <v>676.62318749999986</v>
          </cell>
        </row>
        <row r="24">
          <cell r="H24">
            <v>27.1096425</v>
          </cell>
        </row>
        <row r="119">
          <cell r="H119">
            <v>320.93892899999997</v>
          </cell>
        </row>
        <row r="121">
          <cell r="H121">
            <v>10</v>
          </cell>
        </row>
        <row r="123">
          <cell r="H123">
            <v>10</v>
          </cell>
        </row>
        <row r="125">
          <cell r="H125">
            <v>32.0938929</v>
          </cell>
        </row>
        <row r="128">
          <cell r="H128">
            <v>0.5</v>
          </cell>
        </row>
        <row r="136">
          <cell r="H136">
            <v>60.907875000000004</v>
          </cell>
        </row>
        <row r="138">
          <cell r="H138">
            <v>5</v>
          </cell>
        </row>
        <row r="140">
          <cell r="H140">
            <v>5</v>
          </cell>
        </row>
        <row r="142">
          <cell r="H142">
            <v>5</v>
          </cell>
        </row>
        <row r="144">
          <cell r="H144">
            <v>5</v>
          </cell>
        </row>
        <row r="146">
          <cell r="H146">
            <v>100</v>
          </cell>
        </row>
        <row r="149">
          <cell r="H149">
            <v>2212.25</v>
          </cell>
        </row>
        <row r="151">
          <cell r="H151">
            <v>2000</v>
          </cell>
        </row>
        <row r="153">
          <cell r="H153">
            <v>200</v>
          </cell>
        </row>
        <row r="155">
          <cell r="H155">
            <v>308.10290000000003</v>
          </cell>
        </row>
        <row r="157">
          <cell r="H157">
            <v>375</v>
          </cell>
        </row>
        <row r="159">
          <cell r="H159">
            <v>300</v>
          </cell>
        </row>
        <row r="161">
          <cell r="H161">
            <v>100</v>
          </cell>
        </row>
        <row r="166">
          <cell r="H166">
            <v>11.980687499999998</v>
          </cell>
        </row>
      </sheetData>
      <sheetData sheetId="2" refreshError="1"/>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
  <sheetViews>
    <sheetView workbookViewId="0">
      <selection activeCell="K28" sqref="K28"/>
    </sheetView>
  </sheetViews>
  <sheetFormatPr defaultRowHeight="15" x14ac:dyDescent="0.25"/>
  <cols>
    <col min="1" max="1" width="19.85546875" customWidth="1"/>
    <col min="11" max="11" width="53.28515625" customWidth="1"/>
  </cols>
  <sheetData>
    <row r="2" spans="1:11" x14ac:dyDescent="0.25">
      <c r="A2" t="s">
        <v>237</v>
      </c>
    </row>
    <row r="3" spans="1:11" ht="54" customHeight="1" x14ac:dyDescent="0.25">
      <c r="A3" t="s">
        <v>0</v>
      </c>
      <c r="B3" s="152" t="s">
        <v>1</v>
      </c>
      <c r="C3" s="153"/>
      <c r="D3" s="153"/>
      <c r="E3" s="153"/>
      <c r="F3" s="153"/>
      <c r="G3" s="153"/>
      <c r="H3" s="153"/>
      <c r="I3" s="153"/>
      <c r="J3" s="153"/>
      <c r="K3" s="153"/>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showGridLines="0" workbookViewId="0">
      <selection activeCell="N14" sqref="N14"/>
    </sheetView>
  </sheetViews>
  <sheetFormatPr defaultColWidth="8.7109375" defaultRowHeight="15" x14ac:dyDescent="0.25"/>
  <cols>
    <col min="1" max="9" width="8.7109375" style="2"/>
    <col min="10" max="10" width="13.140625" style="2" customWidth="1"/>
    <col min="11" max="16384" width="8.7109375" style="2"/>
  </cols>
  <sheetData>
    <row r="1" spans="1:12" ht="21.75" customHeight="1" x14ac:dyDescent="0.25">
      <c r="A1" s="17" t="str">
        <f>Sheet1!A2</f>
        <v>RFX. No. 5002004199   NIT-458</v>
      </c>
      <c r="B1" s="18"/>
      <c r="C1" s="18"/>
      <c r="D1" s="19"/>
      <c r="E1" s="19"/>
      <c r="F1" s="19"/>
      <c r="G1" s="19"/>
      <c r="H1" s="19"/>
      <c r="I1" s="19"/>
      <c r="J1" s="19"/>
      <c r="K1" s="19"/>
      <c r="L1" s="20"/>
    </row>
    <row r="2" spans="1:12" ht="91.5" customHeight="1" x14ac:dyDescent="0.25">
      <c r="A2" s="164" t="str">
        <f>Sheet1!B3</f>
        <v xml:space="preserve">Renovation of 220 kV system (Construction of New Control room, implementation of SAS system &amp; replacement of ageing equipment) etc. at Purnea SS
</v>
      </c>
      <c r="B2" s="165"/>
      <c r="C2" s="165"/>
      <c r="D2" s="165"/>
      <c r="E2" s="165"/>
      <c r="F2" s="165"/>
      <c r="G2" s="165"/>
      <c r="H2" s="165"/>
      <c r="I2" s="165"/>
      <c r="J2" s="165"/>
      <c r="K2" s="165"/>
      <c r="L2" s="166"/>
    </row>
    <row r="3" spans="1:12" ht="15" hidden="1" customHeight="1" x14ac:dyDescent="0.25">
      <c r="A3" s="164"/>
      <c r="B3" s="165"/>
      <c r="C3" s="165"/>
      <c r="D3" s="165"/>
      <c r="E3" s="165"/>
      <c r="F3" s="165"/>
      <c r="G3" s="165"/>
      <c r="H3" s="165"/>
      <c r="I3" s="165"/>
      <c r="J3" s="165"/>
      <c r="K3" s="165"/>
      <c r="L3" s="166"/>
    </row>
    <row r="4" spans="1:12" x14ac:dyDescent="0.25">
      <c r="A4" s="161" t="s">
        <v>2</v>
      </c>
      <c r="B4" s="162"/>
      <c r="C4" s="162"/>
      <c r="D4" s="162"/>
      <c r="E4" s="162"/>
      <c r="F4" s="162"/>
      <c r="G4" s="162"/>
      <c r="H4" s="162"/>
      <c r="I4" s="162"/>
      <c r="J4" s="162"/>
      <c r="K4" s="162"/>
      <c r="L4" s="163"/>
    </row>
    <row r="5" spans="1:12" x14ac:dyDescent="0.25">
      <c r="A5" s="21"/>
      <c r="L5" s="22"/>
    </row>
    <row r="6" spans="1:12" ht="44.25" customHeight="1" x14ac:dyDescent="0.25">
      <c r="A6" s="23">
        <v>1</v>
      </c>
      <c r="B6" s="159" t="s">
        <v>3</v>
      </c>
      <c r="C6" s="159"/>
      <c r="D6" s="159"/>
      <c r="E6" s="159"/>
      <c r="F6" s="159"/>
      <c r="G6" s="159"/>
      <c r="H6" s="159"/>
      <c r="I6" s="159"/>
      <c r="J6" s="159"/>
      <c r="K6" s="159"/>
      <c r="L6" s="160"/>
    </row>
    <row r="7" spans="1:12" ht="51" customHeight="1" x14ac:dyDescent="0.25">
      <c r="A7" s="23">
        <v>2</v>
      </c>
      <c r="B7" s="159" t="s">
        <v>4</v>
      </c>
      <c r="C7" s="159"/>
      <c r="D7" s="159"/>
      <c r="E7" s="159"/>
      <c r="F7" s="159"/>
      <c r="G7" s="159"/>
      <c r="H7" s="159"/>
      <c r="I7" s="159"/>
      <c r="J7" s="159"/>
      <c r="K7" s="159"/>
      <c r="L7" s="160"/>
    </row>
    <row r="8" spans="1:12" ht="48" customHeight="1" x14ac:dyDescent="0.25">
      <c r="A8" s="23">
        <v>3</v>
      </c>
      <c r="B8" s="159" t="s">
        <v>5</v>
      </c>
      <c r="C8" s="159"/>
      <c r="D8" s="159"/>
      <c r="E8" s="159"/>
      <c r="F8" s="159"/>
      <c r="G8" s="159"/>
      <c r="H8" s="159"/>
      <c r="I8" s="159"/>
      <c r="J8" s="159"/>
      <c r="K8" s="159"/>
      <c r="L8" s="160"/>
    </row>
    <row r="9" spans="1:12" x14ac:dyDescent="0.25">
      <c r="A9" s="21"/>
      <c r="L9" s="22"/>
    </row>
    <row r="10" spans="1:12" ht="12.75" customHeight="1" x14ac:dyDescent="0.25">
      <c r="A10" s="21"/>
      <c r="L10" s="22"/>
    </row>
    <row r="11" spans="1:12" x14ac:dyDescent="0.25">
      <c r="A11" s="21"/>
      <c r="L11" s="22"/>
    </row>
    <row r="12" spans="1:12" x14ac:dyDescent="0.25">
      <c r="A12" s="156" t="s">
        <v>6</v>
      </c>
      <c r="B12" s="157"/>
      <c r="C12" s="157"/>
      <c r="D12" s="157"/>
      <c r="E12" s="157"/>
      <c r="F12" s="157"/>
      <c r="G12" s="157"/>
      <c r="H12" s="157"/>
      <c r="I12" s="157"/>
      <c r="J12" s="157"/>
      <c r="K12" s="157"/>
      <c r="L12" s="158"/>
    </row>
    <row r="13" spans="1:12" x14ac:dyDescent="0.25">
      <c r="A13" s="21"/>
      <c r="L13" s="22"/>
    </row>
    <row r="14" spans="1:12" ht="20.25" x14ac:dyDescent="0.25">
      <c r="A14" s="167" t="s">
        <v>7</v>
      </c>
      <c r="B14" s="168"/>
      <c r="C14" s="168"/>
      <c r="D14" s="168"/>
      <c r="E14" s="168"/>
      <c r="F14" s="168"/>
      <c r="G14" s="168"/>
      <c r="H14" s="168"/>
      <c r="L14" s="22"/>
    </row>
    <row r="15" spans="1:12" ht="16.5" x14ac:dyDescent="0.25">
      <c r="A15" s="154" t="s">
        <v>8</v>
      </c>
      <c r="B15" s="155"/>
      <c r="C15" s="155"/>
      <c r="D15" s="155"/>
      <c r="E15" s="155"/>
      <c r="F15" s="155"/>
      <c r="G15" s="155"/>
      <c r="H15" s="155"/>
      <c r="L15" s="22"/>
    </row>
    <row r="16" spans="1:12" ht="20.25" x14ac:dyDescent="0.25">
      <c r="A16" s="167" t="s">
        <v>9</v>
      </c>
      <c r="B16" s="168"/>
      <c r="C16" s="168"/>
      <c r="D16" s="168"/>
      <c r="E16" s="168"/>
      <c r="F16" s="168"/>
      <c r="G16" s="168"/>
      <c r="H16" s="168"/>
      <c r="L16" s="22"/>
    </row>
    <row r="17" spans="1:12" ht="16.5" x14ac:dyDescent="0.25">
      <c r="A17" s="154" t="s">
        <v>10</v>
      </c>
      <c r="B17" s="155"/>
      <c r="C17" s="155"/>
      <c r="D17" s="155"/>
      <c r="E17" s="155"/>
      <c r="F17" s="155"/>
      <c r="G17" s="155"/>
      <c r="H17" s="155"/>
      <c r="L17" s="22"/>
    </row>
    <row r="18" spans="1:12" ht="15.75" thickBot="1" x14ac:dyDescent="0.3">
      <c r="A18" s="24"/>
      <c r="B18" s="25"/>
      <c r="C18" s="25"/>
      <c r="D18" s="25"/>
      <c r="E18" s="25"/>
      <c r="F18" s="25"/>
      <c r="G18" s="25"/>
      <c r="H18" s="25"/>
      <c r="I18" s="25"/>
      <c r="J18" s="25"/>
      <c r="K18" s="25"/>
      <c r="L18" s="26"/>
    </row>
  </sheetData>
  <sheetProtection algorithmName="SHA-512" hashValue="RPGJI/9sqgDJ4FW5PawayignShphMMgtxvY4ZT+whP9mcuyEKygsjXqgPLD7QTfel8ifzoEeQ60g6MAgAY+oSw==" saltValue="Uz7vwPuDcxIoYUSwScWqJg==" spinCount="100000" sheet="1" objects="1" scenarios="1"/>
  <mergeCells count="10">
    <mergeCell ref="A4:L4"/>
    <mergeCell ref="A2:L3"/>
    <mergeCell ref="A14:H14"/>
    <mergeCell ref="A15:H15"/>
    <mergeCell ref="A16:H16"/>
    <mergeCell ref="A17:H17"/>
    <mergeCell ref="A12:L12"/>
    <mergeCell ref="B8:L8"/>
    <mergeCell ref="B7:L7"/>
    <mergeCell ref="B6:L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showGridLines="0" workbookViewId="0">
      <selection activeCell="E9" sqref="E9:I9"/>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5002004199   NIT-458</v>
      </c>
      <c r="B1" s="1"/>
      <c r="C1" s="1"/>
    </row>
    <row r="2" spans="1:12" ht="39" customHeight="1" x14ac:dyDescent="0.25">
      <c r="A2" s="169" t="str">
        <f>Sheet1!B3</f>
        <v xml:space="preserve">Renovation of 220 kV system (Construction of New Control room, implementation of SAS system &amp; replacement of ageing equipment) etc. at Purnea SS
</v>
      </c>
      <c r="B2" s="169"/>
      <c r="C2" s="169"/>
      <c r="D2" s="169"/>
      <c r="E2" s="169"/>
      <c r="F2" s="169"/>
      <c r="G2" s="169"/>
      <c r="H2" s="169"/>
      <c r="I2" s="169"/>
      <c r="J2" s="169"/>
      <c r="K2" s="169"/>
      <c r="L2" s="169"/>
    </row>
    <row r="4" spans="1:12" x14ac:dyDescent="0.25">
      <c r="A4" s="170" t="s">
        <v>11</v>
      </c>
      <c r="B4" s="170"/>
      <c r="C4" s="170"/>
      <c r="D4" s="170"/>
      <c r="E4" s="170"/>
      <c r="F4" s="170"/>
      <c r="G4" s="170"/>
      <c r="H4" s="170"/>
      <c r="I4" s="170"/>
      <c r="J4" s="170"/>
      <c r="K4" s="170"/>
      <c r="L4" s="170"/>
    </row>
    <row r="6" spans="1:12" ht="47.25" customHeight="1" x14ac:dyDescent="0.25">
      <c r="A6" s="171" t="s">
        <v>12</v>
      </c>
      <c r="B6" s="171"/>
      <c r="C6" s="171"/>
      <c r="D6" s="171"/>
      <c r="E6" s="172"/>
      <c r="F6" s="172"/>
      <c r="G6" s="172"/>
      <c r="H6" s="172"/>
      <c r="I6" s="172"/>
      <c r="J6" s="9"/>
      <c r="K6" s="9"/>
    </row>
    <row r="7" spans="1:12" ht="45" customHeight="1" x14ac:dyDescent="0.25">
      <c r="A7" s="173" t="s">
        <v>13</v>
      </c>
      <c r="B7" s="173"/>
      <c r="C7" s="173"/>
      <c r="D7" s="174"/>
      <c r="E7" s="175"/>
      <c r="F7" s="175"/>
      <c r="G7" s="175"/>
      <c r="H7" s="175"/>
      <c r="I7" s="175"/>
      <c r="J7" s="9"/>
      <c r="K7" s="9"/>
    </row>
    <row r="8" spans="1:12" ht="42" customHeight="1" x14ac:dyDescent="0.25">
      <c r="E8" s="176"/>
      <c r="F8" s="176"/>
      <c r="G8" s="176"/>
      <c r="H8" s="176"/>
      <c r="I8" s="176"/>
      <c r="J8" s="9"/>
      <c r="K8" s="9"/>
    </row>
    <row r="9" spans="1:12" ht="46.5" customHeight="1" x14ac:dyDescent="0.25">
      <c r="E9" s="177"/>
      <c r="F9" s="177"/>
      <c r="G9" s="177"/>
      <c r="H9" s="177"/>
      <c r="I9" s="177"/>
      <c r="J9" s="9"/>
      <c r="K9" s="9"/>
    </row>
    <row r="10" spans="1:12" ht="30.75" customHeight="1" x14ac:dyDescent="0.25">
      <c r="A10" s="178" t="s">
        <v>14</v>
      </c>
      <c r="B10" s="178"/>
      <c r="C10" s="178"/>
      <c r="D10" s="178"/>
      <c r="E10" s="176"/>
      <c r="F10" s="176"/>
      <c r="G10" s="176"/>
      <c r="H10" s="176"/>
      <c r="I10" s="176"/>
      <c r="J10" s="9"/>
      <c r="K10" s="9"/>
    </row>
    <row r="11" spans="1:12" ht="29.25" customHeight="1" x14ac:dyDescent="0.25">
      <c r="A11" s="171" t="s">
        <v>15</v>
      </c>
      <c r="B11" s="171"/>
      <c r="C11" s="171"/>
      <c r="D11" s="171"/>
      <c r="E11" s="172"/>
      <c r="F11" s="172"/>
      <c r="G11" s="172"/>
      <c r="H11" s="172"/>
      <c r="I11" s="172"/>
      <c r="J11" s="9"/>
      <c r="K11" s="9"/>
    </row>
    <row r="12" spans="1:12" ht="29.25" customHeight="1" x14ac:dyDescent="0.25">
      <c r="A12" s="171" t="s">
        <v>16</v>
      </c>
      <c r="B12" s="171"/>
      <c r="C12" s="171"/>
      <c r="D12" s="171"/>
      <c r="E12" s="172"/>
      <c r="F12" s="172"/>
      <c r="G12" s="172"/>
      <c r="H12" s="172"/>
      <c r="I12" s="172"/>
      <c r="J12" s="9"/>
      <c r="K12" s="9"/>
    </row>
    <row r="13" spans="1:12" ht="29.25" customHeight="1" x14ac:dyDescent="0.25">
      <c r="A13" s="171" t="s">
        <v>17</v>
      </c>
      <c r="B13" s="171"/>
      <c r="C13" s="171"/>
      <c r="D13" s="171"/>
      <c r="E13" s="172"/>
      <c r="F13" s="172"/>
      <c r="G13" s="172"/>
      <c r="H13" s="172"/>
      <c r="I13" s="172"/>
      <c r="J13" s="9"/>
      <c r="K13" s="9"/>
    </row>
    <row r="14" spans="1:12" ht="31.5" customHeight="1" x14ac:dyDescent="0.25">
      <c r="A14" s="171" t="s">
        <v>18</v>
      </c>
      <c r="B14" s="171"/>
      <c r="C14" s="171"/>
      <c r="D14" s="171"/>
      <c r="E14" s="172"/>
      <c r="F14" s="172"/>
      <c r="G14" s="172"/>
      <c r="H14" s="172"/>
      <c r="I14" s="172"/>
      <c r="J14" s="9"/>
      <c r="K14" s="9"/>
    </row>
    <row r="15" spans="1:12" x14ac:dyDescent="0.25">
      <c r="E15" s="9"/>
      <c r="F15" s="9"/>
      <c r="G15" s="9"/>
      <c r="H15" s="9"/>
      <c r="I15" s="9"/>
      <c r="J15" s="9"/>
      <c r="K15" s="9"/>
    </row>
    <row r="16" spans="1:12" x14ac:dyDescent="0.25">
      <c r="E16" s="9"/>
      <c r="F16" s="9"/>
      <c r="G16" s="9"/>
      <c r="H16" s="9"/>
      <c r="I16" s="9"/>
      <c r="J16" s="9"/>
      <c r="K16" s="9"/>
    </row>
    <row r="17" spans="1:11" ht="25.5" customHeight="1" x14ac:dyDescent="0.25">
      <c r="A17" s="178" t="s">
        <v>19</v>
      </c>
      <c r="B17" s="178"/>
      <c r="C17" s="178"/>
      <c r="D17" s="178"/>
      <c r="E17" s="179"/>
      <c r="F17" s="179"/>
      <c r="G17" s="179"/>
      <c r="H17" s="179"/>
      <c r="I17" s="179"/>
      <c r="J17" s="10"/>
      <c r="K17" s="10"/>
    </row>
    <row r="18" spans="1:11" ht="25.5" customHeight="1" x14ac:dyDescent="0.25">
      <c r="A18" s="178" t="s">
        <v>20</v>
      </c>
      <c r="B18" s="178"/>
      <c r="C18" s="178"/>
      <c r="D18" s="178"/>
      <c r="E18" s="180"/>
      <c r="F18" s="180"/>
      <c r="G18" s="180"/>
      <c r="H18" s="180"/>
      <c r="I18" s="180"/>
      <c r="J18" s="180"/>
      <c r="K18" s="180"/>
    </row>
  </sheetData>
  <sheetProtection password="DC1A" sheet="1" objects="1" scenarios="1" selectLockedCells="1"/>
  <mergeCells count="22">
    <mergeCell ref="A17:D17"/>
    <mergeCell ref="A18:D18"/>
    <mergeCell ref="E17:I17"/>
    <mergeCell ref="E18:K18"/>
    <mergeCell ref="A12:D12"/>
    <mergeCell ref="E12:I12"/>
    <mergeCell ref="A13:D13"/>
    <mergeCell ref="A14:D14"/>
    <mergeCell ref="E13:I13"/>
    <mergeCell ref="E14:I14"/>
    <mergeCell ref="E8:I8"/>
    <mergeCell ref="E9:I9"/>
    <mergeCell ref="A10:D10"/>
    <mergeCell ref="E10:I10"/>
    <mergeCell ref="A11:D11"/>
    <mergeCell ref="E11:I11"/>
    <mergeCell ref="A2:L2"/>
    <mergeCell ref="A4:L4"/>
    <mergeCell ref="A6:D6"/>
    <mergeCell ref="E6:I6"/>
    <mergeCell ref="A7:D7"/>
    <mergeCell ref="E7:I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A58CB-CA52-4AB6-89E1-C90826608877}">
  <sheetPr>
    <tabColor rgb="FFFFFF00"/>
  </sheetPr>
  <dimension ref="A1:L31"/>
  <sheetViews>
    <sheetView workbookViewId="0">
      <pane ySplit="3" topLeftCell="A20" activePane="bottomLeft" state="frozen"/>
      <selection pane="bottomLeft" activeCell="M23" sqref="M23"/>
    </sheetView>
  </sheetViews>
  <sheetFormatPr defaultRowHeight="15" x14ac:dyDescent="0.25"/>
  <cols>
    <col min="1" max="1" width="5.5703125" style="2" customWidth="1"/>
    <col min="2" max="2" width="11.28515625" style="2" hidden="1" customWidth="1"/>
    <col min="3" max="3" width="43.85546875" style="2" customWidth="1"/>
    <col min="4" max="4" width="5.7109375" style="2" customWidth="1"/>
    <col min="5" max="5" width="12.7109375" style="2" bestFit="1" customWidth="1"/>
    <col min="6" max="6" width="15.5703125" style="33" customWidth="1"/>
    <col min="7" max="7" width="15.7109375" style="2" bestFit="1" customWidth="1"/>
    <col min="8" max="8" width="15.7109375" style="2" customWidth="1"/>
    <col min="9" max="9" width="15.7109375" style="2" bestFit="1" customWidth="1"/>
    <col min="10" max="10" width="9.140625" style="2"/>
    <col min="11" max="12" width="11.5703125" style="2" bestFit="1" customWidth="1"/>
    <col min="13" max="16384" width="9.140625" style="2"/>
  </cols>
  <sheetData>
    <row r="1" spans="1:12" ht="16.5" x14ac:dyDescent="0.3">
      <c r="G1" s="181" t="s">
        <v>21</v>
      </c>
      <c r="H1" s="181"/>
      <c r="I1" s="181"/>
    </row>
    <row r="2" spans="1:12" ht="43.5" customHeight="1" x14ac:dyDescent="0.25">
      <c r="A2" s="182" t="s">
        <v>22</v>
      </c>
      <c r="B2" s="182"/>
      <c r="C2" s="182"/>
      <c r="D2" s="182"/>
      <c r="E2" s="182"/>
      <c r="F2" s="182"/>
      <c r="G2" s="182"/>
      <c r="H2" s="182"/>
      <c r="I2" s="182"/>
    </row>
    <row r="3" spans="1:12" ht="60" customHeight="1" x14ac:dyDescent="0.25">
      <c r="A3" s="34" t="s">
        <v>23</v>
      </c>
      <c r="B3" s="35" t="s">
        <v>24</v>
      </c>
      <c r="C3" s="34" t="s">
        <v>25</v>
      </c>
      <c r="D3" s="34" t="s">
        <v>26</v>
      </c>
      <c r="E3" s="34" t="s">
        <v>27</v>
      </c>
      <c r="F3" s="36" t="s">
        <v>28</v>
      </c>
      <c r="G3" s="35" t="s">
        <v>29</v>
      </c>
      <c r="H3" s="35" t="s">
        <v>30</v>
      </c>
      <c r="I3" s="35" t="s">
        <v>31</v>
      </c>
    </row>
    <row r="4" spans="1:12" ht="49.5" x14ac:dyDescent="0.25">
      <c r="A4" s="37">
        <v>1</v>
      </c>
      <c r="B4" s="38">
        <v>100001324</v>
      </c>
      <c r="C4" s="39" t="s">
        <v>32</v>
      </c>
      <c r="D4" s="37" t="s">
        <v>33</v>
      </c>
      <c r="E4" s="40">
        <f>'[1]Revised MS'!H6</f>
        <v>676.62318749999986</v>
      </c>
      <c r="F4" s="55"/>
      <c r="G4" s="41">
        <f>E4*F4</f>
        <v>0</v>
      </c>
      <c r="H4" s="59"/>
      <c r="I4" s="41">
        <f>G4*(1+H4)</f>
        <v>0</v>
      </c>
      <c r="K4" s="42"/>
      <c r="L4" s="42"/>
    </row>
    <row r="5" spans="1:12" ht="33" x14ac:dyDescent="0.25">
      <c r="A5" s="37">
        <v>2</v>
      </c>
      <c r="B5" s="38">
        <v>100001325</v>
      </c>
      <c r="C5" s="39" t="s">
        <v>34</v>
      </c>
      <c r="D5" s="37" t="s">
        <v>33</v>
      </c>
      <c r="E5" s="40">
        <f>'[1]Revised MS'!H24</f>
        <v>27.1096425</v>
      </c>
      <c r="F5" s="55"/>
      <c r="G5" s="41">
        <f t="shared" ref="G5:G24" si="0">E5*F5</f>
        <v>0</v>
      </c>
      <c r="H5" s="59"/>
      <c r="I5" s="41">
        <f t="shared" ref="I5:I24" si="1">G5*(1+H5)</f>
        <v>0</v>
      </c>
      <c r="K5" s="42"/>
      <c r="L5" s="42"/>
    </row>
    <row r="6" spans="1:12" ht="82.5" x14ac:dyDescent="0.25">
      <c r="A6" s="37">
        <v>3</v>
      </c>
      <c r="B6" s="43">
        <v>100001327</v>
      </c>
      <c r="C6" s="39" t="s">
        <v>35</v>
      </c>
      <c r="D6" s="37" t="s">
        <v>33</v>
      </c>
      <c r="E6" s="40">
        <f>'[1]Revised MS'!H119</f>
        <v>320.93892899999997</v>
      </c>
      <c r="F6" s="56"/>
      <c r="G6" s="41">
        <f t="shared" si="0"/>
        <v>0</v>
      </c>
      <c r="H6" s="59"/>
      <c r="I6" s="41">
        <f t="shared" si="1"/>
        <v>0</v>
      </c>
      <c r="K6" s="42"/>
      <c r="L6" s="42"/>
    </row>
    <row r="7" spans="1:12" ht="82.5" x14ac:dyDescent="0.25">
      <c r="A7" s="37">
        <v>4</v>
      </c>
      <c r="B7" s="38">
        <v>100001754</v>
      </c>
      <c r="C7" s="39" t="s">
        <v>36</v>
      </c>
      <c r="D7" s="37" t="s">
        <v>33</v>
      </c>
      <c r="E7" s="40">
        <f>'[1]Revised MS'!H121</f>
        <v>10</v>
      </c>
      <c r="F7" s="55"/>
      <c r="G7" s="41">
        <f t="shared" si="0"/>
        <v>0</v>
      </c>
      <c r="H7" s="59"/>
      <c r="I7" s="41">
        <f t="shared" si="1"/>
        <v>0</v>
      </c>
      <c r="K7" s="42"/>
      <c r="L7" s="42"/>
    </row>
    <row r="8" spans="1:12" ht="33" x14ac:dyDescent="0.25">
      <c r="A8" s="37">
        <v>5</v>
      </c>
      <c r="B8" s="38">
        <v>100001326</v>
      </c>
      <c r="C8" s="39" t="s">
        <v>37</v>
      </c>
      <c r="D8" s="37" t="s">
        <v>33</v>
      </c>
      <c r="E8" s="40">
        <f>'[1]Revised MS'!H123</f>
        <v>10</v>
      </c>
      <c r="F8" s="55"/>
      <c r="G8" s="41">
        <f t="shared" si="0"/>
        <v>0</v>
      </c>
      <c r="H8" s="59"/>
      <c r="I8" s="41">
        <f t="shared" si="1"/>
        <v>0</v>
      </c>
      <c r="K8" s="42"/>
      <c r="L8" s="42"/>
    </row>
    <row r="9" spans="1:12" ht="16.5" x14ac:dyDescent="0.25">
      <c r="A9" s="37">
        <v>6</v>
      </c>
      <c r="B9" s="38">
        <v>100001329</v>
      </c>
      <c r="C9" s="38" t="s">
        <v>38</v>
      </c>
      <c r="D9" s="37" t="s">
        <v>39</v>
      </c>
      <c r="E9" s="40">
        <f>'[1]Revised MS'!H125</f>
        <v>32.0938929</v>
      </c>
      <c r="F9" s="55"/>
      <c r="G9" s="41">
        <f t="shared" si="0"/>
        <v>0</v>
      </c>
      <c r="H9" s="59"/>
      <c r="I9" s="41">
        <f t="shared" si="1"/>
        <v>0</v>
      </c>
      <c r="K9" s="42"/>
      <c r="L9" s="42"/>
    </row>
    <row r="10" spans="1:12" ht="66" x14ac:dyDescent="0.25">
      <c r="A10" s="37">
        <v>7</v>
      </c>
      <c r="B10" s="38">
        <v>100001331</v>
      </c>
      <c r="C10" s="44" t="s">
        <v>40</v>
      </c>
      <c r="D10" s="37" t="s">
        <v>39</v>
      </c>
      <c r="E10" s="40">
        <f>'[1]Revised MS'!H128</f>
        <v>0.5</v>
      </c>
      <c r="F10" s="55"/>
      <c r="G10" s="41">
        <f t="shared" si="0"/>
        <v>0</v>
      </c>
      <c r="H10" s="59"/>
      <c r="I10" s="41">
        <f t="shared" si="1"/>
        <v>0</v>
      </c>
      <c r="K10" s="42"/>
      <c r="L10" s="42"/>
    </row>
    <row r="11" spans="1:12" ht="49.5" x14ac:dyDescent="0.25">
      <c r="A11" s="37">
        <v>8</v>
      </c>
      <c r="B11" s="38">
        <v>100001454</v>
      </c>
      <c r="C11" s="45" t="s">
        <v>41</v>
      </c>
      <c r="D11" s="37" t="s">
        <v>42</v>
      </c>
      <c r="E11" s="40">
        <f>'[1]Revised MS'!H136</f>
        <v>60.907875000000004</v>
      </c>
      <c r="F11" s="55"/>
      <c r="G11" s="41">
        <f t="shared" si="0"/>
        <v>0</v>
      </c>
      <c r="H11" s="59"/>
      <c r="I11" s="41">
        <f t="shared" si="1"/>
        <v>0</v>
      </c>
      <c r="K11" s="42"/>
      <c r="L11" s="42"/>
    </row>
    <row r="12" spans="1:12" ht="33" x14ac:dyDescent="0.25">
      <c r="A12" s="37">
        <v>9</v>
      </c>
      <c r="B12" s="38">
        <v>100001451</v>
      </c>
      <c r="C12" s="39" t="s">
        <v>43</v>
      </c>
      <c r="D12" s="37" t="s">
        <v>33</v>
      </c>
      <c r="E12" s="40">
        <f>'[1]Revised MS'!H138</f>
        <v>5</v>
      </c>
      <c r="F12" s="57"/>
      <c r="G12" s="41">
        <f t="shared" si="0"/>
        <v>0</v>
      </c>
      <c r="H12" s="59"/>
      <c r="I12" s="41">
        <f t="shared" si="1"/>
        <v>0</v>
      </c>
      <c r="K12" s="42"/>
      <c r="L12" s="42"/>
    </row>
    <row r="13" spans="1:12" ht="33.75" customHeight="1" x14ac:dyDescent="0.25">
      <c r="A13" s="37">
        <v>10</v>
      </c>
      <c r="B13" s="38">
        <v>100001453</v>
      </c>
      <c r="C13" s="39" t="s">
        <v>44</v>
      </c>
      <c r="D13" s="37" t="s">
        <v>33</v>
      </c>
      <c r="E13" s="40">
        <f>'[1]Revised MS'!H140</f>
        <v>5</v>
      </c>
      <c r="F13" s="57"/>
      <c r="G13" s="41">
        <f t="shared" si="0"/>
        <v>0</v>
      </c>
      <c r="H13" s="59"/>
      <c r="I13" s="41">
        <f t="shared" si="1"/>
        <v>0</v>
      </c>
      <c r="K13" s="42"/>
      <c r="L13" s="42"/>
    </row>
    <row r="14" spans="1:12" ht="49.5" x14ac:dyDescent="0.25">
      <c r="A14" s="37">
        <v>11</v>
      </c>
      <c r="B14" s="38">
        <v>100001456</v>
      </c>
      <c r="C14" s="39" t="s">
        <v>45</v>
      </c>
      <c r="D14" s="37" t="s">
        <v>33</v>
      </c>
      <c r="E14" s="40">
        <f>'[1]Revised MS'!H142</f>
        <v>5</v>
      </c>
      <c r="F14" s="57"/>
      <c r="G14" s="41">
        <f t="shared" si="0"/>
        <v>0</v>
      </c>
      <c r="H14" s="59"/>
      <c r="I14" s="41">
        <f t="shared" si="1"/>
        <v>0</v>
      </c>
      <c r="K14" s="42"/>
      <c r="L14" s="42"/>
    </row>
    <row r="15" spans="1:12" ht="16.5" x14ac:dyDescent="0.25">
      <c r="A15" s="37">
        <v>12</v>
      </c>
      <c r="B15" s="38">
        <v>170002833</v>
      </c>
      <c r="C15" s="38" t="s">
        <v>46</v>
      </c>
      <c r="D15" s="37" t="s">
        <v>33</v>
      </c>
      <c r="E15" s="40">
        <f>'[1]Revised MS'!H144</f>
        <v>5</v>
      </c>
      <c r="F15" s="57"/>
      <c r="G15" s="41">
        <f t="shared" si="0"/>
        <v>0</v>
      </c>
      <c r="H15" s="59"/>
      <c r="I15" s="41">
        <f t="shared" si="1"/>
        <v>0</v>
      </c>
      <c r="K15" s="42"/>
      <c r="L15" s="42"/>
    </row>
    <row r="16" spans="1:12" ht="49.5" x14ac:dyDescent="0.25">
      <c r="A16" s="37">
        <v>13</v>
      </c>
      <c r="B16" s="38">
        <v>100001712</v>
      </c>
      <c r="C16" s="39" t="s">
        <v>47</v>
      </c>
      <c r="D16" s="37" t="s">
        <v>42</v>
      </c>
      <c r="E16" s="40">
        <f>'[1]Revised MS'!H146</f>
        <v>100</v>
      </c>
      <c r="F16" s="57"/>
      <c r="G16" s="41">
        <f t="shared" si="0"/>
        <v>0</v>
      </c>
      <c r="H16" s="59"/>
      <c r="I16" s="41">
        <f t="shared" si="1"/>
        <v>0</v>
      </c>
      <c r="K16" s="42"/>
      <c r="L16" s="42"/>
    </row>
    <row r="17" spans="1:12" ht="49.5" x14ac:dyDescent="0.25">
      <c r="A17" s="37">
        <v>14</v>
      </c>
      <c r="B17" s="46" t="s">
        <v>48</v>
      </c>
      <c r="C17" s="39" t="s">
        <v>49</v>
      </c>
      <c r="D17" s="37" t="s">
        <v>42</v>
      </c>
      <c r="E17" s="40">
        <f>'[1]Revised MS'!H149</f>
        <v>2212.25</v>
      </c>
      <c r="F17" s="57"/>
      <c r="G17" s="41">
        <f t="shared" si="0"/>
        <v>0</v>
      </c>
      <c r="H17" s="59"/>
      <c r="I17" s="41">
        <f t="shared" si="1"/>
        <v>0</v>
      </c>
      <c r="K17" s="42"/>
      <c r="L17" s="42"/>
    </row>
    <row r="18" spans="1:12" ht="33" x14ac:dyDescent="0.25">
      <c r="A18" s="37">
        <v>15</v>
      </c>
      <c r="B18" s="38">
        <v>100001375</v>
      </c>
      <c r="C18" s="39" t="s">
        <v>50</v>
      </c>
      <c r="D18" s="37" t="s">
        <v>42</v>
      </c>
      <c r="E18" s="40">
        <f>'[1]Revised MS'!H151</f>
        <v>2000</v>
      </c>
      <c r="F18" s="57"/>
      <c r="G18" s="41">
        <f t="shared" si="0"/>
        <v>0</v>
      </c>
      <c r="H18" s="59"/>
      <c r="I18" s="41">
        <f t="shared" si="1"/>
        <v>0</v>
      </c>
      <c r="K18" s="42"/>
      <c r="L18" s="42"/>
    </row>
    <row r="19" spans="1:12" ht="16.5" x14ac:dyDescent="0.3">
      <c r="A19" s="37">
        <v>16</v>
      </c>
      <c r="B19" s="47">
        <v>100001713</v>
      </c>
      <c r="C19" s="48" t="s">
        <v>51</v>
      </c>
      <c r="D19" s="37" t="s">
        <v>42</v>
      </c>
      <c r="E19" s="40">
        <f>'[1]Revised MS'!H153</f>
        <v>200</v>
      </c>
      <c r="F19" s="57"/>
      <c r="G19" s="41">
        <f t="shared" si="0"/>
        <v>0</v>
      </c>
      <c r="H19" s="59"/>
      <c r="I19" s="41">
        <f t="shared" si="1"/>
        <v>0</v>
      </c>
      <c r="K19" s="42"/>
      <c r="L19" s="42"/>
    </row>
    <row r="20" spans="1:12" ht="115.5" x14ac:dyDescent="0.3">
      <c r="A20" s="37">
        <v>17</v>
      </c>
      <c r="B20" s="38">
        <v>100001693</v>
      </c>
      <c r="C20" s="49" t="s">
        <v>52</v>
      </c>
      <c r="D20" s="37" t="s">
        <v>42</v>
      </c>
      <c r="E20" s="40">
        <f>'[1]Revised MS'!H155</f>
        <v>308.10290000000003</v>
      </c>
      <c r="F20" s="55"/>
      <c r="G20" s="41">
        <f t="shared" si="0"/>
        <v>0</v>
      </c>
      <c r="H20" s="59"/>
      <c r="I20" s="41">
        <f t="shared" si="1"/>
        <v>0</v>
      </c>
      <c r="K20" s="42"/>
      <c r="L20" s="42"/>
    </row>
    <row r="21" spans="1:12" ht="52.5" customHeight="1" x14ac:dyDescent="0.25">
      <c r="A21" s="37">
        <v>18</v>
      </c>
      <c r="B21" s="37">
        <v>100001479</v>
      </c>
      <c r="C21" s="44" t="s">
        <v>53</v>
      </c>
      <c r="D21" s="37" t="s">
        <v>54</v>
      </c>
      <c r="E21" s="40">
        <f>'[1]Revised MS'!H157</f>
        <v>375</v>
      </c>
      <c r="F21" s="58"/>
      <c r="G21" s="41">
        <f t="shared" si="0"/>
        <v>0</v>
      </c>
      <c r="H21" s="59"/>
      <c r="I21" s="41">
        <f t="shared" si="1"/>
        <v>0</v>
      </c>
      <c r="K21" s="42"/>
      <c r="L21" s="42"/>
    </row>
    <row r="22" spans="1:12" ht="52.5" customHeight="1" x14ac:dyDescent="0.25">
      <c r="A22" s="37">
        <v>19</v>
      </c>
      <c r="B22" s="37">
        <v>100001480</v>
      </c>
      <c r="C22" s="44" t="s">
        <v>55</v>
      </c>
      <c r="D22" s="37" t="s">
        <v>54</v>
      </c>
      <c r="E22" s="40">
        <f>'[1]Revised MS'!H159</f>
        <v>300</v>
      </c>
      <c r="F22" s="58"/>
      <c r="G22" s="41">
        <f t="shared" si="0"/>
        <v>0</v>
      </c>
      <c r="H22" s="59"/>
      <c r="I22" s="41">
        <f t="shared" si="1"/>
        <v>0</v>
      </c>
      <c r="K22" s="42"/>
      <c r="L22" s="42"/>
    </row>
    <row r="23" spans="1:12" ht="48" customHeight="1" x14ac:dyDescent="0.25">
      <c r="A23" s="37">
        <v>20</v>
      </c>
      <c r="B23" s="37">
        <v>100001478</v>
      </c>
      <c r="C23" s="44" t="s">
        <v>56</v>
      </c>
      <c r="D23" s="37" t="s">
        <v>54</v>
      </c>
      <c r="E23" s="40">
        <f>'[1]Revised MS'!H161</f>
        <v>100</v>
      </c>
      <c r="F23" s="58"/>
      <c r="G23" s="41">
        <f t="shared" si="0"/>
        <v>0</v>
      </c>
      <c r="H23" s="59"/>
      <c r="I23" s="41">
        <f t="shared" si="1"/>
        <v>0</v>
      </c>
      <c r="K23" s="42"/>
      <c r="L23" s="42"/>
    </row>
    <row r="24" spans="1:12" ht="33" x14ac:dyDescent="0.25">
      <c r="A24" s="37">
        <v>21</v>
      </c>
      <c r="B24" s="37">
        <v>100001452</v>
      </c>
      <c r="C24" s="44" t="s">
        <v>57</v>
      </c>
      <c r="D24" s="37" t="s">
        <v>33</v>
      </c>
      <c r="E24" s="40">
        <f>'[1]Revised MS'!H166</f>
        <v>11.980687499999998</v>
      </c>
      <c r="F24" s="58"/>
      <c r="G24" s="41">
        <f t="shared" si="0"/>
        <v>0</v>
      </c>
      <c r="H24" s="59"/>
      <c r="I24" s="41">
        <f t="shared" si="1"/>
        <v>0</v>
      </c>
      <c r="K24" s="42"/>
      <c r="L24" s="42"/>
    </row>
    <row r="25" spans="1:12" ht="17.25" x14ac:dyDescent="0.35">
      <c r="A25" s="183" t="s">
        <v>58</v>
      </c>
      <c r="B25" s="183"/>
      <c r="C25" s="183"/>
      <c r="D25" s="183"/>
      <c r="E25" s="183"/>
      <c r="F25" s="183"/>
      <c r="G25" s="50">
        <f>SUM(G4:G24)</f>
        <v>0</v>
      </c>
      <c r="H25" s="50"/>
      <c r="I25" s="50">
        <f>SUM(I4:I24)</f>
        <v>0</v>
      </c>
      <c r="K25" s="42"/>
      <c r="L25" s="42"/>
    </row>
    <row r="26" spans="1:12" ht="17.25" x14ac:dyDescent="0.35">
      <c r="A26" s="184" t="s">
        <v>59</v>
      </c>
      <c r="B26" s="184"/>
      <c r="C26" s="184"/>
      <c r="D26" s="184"/>
      <c r="E26" s="184"/>
      <c r="F26" s="184"/>
      <c r="G26" s="51">
        <f>G25</f>
        <v>0</v>
      </c>
      <c r="H26" s="51"/>
      <c r="I26" s="52">
        <f>I25</f>
        <v>0</v>
      </c>
      <c r="K26" s="42"/>
      <c r="L26" s="42"/>
    </row>
    <row r="27" spans="1:12" x14ac:dyDescent="0.25">
      <c r="I27" s="42"/>
    </row>
    <row r="29" spans="1:12" x14ac:dyDescent="0.25">
      <c r="G29" s="53"/>
      <c r="H29" s="53"/>
      <c r="I29" s="53"/>
    </row>
    <row r="30" spans="1:12" x14ac:dyDescent="0.25">
      <c r="I30" s="42"/>
    </row>
    <row r="31" spans="1:12" x14ac:dyDescent="0.25">
      <c r="I31" s="54"/>
    </row>
  </sheetData>
  <sheetProtection algorithmName="SHA-512" hashValue="nlg7x1yXugcPIn1nSwB/1IUAHE5Mjj7SetPqJk+cdxFLE834XRAaKa88nIxXdQFBZTTXwlZ9w/ZGgyv3VTC9Rg==" saltValue="VIeApIuxsVAf86r6dxJkwA==" spinCount="100000" sheet="1" objects="1" scenarios="1"/>
  <mergeCells count="4">
    <mergeCell ref="G1:I1"/>
    <mergeCell ref="A2:I2"/>
    <mergeCell ref="A25:F25"/>
    <mergeCell ref="A26:F26"/>
  </mergeCells>
  <printOptions horizontalCentered="1"/>
  <pageMargins left="0" right="0" top="0.75" bottom="0.75" header="0.3" footer="0.3"/>
  <pageSetup paperSize="9"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3825F-89AB-4234-A1DA-8B7B19926701}">
  <dimension ref="A1:X100"/>
  <sheetViews>
    <sheetView topLeftCell="A61" zoomScale="80" zoomScaleNormal="80" workbookViewId="0">
      <selection activeCell="F60" sqref="F60"/>
    </sheetView>
  </sheetViews>
  <sheetFormatPr defaultColWidth="9" defaultRowHeight="15.75" x14ac:dyDescent="0.25"/>
  <cols>
    <col min="1" max="1" width="20.42578125" style="60" customWidth="1"/>
    <col min="2" max="2" width="71.140625" style="60" bestFit="1" customWidth="1"/>
    <col min="3" max="3" width="10.140625" style="60" customWidth="1"/>
    <col min="4" max="4" width="10.28515625" style="133" customWidth="1"/>
    <col min="5" max="5" width="19.7109375" style="133" customWidth="1"/>
    <col min="6" max="7" width="21.7109375" style="133" customWidth="1"/>
    <col min="8" max="8" width="26.140625" style="133" customWidth="1"/>
    <col min="9" max="9" width="39.5703125" style="60" hidden="1" customWidth="1"/>
    <col min="10" max="10" width="15.7109375" style="64" hidden="1" customWidth="1"/>
    <col min="11" max="11" width="14.28515625" style="64" hidden="1" customWidth="1"/>
    <col min="12" max="12" width="17.28515625" style="64" hidden="1" customWidth="1"/>
    <col min="13" max="13" width="14.28515625" style="64" hidden="1" customWidth="1"/>
    <col min="14" max="14" width="11.42578125" style="64" hidden="1" customWidth="1"/>
    <col min="15" max="15" width="14.28515625" style="64" hidden="1" customWidth="1"/>
    <col min="16" max="16" width="17.28515625" style="64" hidden="1" customWidth="1"/>
    <col min="17" max="17" width="19.7109375" style="64" hidden="1" customWidth="1"/>
    <col min="18" max="18" width="0" style="60" hidden="1" customWidth="1"/>
    <col min="19" max="20" width="23.140625" style="60" customWidth="1"/>
    <col min="21" max="21" width="23.28515625" style="60" customWidth="1"/>
    <col min="22" max="22" width="23.42578125" style="60" customWidth="1"/>
    <col min="23" max="23" width="22.28515625" style="60" customWidth="1"/>
    <col min="24" max="259" width="9" style="60"/>
    <col min="260" max="260" width="20.42578125" style="60" customWidth="1"/>
    <col min="261" max="261" width="71.140625" style="60" bestFit="1" customWidth="1"/>
    <col min="262" max="262" width="10.140625" style="60" customWidth="1"/>
    <col min="263" max="263" width="10.28515625" style="60" customWidth="1"/>
    <col min="264" max="264" width="13.85546875" style="60" bestFit="1" customWidth="1"/>
    <col min="265" max="265" width="26.140625" style="60" customWidth="1"/>
    <col min="266" max="266" width="39.5703125" style="60" customWidth="1"/>
    <col min="267" max="267" width="15.7109375" style="60" bestFit="1" customWidth="1"/>
    <col min="268" max="268" width="14.28515625" style="60" bestFit="1" customWidth="1"/>
    <col min="269" max="269" width="17.28515625" style="60" bestFit="1" customWidth="1"/>
    <col min="270" max="270" width="14.28515625" style="60" bestFit="1" customWidth="1"/>
    <col min="271" max="271" width="11.42578125" style="60" bestFit="1" customWidth="1"/>
    <col min="272" max="272" width="14.28515625" style="60" bestFit="1" customWidth="1"/>
    <col min="273" max="273" width="17.28515625" style="60" bestFit="1" customWidth="1"/>
    <col min="274" max="274" width="19.7109375" style="60" bestFit="1" customWidth="1"/>
    <col min="275" max="515" width="9" style="60"/>
    <col min="516" max="516" width="20.42578125" style="60" customWidth="1"/>
    <col min="517" max="517" width="71.140625" style="60" bestFit="1" customWidth="1"/>
    <col min="518" max="518" width="10.140625" style="60" customWidth="1"/>
    <col min="519" max="519" width="10.28515625" style="60" customWidth="1"/>
    <col min="520" max="520" width="13.85546875" style="60" bestFit="1" customWidth="1"/>
    <col min="521" max="521" width="26.140625" style="60" customWidth="1"/>
    <col min="522" max="522" width="39.5703125" style="60" customWidth="1"/>
    <col min="523" max="523" width="15.7109375" style="60" bestFit="1" customWidth="1"/>
    <col min="524" max="524" width="14.28515625" style="60" bestFit="1" customWidth="1"/>
    <col min="525" max="525" width="17.28515625" style="60" bestFit="1" customWidth="1"/>
    <col min="526" max="526" width="14.28515625" style="60" bestFit="1" customWidth="1"/>
    <col min="527" max="527" width="11.42578125" style="60" bestFit="1" customWidth="1"/>
    <col min="528" max="528" width="14.28515625" style="60" bestFit="1" customWidth="1"/>
    <col min="529" max="529" width="17.28515625" style="60" bestFit="1" customWidth="1"/>
    <col min="530" max="530" width="19.7109375" style="60" bestFit="1" customWidth="1"/>
    <col min="531" max="771" width="9" style="60"/>
    <col min="772" max="772" width="20.42578125" style="60" customWidth="1"/>
    <col min="773" max="773" width="71.140625" style="60" bestFit="1" customWidth="1"/>
    <col min="774" max="774" width="10.140625" style="60" customWidth="1"/>
    <col min="775" max="775" width="10.28515625" style="60" customWidth="1"/>
    <col min="776" max="776" width="13.85546875" style="60" bestFit="1" customWidth="1"/>
    <col min="777" max="777" width="26.140625" style="60" customWidth="1"/>
    <col min="778" max="778" width="39.5703125" style="60" customWidth="1"/>
    <col min="779" max="779" width="15.7109375" style="60" bestFit="1" customWidth="1"/>
    <col min="780" max="780" width="14.28515625" style="60" bestFit="1" customWidth="1"/>
    <col min="781" max="781" width="17.28515625" style="60" bestFit="1" customWidth="1"/>
    <col min="782" max="782" width="14.28515625" style="60" bestFit="1" customWidth="1"/>
    <col min="783" max="783" width="11.42578125" style="60" bestFit="1" customWidth="1"/>
    <col min="784" max="784" width="14.28515625" style="60" bestFit="1" customWidth="1"/>
    <col min="785" max="785" width="17.28515625" style="60" bestFit="1" customWidth="1"/>
    <col min="786" max="786" width="19.7109375" style="60" bestFit="1" customWidth="1"/>
    <col min="787" max="1027" width="9" style="60"/>
    <col min="1028" max="1028" width="20.42578125" style="60" customWidth="1"/>
    <col min="1029" max="1029" width="71.140625" style="60" bestFit="1" customWidth="1"/>
    <col min="1030" max="1030" width="10.140625" style="60" customWidth="1"/>
    <col min="1031" max="1031" width="10.28515625" style="60" customWidth="1"/>
    <col min="1032" max="1032" width="13.85546875" style="60" bestFit="1" customWidth="1"/>
    <col min="1033" max="1033" width="26.140625" style="60" customWidth="1"/>
    <col min="1034" max="1034" width="39.5703125" style="60" customWidth="1"/>
    <col min="1035" max="1035" width="15.7109375" style="60" bestFit="1" customWidth="1"/>
    <col min="1036" max="1036" width="14.28515625" style="60" bestFit="1" customWidth="1"/>
    <col min="1037" max="1037" width="17.28515625" style="60" bestFit="1" customWidth="1"/>
    <col min="1038" max="1038" width="14.28515625" style="60" bestFit="1" customWidth="1"/>
    <col min="1039" max="1039" width="11.42578125" style="60" bestFit="1" customWidth="1"/>
    <col min="1040" max="1040" width="14.28515625" style="60" bestFit="1" customWidth="1"/>
    <col min="1041" max="1041" width="17.28515625" style="60" bestFit="1" customWidth="1"/>
    <col min="1042" max="1042" width="19.7109375" style="60" bestFit="1" customWidth="1"/>
    <col min="1043" max="1283" width="9" style="60"/>
    <col min="1284" max="1284" width="20.42578125" style="60" customWidth="1"/>
    <col min="1285" max="1285" width="71.140625" style="60" bestFit="1" customWidth="1"/>
    <col min="1286" max="1286" width="10.140625" style="60" customWidth="1"/>
    <col min="1287" max="1287" width="10.28515625" style="60" customWidth="1"/>
    <col min="1288" max="1288" width="13.85546875" style="60" bestFit="1" customWidth="1"/>
    <col min="1289" max="1289" width="26.140625" style="60" customWidth="1"/>
    <col min="1290" max="1290" width="39.5703125" style="60" customWidth="1"/>
    <col min="1291" max="1291" width="15.7109375" style="60" bestFit="1" customWidth="1"/>
    <col min="1292" max="1292" width="14.28515625" style="60" bestFit="1" customWidth="1"/>
    <col min="1293" max="1293" width="17.28515625" style="60" bestFit="1" customWidth="1"/>
    <col min="1294" max="1294" width="14.28515625" style="60" bestFit="1" customWidth="1"/>
    <col min="1295" max="1295" width="11.42578125" style="60" bestFit="1" customWidth="1"/>
    <col min="1296" max="1296" width="14.28515625" style="60" bestFit="1" customWidth="1"/>
    <col min="1297" max="1297" width="17.28515625" style="60" bestFit="1" customWidth="1"/>
    <col min="1298" max="1298" width="19.7109375" style="60" bestFit="1" customWidth="1"/>
    <col min="1299" max="1539" width="9" style="60"/>
    <col min="1540" max="1540" width="20.42578125" style="60" customWidth="1"/>
    <col min="1541" max="1541" width="71.140625" style="60" bestFit="1" customWidth="1"/>
    <col min="1542" max="1542" width="10.140625" style="60" customWidth="1"/>
    <col min="1543" max="1543" width="10.28515625" style="60" customWidth="1"/>
    <col min="1544" max="1544" width="13.85546875" style="60" bestFit="1" customWidth="1"/>
    <col min="1545" max="1545" width="26.140625" style="60" customWidth="1"/>
    <col min="1546" max="1546" width="39.5703125" style="60" customWidth="1"/>
    <col min="1547" max="1547" width="15.7109375" style="60" bestFit="1" customWidth="1"/>
    <col min="1548" max="1548" width="14.28515625" style="60" bestFit="1" customWidth="1"/>
    <col min="1549" max="1549" width="17.28515625" style="60" bestFit="1" customWidth="1"/>
    <col min="1550" max="1550" width="14.28515625" style="60" bestFit="1" customWidth="1"/>
    <col min="1551" max="1551" width="11.42578125" style="60" bestFit="1" customWidth="1"/>
    <col min="1552" max="1552" width="14.28515625" style="60" bestFit="1" customWidth="1"/>
    <col min="1553" max="1553" width="17.28515625" style="60" bestFit="1" customWidth="1"/>
    <col min="1554" max="1554" width="19.7109375" style="60" bestFit="1" customWidth="1"/>
    <col min="1555" max="1795" width="9" style="60"/>
    <col min="1796" max="1796" width="20.42578125" style="60" customWidth="1"/>
    <col min="1797" max="1797" width="71.140625" style="60" bestFit="1" customWidth="1"/>
    <col min="1798" max="1798" width="10.140625" style="60" customWidth="1"/>
    <col min="1799" max="1799" width="10.28515625" style="60" customWidth="1"/>
    <col min="1800" max="1800" width="13.85546875" style="60" bestFit="1" customWidth="1"/>
    <col min="1801" max="1801" width="26.140625" style="60" customWidth="1"/>
    <col min="1802" max="1802" width="39.5703125" style="60" customWidth="1"/>
    <col min="1803" max="1803" width="15.7109375" style="60" bestFit="1" customWidth="1"/>
    <col min="1804" max="1804" width="14.28515625" style="60" bestFit="1" customWidth="1"/>
    <col min="1805" max="1805" width="17.28515625" style="60" bestFit="1" customWidth="1"/>
    <col min="1806" max="1806" width="14.28515625" style="60" bestFit="1" customWidth="1"/>
    <col min="1807" max="1807" width="11.42578125" style="60" bestFit="1" customWidth="1"/>
    <col min="1808" max="1808" width="14.28515625" style="60" bestFit="1" customWidth="1"/>
    <col min="1809" max="1809" width="17.28515625" style="60" bestFit="1" customWidth="1"/>
    <col min="1810" max="1810" width="19.7109375" style="60" bestFit="1" customWidth="1"/>
    <col min="1811" max="2051" width="9" style="60"/>
    <col min="2052" max="2052" width="20.42578125" style="60" customWidth="1"/>
    <col min="2053" max="2053" width="71.140625" style="60" bestFit="1" customWidth="1"/>
    <col min="2054" max="2054" width="10.140625" style="60" customWidth="1"/>
    <col min="2055" max="2055" width="10.28515625" style="60" customWidth="1"/>
    <col min="2056" max="2056" width="13.85546875" style="60" bestFit="1" customWidth="1"/>
    <col min="2057" max="2057" width="26.140625" style="60" customWidth="1"/>
    <col min="2058" max="2058" width="39.5703125" style="60" customWidth="1"/>
    <col min="2059" max="2059" width="15.7109375" style="60" bestFit="1" customWidth="1"/>
    <col min="2060" max="2060" width="14.28515625" style="60" bestFit="1" customWidth="1"/>
    <col min="2061" max="2061" width="17.28515625" style="60" bestFit="1" customWidth="1"/>
    <col min="2062" max="2062" width="14.28515625" style="60" bestFit="1" customWidth="1"/>
    <col min="2063" max="2063" width="11.42578125" style="60" bestFit="1" customWidth="1"/>
    <col min="2064" max="2064" width="14.28515625" style="60" bestFit="1" customWidth="1"/>
    <col min="2065" max="2065" width="17.28515625" style="60" bestFit="1" customWidth="1"/>
    <col min="2066" max="2066" width="19.7109375" style="60" bestFit="1" customWidth="1"/>
    <col min="2067" max="2307" width="9" style="60"/>
    <col min="2308" max="2308" width="20.42578125" style="60" customWidth="1"/>
    <col min="2309" max="2309" width="71.140625" style="60" bestFit="1" customWidth="1"/>
    <col min="2310" max="2310" width="10.140625" style="60" customWidth="1"/>
    <col min="2311" max="2311" width="10.28515625" style="60" customWidth="1"/>
    <col min="2312" max="2312" width="13.85546875" style="60" bestFit="1" customWidth="1"/>
    <col min="2313" max="2313" width="26.140625" style="60" customWidth="1"/>
    <col min="2314" max="2314" width="39.5703125" style="60" customWidth="1"/>
    <col min="2315" max="2315" width="15.7109375" style="60" bestFit="1" customWidth="1"/>
    <col min="2316" max="2316" width="14.28515625" style="60" bestFit="1" customWidth="1"/>
    <col min="2317" max="2317" width="17.28515625" style="60" bestFit="1" customWidth="1"/>
    <col min="2318" max="2318" width="14.28515625" style="60" bestFit="1" customWidth="1"/>
    <col min="2319" max="2319" width="11.42578125" style="60" bestFit="1" customWidth="1"/>
    <col min="2320" max="2320" width="14.28515625" style="60" bestFit="1" customWidth="1"/>
    <col min="2321" max="2321" width="17.28515625" style="60" bestFit="1" customWidth="1"/>
    <col min="2322" max="2322" width="19.7109375" style="60" bestFit="1" customWidth="1"/>
    <col min="2323" max="2563" width="9" style="60"/>
    <col min="2564" max="2564" width="20.42578125" style="60" customWidth="1"/>
    <col min="2565" max="2565" width="71.140625" style="60" bestFit="1" customWidth="1"/>
    <col min="2566" max="2566" width="10.140625" style="60" customWidth="1"/>
    <col min="2567" max="2567" width="10.28515625" style="60" customWidth="1"/>
    <col min="2568" max="2568" width="13.85546875" style="60" bestFit="1" customWidth="1"/>
    <col min="2569" max="2569" width="26.140625" style="60" customWidth="1"/>
    <col min="2570" max="2570" width="39.5703125" style="60" customWidth="1"/>
    <col min="2571" max="2571" width="15.7109375" style="60" bestFit="1" customWidth="1"/>
    <col min="2572" max="2572" width="14.28515625" style="60" bestFit="1" customWidth="1"/>
    <col min="2573" max="2573" width="17.28515625" style="60" bestFit="1" customWidth="1"/>
    <col min="2574" max="2574" width="14.28515625" style="60" bestFit="1" customWidth="1"/>
    <col min="2575" max="2575" width="11.42578125" style="60" bestFit="1" customWidth="1"/>
    <col min="2576" max="2576" width="14.28515625" style="60" bestFit="1" customWidth="1"/>
    <col min="2577" max="2577" width="17.28515625" style="60" bestFit="1" customWidth="1"/>
    <col min="2578" max="2578" width="19.7109375" style="60" bestFit="1" customWidth="1"/>
    <col min="2579" max="2819" width="9" style="60"/>
    <col min="2820" max="2820" width="20.42578125" style="60" customWidth="1"/>
    <col min="2821" max="2821" width="71.140625" style="60" bestFit="1" customWidth="1"/>
    <col min="2822" max="2822" width="10.140625" style="60" customWidth="1"/>
    <col min="2823" max="2823" width="10.28515625" style="60" customWidth="1"/>
    <col min="2824" max="2824" width="13.85546875" style="60" bestFit="1" customWidth="1"/>
    <col min="2825" max="2825" width="26.140625" style="60" customWidth="1"/>
    <col min="2826" max="2826" width="39.5703125" style="60" customWidth="1"/>
    <col min="2827" max="2827" width="15.7109375" style="60" bestFit="1" customWidth="1"/>
    <col min="2828" max="2828" width="14.28515625" style="60" bestFit="1" customWidth="1"/>
    <col min="2829" max="2829" width="17.28515625" style="60" bestFit="1" customWidth="1"/>
    <col min="2830" max="2830" width="14.28515625" style="60" bestFit="1" customWidth="1"/>
    <col min="2831" max="2831" width="11.42578125" style="60" bestFit="1" customWidth="1"/>
    <col min="2832" max="2832" width="14.28515625" style="60" bestFit="1" customWidth="1"/>
    <col min="2833" max="2833" width="17.28515625" style="60" bestFit="1" customWidth="1"/>
    <col min="2834" max="2834" width="19.7109375" style="60" bestFit="1" customWidth="1"/>
    <col min="2835" max="3075" width="9" style="60"/>
    <col min="3076" max="3076" width="20.42578125" style="60" customWidth="1"/>
    <col min="3077" max="3077" width="71.140625" style="60" bestFit="1" customWidth="1"/>
    <col min="3078" max="3078" width="10.140625" style="60" customWidth="1"/>
    <col min="3079" max="3079" width="10.28515625" style="60" customWidth="1"/>
    <col min="3080" max="3080" width="13.85546875" style="60" bestFit="1" customWidth="1"/>
    <col min="3081" max="3081" width="26.140625" style="60" customWidth="1"/>
    <col min="3082" max="3082" width="39.5703125" style="60" customWidth="1"/>
    <col min="3083" max="3083" width="15.7109375" style="60" bestFit="1" customWidth="1"/>
    <col min="3084" max="3084" width="14.28515625" style="60" bestFit="1" customWidth="1"/>
    <col min="3085" max="3085" width="17.28515625" style="60" bestFit="1" customWidth="1"/>
    <col min="3086" max="3086" width="14.28515625" style="60" bestFit="1" customWidth="1"/>
    <col min="3087" max="3087" width="11.42578125" style="60" bestFit="1" customWidth="1"/>
    <col min="3088" max="3088" width="14.28515625" style="60" bestFit="1" customWidth="1"/>
    <col min="3089" max="3089" width="17.28515625" style="60" bestFit="1" customWidth="1"/>
    <col min="3090" max="3090" width="19.7109375" style="60" bestFit="1" customWidth="1"/>
    <col min="3091" max="3331" width="9" style="60"/>
    <col min="3332" max="3332" width="20.42578125" style="60" customWidth="1"/>
    <col min="3333" max="3333" width="71.140625" style="60" bestFit="1" customWidth="1"/>
    <col min="3334" max="3334" width="10.140625" style="60" customWidth="1"/>
    <col min="3335" max="3335" width="10.28515625" style="60" customWidth="1"/>
    <col min="3336" max="3336" width="13.85546875" style="60" bestFit="1" customWidth="1"/>
    <col min="3337" max="3337" width="26.140625" style="60" customWidth="1"/>
    <col min="3338" max="3338" width="39.5703125" style="60" customWidth="1"/>
    <col min="3339" max="3339" width="15.7109375" style="60" bestFit="1" customWidth="1"/>
    <col min="3340" max="3340" width="14.28515625" style="60" bestFit="1" customWidth="1"/>
    <col min="3341" max="3341" width="17.28515625" style="60" bestFit="1" customWidth="1"/>
    <col min="3342" max="3342" width="14.28515625" style="60" bestFit="1" customWidth="1"/>
    <col min="3343" max="3343" width="11.42578125" style="60" bestFit="1" customWidth="1"/>
    <col min="3344" max="3344" width="14.28515625" style="60" bestFit="1" customWidth="1"/>
    <col min="3345" max="3345" width="17.28515625" style="60" bestFit="1" customWidth="1"/>
    <col min="3346" max="3346" width="19.7109375" style="60" bestFit="1" customWidth="1"/>
    <col min="3347" max="3587" width="9" style="60"/>
    <col min="3588" max="3588" width="20.42578125" style="60" customWidth="1"/>
    <col min="3589" max="3589" width="71.140625" style="60" bestFit="1" customWidth="1"/>
    <col min="3590" max="3590" width="10.140625" style="60" customWidth="1"/>
    <col min="3591" max="3591" width="10.28515625" style="60" customWidth="1"/>
    <col min="3592" max="3592" width="13.85546875" style="60" bestFit="1" customWidth="1"/>
    <col min="3593" max="3593" width="26.140625" style="60" customWidth="1"/>
    <col min="3594" max="3594" width="39.5703125" style="60" customWidth="1"/>
    <col min="3595" max="3595" width="15.7109375" style="60" bestFit="1" customWidth="1"/>
    <col min="3596" max="3596" width="14.28515625" style="60" bestFit="1" customWidth="1"/>
    <col min="3597" max="3597" width="17.28515625" style="60" bestFit="1" customWidth="1"/>
    <col min="3598" max="3598" width="14.28515625" style="60" bestFit="1" customWidth="1"/>
    <col min="3599" max="3599" width="11.42578125" style="60" bestFit="1" customWidth="1"/>
    <col min="3600" max="3600" width="14.28515625" style="60" bestFit="1" customWidth="1"/>
    <col min="3601" max="3601" width="17.28515625" style="60" bestFit="1" customWidth="1"/>
    <col min="3602" max="3602" width="19.7109375" style="60" bestFit="1" customWidth="1"/>
    <col min="3603" max="3843" width="9" style="60"/>
    <col min="3844" max="3844" width="20.42578125" style="60" customWidth="1"/>
    <col min="3845" max="3845" width="71.140625" style="60" bestFit="1" customWidth="1"/>
    <col min="3846" max="3846" width="10.140625" style="60" customWidth="1"/>
    <col min="3847" max="3847" width="10.28515625" style="60" customWidth="1"/>
    <col min="3848" max="3848" width="13.85546875" style="60" bestFit="1" customWidth="1"/>
    <col min="3849" max="3849" width="26.140625" style="60" customWidth="1"/>
    <col min="3850" max="3850" width="39.5703125" style="60" customWidth="1"/>
    <col min="3851" max="3851" width="15.7109375" style="60" bestFit="1" customWidth="1"/>
    <col min="3852" max="3852" width="14.28515625" style="60" bestFit="1" customWidth="1"/>
    <col min="3853" max="3853" width="17.28515625" style="60" bestFit="1" customWidth="1"/>
    <col min="3854" max="3854" width="14.28515625" style="60" bestFit="1" customWidth="1"/>
    <col min="3855" max="3855" width="11.42578125" style="60" bestFit="1" customWidth="1"/>
    <col min="3856" max="3856" width="14.28515625" style="60" bestFit="1" customWidth="1"/>
    <col min="3857" max="3857" width="17.28515625" style="60" bestFit="1" customWidth="1"/>
    <col min="3858" max="3858" width="19.7109375" style="60" bestFit="1" customWidth="1"/>
    <col min="3859" max="4099" width="9" style="60"/>
    <col min="4100" max="4100" width="20.42578125" style="60" customWidth="1"/>
    <col min="4101" max="4101" width="71.140625" style="60" bestFit="1" customWidth="1"/>
    <col min="4102" max="4102" width="10.140625" style="60" customWidth="1"/>
    <col min="4103" max="4103" width="10.28515625" style="60" customWidth="1"/>
    <col min="4104" max="4104" width="13.85546875" style="60" bestFit="1" customWidth="1"/>
    <col min="4105" max="4105" width="26.140625" style="60" customWidth="1"/>
    <col min="4106" max="4106" width="39.5703125" style="60" customWidth="1"/>
    <col min="4107" max="4107" width="15.7109375" style="60" bestFit="1" customWidth="1"/>
    <col min="4108" max="4108" width="14.28515625" style="60" bestFit="1" customWidth="1"/>
    <col min="4109" max="4109" width="17.28515625" style="60" bestFit="1" customWidth="1"/>
    <col min="4110" max="4110" width="14.28515625" style="60" bestFit="1" customWidth="1"/>
    <col min="4111" max="4111" width="11.42578125" style="60" bestFit="1" customWidth="1"/>
    <col min="4112" max="4112" width="14.28515625" style="60" bestFit="1" customWidth="1"/>
    <col min="4113" max="4113" width="17.28515625" style="60" bestFit="1" customWidth="1"/>
    <col min="4114" max="4114" width="19.7109375" style="60" bestFit="1" customWidth="1"/>
    <col min="4115" max="4355" width="9" style="60"/>
    <col min="4356" max="4356" width="20.42578125" style="60" customWidth="1"/>
    <col min="4357" max="4357" width="71.140625" style="60" bestFit="1" customWidth="1"/>
    <col min="4358" max="4358" width="10.140625" style="60" customWidth="1"/>
    <col min="4359" max="4359" width="10.28515625" style="60" customWidth="1"/>
    <col min="4360" max="4360" width="13.85546875" style="60" bestFit="1" customWidth="1"/>
    <col min="4361" max="4361" width="26.140625" style="60" customWidth="1"/>
    <col min="4362" max="4362" width="39.5703125" style="60" customWidth="1"/>
    <col min="4363" max="4363" width="15.7109375" style="60" bestFit="1" customWidth="1"/>
    <col min="4364" max="4364" width="14.28515625" style="60" bestFit="1" customWidth="1"/>
    <col min="4365" max="4365" width="17.28515625" style="60" bestFit="1" customWidth="1"/>
    <col min="4366" max="4366" width="14.28515625" style="60" bestFit="1" customWidth="1"/>
    <col min="4367" max="4367" width="11.42578125" style="60" bestFit="1" customWidth="1"/>
    <col min="4368" max="4368" width="14.28515625" style="60" bestFit="1" customWidth="1"/>
    <col min="4369" max="4369" width="17.28515625" style="60" bestFit="1" customWidth="1"/>
    <col min="4370" max="4370" width="19.7109375" style="60" bestFit="1" customWidth="1"/>
    <col min="4371" max="4611" width="9" style="60"/>
    <col min="4612" max="4612" width="20.42578125" style="60" customWidth="1"/>
    <col min="4613" max="4613" width="71.140625" style="60" bestFit="1" customWidth="1"/>
    <col min="4614" max="4614" width="10.140625" style="60" customWidth="1"/>
    <col min="4615" max="4615" width="10.28515625" style="60" customWidth="1"/>
    <col min="4616" max="4616" width="13.85546875" style="60" bestFit="1" customWidth="1"/>
    <col min="4617" max="4617" width="26.140625" style="60" customWidth="1"/>
    <col min="4618" max="4618" width="39.5703125" style="60" customWidth="1"/>
    <col min="4619" max="4619" width="15.7109375" style="60" bestFit="1" customWidth="1"/>
    <col min="4620" max="4620" width="14.28515625" style="60" bestFit="1" customWidth="1"/>
    <col min="4621" max="4621" width="17.28515625" style="60" bestFit="1" customWidth="1"/>
    <col min="4622" max="4622" width="14.28515625" style="60" bestFit="1" customWidth="1"/>
    <col min="4623" max="4623" width="11.42578125" style="60" bestFit="1" customWidth="1"/>
    <col min="4624" max="4624" width="14.28515625" style="60" bestFit="1" customWidth="1"/>
    <col min="4625" max="4625" width="17.28515625" style="60" bestFit="1" customWidth="1"/>
    <col min="4626" max="4626" width="19.7109375" style="60" bestFit="1" customWidth="1"/>
    <col min="4627" max="4867" width="9" style="60"/>
    <col min="4868" max="4868" width="20.42578125" style="60" customWidth="1"/>
    <col min="4869" max="4869" width="71.140625" style="60" bestFit="1" customWidth="1"/>
    <col min="4870" max="4870" width="10.140625" style="60" customWidth="1"/>
    <col min="4871" max="4871" width="10.28515625" style="60" customWidth="1"/>
    <col min="4872" max="4872" width="13.85546875" style="60" bestFit="1" customWidth="1"/>
    <col min="4873" max="4873" width="26.140625" style="60" customWidth="1"/>
    <col min="4874" max="4874" width="39.5703125" style="60" customWidth="1"/>
    <col min="4875" max="4875" width="15.7109375" style="60" bestFit="1" customWidth="1"/>
    <col min="4876" max="4876" width="14.28515625" style="60" bestFit="1" customWidth="1"/>
    <col min="4877" max="4877" width="17.28515625" style="60" bestFit="1" customWidth="1"/>
    <col min="4878" max="4878" width="14.28515625" style="60" bestFit="1" customWidth="1"/>
    <col min="4879" max="4879" width="11.42578125" style="60" bestFit="1" customWidth="1"/>
    <col min="4880" max="4880" width="14.28515625" style="60" bestFit="1" customWidth="1"/>
    <col min="4881" max="4881" width="17.28515625" style="60" bestFit="1" customWidth="1"/>
    <col min="4882" max="4882" width="19.7109375" style="60" bestFit="1" customWidth="1"/>
    <col min="4883" max="5123" width="9" style="60"/>
    <col min="5124" max="5124" width="20.42578125" style="60" customWidth="1"/>
    <col min="5125" max="5125" width="71.140625" style="60" bestFit="1" customWidth="1"/>
    <col min="5126" max="5126" width="10.140625" style="60" customWidth="1"/>
    <col min="5127" max="5127" width="10.28515625" style="60" customWidth="1"/>
    <col min="5128" max="5128" width="13.85546875" style="60" bestFit="1" customWidth="1"/>
    <col min="5129" max="5129" width="26.140625" style="60" customWidth="1"/>
    <col min="5130" max="5130" width="39.5703125" style="60" customWidth="1"/>
    <col min="5131" max="5131" width="15.7109375" style="60" bestFit="1" customWidth="1"/>
    <col min="5132" max="5132" width="14.28515625" style="60" bestFit="1" customWidth="1"/>
    <col min="5133" max="5133" width="17.28515625" style="60" bestFit="1" customWidth="1"/>
    <col min="5134" max="5134" width="14.28515625" style="60" bestFit="1" customWidth="1"/>
    <col min="5135" max="5135" width="11.42578125" style="60" bestFit="1" customWidth="1"/>
    <col min="5136" max="5136" width="14.28515625" style="60" bestFit="1" customWidth="1"/>
    <col min="5137" max="5137" width="17.28515625" style="60" bestFit="1" customWidth="1"/>
    <col min="5138" max="5138" width="19.7109375" style="60" bestFit="1" customWidth="1"/>
    <col min="5139" max="5379" width="9" style="60"/>
    <col min="5380" max="5380" width="20.42578125" style="60" customWidth="1"/>
    <col min="5381" max="5381" width="71.140625" style="60" bestFit="1" customWidth="1"/>
    <col min="5382" max="5382" width="10.140625" style="60" customWidth="1"/>
    <col min="5383" max="5383" width="10.28515625" style="60" customWidth="1"/>
    <col min="5384" max="5384" width="13.85546875" style="60" bestFit="1" customWidth="1"/>
    <col min="5385" max="5385" width="26.140625" style="60" customWidth="1"/>
    <col min="5386" max="5386" width="39.5703125" style="60" customWidth="1"/>
    <col min="5387" max="5387" width="15.7109375" style="60" bestFit="1" customWidth="1"/>
    <col min="5388" max="5388" width="14.28515625" style="60" bestFit="1" customWidth="1"/>
    <col min="5389" max="5389" width="17.28515625" style="60" bestFit="1" customWidth="1"/>
    <col min="5390" max="5390" width="14.28515625" style="60" bestFit="1" customWidth="1"/>
    <col min="5391" max="5391" width="11.42578125" style="60" bestFit="1" customWidth="1"/>
    <col min="5392" max="5392" width="14.28515625" style="60" bestFit="1" customWidth="1"/>
    <col min="5393" max="5393" width="17.28515625" style="60" bestFit="1" customWidth="1"/>
    <col min="5394" max="5394" width="19.7109375" style="60" bestFit="1" customWidth="1"/>
    <col min="5395" max="5635" width="9" style="60"/>
    <col min="5636" max="5636" width="20.42578125" style="60" customWidth="1"/>
    <col min="5637" max="5637" width="71.140625" style="60" bestFit="1" customWidth="1"/>
    <col min="5638" max="5638" width="10.140625" style="60" customWidth="1"/>
    <col min="5639" max="5639" width="10.28515625" style="60" customWidth="1"/>
    <col min="5640" max="5640" width="13.85546875" style="60" bestFit="1" customWidth="1"/>
    <col min="5641" max="5641" width="26.140625" style="60" customWidth="1"/>
    <col min="5642" max="5642" width="39.5703125" style="60" customWidth="1"/>
    <col min="5643" max="5643" width="15.7109375" style="60" bestFit="1" customWidth="1"/>
    <col min="5644" max="5644" width="14.28515625" style="60" bestFit="1" customWidth="1"/>
    <col min="5645" max="5645" width="17.28515625" style="60" bestFit="1" customWidth="1"/>
    <col min="5646" max="5646" width="14.28515625" style="60" bestFit="1" customWidth="1"/>
    <col min="5647" max="5647" width="11.42578125" style="60" bestFit="1" customWidth="1"/>
    <col min="5648" max="5648" width="14.28515625" style="60" bestFit="1" customWidth="1"/>
    <col min="5649" max="5649" width="17.28515625" style="60" bestFit="1" customWidth="1"/>
    <col min="5650" max="5650" width="19.7109375" style="60" bestFit="1" customWidth="1"/>
    <col min="5651" max="5891" width="9" style="60"/>
    <col min="5892" max="5892" width="20.42578125" style="60" customWidth="1"/>
    <col min="5893" max="5893" width="71.140625" style="60" bestFit="1" customWidth="1"/>
    <col min="5894" max="5894" width="10.140625" style="60" customWidth="1"/>
    <col min="5895" max="5895" width="10.28515625" style="60" customWidth="1"/>
    <col min="5896" max="5896" width="13.85546875" style="60" bestFit="1" customWidth="1"/>
    <col min="5897" max="5897" width="26.140625" style="60" customWidth="1"/>
    <col min="5898" max="5898" width="39.5703125" style="60" customWidth="1"/>
    <col min="5899" max="5899" width="15.7109375" style="60" bestFit="1" customWidth="1"/>
    <col min="5900" max="5900" width="14.28515625" style="60" bestFit="1" customWidth="1"/>
    <col min="5901" max="5901" width="17.28515625" style="60" bestFit="1" customWidth="1"/>
    <col min="5902" max="5902" width="14.28515625" style="60" bestFit="1" customWidth="1"/>
    <col min="5903" max="5903" width="11.42578125" style="60" bestFit="1" customWidth="1"/>
    <col min="5904" max="5904" width="14.28515625" style="60" bestFit="1" customWidth="1"/>
    <col min="5905" max="5905" width="17.28515625" style="60" bestFit="1" customWidth="1"/>
    <col min="5906" max="5906" width="19.7109375" style="60" bestFit="1" customWidth="1"/>
    <col min="5907" max="6147" width="9" style="60"/>
    <col min="6148" max="6148" width="20.42578125" style="60" customWidth="1"/>
    <col min="6149" max="6149" width="71.140625" style="60" bestFit="1" customWidth="1"/>
    <col min="6150" max="6150" width="10.140625" style="60" customWidth="1"/>
    <col min="6151" max="6151" width="10.28515625" style="60" customWidth="1"/>
    <col min="6152" max="6152" width="13.85546875" style="60" bestFit="1" customWidth="1"/>
    <col min="6153" max="6153" width="26.140625" style="60" customWidth="1"/>
    <col min="6154" max="6154" width="39.5703125" style="60" customWidth="1"/>
    <col min="6155" max="6155" width="15.7109375" style="60" bestFit="1" customWidth="1"/>
    <col min="6156" max="6156" width="14.28515625" style="60" bestFit="1" customWidth="1"/>
    <col min="6157" max="6157" width="17.28515625" style="60" bestFit="1" customWidth="1"/>
    <col min="6158" max="6158" width="14.28515625" style="60" bestFit="1" customWidth="1"/>
    <col min="6159" max="6159" width="11.42578125" style="60" bestFit="1" customWidth="1"/>
    <col min="6160" max="6160" width="14.28515625" style="60" bestFit="1" customWidth="1"/>
    <col min="6161" max="6161" width="17.28515625" style="60" bestFit="1" customWidth="1"/>
    <col min="6162" max="6162" width="19.7109375" style="60" bestFit="1" customWidth="1"/>
    <col min="6163" max="6403" width="9" style="60"/>
    <col min="6404" max="6404" width="20.42578125" style="60" customWidth="1"/>
    <col min="6405" max="6405" width="71.140625" style="60" bestFit="1" customWidth="1"/>
    <col min="6406" max="6406" width="10.140625" style="60" customWidth="1"/>
    <col min="6407" max="6407" width="10.28515625" style="60" customWidth="1"/>
    <col min="6408" max="6408" width="13.85546875" style="60" bestFit="1" customWidth="1"/>
    <col min="6409" max="6409" width="26.140625" style="60" customWidth="1"/>
    <col min="6410" max="6410" width="39.5703125" style="60" customWidth="1"/>
    <col min="6411" max="6411" width="15.7109375" style="60" bestFit="1" customWidth="1"/>
    <col min="6412" max="6412" width="14.28515625" style="60" bestFit="1" customWidth="1"/>
    <col min="6413" max="6413" width="17.28515625" style="60" bestFit="1" customWidth="1"/>
    <col min="6414" max="6414" width="14.28515625" style="60" bestFit="1" customWidth="1"/>
    <col min="6415" max="6415" width="11.42578125" style="60" bestFit="1" customWidth="1"/>
    <col min="6416" max="6416" width="14.28515625" style="60" bestFit="1" customWidth="1"/>
    <col min="6417" max="6417" width="17.28515625" style="60" bestFit="1" customWidth="1"/>
    <col min="6418" max="6418" width="19.7109375" style="60" bestFit="1" customWidth="1"/>
    <col min="6419" max="6659" width="9" style="60"/>
    <col min="6660" max="6660" width="20.42578125" style="60" customWidth="1"/>
    <col min="6661" max="6661" width="71.140625" style="60" bestFit="1" customWidth="1"/>
    <col min="6662" max="6662" width="10.140625" style="60" customWidth="1"/>
    <col min="6663" max="6663" width="10.28515625" style="60" customWidth="1"/>
    <col min="6664" max="6664" width="13.85546875" style="60" bestFit="1" customWidth="1"/>
    <col min="6665" max="6665" width="26.140625" style="60" customWidth="1"/>
    <col min="6666" max="6666" width="39.5703125" style="60" customWidth="1"/>
    <col min="6667" max="6667" width="15.7109375" style="60" bestFit="1" customWidth="1"/>
    <col min="6668" max="6668" width="14.28515625" style="60" bestFit="1" customWidth="1"/>
    <col min="6669" max="6669" width="17.28515625" style="60" bestFit="1" customWidth="1"/>
    <col min="6670" max="6670" width="14.28515625" style="60" bestFit="1" customWidth="1"/>
    <col min="6671" max="6671" width="11.42578125" style="60" bestFit="1" customWidth="1"/>
    <col min="6672" max="6672" width="14.28515625" style="60" bestFit="1" customWidth="1"/>
    <col min="6673" max="6673" width="17.28515625" style="60" bestFit="1" customWidth="1"/>
    <col min="6674" max="6674" width="19.7109375" style="60" bestFit="1" customWidth="1"/>
    <col min="6675" max="6915" width="9" style="60"/>
    <col min="6916" max="6916" width="20.42578125" style="60" customWidth="1"/>
    <col min="6917" max="6917" width="71.140625" style="60" bestFit="1" customWidth="1"/>
    <col min="6918" max="6918" width="10.140625" style="60" customWidth="1"/>
    <col min="6919" max="6919" width="10.28515625" style="60" customWidth="1"/>
    <col min="6920" max="6920" width="13.85546875" style="60" bestFit="1" customWidth="1"/>
    <col min="6921" max="6921" width="26.140625" style="60" customWidth="1"/>
    <col min="6922" max="6922" width="39.5703125" style="60" customWidth="1"/>
    <col min="6923" max="6923" width="15.7109375" style="60" bestFit="1" customWidth="1"/>
    <col min="6924" max="6924" width="14.28515625" style="60" bestFit="1" customWidth="1"/>
    <col min="6925" max="6925" width="17.28515625" style="60" bestFit="1" customWidth="1"/>
    <col min="6926" max="6926" width="14.28515625" style="60" bestFit="1" customWidth="1"/>
    <col min="6927" max="6927" width="11.42578125" style="60" bestFit="1" customWidth="1"/>
    <col min="6928" max="6928" width="14.28515625" style="60" bestFit="1" customWidth="1"/>
    <col min="6929" max="6929" width="17.28515625" style="60" bestFit="1" customWidth="1"/>
    <col min="6930" max="6930" width="19.7109375" style="60" bestFit="1" customWidth="1"/>
    <col min="6931" max="7171" width="9" style="60"/>
    <col min="7172" max="7172" width="20.42578125" style="60" customWidth="1"/>
    <col min="7173" max="7173" width="71.140625" style="60" bestFit="1" customWidth="1"/>
    <col min="7174" max="7174" width="10.140625" style="60" customWidth="1"/>
    <col min="7175" max="7175" width="10.28515625" style="60" customWidth="1"/>
    <col min="7176" max="7176" width="13.85546875" style="60" bestFit="1" customWidth="1"/>
    <col min="7177" max="7177" width="26.140625" style="60" customWidth="1"/>
    <col min="7178" max="7178" width="39.5703125" style="60" customWidth="1"/>
    <col min="7179" max="7179" width="15.7109375" style="60" bestFit="1" customWidth="1"/>
    <col min="7180" max="7180" width="14.28515625" style="60" bestFit="1" customWidth="1"/>
    <col min="7181" max="7181" width="17.28515625" style="60" bestFit="1" customWidth="1"/>
    <col min="7182" max="7182" width="14.28515625" style="60" bestFit="1" customWidth="1"/>
    <col min="7183" max="7183" width="11.42578125" style="60" bestFit="1" customWidth="1"/>
    <col min="7184" max="7184" width="14.28515625" style="60" bestFit="1" customWidth="1"/>
    <col min="7185" max="7185" width="17.28515625" style="60" bestFit="1" customWidth="1"/>
    <col min="7186" max="7186" width="19.7109375" style="60" bestFit="1" customWidth="1"/>
    <col min="7187" max="7427" width="9" style="60"/>
    <col min="7428" max="7428" width="20.42578125" style="60" customWidth="1"/>
    <col min="7429" max="7429" width="71.140625" style="60" bestFit="1" customWidth="1"/>
    <col min="7430" max="7430" width="10.140625" style="60" customWidth="1"/>
    <col min="7431" max="7431" width="10.28515625" style="60" customWidth="1"/>
    <col min="7432" max="7432" width="13.85546875" style="60" bestFit="1" customWidth="1"/>
    <col min="7433" max="7433" width="26.140625" style="60" customWidth="1"/>
    <col min="7434" max="7434" width="39.5703125" style="60" customWidth="1"/>
    <col min="7435" max="7435" width="15.7109375" style="60" bestFit="1" customWidth="1"/>
    <col min="7436" max="7436" width="14.28515625" style="60" bestFit="1" customWidth="1"/>
    <col min="7437" max="7437" width="17.28515625" style="60" bestFit="1" customWidth="1"/>
    <col min="7438" max="7438" width="14.28515625" style="60" bestFit="1" customWidth="1"/>
    <col min="7439" max="7439" width="11.42578125" style="60" bestFit="1" customWidth="1"/>
    <col min="7440" max="7440" width="14.28515625" style="60" bestFit="1" customWidth="1"/>
    <col min="7441" max="7441" width="17.28515625" style="60" bestFit="1" customWidth="1"/>
    <col min="7442" max="7442" width="19.7109375" style="60" bestFit="1" customWidth="1"/>
    <col min="7443" max="7683" width="9" style="60"/>
    <col min="7684" max="7684" width="20.42578125" style="60" customWidth="1"/>
    <col min="7685" max="7685" width="71.140625" style="60" bestFit="1" customWidth="1"/>
    <col min="7686" max="7686" width="10.140625" style="60" customWidth="1"/>
    <col min="7687" max="7687" width="10.28515625" style="60" customWidth="1"/>
    <col min="7688" max="7688" width="13.85546875" style="60" bestFit="1" customWidth="1"/>
    <col min="7689" max="7689" width="26.140625" style="60" customWidth="1"/>
    <col min="7690" max="7690" width="39.5703125" style="60" customWidth="1"/>
    <col min="7691" max="7691" width="15.7109375" style="60" bestFit="1" customWidth="1"/>
    <col min="7692" max="7692" width="14.28515625" style="60" bestFit="1" customWidth="1"/>
    <col min="7693" max="7693" width="17.28515625" style="60" bestFit="1" customWidth="1"/>
    <col min="7694" max="7694" width="14.28515625" style="60" bestFit="1" customWidth="1"/>
    <col min="7695" max="7695" width="11.42578125" style="60" bestFit="1" customWidth="1"/>
    <col min="7696" max="7696" width="14.28515625" style="60" bestFit="1" customWidth="1"/>
    <col min="7697" max="7697" width="17.28515625" style="60" bestFit="1" customWidth="1"/>
    <col min="7698" max="7698" width="19.7109375" style="60" bestFit="1" customWidth="1"/>
    <col min="7699" max="7939" width="9" style="60"/>
    <col min="7940" max="7940" width="20.42578125" style="60" customWidth="1"/>
    <col min="7941" max="7941" width="71.140625" style="60" bestFit="1" customWidth="1"/>
    <col min="7942" max="7942" width="10.140625" style="60" customWidth="1"/>
    <col min="7943" max="7943" width="10.28515625" style="60" customWidth="1"/>
    <col min="7944" max="7944" width="13.85546875" style="60" bestFit="1" customWidth="1"/>
    <col min="7945" max="7945" width="26.140625" style="60" customWidth="1"/>
    <col min="7946" max="7946" width="39.5703125" style="60" customWidth="1"/>
    <col min="7947" max="7947" width="15.7109375" style="60" bestFit="1" customWidth="1"/>
    <col min="7948" max="7948" width="14.28515625" style="60" bestFit="1" customWidth="1"/>
    <col min="7949" max="7949" width="17.28515625" style="60" bestFit="1" customWidth="1"/>
    <col min="7950" max="7950" width="14.28515625" style="60" bestFit="1" customWidth="1"/>
    <col min="7951" max="7951" width="11.42578125" style="60" bestFit="1" customWidth="1"/>
    <col min="7952" max="7952" width="14.28515625" style="60" bestFit="1" customWidth="1"/>
    <col min="7953" max="7953" width="17.28515625" style="60" bestFit="1" customWidth="1"/>
    <col min="7954" max="7954" width="19.7109375" style="60" bestFit="1" customWidth="1"/>
    <col min="7955" max="8195" width="9" style="60"/>
    <col min="8196" max="8196" width="20.42578125" style="60" customWidth="1"/>
    <col min="8197" max="8197" width="71.140625" style="60" bestFit="1" customWidth="1"/>
    <col min="8198" max="8198" width="10.140625" style="60" customWidth="1"/>
    <col min="8199" max="8199" width="10.28515625" style="60" customWidth="1"/>
    <col min="8200" max="8200" width="13.85546875" style="60" bestFit="1" customWidth="1"/>
    <col min="8201" max="8201" width="26.140625" style="60" customWidth="1"/>
    <col min="8202" max="8202" width="39.5703125" style="60" customWidth="1"/>
    <col min="8203" max="8203" width="15.7109375" style="60" bestFit="1" customWidth="1"/>
    <col min="8204" max="8204" width="14.28515625" style="60" bestFit="1" customWidth="1"/>
    <col min="8205" max="8205" width="17.28515625" style="60" bestFit="1" customWidth="1"/>
    <col min="8206" max="8206" width="14.28515625" style="60" bestFit="1" customWidth="1"/>
    <col min="8207" max="8207" width="11.42578125" style="60" bestFit="1" customWidth="1"/>
    <col min="8208" max="8208" width="14.28515625" style="60" bestFit="1" customWidth="1"/>
    <col min="8209" max="8209" width="17.28515625" style="60" bestFit="1" customWidth="1"/>
    <col min="8210" max="8210" width="19.7109375" style="60" bestFit="1" customWidth="1"/>
    <col min="8211" max="8451" width="9" style="60"/>
    <col min="8452" max="8452" width="20.42578125" style="60" customWidth="1"/>
    <col min="8453" max="8453" width="71.140625" style="60" bestFit="1" customWidth="1"/>
    <col min="8454" max="8454" width="10.140625" style="60" customWidth="1"/>
    <col min="8455" max="8455" width="10.28515625" style="60" customWidth="1"/>
    <col min="8456" max="8456" width="13.85546875" style="60" bestFit="1" customWidth="1"/>
    <col min="8457" max="8457" width="26.140625" style="60" customWidth="1"/>
    <col min="8458" max="8458" width="39.5703125" style="60" customWidth="1"/>
    <col min="8459" max="8459" width="15.7109375" style="60" bestFit="1" customWidth="1"/>
    <col min="8460" max="8460" width="14.28515625" style="60" bestFit="1" customWidth="1"/>
    <col min="8461" max="8461" width="17.28515625" style="60" bestFit="1" customWidth="1"/>
    <col min="8462" max="8462" width="14.28515625" style="60" bestFit="1" customWidth="1"/>
    <col min="8463" max="8463" width="11.42578125" style="60" bestFit="1" customWidth="1"/>
    <col min="8464" max="8464" width="14.28515625" style="60" bestFit="1" customWidth="1"/>
    <col min="8465" max="8465" width="17.28515625" style="60" bestFit="1" customWidth="1"/>
    <col min="8466" max="8466" width="19.7109375" style="60" bestFit="1" customWidth="1"/>
    <col min="8467" max="8707" width="9" style="60"/>
    <col min="8708" max="8708" width="20.42578125" style="60" customWidth="1"/>
    <col min="8709" max="8709" width="71.140625" style="60" bestFit="1" customWidth="1"/>
    <col min="8710" max="8710" width="10.140625" style="60" customWidth="1"/>
    <col min="8711" max="8711" width="10.28515625" style="60" customWidth="1"/>
    <col min="8712" max="8712" width="13.85546875" style="60" bestFit="1" customWidth="1"/>
    <col min="8713" max="8713" width="26.140625" style="60" customWidth="1"/>
    <col min="8714" max="8714" width="39.5703125" style="60" customWidth="1"/>
    <col min="8715" max="8715" width="15.7109375" style="60" bestFit="1" customWidth="1"/>
    <col min="8716" max="8716" width="14.28515625" style="60" bestFit="1" customWidth="1"/>
    <col min="8717" max="8717" width="17.28515625" style="60" bestFit="1" customWidth="1"/>
    <col min="8718" max="8718" width="14.28515625" style="60" bestFit="1" customWidth="1"/>
    <col min="8719" max="8719" width="11.42578125" style="60" bestFit="1" customWidth="1"/>
    <col min="8720" max="8720" width="14.28515625" style="60" bestFit="1" customWidth="1"/>
    <col min="8721" max="8721" width="17.28515625" style="60" bestFit="1" customWidth="1"/>
    <col min="8722" max="8722" width="19.7109375" style="60" bestFit="1" customWidth="1"/>
    <col min="8723" max="8963" width="9" style="60"/>
    <col min="8964" max="8964" width="20.42578125" style="60" customWidth="1"/>
    <col min="8965" max="8965" width="71.140625" style="60" bestFit="1" customWidth="1"/>
    <col min="8966" max="8966" width="10.140625" style="60" customWidth="1"/>
    <col min="8967" max="8967" width="10.28515625" style="60" customWidth="1"/>
    <col min="8968" max="8968" width="13.85546875" style="60" bestFit="1" customWidth="1"/>
    <col min="8969" max="8969" width="26.140625" style="60" customWidth="1"/>
    <col min="8970" max="8970" width="39.5703125" style="60" customWidth="1"/>
    <col min="8971" max="8971" width="15.7109375" style="60" bestFit="1" customWidth="1"/>
    <col min="8972" max="8972" width="14.28515625" style="60" bestFit="1" customWidth="1"/>
    <col min="8973" max="8973" width="17.28515625" style="60" bestFit="1" customWidth="1"/>
    <col min="8974" max="8974" width="14.28515625" style="60" bestFit="1" customWidth="1"/>
    <col min="8975" max="8975" width="11.42578125" style="60" bestFit="1" customWidth="1"/>
    <col min="8976" max="8976" width="14.28515625" style="60" bestFit="1" customWidth="1"/>
    <col min="8977" max="8977" width="17.28515625" style="60" bestFit="1" customWidth="1"/>
    <col min="8978" max="8978" width="19.7109375" style="60" bestFit="1" customWidth="1"/>
    <col min="8979" max="9219" width="9" style="60"/>
    <col min="9220" max="9220" width="20.42578125" style="60" customWidth="1"/>
    <col min="9221" max="9221" width="71.140625" style="60" bestFit="1" customWidth="1"/>
    <col min="9222" max="9222" width="10.140625" style="60" customWidth="1"/>
    <col min="9223" max="9223" width="10.28515625" style="60" customWidth="1"/>
    <col min="9224" max="9224" width="13.85546875" style="60" bestFit="1" customWidth="1"/>
    <col min="9225" max="9225" width="26.140625" style="60" customWidth="1"/>
    <col min="9226" max="9226" width="39.5703125" style="60" customWidth="1"/>
    <col min="9227" max="9227" width="15.7109375" style="60" bestFit="1" customWidth="1"/>
    <col min="9228" max="9228" width="14.28515625" style="60" bestFit="1" customWidth="1"/>
    <col min="9229" max="9229" width="17.28515625" style="60" bestFit="1" customWidth="1"/>
    <col min="9230" max="9230" width="14.28515625" style="60" bestFit="1" customWidth="1"/>
    <col min="9231" max="9231" width="11.42578125" style="60" bestFit="1" customWidth="1"/>
    <col min="9232" max="9232" width="14.28515625" style="60" bestFit="1" customWidth="1"/>
    <col min="9233" max="9233" width="17.28515625" style="60" bestFit="1" customWidth="1"/>
    <col min="9234" max="9234" width="19.7109375" style="60" bestFit="1" customWidth="1"/>
    <col min="9235" max="9475" width="9" style="60"/>
    <col min="9476" max="9476" width="20.42578125" style="60" customWidth="1"/>
    <col min="9477" max="9477" width="71.140625" style="60" bestFit="1" customWidth="1"/>
    <col min="9478" max="9478" width="10.140625" style="60" customWidth="1"/>
    <col min="9479" max="9479" width="10.28515625" style="60" customWidth="1"/>
    <col min="9480" max="9480" width="13.85546875" style="60" bestFit="1" customWidth="1"/>
    <col min="9481" max="9481" width="26.140625" style="60" customWidth="1"/>
    <col min="9482" max="9482" width="39.5703125" style="60" customWidth="1"/>
    <col min="9483" max="9483" width="15.7109375" style="60" bestFit="1" customWidth="1"/>
    <col min="9484" max="9484" width="14.28515625" style="60" bestFit="1" customWidth="1"/>
    <col min="9485" max="9485" width="17.28515625" style="60" bestFit="1" customWidth="1"/>
    <col min="9486" max="9486" width="14.28515625" style="60" bestFit="1" customWidth="1"/>
    <col min="9487" max="9487" width="11.42578125" style="60" bestFit="1" customWidth="1"/>
    <col min="9488" max="9488" width="14.28515625" style="60" bestFit="1" customWidth="1"/>
    <col min="9489" max="9489" width="17.28515625" style="60" bestFit="1" customWidth="1"/>
    <col min="9490" max="9490" width="19.7109375" style="60" bestFit="1" customWidth="1"/>
    <col min="9491" max="9731" width="9" style="60"/>
    <col min="9732" max="9732" width="20.42578125" style="60" customWidth="1"/>
    <col min="9733" max="9733" width="71.140625" style="60" bestFit="1" customWidth="1"/>
    <col min="9734" max="9734" width="10.140625" style="60" customWidth="1"/>
    <col min="9735" max="9735" width="10.28515625" style="60" customWidth="1"/>
    <col min="9736" max="9736" width="13.85546875" style="60" bestFit="1" customWidth="1"/>
    <col min="9737" max="9737" width="26.140625" style="60" customWidth="1"/>
    <col min="9738" max="9738" width="39.5703125" style="60" customWidth="1"/>
    <col min="9739" max="9739" width="15.7109375" style="60" bestFit="1" customWidth="1"/>
    <col min="9740" max="9740" width="14.28515625" style="60" bestFit="1" customWidth="1"/>
    <col min="9741" max="9741" width="17.28515625" style="60" bestFit="1" customWidth="1"/>
    <col min="9742" max="9742" width="14.28515625" style="60" bestFit="1" customWidth="1"/>
    <col min="9743" max="9743" width="11.42578125" style="60" bestFit="1" customWidth="1"/>
    <col min="9744" max="9744" width="14.28515625" style="60" bestFit="1" customWidth="1"/>
    <col min="9745" max="9745" width="17.28515625" style="60" bestFit="1" customWidth="1"/>
    <col min="9746" max="9746" width="19.7109375" style="60" bestFit="1" customWidth="1"/>
    <col min="9747" max="9987" width="9" style="60"/>
    <col min="9988" max="9988" width="20.42578125" style="60" customWidth="1"/>
    <col min="9989" max="9989" width="71.140625" style="60" bestFit="1" customWidth="1"/>
    <col min="9990" max="9990" width="10.140625" style="60" customWidth="1"/>
    <col min="9991" max="9991" width="10.28515625" style="60" customWidth="1"/>
    <col min="9992" max="9992" width="13.85546875" style="60" bestFit="1" customWidth="1"/>
    <col min="9993" max="9993" width="26.140625" style="60" customWidth="1"/>
    <col min="9994" max="9994" width="39.5703125" style="60" customWidth="1"/>
    <col min="9995" max="9995" width="15.7109375" style="60" bestFit="1" customWidth="1"/>
    <col min="9996" max="9996" width="14.28515625" style="60" bestFit="1" customWidth="1"/>
    <col min="9997" max="9997" width="17.28515625" style="60" bestFit="1" customWidth="1"/>
    <col min="9998" max="9998" width="14.28515625" style="60" bestFit="1" customWidth="1"/>
    <col min="9999" max="9999" width="11.42578125" style="60" bestFit="1" customWidth="1"/>
    <col min="10000" max="10000" width="14.28515625" style="60" bestFit="1" customWidth="1"/>
    <col min="10001" max="10001" width="17.28515625" style="60" bestFit="1" customWidth="1"/>
    <col min="10002" max="10002" width="19.7109375" style="60" bestFit="1" customWidth="1"/>
    <col min="10003" max="10243" width="9" style="60"/>
    <col min="10244" max="10244" width="20.42578125" style="60" customWidth="1"/>
    <col min="10245" max="10245" width="71.140625" style="60" bestFit="1" customWidth="1"/>
    <col min="10246" max="10246" width="10.140625" style="60" customWidth="1"/>
    <col min="10247" max="10247" width="10.28515625" style="60" customWidth="1"/>
    <col min="10248" max="10248" width="13.85546875" style="60" bestFit="1" customWidth="1"/>
    <col min="10249" max="10249" width="26.140625" style="60" customWidth="1"/>
    <col min="10250" max="10250" width="39.5703125" style="60" customWidth="1"/>
    <col min="10251" max="10251" width="15.7109375" style="60" bestFit="1" customWidth="1"/>
    <col min="10252" max="10252" width="14.28515625" style="60" bestFit="1" customWidth="1"/>
    <col min="10253" max="10253" width="17.28515625" style="60" bestFit="1" customWidth="1"/>
    <col min="10254" max="10254" width="14.28515625" style="60" bestFit="1" customWidth="1"/>
    <col min="10255" max="10255" width="11.42578125" style="60" bestFit="1" customWidth="1"/>
    <col min="10256" max="10256" width="14.28515625" style="60" bestFit="1" customWidth="1"/>
    <col min="10257" max="10257" width="17.28515625" style="60" bestFit="1" customWidth="1"/>
    <col min="10258" max="10258" width="19.7109375" style="60" bestFit="1" customWidth="1"/>
    <col min="10259" max="10499" width="9" style="60"/>
    <col min="10500" max="10500" width="20.42578125" style="60" customWidth="1"/>
    <col min="10501" max="10501" width="71.140625" style="60" bestFit="1" customWidth="1"/>
    <col min="10502" max="10502" width="10.140625" style="60" customWidth="1"/>
    <col min="10503" max="10503" width="10.28515625" style="60" customWidth="1"/>
    <col min="10504" max="10504" width="13.85546875" style="60" bestFit="1" customWidth="1"/>
    <col min="10505" max="10505" width="26.140625" style="60" customWidth="1"/>
    <col min="10506" max="10506" width="39.5703125" style="60" customWidth="1"/>
    <col min="10507" max="10507" width="15.7109375" style="60" bestFit="1" customWidth="1"/>
    <col min="10508" max="10508" width="14.28515625" style="60" bestFit="1" customWidth="1"/>
    <col min="10509" max="10509" width="17.28515625" style="60" bestFit="1" customWidth="1"/>
    <col min="10510" max="10510" width="14.28515625" style="60" bestFit="1" customWidth="1"/>
    <col min="10511" max="10511" width="11.42578125" style="60" bestFit="1" customWidth="1"/>
    <col min="10512" max="10512" width="14.28515625" style="60" bestFit="1" customWidth="1"/>
    <col min="10513" max="10513" width="17.28515625" style="60" bestFit="1" customWidth="1"/>
    <col min="10514" max="10514" width="19.7109375" style="60" bestFit="1" customWidth="1"/>
    <col min="10515" max="10755" width="9" style="60"/>
    <col min="10756" max="10756" width="20.42578125" style="60" customWidth="1"/>
    <col min="10757" max="10757" width="71.140625" style="60" bestFit="1" customWidth="1"/>
    <col min="10758" max="10758" width="10.140625" style="60" customWidth="1"/>
    <col min="10759" max="10759" width="10.28515625" style="60" customWidth="1"/>
    <col min="10760" max="10760" width="13.85546875" style="60" bestFit="1" customWidth="1"/>
    <col min="10761" max="10761" width="26.140625" style="60" customWidth="1"/>
    <col min="10762" max="10762" width="39.5703125" style="60" customWidth="1"/>
    <col min="10763" max="10763" width="15.7109375" style="60" bestFit="1" customWidth="1"/>
    <col min="10764" max="10764" width="14.28515625" style="60" bestFit="1" customWidth="1"/>
    <col min="10765" max="10765" width="17.28515625" style="60" bestFit="1" customWidth="1"/>
    <col min="10766" max="10766" width="14.28515625" style="60" bestFit="1" customWidth="1"/>
    <col min="10767" max="10767" width="11.42578125" style="60" bestFit="1" customWidth="1"/>
    <col min="10768" max="10768" width="14.28515625" style="60" bestFit="1" customWidth="1"/>
    <col min="10769" max="10769" width="17.28515625" style="60" bestFit="1" customWidth="1"/>
    <col min="10770" max="10770" width="19.7109375" style="60" bestFit="1" customWidth="1"/>
    <col min="10771" max="11011" width="9" style="60"/>
    <col min="11012" max="11012" width="20.42578125" style="60" customWidth="1"/>
    <col min="11013" max="11013" width="71.140625" style="60" bestFit="1" customWidth="1"/>
    <col min="11014" max="11014" width="10.140625" style="60" customWidth="1"/>
    <col min="11015" max="11015" width="10.28515625" style="60" customWidth="1"/>
    <col min="11016" max="11016" width="13.85546875" style="60" bestFit="1" customWidth="1"/>
    <col min="11017" max="11017" width="26.140625" style="60" customWidth="1"/>
    <col min="11018" max="11018" width="39.5703125" style="60" customWidth="1"/>
    <col min="11019" max="11019" width="15.7109375" style="60" bestFit="1" customWidth="1"/>
    <col min="11020" max="11020" width="14.28515625" style="60" bestFit="1" customWidth="1"/>
    <col min="11021" max="11021" width="17.28515625" style="60" bestFit="1" customWidth="1"/>
    <col min="11022" max="11022" width="14.28515625" style="60" bestFit="1" customWidth="1"/>
    <col min="11023" max="11023" width="11.42578125" style="60" bestFit="1" customWidth="1"/>
    <col min="11024" max="11024" width="14.28515625" style="60" bestFit="1" customWidth="1"/>
    <col min="11025" max="11025" width="17.28515625" style="60" bestFit="1" customWidth="1"/>
    <col min="11026" max="11026" width="19.7109375" style="60" bestFit="1" customWidth="1"/>
    <col min="11027" max="11267" width="9" style="60"/>
    <col min="11268" max="11268" width="20.42578125" style="60" customWidth="1"/>
    <col min="11269" max="11269" width="71.140625" style="60" bestFit="1" customWidth="1"/>
    <col min="11270" max="11270" width="10.140625" style="60" customWidth="1"/>
    <col min="11271" max="11271" width="10.28515625" style="60" customWidth="1"/>
    <col min="11272" max="11272" width="13.85546875" style="60" bestFit="1" customWidth="1"/>
    <col min="11273" max="11273" width="26.140625" style="60" customWidth="1"/>
    <col min="11274" max="11274" width="39.5703125" style="60" customWidth="1"/>
    <col min="11275" max="11275" width="15.7109375" style="60" bestFit="1" customWidth="1"/>
    <col min="11276" max="11276" width="14.28515625" style="60" bestFit="1" customWidth="1"/>
    <col min="11277" max="11277" width="17.28515625" style="60" bestFit="1" customWidth="1"/>
    <col min="11278" max="11278" width="14.28515625" style="60" bestFit="1" customWidth="1"/>
    <col min="11279" max="11279" width="11.42578125" style="60" bestFit="1" customWidth="1"/>
    <col min="11280" max="11280" width="14.28515625" style="60" bestFit="1" customWidth="1"/>
    <col min="11281" max="11281" width="17.28515625" style="60" bestFit="1" customWidth="1"/>
    <col min="11282" max="11282" width="19.7109375" style="60" bestFit="1" customWidth="1"/>
    <col min="11283" max="11523" width="9" style="60"/>
    <col min="11524" max="11524" width="20.42578125" style="60" customWidth="1"/>
    <col min="11525" max="11525" width="71.140625" style="60" bestFit="1" customWidth="1"/>
    <col min="11526" max="11526" width="10.140625" style="60" customWidth="1"/>
    <col min="11527" max="11527" width="10.28515625" style="60" customWidth="1"/>
    <col min="11528" max="11528" width="13.85546875" style="60" bestFit="1" customWidth="1"/>
    <col min="11529" max="11529" width="26.140625" style="60" customWidth="1"/>
    <col min="11530" max="11530" width="39.5703125" style="60" customWidth="1"/>
    <col min="11531" max="11531" width="15.7109375" style="60" bestFit="1" customWidth="1"/>
    <col min="11532" max="11532" width="14.28515625" style="60" bestFit="1" customWidth="1"/>
    <col min="11533" max="11533" width="17.28515625" style="60" bestFit="1" customWidth="1"/>
    <col min="11534" max="11534" width="14.28515625" style="60" bestFit="1" customWidth="1"/>
    <col min="11535" max="11535" width="11.42578125" style="60" bestFit="1" customWidth="1"/>
    <col min="11536" max="11536" width="14.28515625" style="60" bestFit="1" customWidth="1"/>
    <col min="11537" max="11537" width="17.28515625" style="60" bestFit="1" customWidth="1"/>
    <col min="11538" max="11538" width="19.7109375" style="60" bestFit="1" customWidth="1"/>
    <col min="11539" max="11779" width="9" style="60"/>
    <col min="11780" max="11780" width="20.42578125" style="60" customWidth="1"/>
    <col min="11781" max="11781" width="71.140625" style="60" bestFit="1" customWidth="1"/>
    <col min="11782" max="11782" width="10.140625" style="60" customWidth="1"/>
    <col min="11783" max="11783" width="10.28515625" style="60" customWidth="1"/>
    <col min="11784" max="11784" width="13.85546875" style="60" bestFit="1" customWidth="1"/>
    <col min="11785" max="11785" width="26.140625" style="60" customWidth="1"/>
    <col min="11786" max="11786" width="39.5703125" style="60" customWidth="1"/>
    <col min="11787" max="11787" width="15.7109375" style="60" bestFit="1" customWidth="1"/>
    <col min="11788" max="11788" width="14.28515625" style="60" bestFit="1" customWidth="1"/>
    <col min="11789" max="11789" width="17.28515625" style="60" bestFit="1" customWidth="1"/>
    <col min="11790" max="11790" width="14.28515625" style="60" bestFit="1" customWidth="1"/>
    <col min="11791" max="11791" width="11.42578125" style="60" bestFit="1" customWidth="1"/>
    <col min="11792" max="11792" width="14.28515625" style="60" bestFit="1" customWidth="1"/>
    <col min="11793" max="11793" width="17.28515625" style="60" bestFit="1" customWidth="1"/>
    <col min="11794" max="11794" width="19.7109375" style="60" bestFit="1" customWidth="1"/>
    <col min="11795" max="12035" width="9" style="60"/>
    <col min="12036" max="12036" width="20.42578125" style="60" customWidth="1"/>
    <col min="12037" max="12037" width="71.140625" style="60" bestFit="1" customWidth="1"/>
    <col min="12038" max="12038" width="10.140625" style="60" customWidth="1"/>
    <col min="12039" max="12039" width="10.28515625" style="60" customWidth="1"/>
    <col min="12040" max="12040" width="13.85546875" style="60" bestFit="1" customWidth="1"/>
    <col min="12041" max="12041" width="26.140625" style="60" customWidth="1"/>
    <col min="12042" max="12042" width="39.5703125" style="60" customWidth="1"/>
    <col min="12043" max="12043" width="15.7109375" style="60" bestFit="1" customWidth="1"/>
    <col min="12044" max="12044" width="14.28515625" style="60" bestFit="1" customWidth="1"/>
    <col min="12045" max="12045" width="17.28515625" style="60" bestFit="1" customWidth="1"/>
    <col min="12046" max="12046" width="14.28515625" style="60" bestFit="1" customWidth="1"/>
    <col min="12047" max="12047" width="11.42578125" style="60" bestFit="1" customWidth="1"/>
    <col min="12048" max="12048" width="14.28515625" style="60" bestFit="1" customWidth="1"/>
    <col min="12049" max="12049" width="17.28515625" style="60" bestFit="1" customWidth="1"/>
    <col min="12050" max="12050" width="19.7109375" style="60" bestFit="1" customWidth="1"/>
    <col min="12051" max="12291" width="9" style="60"/>
    <col min="12292" max="12292" width="20.42578125" style="60" customWidth="1"/>
    <col min="12293" max="12293" width="71.140625" style="60" bestFit="1" customWidth="1"/>
    <col min="12294" max="12294" width="10.140625" style="60" customWidth="1"/>
    <col min="12295" max="12295" width="10.28515625" style="60" customWidth="1"/>
    <col min="12296" max="12296" width="13.85546875" style="60" bestFit="1" customWidth="1"/>
    <col min="12297" max="12297" width="26.140625" style="60" customWidth="1"/>
    <col min="12298" max="12298" width="39.5703125" style="60" customWidth="1"/>
    <col min="12299" max="12299" width="15.7109375" style="60" bestFit="1" customWidth="1"/>
    <col min="12300" max="12300" width="14.28515625" style="60" bestFit="1" customWidth="1"/>
    <col min="12301" max="12301" width="17.28515625" style="60" bestFit="1" customWidth="1"/>
    <col min="12302" max="12302" width="14.28515625" style="60" bestFit="1" customWidth="1"/>
    <col min="12303" max="12303" width="11.42578125" style="60" bestFit="1" customWidth="1"/>
    <col min="12304" max="12304" width="14.28515625" style="60" bestFit="1" customWidth="1"/>
    <col min="12305" max="12305" width="17.28515625" style="60" bestFit="1" customWidth="1"/>
    <col min="12306" max="12306" width="19.7109375" style="60" bestFit="1" customWidth="1"/>
    <col min="12307" max="12547" width="9" style="60"/>
    <col min="12548" max="12548" width="20.42578125" style="60" customWidth="1"/>
    <col min="12549" max="12549" width="71.140625" style="60" bestFit="1" customWidth="1"/>
    <col min="12550" max="12550" width="10.140625" style="60" customWidth="1"/>
    <col min="12551" max="12551" width="10.28515625" style="60" customWidth="1"/>
    <col min="12552" max="12552" width="13.85546875" style="60" bestFit="1" customWidth="1"/>
    <col min="12553" max="12553" width="26.140625" style="60" customWidth="1"/>
    <col min="12554" max="12554" width="39.5703125" style="60" customWidth="1"/>
    <col min="12555" max="12555" width="15.7109375" style="60" bestFit="1" customWidth="1"/>
    <col min="12556" max="12556" width="14.28515625" style="60" bestFit="1" customWidth="1"/>
    <col min="12557" max="12557" width="17.28515625" style="60" bestFit="1" customWidth="1"/>
    <col min="12558" max="12558" width="14.28515625" style="60" bestFit="1" customWidth="1"/>
    <col min="12559" max="12559" width="11.42578125" style="60" bestFit="1" customWidth="1"/>
    <col min="12560" max="12560" width="14.28515625" style="60" bestFit="1" customWidth="1"/>
    <col min="12561" max="12561" width="17.28515625" style="60" bestFit="1" customWidth="1"/>
    <col min="12562" max="12562" width="19.7109375" style="60" bestFit="1" customWidth="1"/>
    <col min="12563" max="12803" width="9" style="60"/>
    <col min="12804" max="12804" width="20.42578125" style="60" customWidth="1"/>
    <col min="12805" max="12805" width="71.140625" style="60" bestFit="1" customWidth="1"/>
    <col min="12806" max="12806" width="10.140625" style="60" customWidth="1"/>
    <col min="12807" max="12807" width="10.28515625" style="60" customWidth="1"/>
    <col min="12808" max="12808" width="13.85546875" style="60" bestFit="1" customWidth="1"/>
    <col min="12809" max="12809" width="26.140625" style="60" customWidth="1"/>
    <col min="12810" max="12810" width="39.5703125" style="60" customWidth="1"/>
    <col min="12811" max="12811" width="15.7109375" style="60" bestFit="1" customWidth="1"/>
    <col min="12812" max="12812" width="14.28515625" style="60" bestFit="1" customWidth="1"/>
    <col min="12813" max="12813" width="17.28515625" style="60" bestFit="1" customWidth="1"/>
    <col min="12814" max="12814" width="14.28515625" style="60" bestFit="1" customWidth="1"/>
    <col min="12815" max="12815" width="11.42578125" style="60" bestFit="1" customWidth="1"/>
    <col min="12816" max="12816" width="14.28515625" style="60" bestFit="1" customWidth="1"/>
    <col min="12817" max="12817" width="17.28515625" style="60" bestFit="1" customWidth="1"/>
    <col min="12818" max="12818" width="19.7109375" style="60" bestFit="1" customWidth="1"/>
    <col min="12819" max="13059" width="9" style="60"/>
    <col min="13060" max="13060" width="20.42578125" style="60" customWidth="1"/>
    <col min="13061" max="13061" width="71.140625" style="60" bestFit="1" customWidth="1"/>
    <col min="13062" max="13062" width="10.140625" style="60" customWidth="1"/>
    <col min="13063" max="13063" width="10.28515625" style="60" customWidth="1"/>
    <col min="13064" max="13064" width="13.85546875" style="60" bestFit="1" customWidth="1"/>
    <col min="13065" max="13065" width="26.140625" style="60" customWidth="1"/>
    <col min="13066" max="13066" width="39.5703125" style="60" customWidth="1"/>
    <col min="13067" max="13067" width="15.7109375" style="60" bestFit="1" customWidth="1"/>
    <col min="13068" max="13068" width="14.28515625" style="60" bestFit="1" customWidth="1"/>
    <col min="13069" max="13069" width="17.28515625" style="60" bestFit="1" customWidth="1"/>
    <col min="13070" max="13070" width="14.28515625" style="60" bestFit="1" customWidth="1"/>
    <col min="13071" max="13071" width="11.42578125" style="60" bestFit="1" customWidth="1"/>
    <col min="13072" max="13072" width="14.28515625" style="60" bestFit="1" customWidth="1"/>
    <col min="13073" max="13073" width="17.28515625" style="60" bestFit="1" customWidth="1"/>
    <col min="13074" max="13074" width="19.7109375" style="60" bestFit="1" customWidth="1"/>
    <col min="13075" max="13315" width="9" style="60"/>
    <col min="13316" max="13316" width="20.42578125" style="60" customWidth="1"/>
    <col min="13317" max="13317" width="71.140625" style="60" bestFit="1" customWidth="1"/>
    <col min="13318" max="13318" width="10.140625" style="60" customWidth="1"/>
    <col min="13319" max="13319" width="10.28515625" style="60" customWidth="1"/>
    <col min="13320" max="13320" width="13.85546875" style="60" bestFit="1" customWidth="1"/>
    <col min="13321" max="13321" width="26.140625" style="60" customWidth="1"/>
    <col min="13322" max="13322" width="39.5703125" style="60" customWidth="1"/>
    <col min="13323" max="13323" width="15.7109375" style="60" bestFit="1" customWidth="1"/>
    <col min="13324" max="13324" width="14.28515625" style="60" bestFit="1" customWidth="1"/>
    <col min="13325" max="13325" width="17.28515625" style="60" bestFit="1" customWidth="1"/>
    <col min="13326" max="13326" width="14.28515625" style="60" bestFit="1" customWidth="1"/>
    <col min="13327" max="13327" width="11.42578125" style="60" bestFit="1" customWidth="1"/>
    <col min="13328" max="13328" width="14.28515625" style="60" bestFit="1" customWidth="1"/>
    <col min="13329" max="13329" width="17.28515625" style="60" bestFit="1" customWidth="1"/>
    <col min="13330" max="13330" width="19.7109375" style="60" bestFit="1" customWidth="1"/>
    <col min="13331" max="13571" width="9" style="60"/>
    <col min="13572" max="13572" width="20.42578125" style="60" customWidth="1"/>
    <col min="13573" max="13573" width="71.140625" style="60" bestFit="1" customWidth="1"/>
    <col min="13574" max="13574" width="10.140625" style="60" customWidth="1"/>
    <col min="13575" max="13575" width="10.28515625" style="60" customWidth="1"/>
    <col min="13576" max="13576" width="13.85546875" style="60" bestFit="1" customWidth="1"/>
    <col min="13577" max="13577" width="26.140625" style="60" customWidth="1"/>
    <col min="13578" max="13578" width="39.5703125" style="60" customWidth="1"/>
    <col min="13579" max="13579" width="15.7109375" style="60" bestFit="1" customWidth="1"/>
    <col min="13580" max="13580" width="14.28515625" style="60" bestFit="1" customWidth="1"/>
    <col min="13581" max="13581" width="17.28515625" style="60" bestFit="1" customWidth="1"/>
    <col min="13582" max="13582" width="14.28515625" style="60" bestFit="1" customWidth="1"/>
    <col min="13583" max="13583" width="11.42578125" style="60" bestFit="1" customWidth="1"/>
    <col min="13584" max="13584" width="14.28515625" style="60" bestFit="1" customWidth="1"/>
    <col min="13585" max="13585" width="17.28515625" style="60" bestFit="1" customWidth="1"/>
    <col min="13586" max="13586" width="19.7109375" style="60" bestFit="1" customWidth="1"/>
    <col min="13587" max="13827" width="9" style="60"/>
    <col min="13828" max="13828" width="20.42578125" style="60" customWidth="1"/>
    <col min="13829" max="13829" width="71.140625" style="60" bestFit="1" customWidth="1"/>
    <col min="13830" max="13830" width="10.140625" style="60" customWidth="1"/>
    <col min="13831" max="13831" width="10.28515625" style="60" customWidth="1"/>
    <col min="13832" max="13832" width="13.85546875" style="60" bestFit="1" customWidth="1"/>
    <col min="13833" max="13833" width="26.140625" style="60" customWidth="1"/>
    <col min="13834" max="13834" width="39.5703125" style="60" customWidth="1"/>
    <col min="13835" max="13835" width="15.7109375" style="60" bestFit="1" customWidth="1"/>
    <col min="13836" max="13836" width="14.28515625" style="60" bestFit="1" customWidth="1"/>
    <col min="13837" max="13837" width="17.28515625" style="60" bestFit="1" customWidth="1"/>
    <col min="13838" max="13838" width="14.28515625" style="60" bestFit="1" customWidth="1"/>
    <col min="13839" max="13839" width="11.42578125" style="60" bestFit="1" customWidth="1"/>
    <col min="13840" max="13840" width="14.28515625" style="60" bestFit="1" customWidth="1"/>
    <col min="13841" max="13841" width="17.28515625" style="60" bestFit="1" customWidth="1"/>
    <col min="13842" max="13842" width="19.7109375" style="60" bestFit="1" customWidth="1"/>
    <col min="13843" max="14083" width="9" style="60"/>
    <col min="14084" max="14084" width="20.42578125" style="60" customWidth="1"/>
    <col min="14085" max="14085" width="71.140625" style="60" bestFit="1" customWidth="1"/>
    <col min="14086" max="14086" width="10.140625" style="60" customWidth="1"/>
    <col min="14087" max="14087" width="10.28515625" style="60" customWidth="1"/>
    <col min="14088" max="14088" width="13.85546875" style="60" bestFit="1" customWidth="1"/>
    <col min="14089" max="14089" width="26.140625" style="60" customWidth="1"/>
    <col min="14090" max="14090" width="39.5703125" style="60" customWidth="1"/>
    <col min="14091" max="14091" width="15.7109375" style="60" bestFit="1" customWidth="1"/>
    <col min="14092" max="14092" width="14.28515625" style="60" bestFit="1" customWidth="1"/>
    <col min="14093" max="14093" width="17.28515625" style="60" bestFit="1" customWidth="1"/>
    <col min="14094" max="14094" width="14.28515625" style="60" bestFit="1" customWidth="1"/>
    <col min="14095" max="14095" width="11.42578125" style="60" bestFit="1" customWidth="1"/>
    <col min="14096" max="14096" width="14.28515625" style="60" bestFit="1" customWidth="1"/>
    <col min="14097" max="14097" width="17.28515625" style="60" bestFit="1" customWidth="1"/>
    <col min="14098" max="14098" width="19.7109375" style="60" bestFit="1" customWidth="1"/>
    <col min="14099" max="14339" width="9" style="60"/>
    <col min="14340" max="14340" width="20.42578125" style="60" customWidth="1"/>
    <col min="14341" max="14341" width="71.140625" style="60" bestFit="1" customWidth="1"/>
    <col min="14342" max="14342" width="10.140625" style="60" customWidth="1"/>
    <col min="14343" max="14343" width="10.28515625" style="60" customWidth="1"/>
    <col min="14344" max="14344" width="13.85546875" style="60" bestFit="1" customWidth="1"/>
    <col min="14345" max="14345" width="26.140625" style="60" customWidth="1"/>
    <col min="14346" max="14346" width="39.5703125" style="60" customWidth="1"/>
    <col min="14347" max="14347" width="15.7109375" style="60" bestFit="1" customWidth="1"/>
    <col min="14348" max="14348" width="14.28515625" style="60" bestFit="1" customWidth="1"/>
    <col min="14349" max="14349" width="17.28515625" style="60" bestFit="1" customWidth="1"/>
    <col min="14350" max="14350" width="14.28515625" style="60" bestFit="1" customWidth="1"/>
    <col min="14351" max="14351" width="11.42578125" style="60" bestFit="1" customWidth="1"/>
    <col min="14352" max="14352" width="14.28515625" style="60" bestFit="1" customWidth="1"/>
    <col min="14353" max="14353" width="17.28515625" style="60" bestFit="1" customWidth="1"/>
    <col min="14354" max="14354" width="19.7109375" style="60" bestFit="1" customWidth="1"/>
    <col min="14355" max="14595" width="9" style="60"/>
    <col min="14596" max="14596" width="20.42578125" style="60" customWidth="1"/>
    <col min="14597" max="14597" width="71.140625" style="60" bestFit="1" customWidth="1"/>
    <col min="14598" max="14598" width="10.140625" style="60" customWidth="1"/>
    <col min="14599" max="14599" width="10.28515625" style="60" customWidth="1"/>
    <col min="14600" max="14600" width="13.85546875" style="60" bestFit="1" customWidth="1"/>
    <col min="14601" max="14601" width="26.140625" style="60" customWidth="1"/>
    <col min="14602" max="14602" width="39.5703125" style="60" customWidth="1"/>
    <col min="14603" max="14603" width="15.7109375" style="60" bestFit="1" customWidth="1"/>
    <col min="14604" max="14604" width="14.28515625" style="60" bestFit="1" customWidth="1"/>
    <col min="14605" max="14605" width="17.28515625" style="60" bestFit="1" customWidth="1"/>
    <col min="14606" max="14606" width="14.28515625" style="60" bestFit="1" customWidth="1"/>
    <col min="14607" max="14607" width="11.42578125" style="60" bestFit="1" customWidth="1"/>
    <col min="14608" max="14608" width="14.28515625" style="60" bestFit="1" customWidth="1"/>
    <col min="14609" max="14609" width="17.28515625" style="60" bestFit="1" customWidth="1"/>
    <col min="14610" max="14610" width="19.7109375" style="60" bestFit="1" customWidth="1"/>
    <col min="14611" max="14851" width="9" style="60"/>
    <col min="14852" max="14852" width="20.42578125" style="60" customWidth="1"/>
    <col min="14853" max="14853" width="71.140625" style="60" bestFit="1" customWidth="1"/>
    <col min="14854" max="14854" width="10.140625" style="60" customWidth="1"/>
    <col min="14855" max="14855" width="10.28515625" style="60" customWidth="1"/>
    <col min="14856" max="14856" width="13.85546875" style="60" bestFit="1" customWidth="1"/>
    <col min="14857" max="14857" width="26.140625" style="60" customWidth="1"/>
    <col min="14858" max="14858" width="39.5703125" style="60" customWidth="1"/>
    <col min="14859" max="14859" width="15.7109375" style="60" bestFit="1" customWidth="1"/>
    <col min="14860" max="14860" width="14.28515625" style="60" bestFit="1" customWidth="1"/>
    <col min="14861" max="14861" width="17.28515625" style="60" bestFit="1" customWidth="1"/>
    <col min="14862" max="14862" width="14.28515625" style="60" bestFit="1" customWidth="1"/>
    <col min="14863" max="14863" width="11.42578125" style="60" bestFit="1" customWidth="1"/>
    <col min="14864" max="14864" width="14.28515625" style="60" bestFit="1" customWidth="1"/>
    <col min="14865" max="14865" width="17.28515625" style="60" bestFit="1" customWidth="1"/>
    <col min="14866" max="14866" width="19.7109375" style="60" bestFit="1" customWidth="1"/>
    <col min="14867" max="15107" width="9" style="60"/>
    <col min="15108" max="15108" width="20.42578125" style="60" customWidth="1"/>
    <col min="15109" max="15109" width="71.140625" style="60" bestFit="1" customWidth="1"/>
    <col min="15110" max="15110" width="10.140625" style="60" customWidth="1"/>
    <col min="15111" max="15111" width="10.28515625" style="60" customWidth="1"/>
    <col min="15112" max="15112" width="13.85546875" style="60" bestFit="1" customWidth="1"/>
    <col min="15113" max="15113" width="26.140625" style="60" customWidth="1"/>
    <col min="15114" max="15114" width="39.5703125" style="60" customWidth="1"/>
    <col min="15115" max="15115" width="15.7109375" style="60" bestFit="1" customWidth="1"/>
    <col min="15116" max="15116" width="14.28515625" style="60" bestFit="1" customWidth="1"/>
    <col min="15117" max="15117" width="17.28515625" style="60" bestFit="1" customWidth="1"/>
    <col min="15118" max="15118" width="14.28515625" style="60" bestFit="1" customWidth="1"/>
    <col min="15119" max="15119" width="11.42578125" style="60" bestFit="1" customWidth="1"/>
    <col min="15120" max="15120" width="14.28515625" style="60" bestFit="1" customWidth="1"/>
    <col min="15121" max="15121" width="17.28515625" style="60" bestFit="1" customWidth="1"/>
    <col min="15122" max="15122" width="19.7109375" style="60" bestFit="1" customWidth="1"/>
    <col min="15123" max="15363" width="9" style="60"/>
    <col min="15364" max="15364" width="20.42578125" style="60" customWidth="1"/>
    <col min="15365" max="15365" width="71.140625" style="60" bestFit="1" customWidth="1"/>
    <col min="15366" max="15366" width="10.140625" style="60" customWidth="1"/>
    <col min="15367" max="15367" width="10.28515625" style="60" customWidth="1"/>
    <col min="15368" max="15368" width="13.85546875" style="60" bestFit="1" customWidth="1"/>
    <col min="15369" max="15369" width="26.140625" style="60" customWidth="1"/>
    <col min="15370" max="15370" width="39.5703125" style="60" customWidth="1"/>
    <col min="15371" max="15371" width="15.7109375" style="60" bestFit="1" customWidth="1"/>
    <col min="15372" max="15372" width="14.28515625" style="60" bestFit="1" customWidth="1"/>
    <col min="15373" max="15373" width="17.28515625" style="60" bestFit="1" customWidth="1"/>
    <col min="15374" max="15374" width="14.28515625" style="60" bestFit="1" customWidth="1"/>
    <col min="15375" max="15375" width="11.42578125" style="60" bestFit="1" customWidth="1"/>
    <col min="15376" max="15376" width="14.28515625" style="60" bestFit="1" customWidth="1"/>
    <col min="15377" max="15377" width="17.28515625" style="60" bestFit="1" customWidth="1"/>
    <col min="15378" max="15378" width="19.7109375" style="60" bestFit="1" customWidth="1"/>
    <col min="15379" max="15619" width="9" style="60"/>
    <col min="15620" max="15620" width="20.42578125" style="60" customWidth="1"/>
    <col min="15621" max="15621" width="71.140625" style="60" bestFit="1" customWidth="1"/>
    <col min="15622" max="15622" width="10.140625" style="60" customWidth="1"/>
    <col min="15623" max="15623" width="10.28515625" style="60" customWidth="1"/>
    <col min="15624" max="15624" width="13.85546875" style="60" bestFit="1" customWidth="1"/>
    <col min="15625" max="15625" width="26.140625" style="60" customWidth="1"/>
    <col min="15626" max="15626" width="39.5703125" style="60" customWidth="1"/>
    <col min="15627" max="15627" width="15.7109375" style="60" bestFit="1" customWidth="1"/>
    <col min="15628" max="15628" width="14.28515625" style="60" bestFit="1" customWidth="1"/>
    <col min="15629" max="15629" width="17.28515625" style="60" bestFit="1" customWidth="1"/>
    <col min="15630" max="15630" width="14.28515625" style="60" bestFit="1" customWidth="1"/>
    <col min="15631" max="15631" width="11.42578125" style="60" bestFit="1" customWidth="1"/>
    <col min="15632" max="15632" width="14.28515625" style="60" bestFit="1" customWidth="1"/>
    <col min="15633" max="15633" width="17.28515625" style="60" bestFit="1" customWidth="1"/>
    <col min="15634" max="15634" width="19.7109375" style="60" bestFit="1" customWidth="1"/>
    <col min="15635" max="15875" width="9" style="60"/>
    <col min="15876" max="15876" width="20.42578125" style="60" customWidth="1"/>
    <col min="15877" max="15877" width="71.140625" style="60" bestFit="1" customWidth="1"/>
    <col min="15878" max="15878" width="10.140625" style="60" customWidth="1"/>
    <col min="15879" max="15879" width="10.28515625" style="60" customWidth="1"/>
    <col min="15880" max="15880" width="13.85546875" style="60" bestFit="1" customWidth="1"/>
    <col min="15881" max="15881" width="26.140625" style="60" customWidth="1"/>
    <col min="15882" max="15882" width="39.5703125" style="60" customWidth="1"/>
    <col min="15883" max="15883" width="15.7109375" style="60" bestFit="1" customWidth="1"/>
    <col min="15884" max="15884" width="14.28515625" style="60" bestFit="1" customWidth="1"/>
    <col min="15885" max="15885" width="17.28515625" style="60" bestFit="1" customWidth="1"/>
    <col min="15886" max="15886" width="14.28515625" style="60" bestFit="1" customWidth="1"/>
    <col min="15887" max="15887" width="11.42578125" style="60" bestFit="1" customWidth="1"/>
    <col min="15888" max="15888" width="14.28515625" style="60" bestFit="1" customWidth="1"/>
    <col min="15889" max="15889" width="17.28515625" style="60" bestFit="1" customWidth="1"/>
    <col min="15890" max="15890" width="19.7109375" style="60" bestFit="1" customWidth="1"/>
    <col min="15891" max="16131" width="9" style="60"/>
    <col min="16132" max="16132" width="20.42578125" style="60" customWidth="1"/>
    <col min="16133" max="16133" width="71.140625" style="60" bestFit="1" customWidth="1"/>
    <col min="16134" max="16134" width="10.140625" style="60" customWidth="1"/>
    <col min="16135" max="16135" width="10.28515625" style="60" customWidth="1"/>
    <col min="16136" max="16136" width="13.85546875" style="60" bestFit="1" customWidth="1"/>
    <col min="16137" max="16137" width="26.140625" style="60" customWidth="1"/>
    <col min="16138" max="16138" width="39.5703125" style="60" customWidth="1"/>
    <col min="16139" max="16139" width="15.7109375" style="60" bestFit="1" customWidth="1"/>
    <col min="16140" max="16140" width="14.28515625" style="60" bestFit="1" customWidth="1"/>
    <col min="16141" max="16141" width="17.28515625" style="60" bestFit="1" customWidth="1"/>
    <col min="16142" max="16142" width="14.28515625" style="60" bestFit="1" customWidth="1"/>
    <col min="16143" max="16143" width="11.42578125" style="60" bestFit="1" customWidth="1"/>
    <col min="16144" max="16144" width="14.28515625" style="60" bestFit="1" customWidth="1"/>
    <col min="16145" max="16145" width="17.28515625" style="60" bestFit="1" customWidth="1"/>
    <col min="16146" max="16146" width="19.7109375" style="60" bestFit="1" customWidth="1"/>
    <col min="16147" max="16384" width="9" style="60"/>
  </cols>
  <sheetData>
    <row r="1" spans="1:24" ht="97.5" customHeight="1" x14ac:dyDescent="0.25">
      <c r="A1" s="188" t="s">
        <v>60</v>
      </c>
      <c r="B1" s="189"/>
      <c r="C1" s="189"/>
      <c r="D1" s="189"/>
      <c r="E1" s="189"/>
      <c r="F1" s="189"/>
      <c r="G1" s="189"/>
      <c r="H1" s="189"/>
      <c r="I1" s="189"/>
      <c r="J1" s="189"/>
      <c r="K1" s="189"/>
      <c r="L1" s="189"/>
      <c r="M1" s="189"/>
      <c r="N1" s="189"/>
      <c r="O1" s="189"/>
      <c r="P1" s="189"/>
      <c r="Q1" s="189"/>
      <c r="R1" s="189"/>
      <c r="S1" s="189"/>
      <c r="T1" s="189"/>
      <c r="U1" s="189"/>
      <c r="V1" s="189"/>
      <c r="W1" s="189"/>
    </row>
    <row r="2" spans="1:24" ht="16.5" x14ac:dyDescent="0.3">
      <c r="A2" s="199"/>
      <c r="B2" s="200"/>
      <c r="C2" s="200"/>
      <c r="D2" s="200"/>
      <c r="E2" s="200"/>
      <c r="F2" s="200"/>
      <c r="G2" s="200"/>
      <c r="H2" s="200"/>
      <c r="I2" s="200"/>
      <c r="J2" s="200"/>
      <c r="K2" s="200"/>
      <c r="L2" s="200"/>
      <c r="M2" s="200"/>
      <c r="N2" s="200"/>
      <c r="O2" s="200"/>
      <c r="P2" s="200"/>
      <c r="Q2" s="200"/>
      <c r="R2" s="200"/>
      <c r="S2" s="200"/>
      <c r="T2" s="200"/>
      <c r="U2" s="200"/>
    </row>
    <row r="3" spans="1:24" ht="62.25" customHeight="1" x14ac:dyDescent="0.25">
      <c r="A3" s="61" t="s">
        <v>61</v>
      </c>
      <c r="B3" s="61" t="s">
        <v>62</v>
      </c>
      <c r="C3" s="61" t="s">
        <v>26</v>
      </c>
      <c r="D3" s="61" t="s">
        <v>27</v>
      </c>
      <c r="E3" s="62" t="s">
        <v>28</v>
      </c>
      <c r="F3" s="62" t="s">
        <v>63</v>
      </c>
      <c r="G3" s="62" t="s">
        <v>64</v>
      </c>
      <c r="H3" s="62" t="s">
        <v>65</v>
      </c>
      <c r="I3" s="63"/>
      <c r="S3" s="63" t="s">
        <v>66</v>
      </c>
      <c r="T3" s="63" t="s">
        <v>67</v>
      </c>
      <c r="U3" s="62" t="s">
        <v>68</v>
      </c>
      <c r="V3" s="62" t="s">
        <v>69</v>
      </c>
      <c r="W3" s="62" t="s">
        <v>70</v>
      </c>
    </row>
    <row r="4" spans="1:24" ht="15.75" customHeight="1" x14ac:dyDescent="0.3">
      <c r="A4" s="190" t="s">
        <v>71</v>
      </c>
      <c r="B4" s="190"/>
      <c r="C4" s="190"/>
      <c r="D4" s="190"/>
      <c r="E4" s="190"/>
      <c r="F4" s="190"/>
      <c r="G4" s="190"/>
      <c r="H4" s="190"/>
      <c r="I4" s="65"/>
      <c r="J4" s="66" t="s">
        <v>72</v>
      </c>
      <c r="K4" s="66" t="s">
        <v>73</v>
      </c>
      <c r="L4" s="66" t="s">
        <v>74</v>
      </c>
      <c r="M4" s="66" t="s">
        <v>72</v>
      </c>
      <c r="N4" s="66" t="s">
        <v>73</v>
      </c>
      <c r="O4" s="66" t="s">
        <v>75</v>
      </c>
      <c r="P4" s="66" t="s">
        <v>76</v>
      </c>
      <c r="Q4" s="66" t="s">
        <v>77</v>
      </c>
      <c r="S4" s="65"/>
      <c r="T4" s="65"/>
      <c r="U4" s="65"/>
      <c r="V4" s="65"/>
      <c r="W4" s="62"/>
    </row>
    <row r="5" spans="1:24" ht="19.5" x14ac:dyDescent="0.35">
      <c r="A5" s="67">
        <v>1.2</v>
      </c>
      <c r="B5" s="68" t="s">
        <v>78</v>
      </c>
      <c r="C5" s="69"/>
      <c r="D5" s="69"/>
      <c r="E5" s="69"/>
      <c r="F5" s="69"/>
      <c r="G5" s="69"/>
      <c r="H5" s="69"/>
      <c r="I5" s="70"/>
      <c r="J5" s="71"/>
      <c r="K5" s="71"/>
      <c r="L5" s="71"/>
      <c r="M5" s="71"/>
      <c r="N5" s="71"/>
      <c r="O5" s="71"/>
      <c r="P5" s="71"/>
      <c r="Q5" s="71"/>
      <c r="S5" s="65"/>
      <c r="T5" s="65"/>
      <c r="U5" s="65"/>
      <c r="V5" s="65"/>
      <c r="W5" s="62"/>
    </row>
    <row r="6" spans="1:24" ht="56.25" customHeight="1" x14ac:dyDescent="0.25">
      <c r="A6" s="72" t="s">
        <v>79</v>
      </c>
      <c r="B6" s="73" t="s">
        <v>80</v>
      </c>
      <c r="C6" s="74" t="s">
        <v>81</v>
      </c>
      <c r="D6" s="75">
        <v>3</v>
      </c>
      <c r="E6" s="145"/>
      <c r="F6" s="145"/>
      <c r="G6" s="145"/>
      <c r="H6" s="74">
        <f>(G6+F6+E6)*D6</f>
        <v>0</v>
      </c>
      <c r="I6" s="76" t="s">
        <v>82</v>
      </c>
      <c r="J6" s="77">
        <v>520181</v>
      </c>
      <c r="K6" s="77">
        <v>24925</v>
      </c>
      <c r="L6" s="77">
        <f t="shared" ref="L6:L21" si="0">SUM(J6:K6)</f>
        <v>545106</v>
      </c>
      <c r="M6" s="77">
        <v>174306</v>
      </c>
      <c r="N6" s="77">
        <v>9558</v>
      </c>
      <c r="O6" s="77">
        <f>SUM(M6:N6)</f>
        <v>183864</v>
      </c>
      <c r="P6" s="77">
        <f>(M6+J6)*D6</f>
        <v>2083461</v>
      </c>
      <c r="Q6" s="78">
        <f t="shared" ref="Q6:Q21" si="1">L6+O6</f>
        <v>728970</v>
      </c>
      <c r="S6" s="146"/>
      <c r="T6" s="146"/>
      <c r="U6" s="65">
        <f>S6*D6*E6</f>
        <v>0</v>
      </c>
      <c r="V6" s="65">
        <f>T6*G6*D6</f>
        <v>0</v>
      </c>
      <c r="W6" s="62">
        <f>H6+U6+V6</f>
        <v>0</v>
      </c>
      <c r="X6" s="62"/>
    </row>
    <row r="7" spans="1:24" ht="37.5" x14ac:dyDescent="0.25">
      <c r="A7" s="72" t="s">
        <v>83</v>
      </c>
      <c r="B7" s="73" t="s">
        <v>84</v>
      </c>
      <c r="C7" s="74" t="s">
        <v>81</v>
      </c>
      <c r="D7" s="75">
        <v>5</v>
      </c>
      <c r="E7" s="145"/>
      <c r="F7" s="145"/>
      <c r="G7" s="145"/>
      <c r="H7" s="74">
        <f t="shared" ref="H7:H21" si="2">(G7+F7+E7)*D7</f>
        <v>0</v>
      </c>
      <c r="I7" s="76" t="s">
        <v>85</v>
      </c>
      <c r="J7" s="77">
        <v>520181</v>
      </c>
      <c r="K7" s="77">
        <v>24925</v>
      </c>
      <c r="L7" s="77">
        <f t="shared" si="0"/>
        <v>545106</v>
      </c>
      <c r="M7" s="77">
        <v>174306</v>
      </c>
      <c r="N7" s="77">
        <v>9558</v>
      </c>
      <c r="O7" s="77">
        <f>SUM(M7:N7)</f>
        <v>183864</v>
      </c>
      <c r="P7" s="77">
        <f t="shared" ref="P7:P21" si="3">(M7+J7)*D7</f>
        <v>3472435</v>
      </c>
      <c r="Q7" s="78">
        <f t="shared" si="1"/>
        <v>728970</v>
      </c>
      <c r="S7" s="146"/>
      <c r="T7" s="146"/>
      <c r="U7" s="65">
        <f t="shared" ref="U7:U21" si="4">S7*D7*E7</f>
        <v>0</v>
      </c>
      <c r="V7" s="65">
        <f t="shared" ref="V7:V68" si="5">T7*G7*D7</f>
        <v>0</v>
      </c>
      <c r="W7" s="62">
        <f t="shared" ref="W7:W68" si="6">H7+U7+V7</f>
        <v>0</v>
      </c>
    </row>
    <row r="8" spans="1:24" ht="37.5" x14ac:dyDescent="0.25">
      <c r="A8" s="72" t="s">
        <v>86</v>
      </c>
      <c r="B8" s="73" t="s">
        <v>87</v>
      </c>
      <c r="C8" s="74" t="s">
        <v>81</v>
      </c>
      <c r="D8" s="75">
        <v>3</v>
      </c>
      <c r="E8" s="145"/>
      <c r="F8" s="145"/>
      <c r="G8" s="145"/>
      <c r="H8" s="74">
        <f t="shared" si="2"/>
        <v>0</v>
      </c>
      <c r="I8" s="76" t="s">
        <v>88</v>
      </c>
      <c r="J8" s="77">
        <v>769105</v>
      </c>
      <c r="K8" s="77">
        <v>24925</v>
      </c>
      <c r="L8" s="77">
        <f t="shared" si="0"/>
        <v>794030</v>
      </c>
      <c r="M8" s="77">
        <v>174306</v>
      </c>
      <c r="N8" s="77">
        <v>9558</v>
      </c>
      <c r="O8" s="77">
        <f>SUM(M8:N8)</f>
        <v>183864</v>
      </c>
      <c r="P8" s="77">
        <f t="shared" si="3"/>
        <v>2830233</v>
      </c>
      <c r="Q8" s="78">
        <f t="shared" si="1"/>
        <v>977894</v>
      </c>
      <c r="S8" s="146"/>
      <c r="T8" s="146"/>
      <c r="U8" s="65">
        <f t="shared" si="4"/>
        <v>0</v>
      </c>
      <c r="V8" s="65">
        <f t="shared" si="5"/>
        <v>0</v>
      </c>
      <c r="W8" s="62">
        <f t="shared" si="6"/>
        <v>0</v>
      </c>
    </row>
    <row r="9" spans="1:24" ht="37.5" x14ac:dyDescent="0.25">
      <c r="A9" s="74" t="s">
        <v>89</v>
      </c>
      <c r="B9" s="73" t="s">
        <v>90</v>
      </c>
      <c r="C9" s="74" t="s">
        <v>81</v>
      </c>
      <c r="D9" s="75">
        <v>3</v>
      </c>
      <c r="E9" s="145"/>
      <c r="F9" s="145"/>
      <c r="G9" s="145"/>
      <c r="H9" s="74">
        <f t="shared" si="2"/>
        <v>0</v>
      </c>
      <c r="I9" s="76">
        <v>1000001703</v>
      </c>
      <c r="J9" s="77">
        <v>520181</v>
      </c>
      <c r="K9" s="77">
        <v>24925</v>
      </c>
      <c r="L9" s="77">
        <f t="shared" si="0"/>
        <v>545106</v>
      </c>
      <c r="M9" s="77"/>
      <c r="N9" s="77"/>
      <c r="O9" s="77"/>
      <c r="P9" s="77">
        <f t="shared" si="3"/>
        <v>1560543</v>
      </c>
      <c r="Q9" s="78">
        <f t="shared" si="1"/>
        <v>545106</v>
      </c>
      <c r="S9" s="146"/>
      <c r="T9" s="146"/>
      <c r="U9" s="65">
        <f t="shared" si="4"/>
        <v>0</v>
      </c>
      <c r="V9" s="65">
        <f t="shared" si="5"/>
        <v>0</v>
      </c>
      <c r="W9" s="62">
        <f t="shared" si="6"/>
        <v>0</v>
      </c>
    </row>
    <row r="10" spans="1:24" ht="37.5" x14ac:dyDescent="0.25">
      <c r="A10" s="74" t="s">
        <v>91</v>
      </c>
      <c r="B10" s="73" t="s">
        <v>92</v>
      </c>
      <c r="C10" s="74" t="s">
        <v>81</v>
      </c>
      <c r="D10" s="75">
        <v>6</v>
      </c>
      <c r="E10" s="145"/>
      <c r="F10" s="145"/>
      <c r="G10" s="145"/>
      <c r="H10" s="74">
        <f t="shared" si="2"/>
        <v>0</v>
      </c>
      <c r="I10" s="76">
        <v>1000001702</v>
      </c>
      <c r="J10" s="77">
        <v>520181</v>
      </c>
      <c r="K10" s="77">
        <v>24925</v>
      </c>
      <c r="L10" s="77">
        <f t="shared" si="0"/>
        <v>545106</v>
      </c>
      <c r="M10" s="77"/>
      <c r="N10" s="77"/>
      <c r="O10" s="77"/>
      <c r="P10" s="77">
        <f t="shared" si="3"/>
        <v>3121086</v>
      </c>
      <c r="Q10" s="78">
        <f t="shared" si="1"/>
        <v>545106</v>
      </c>
      <c r="S10" s="146"/>
      <c r="T10" s="146"/>
      <c r="U10" s="65">
        <f t="shared" si="4"/>
        <v>0</v>
      </c>
      <c r="V10" s="65">
        <f t="shared" si="5"/>
        <v>0</v>
      </c>
      <c r="W10" s="62">
        <f t="shared" si="6"/>
        <v>0</v>
      </c>
    </row>
    <row r="11" spans="1:24" ht="37.5" x14ac:dyDescent="0.25">
      <c r="A11" s="74" t="s">
        <v>93</v>
      </c>
      <c r="B11" s="73" t="s">
        <v>94</v>
      </c>
      <c r="C11" s="74" t="s">
        <v>81</v>
      </c>
      <c r="D11" s="75">
        <v>3</v>
      </c>
      <c r="E11" s="145"/>
      <c r="F11" s="145"/>
      <c r="G11" s="145"/>
      <c r="H11" s="74">
        <f t="shared" si="2"/>
        <v>0</v>
      </c>
      <c r="I11" s="76">
        <v>1000001704</v>
      </c>
      <c r="J11" s="77">
        <v>769105</v>
      </c>
      <c r="K11" s="77">
        <v>24925</v>
      </c>
      <c r="L11" s="77">
        <f t="shared" si="0"/>
        <v>794030</v>
      </c>
      <c r="M11" s="77"/>
      <c r="N11" s="77"/>
      <c r="O11" s="77"/>
      <c r="P11" s="77">
        <f t="shared" si="3"/>
        <v>2307315</v>
      </c>
      <c r="Q11" s="78">
        <f t="shared" si="1"/>
        <v>794030</v>
      </c>
      <c r="S11" s="146"/>
      <c r="T11" s="146"/>
      <c r="U11" s="65">
        <f t="shared" si="4"/>
        <v>0</v>
      </c>
      <c r="V11" s="65">
        <f t="shared" si="5"/>
        <v>0</v>
      </c>
      <c r="W11" s="62">
        <f t="shared" si="6"/>
        <v>0</v>
      </c>
    </row>
    <row r="12" spans="1:24" ht="37.5" x14ac:dyDescent="0.25">
      <c r="A12" s="74" t="s">
        <v>95</v>
      </c>
      <c r="B12" s="73" t="s">
        <v>96</v>
      </c>
      <c r="C12" s="74" t="s">
        <v>81</v>
      </c>
      <c r="D12" s="75">
        <v>1</v>
      </c>
      <c r="E12" s="145"/>
      <c r="F12" s="145"/>
      <c r="G12" s="145"/>
      <c r="H12" s="74">
        <f t="shared" si="2"/>
        <v>0</v>
      </c>
      <c r="I12" s="76" t="s">
        <v>97</v>
      </c>
      <c r="J12" s="77">
        <v>520181</v>
      </c>
      <c r="K12" s="77">
        <v>32127</v>
      </c>
      <c r="L12" s="77">
        <f t="shared" si="0"/>
        <v>552308</v>
      </c>
      <c r="M12" s="77">
        <v>174306</v>
      </c>
      <c r="N12" s="77">
        <v>9558</v>
      </c>
      <c r="O12" s="77">
        <f>SUM(M12:N12)</f>
        <v>183864</v>
      </c>
      <c r="P12" s="77">
        <f t="shared" si="3"/>
        <v>694487</v>
      </c>
      <c r="Q12" s="78">
        <f t="shared" si="1"/>
        <v>736172</v>
      </c>
      <c r="S12" s="146"/>
      <c r="T12" s="146"/>
      <c r="U12" s="65">
        <f t="shared" si="4"/>
        <v>0</v>
      </c>
      <c r="V12" s="65">
        <f t="shared" si="5"/>
        <v>0</v>
      </c>
      <c r="W12" s="62">
        <f t="shared" si="6"/>
        <v>0</v>
      </c>
    </row>
    <row r="13" spans="1:24" ht="37.5" x14ac:dyDescent="0.25">
      <c r="A13" s="74" t="s">
        <v>98</v>
      </c>
      <c r="B13" s="73" t="s">
        <v>99</v>
      </c>
      <c r="C13" s="74" t="s">
        <v>81</v>
      </c>
      <c r="D13" s="75">
        <v>1</v>
      </c>
      <c r="E13" s="145"/>
      <c r="F13" s="145"/>
      <c r="G13" s="145"/>
      <c r="H13" s="74">
        <f t="shared" si="2"/>
        <v>0</v>
      </c>
      <c r="I13" s="76" t="s">
        <v>100</v>
      </c>
      <c r="J13" s="77">
        <v>814064</v>
      </c>
      <c r="K13" s="77">
        <v>32127</v>
      </c>
      <c r="L13" s="77">
        <f t="shared" si="0"/>
        <v>846191</v>
      </c>
      <c r="M13" s="77">
        <v>174306</v>
      </c>
      <c r="N13" s="77">
        <v>9558</v>
      </c>
      <c r="O13" s="77">
        <f>SUM(M13:N13)</f>
        <v>183864</v>
      </c>
      <c r="P13" s="77">
        <f t="shared" si="3"/>
        <v>988370</v>
      </c>
      <c r="Q13" s="78">
        <f t="shared" si="1"/>
        <v>1030055</v>
      </c>
      <c r="S13" s="146"/>
      <c r="T13" s="146"/>
      <c r="U13" s="65">
        <f t="shared" si="4"/>
        <v>0</v>
      </c>
      <c r="V13" s="65">
        <f t="shared" si="5"/>
        <v>0</v>
      </c>
      <c r="W13" s="62">
        <f t="shared" si="6"/>
        <v>0</v>
      </c>
    </row>
    <row r="14" spans="1:24" ht="19.5" x14ac:dyDescent="0.25">
      <c r="A14" s="74" t="s">
        <v>101</v>
      </c>
      <c r="B14" s="73" t="s">
        <v>102</v>
      </c>
      <c r="C14" s="74" t="s">
        <v>81</v>
      </c>
      <c r="D14" s="75">
        <v>12</v>
      </c>
      <c r="E14" s="145"/>
      <c r="F14" s="145"/>
      <c r="G14" s="145"/>
      <c r="H14" s="74">
        <f t="shared" si="2"/>
        <v>0</v>
      </c>
      <c r="I14" s="76">
        <v>1000001781</v>
      </c>
      <c r="J14" s="77">
        <v>477983</v>
      </c>
      <c r="K14" s="77">
        <v>8311</v>
      </c>
      <c r="L14" s="77">
        <f t="shared" si="0"/>
        <v>486294</v>
      </c>
      <c r="M14" s="77"/>
      <c r="N14" s="77"/>
      <c r="O14" s="77"/>
      <c r="P14" s="77">
        <f t="shared" si="3"/>
        <v>5735796</v>
      </c>
      <c r="Q14" s="78">
        <f t="shared" si="1"/>
        <v>486294</v>
      </c>
      <c r="S14" s="146"/>
      <c r="T14" s="146"/>
      <c r="U14" s="65">
        <f t="shared" si="4"/>
        <v>0</v>
      </c>
      <c r="V14" s="65">
        <f t="shared" si="5"/>
        <v>0</v>
      </c>
      <c r="W14" s="62">
        <f t="shared" si="6"/>
        <v>0</v>
      </c>
    </row>
    <row r="15" spans="1:24" ht="19.5" x14ac:dyDescent="0.25">
      <c r="A15" s="74" t="s">
        <v>103</v>
      </c>
      <c r="B15" s="73" t="s">
        <v>104</v>
      </c>
      <c r="C15" s="74" t="s">
        <v>81</v>
      </c>
      <c r="D15" s="75">
        <v>12</v>
      </c>
      <c r="E15" s="145"/>
      <c r="F15" s="145"/>
      <c r="G15" s="145"/>
      <c r="H15" s="74">
        <f t="shared" si="2"/>
        <v>0</v>
      </c>
      <c r="I15" s="76">
        <v>1000001772</v>
      </c>
      <c r="J15" s="77">
        <v>223721</v>
      </c>
      <c r="K15" s="77">
        <v>4930</v>
      </c>
      <c r="L15" s="77">
        <f t="shared" si="0"/>
        <v>228651</v>
      </c>
      <c r="M15" s="77"/>
      <c r="N15" s="77"/>
      <c r="O15" s="77"/>
      <c r="P15" s="77">
        <f t="shared" si="3"/>
        <v>2684652</v>
      </c>
      <c r="Q15" s="78">
        <f t="shared" si="1"/>
        <v>228651</v>
      </c>
      <c r="S15" s="146"/>
      <c r="T15" s="146"/>
      <c r="U15" s="65">
        <f t="shared" si="4"/>
        <v>0</v>
      </c>
      <c r="V15" s="65">
        <f t="shared" si="5"/>
        <v>0</v>
      </c>
      <c r="W15" s="62">
        <f t="shared" si="6"/>
        <v>0</v>
      </c>
    </row>
    <row r="16" spans="1:24" ht="19.5" x14ac:dyDescent="0.35">
      <c r="A16" s="74" t="s">
        <v>105</v>
      </c>
      <c r="B16" s="79" t="s">
        <v>106</v>
      </c>
      <c r="C16" s="80" t="s">
        <v>107</v>
      </c>
      <c r="D16" s="81">
        <v>3</v>
      </c>
      <c r="E16" s="145"/>
      <c r="F16" s="145"/>
      <c r="G16" s="145"/>
      <c r="H16" s="74">
        <f t="shared" si="2"/>
        <v>0</v>
      </c>
      <c r="I16" s="76">
        <v>1000001671</v>
      </c>
      <c r="J16" s="82">
        <v>1535828</v>
      </c>
      <c r="K16" s="82">
        <v>17922</v>
      </c>
      <c r="L16" s="77">
        <f t="shared" si="0"/>
        <v>1553750</v>
      </c>
      <c r="M16" s="77"/>
      <c r="N16" s="77"/>
      <c r="O16" s="77"/>
      <c r="P16" s="77">
        <f t="shared" si="3"/>
        <v>4607484</v>
      </c>
      <c r="Q16" s="78">
        <f t="shared" si="1"/>
        <v>1553750</v>
      </c>
      <c r="S16" s="146"/>
      <c r="T16" s="146"/>
      <c r="U16" s="65">
        <f t="shared" si="4"/>
        <v>0</v>
      </c>
      <c r="V16" s="65">
        <f t="shared" si="5"/>
        <v>0</v>
      </c>
      <c r="W16" s="62">
        <f t="shared" si="6"/>
        <v>0</v>
      </c>
    </row>
    <row r="17" spans="1:23" ht="37.5" x14ac:dyDescent="0.25">
      <c r="A17" s="74" t="s">
        <v>108</v>
      </c>
      <c r="B17" s="83" t="s">
        <v>109</v>
      </c>
      <c r="C17" s="74" t="s">
        <v>110</v>
      </c>
      <c r="D17" s="75">
        <v>1</v>
      </c>
      <c r="E17" s="145"/>
      <c r="F17" s="145"/>
      <c r="G17" s="145"/>
      <c r="H17" s="74">
        <f t="shared" si="2"/>
        <v>0</v>
      </c>
      <c r="I17" s="76">
        <v>1000011258</v>
      </c>
      <c r="J17" s="77">
        <v>1347522</v>
      </c>
      <c r="K17" s="77">
        <v>373019</v>
      </c>
      <c r="L17" s="77">
        <f t="shared" si="0"/>
        <v>1720541</v>
      </c>
      <c r="M17" s="77"/>
      <c r="N17" s="77"/>
      <c r="O17" s="77"/>
      <c r="P17" s="77">
        <f t="shared" si="3"/>
        <v>1347522</v>
      </c>
      <c r="Q17" s="78">
        <f t="shared" si="1"/>
        <v>1720541</v>
      </c>
      <c r="S17" s="146"/>
      <c r="T17" s="146"/>
      <c r="U17" s="65">
        <f t="shared" si="4"/>
        <v>0</v>
      </c>
      <c r="V17" s="65">
        <f t="shared" si="5"/>
        <v>0</v>
      </c>
      <c r="W17" s="62">
        <f t="shared" si="6"/>
        <v>0</v>
      </c>
    </row>
    <row r="18" spans="1:23" ht="19.5" x14ac:dyDescent="0.25">
      <c r="A18" s="74" t="s">
        <v>111</v>
      </c>
      <c r="B18" s="83" t="s">
        <v>112</v>
      </c>
      <c r="C18" s="74" t="s">
        <v>81</v>
      </c>
      <c r="D18" s="75">
        <v>30</v>
      </c>
      <c r="E18" s="145"/>
      <c r="F18" s="145"/>
      <c r="G18" s="145"/>
      <c r="H18" s="74">
        <f t="shared" si="2"/>
        <v>0</v>
      </c>
      <c r="I18" s="76">
        <v>1000001695</v>
      </c>
      <c r="J18" s="77">
        <v>20898</v>
      </c>
      <c r="K18" s="77">
        <v>2676</v>
      </c>
      <c r="L18" s="77">
        <f t="shared" si="0"/>
        <v>23574</v>
      </c>
      <c r="M18" s="77"/>
      <c r="N18" s="77"/>
      <c r="O18" s="77"/>
      <c r="P18" s="77">
        <f t="shared" si="3"/>
        <v>626940</v>
      </c>
      <c r="Q18" s="78">
        <f t="shared" si="1"/>
        <v>23574</v>
      </c>
      <c r="S18" s="146"/>
      <c r="T18" s="146"/>
      <c r="U18" s="65">
        <f t="shared" si="4"/>
        <v>0</v>
      </c>
      <c r="V18" s="65">
        <f t="shared" si="5"/>
        <v>0</v>
      </c>
      <c r="W18" s="62">
        <f t="shared" si="6"/>
        <v>0</v>
      </c>
    </row>
    <row r="19" spans="1:23" ht="19.5" x14ac:dyDescent="0.3">
      <c r="A19" s="74" t="s">
        <v>113</v>
      </c>
      <c r="B19" s="84" t="s">
        <v>114</v>
      </c>
      <c r="C19" s="85" t="s">
        <v>115</v>
      </c>
      <c r="D19" s="85">
        <v>18</v>
      </c>
      <c r="E19" s="145"/>
      <c r="F19" s="145"/>
      <c r="G19" s="145"/>
      <c r="H19" s="74">
        <f t="shared" si="2"/>
        <v>0</v>
      </c>
      <c r="I19" s="76">
        <v>1000020187</v>
      </c>
      <c r="J19" s="77">
        <v>35008</v>
      </c>
      <c r="K19" s="77">
        <v>1926</v>
      </c>
      <c r="L19" s="77">
        <f t="shared" si="0"/>
        <v>36934</v>
      </c>
      <c r="M19" s="77"/>
      <c r="N19" s="77"/>
      <c r="O19" s="77"/>
      <c r="P19" s="77">
        <f t="shared" si="3"/>
        <v>630144</v>
      </c>
      <c r="Q19" s="78">
        <f t="shared" si="1"/>
        <v>36934</v>
      </c>
      <c r="S19" s="146"/>
      <c r="T19" s="146"/>
      <c r="U19" s="65">
        <f t="shared" si="4"/>
        <v>0</v>
      </c>
      <c r="V19" s="65">
        <f t="shared" si="5"/>
        <v>0</v>
      </c>
      <c r="W19" s="62">
        <f t="shared" si="6"/>
        <v>0</v>
      </c>
    </row>
    <row r="20" spans="1:23" ht="19.5" x14ac:dyDescent="0.3">
      <c r="A20" s="74" t="s">
        <v>116</v>
      </c>
      <c r="B20" s="84" t="s">
        <v>117</v>
      </c>
      <c r="C20" s="85" t="s">
        <v>115</v>
      </c>
      <c r="D20" s="85">
        <v>12</v>
      </c>
      <c r="E20" s="145"/>
      <c r="F20" s="145"/>
      <c r="G20" s="145"/>
      <c r="H20" s="74">
        <f t="shared" si="2"/>
        <v>0</v>
      </c>
      <c r="I20" s="76">
        <v>1000020188</v>
      </c>
      <c r="J20" s="77">
        <v>25035</v>
      </c>
      <c r="K20" s="77">
        <v>1371</v>
      </c>
      <c r="L20" s="77">
        <f t="shared" si="0"/>
        <v>26406</v>
      </c>
      <c r="M20" s="77"/>
      <c r="N20" s="77"/>
      <c r="O20" s="77"/>
      <c r="P20" s="77">
        <f t="shared" si="3"/>
        <v>300420</v>
      </c>
      <c r="Q20" s="78">
        <f t="shared" si="1"/>
        <v>26406</v>
      </c>
      <c r="S20" s="146"/>
      <c r="T20" s="146"/>
      <c r="U20" s="65">
        <f t="shared" si="4"/>
        <v>0</v>
      </c>
      <c r="V20" s="65">
        <f t="shared" si="5"/>
        <v>0</v>
      </c>
      <c r="W20" s="62">
        <f t="shared" si="6"/>
        <v>0</v>
      </c>
    </row>
    <row r="21" spans="1:23" ht="19.5" x14ac:dyDescent="0.3">
      <c r="A21" s="74" t="s">
        <v>118</v>
      </c>
      <c r="B21" s="84" t="s">
        <v>119</v>
      </c>
      <c r="C21" s="85" t="s">
        <v>115</v>
      </c>
      <c r="D21" s="85">
        <v>18</v>
      </c>
      <c r="E21" s="145"/>
      <c r="F21" s="145"/>
      <c r="G21" s="145"/>
      <c r="H21" s="74">
        <f t="shared" si="2"/>
        <v>0</v>
      </c>
      <c r="I21" s="76">
        <v>1000017562</v>
      </c>
      <c r="J21" s="77">
        <v>22917</v>
      </c>
      <c r="K21" s="77">
        <v>1348</v>
      </c>
      <c r="L21" s="77">
        <f t="shared" si="0"/>
        <v>24265</v>
      </c>
      <c r="M21" s="77"/>
      <c r="N21" s="77"/>
      <c r="O21" s="77"/>
      <c r="P21" s="77">
        <f t="shared" si="3"/>
        <v>412506</v>
      </c>
      <c r="Q21" s="78">
        <f t="shared" si="1"/>
        <v>24265</v>
      </c>
      <c r="S21" s="146"/>
      <c r="T21" s="146"/>
      <c r="U21" s="65">
        <f t="shared" si="4"/>
        <v>0</v>
      </c>
      <c r="V21" s="65">
        <f t="shared" si="5"/>
        <v>0</v>
      </c>
      <c r="W21" s="62">
        <f t="shared" si="6"/>
        <v>0</v>
      </c>
    </row>
    <row r="22" spans="1:23" ht="22.5" customHeight="1" x14ac:dyDescent="0.25">
      <c r="A22" s="74"/>
      <c r="B22" s="83"/>
      <c r="C22" s="74"/>
      <c r="D22" s="75"/>
      <c r="E22" s="86" t="s">
        <v>120</v>
      </c>
      <c r="F22" s="87"/>
      <c r="G22" s="87"/>
      <c r="H22" s="88">
        <f>SUM(H6:H21)</f>
        <v>0</v>
      </c>
      <c r="I22" s="76"/>
      <c r="J22" s="77"/>
      <c r="K22" s="77"/>
      <c r="L22" s="77"/>
      <c r="M22" s="77"/>
      <c r="N22" s="77"/>
      <c r="O22" s="77"/>
      <c r="P22" s="77"/>
      <c r="Q22" s="78"/>
      <c r="S22" s="65"/>
      <c r="T22" s="65"/>
      <c r="U22" s="65"/>
      <c r="V22" s="65"/>
      <c r="W22" s="62"/>
    </row>
    <row r="23" spans="1:23" ht="19.5" x14ac:dyDescent="0.35">
      <c r="A23" s="89"/>
      <c r="B23" s="89"/>
      <c r="C23" s="89"/>
      <c r="D23" s="89"/>
      <c r="E23" s="89"/>
      <c r="F23" s="89"/>
      <c r="G23" s="89"/>
      <c r="H23" s="89"/>
      <c r="I23" s="90"/>
      <c r="J23" s="77"/>
      <c r="K23" s="77"/>
      <c r="L23" s="77"/>
      <c r="M23" s="77"/>
      <c r="N23" s="77"/>
      <c r="O23" s="77"/>
      <c r="P23" s="77"/>
      <c r="Q23" s="78"/>
      <c r="S23" s="65"/>
      <c r="T23" s="65"/>
      <c r="U23" s="65"/>
      <c r="V23" s="65"/>
      <c r="W23" s="62"/>
    </row>
    <row r="24" spans="1:23" ht="33" customHeight="1" x14ac:dyDescent="0.35">
      <c r="A24" s="91">
        <v>2.1</v>
      </c>
      <c r="B24" s="191" t="s">
        <v>121</v>
      </c>
      <c r="C24" s="191"/>
      <c r="D24" s="191"/>
      <c r="E24" s="191"/>
      <c r="F24" s="192"/>
      <c r="G24" s="192"/>
      <c r="H24" s="192"/>
      <c r="I24" s="92"/>
      <c r="J24" s="77"/>
      <c r="K24" s="93"/>
      <c r="L24" s="77"/>
      <c r="M24" s="77"/>
      <c r="N24" s="77"/>
      <c r="O24" s="77"/>
      <c r="P24" s="77"/>
      <c r="Q24" s="78"/>
      <c r="S24" s="65"/>
      <c r="T24" s="65"/>
      <c r="U24" s="65"/>
      <c r="V24" s="65"/>
      <c r="W24" s="62"/>
    </row>
    <row r="25" spans="1:23" ht="47.25" customHeight="1" x14ac:dyDescent="0.35">
      <c r="A25" s="94"/>
      <c r="B25" s="193" t="s">
        <v>122</v>
      </c>
      <c r="C25" s="193"/>
      <c r="D25" s="193"/>
      <c r="E25" s="193"/>
      <c r="F25" s="194"/>
      <c r="G25" s="194"/>
      <c r="H25" s="194"/>
      <c r="I25" s="92"/>
      <c r="J25" s="77"/>
      <c r="K25" s="93"/>
      <c r="L25" s="77"/>
      <c r="M25" s="77"/>
      <c r="N25" s="77"/>
      <c r="O25" s="77"/>
      <c r="P25" s="77"/>
      <c r="Q25" s="78"/>
      <c r="S25" s="65"/>
      <c r="T25" s="65"/>
      <c r="U25" s="65"/>
      <c r="V25" s="65"/>
      <c r="W25" s="62"/>
    </row>
    <row r="26" spans="1:23" ht="19.5" x14ac:dyDescent="0.35">
      <c r="A26" s="95" t="s">
        <v>123</v>
      </c>
      <c r="B26" s="96" t="s">
        <v>124</v>
      </c>
      <c r="C26" s="80" t="s">
        <v>81</v>
      </c>
      <c r="D26" s="81">
        <v>4</v>
      </c>
      <c r="E26" s="147"/>
      <c r="F26" s="148"/>
      <c r="G26" s="148"/>
      <c r="H26" s="97">
        <f>(G26+F26+E26)*D26</f>
        <v>0</v>
      </c>
      <c r="I26" s="98">
        <v>1000001332</v>
      </c>
      <c r="J26" s="70">
        <v>643392</v>
      </c>
      <c r="K26" s="70">
        <v>12802</v>
      </c>
      <c r="L26" s="77">
        <f>SUM(J26:K26)</f>
        <v>656194</v>
      </c>
      <c r="M26" s="77"/>
      <c r="N26" s="77"/>
      <c r="O26" s="77"/>
      <c r="P26" s="77">
        <f>(M26+J26)*D26</f>
        <v>2573568</v>
      </c>
      <c r="Q26" s="78">
        <f t="shared" ref="Q26:Q68" si="7">L26+O26</f>
        <v>656194</v>
      </c>
      <c r="S26" s="146"/>
      <c r="T26" s="146"/>
      <c r="U26" s="65">
        <f>S26*E26*D26</f>
        <v>0</v>
      </c>
      <c r="V26" s="65">
        <f t="shared" si="5"/>
        <v>0</v>
      </c>
      <c r="W26" s="62">
        <f t="shared" si="6"/>
        <v>0</v>
      </c>
    </row>
    <row r="27" spans="1:23" ht="19.5" x14ac:dyDescent="0.35">
      <c r="A27" s="95" t="s">
        <v>125</v>
      </c>
      <c r="B27" s="96" t="s">
        <v>126</v>
      </c>
      <c r="C27" s="80" t="s">
        <v>81</v>
      </c>
      <c r="D27" s="81">
        <v>3</v>
      </c>
      <c r="E27" s="147"/>
      <c r="F27" s="148"/>
      <c r="G27" s="148"/>
      <c r="H27" s="97">
        <f t="shared" ref="H27:H30" si="8">(G27+F27+E27)*D27</f>
        <v>0</v>
      </c>
      <c r="I27" s="98">
        <v>1000001332</v>
      </c>
      <c r="J27" s="70">
        <v>643392</v>
      </c>
      <c r="K27" s="70">
        <v>12802</v>
      </c>
      <c r="L27" s="77">
        <f>SUM(J27:K27)</f>
        <v>656194</v>
      </c>
      <c r="M27" s="77"/>
      <c r="N27" s="77"/>
      <c r="O27" s="77"/>
      <c r="P27" s="77">
        <f>(M27+J27)*D27</f>
        <v>1930176</v>
      </c>
      <c r="Q27" s="78">
        <f t="shared" si="7"/>
        <v>656194</v>
      </c>
      <c r="S27" s="146"/>
      <c r="T27" s="146"/>
      <c r="U27" s="65">
        <f t="shared" ref="U27:U30" si="9">S27*E27*D27</f>
        <v>0</v>
      </c>
      <c r="V27" s="65">
        <f t="shared" si="5"/>
        <v>0</v>
      </c>
      <c r="W27" s="62">
        <f t="shared" si="6"/>
        <v>0</v>
      </c>
    </row>
    <row r="28" spans="1:23" ht="19.5" x14ac:dyDescent="0.35">
      <c r="A28" s="95" t="s">
        <v>127</v>
      </c>
      <c r="B28" s="96" t="s">
        <v>128</v>
      </c>
      <c r="C28" s="80" t="s">
        <v>81</v>
      </c>
      <c r="D28" s="81">
        <v>1</v>
      </c>
      <c r="E28" s="147"/>
      <c r="F28" s="148"/>
      <c r="G28" s="148"/>
      <c r="H28" s="97">
        <f t="shared" si="8"/>
        <v>0</v>
      </c>
      <c r="I28" s="98">
        <v>1000001332</v>
      </c>
      <c r="J28" s="70">
        <v>643392</v>
      </c>
      <c r="K28" s="70">
        <v>12802</v>
      </c>
      <c r="L28" s="77">
        <f>SUM(J28:K28)</f>
        <v>656194</v>
      </c>
      <c r="M28" s="77"/>
      <c r="N28" s="77"/>
      <c r="O28" s="77"/>
      <c r="P28" s="77">
        <f>(M28+J28)*D28</f>
        <v>643392</v>
      </c>
      <c r="Q28" s="78">
        <f t="shared" si="7"/>
        <v>656194</v>
      </c>
      <c r="S28" s="146"/>
      <c r="T28" s="146"/>
      <c r="U28" s="65">
        <f t="shared" si="9"/>
        <v>0</v>
      </c>
      <c r="V28" s="65">
        <f t="shared" si="5"/>
        <v>0</v>
      </c>
      <c r="W28" s="62">
        <f t="shared" si="6"/>
        <v>0</v>
      </c>
    </row>
    <row r="29" spans="1:23" ht="19.5" x14ac:dyDescent="0.35">
      <c r="A29" s="95" t="s">
        <v>129</v>
      </c>
      <c r="B29" s="96" t="s">
        <v>130</v>
      </c>
      <c r="C29" s="80" t="s">
        <v>81</v>
      </c>
      <c r="D29" s="81">
        <v>1</v>
      </c>
      <c r="E29" s="147"/>
      <c r="F29" s="148"/>
      <c r="G29" s="148"/>
      <c r="H29" s="97">
        <f t="shared" si="8"/>
        <v>0</v>
      </c>
      <c r="I29" s="98">
        <v>1000001332</v>
      </c>
      <c r="J29" s="70">
        <v>643392</v>
      </c>
      <c r="K29" s="70">
        <v>12802</v>
      </c>
      <c r="L29" s="77">
        <f>SUM(J29:K29)</f>
        <v>656194</v>
      </c>
      <c r="M29" s="77"/>
      <c r="N29" s="77"/>
      <c r="O29" s="77"/>
      <c r="P29" s="77">
        <f>(M29+J29)*D29</f>
        <v>643392</v>
      </c>
      <c r="Q29" s="78">
        <f t="shared" si="7"/>
        <v>656194</v>
      </c>
      <c r="S29" s="146"/>
      <c r="T29" s="146"/>
      <c r="U29" s="65">
        <f t="shared" si="9"/>
        <v>0</v>
      </c>
      <c r="V29" s="65">
        <f t="shared" si="5"/>
        <v>0</v>
      </c>
      <c r="W29" s="62">
        <f t="shared" si="6"/>
        <v>0</v>
      </c>
    </row>
    <row r="30" spans="1:23" ht="56.25" x14ac:dyDescent="0.3">
      <c r="A30" s="95" t="s">
        <v>131</v>
      </c>
      <c r="B30" s="79" t="s">
        <v>132</v>
      </c>
      <c r="C30" s="80" t="s">
        <v>133</v>
      </c>
      <c r="D30" s="81">
        <v>1</v>
      </c>
      <c r="E30" s="147"/>
      <c r="F30" s="148"/>
      <c r="G30" s="148"/>
      <c r="H30" s="97">
        <f t="shared" si="8"/>
        <v>0</v>
      </c>
      <c r="I30" s="75">
        <v>1000018700</v>
      </c>
      <c r="J30" s="77">
        <v>574772</v>
      </c>
      <c r="K30" s="77">
        <v>53381</v>
      </c>
      <c r="L30" s="77">
        <f>SUM(J30:K30)</f>
        <v>628153</v>
      </c>
      <c r="M30" s="77"/>
      <c r="N30" s="77"/>
      <c r="O30" s="77"/>
      <c r="P30" s="77">
        <f>(M30+J30)*D30</f>
        <v>574772</v>
      </c>
      <c r="Q30" s="78">
        <f t="shared" si="7"/>
        <v>628153</v>
      </c>
      <c r="S30" s="146"/>
      <c r="T30" s="146"/>
      <c r="U30" s="65">
        <f t="shared" si="9"/>
        <v>0</v>
      </c>
      <c r="V30" s="65">
        <f t="shared" si="5"/>
        <v>0</v>
      </c>
      <c r="W30" s="62">
        <f t="shared" si="6"/>
        <v>0</v>
      </c>
    </row>
    <row r="31" spans="1:23" ht="19.5" x14ac:dyDescent="0.35">
      <c r="A31" s="95"/>
      <c r="B31" s="79"/>
      <c r="C31" s="80"/>
      <c r="D31" s="81"/>
      <c r="E31" s="99" t="s">
        <v>134</v>
      </c>
      <c r="F31" s="100"/>
      <c r="G31" s="100"/>
      <c r="H31" s="101">
        <f>SUM(H26:H30)</f>
        <v>0</v>
      </c>
      <c r="I31" s="92"/>
      <c r="J31" s="77"/>
      <c r="K31" s="93"/>
      <c r="L31" s="77"/>
      <c r="M31" s="77"/>
      <c r="N31" s="77"/>
      <c r="O31" s="77"/>
      <c r="P31" s="77"/>
      <c r="Q31" s="78"/>
      <c r="S31" s="65"/>
      <c r="T31" s="65"/>
      <c r="U31" s="65"/>
      <c r="V31" s="65"/>
      <c r="W31" s="62"/>
    </row>
    <row r="32" spans="1:23" ht="19.5" x14ac:dyDescent="0.35">
      <c r="A32" s="102">
        <v>3.2</v>
      </c>
      <c r="B32" s="195" t="s">
        <v>135</v>
      </c>
      <c r="C32" s="195"/>
      <c r="D32" s="195"/>
      <c r="E32" s="195"/>
      <c r="F32" s="196"/>
      <c r="G32" s="196"/>
      <c r="H32" s="196"/>
      <c r="I32" s="90"/>
      <c r="J32" s="77"/>
      <c r="K32" s="93"/>
      <c r="L32" s="77"/>
      <c r="M32" s="77"/>
      <c r="N32" s="77"/>
      <c r="O32" s="77"/>
      <c r="P32" s="77"/>
      <c r="Q32" s="78"/>
      <c r="S32" s="65"/>
      <c r="T32" s="65"/>
      <c r="U32" s="65"/>
      <c r="V32" s="65"/>
      <c r="W32" s="62"/>
    </row>
    <row r="33" spans="1:23" ht="37.5" x14ac:dyDescent="0.3">
      <c r="A33" s="95" t="s">
        <v>136</v>
      </c>
      <c r="B33" s="79" t="s">
        <v>137</v>
      </c>
      <c r="C33" s="80" t="s">
        <v>81</v>
      </c>
      <c r="D33" s="81">
        <v>4</v>
      </c>
      <c r="E33" s="145"/>
      <c r="F33" s="149"/>
      <c r="G33" s="149"/>
      <c r="H33" s="97">
        <f>(E33+F33+G33)*D33</f>
        <v>0</v>
      </c>
      <c r="I33" s="76">
        <v>1000001170</v>
      </c>
      <c r="J33" s="77">
        <v>1444029</v>
      </c>
      <c r="K33" s="77">
        <v>14109</v>
      </c>
      <c r="L33" s="77">
        <f>SUM(J33:K33)</f>
        <v>1458138</v>
      </c>
      <c r="M33" s="77"/>
      <c r="N33" s="77"/>
      <c r="O33" s="77"/>
      <c r="P33" s="77">
        <f>(M33+J33)*D33</f>
        <v>5776116</v>
      </c>
      <c r="Q33" s="78">
        <f t="shared" si="7"/>
        <v>1458138</v>
      </c>
      <c r="S33" s="146"/>
      <c r="T33" s="146"/>
      <c r="U33" s="65">
        <f>S33*E33*D33</f>
        <v>0</v>
      </c>
      <c r="V33" s="65">
        <f t="shared" si="5"/>
        <v>0</v>
      </c>
      <c r="W33" s="62">
        <f t="shared" si="6"/>
        <v>0</v>
      </c>
    </row>
    <row r="34" spans="1:23" ht="37.5" x14ac:dyDescent="0.3">
      <c r="A34" s="95" t="s">
        <v>138</v>
      </c>
      <c r="B34" s="79" t="s">
        <v>139</v>
      </c>
      <c r="C34" s="80" t="s">
        <v>81</v>
      </c>
      <c r="D34" s="81">
        <v>5</v>
      </c>
      <c r="E34" s="145"/>
      <c r="F34" s="149"/>
      <c r="G34" s="149"/>
      <c r="H34" s="97">
        <f t="shared" ref="H34:H37" si="10">(E34+F34+G34)*D34</f>
        <v>0</v>
      </c>
      <c r="I34" s="76">
        <v>1000001168</v>
      </c>
      <c r="J34" s="77">
        <v>307328</v>
      </c>
      <c r="K34" s="77">
        <v>6747</v>
      </c>
      <c r="L34" s="77">
        <f>SUM(J34:K34)</f>
        <v>314075</v>
      </c>
      <c r="M34" s="77"/>
      <c r="N34" s="77"/>
      <c r="O34" s="77"/>
      <c r="P34" s="77">
        <f>(M34+J34)*D34</f>
        <v>1536640</v>
      </c>
      <c r="Q34" s="78">
        <f t="shared" si="7"/>
        <v>314075</v>
      </c>
      <c r="S34" s="146"/>
      <c r="T34" s="146"/>
      <c r="U34" s="65">
        <f t="shared" ref="U34:U37" si="11">S34*E34*D34</f>
        <v>0</v>
      </c>
      <c r="V34" s="65">
        <f t="shared" si="5"/>
        <v>0</v>
      </c>
      <c r="W34" s="62">
        <f t="shared" si="6"/>
        <v>0</v>
      </c>
    </row>
    <row r="35" spans="1:23" ht="19.5" x14ac:dyDescent="0.3">
      <c r="A35" s="95" t="s">
        <v>140</v>
      </c>
      <c r="B35" s="96" t="s">
        <v>141</v>
      </c>
      <c r="C35" s="80" t="s">
        <v>81</v>
      </c>
      <c r="D35" s="81">
        <v>4</v>
      </c>
      <c r="E35" s="145"/>
      <c r="F35" s="149"/>
      <c r="G35" s="149"/>
      <c r="H35" s="97">
        <f t="shared" si="10"/>
        <v>0</v>
      </c>
      <c r="I35" s="76">
        <v>1000001330</v>
      </c>
      <c r="J35" s="77">
        <v>1831679</v>
      </c>
      <c r="K35" s="77">
        <v>6658</v>
      </c>
      <c r="L35" s="77">
        <f>SUM(J35:K35)</f>
        <v>1838337</v>
      </c>
      <c r="M35" s="77"/>
      <c r="N35" s="77"/>
      <c r="O35" s="77"/>
      <c r="P35" s="77">
        <f>(M35+J35)*D35</f>
        <v>7326716</v>
      </c>
      <c r="Q35" s="78">
        <f t="shared" si="7"/>
        <v>1838337</v>
      </c>
      <c r="S35" s="146"/>
      <c r="T35" s="146"/>
      <c r="U35" s="65">
        <f t="shared" si="11"/>
        <v>0</v>
      </c>
      <c r="V35" s="65">
        <f t="shared" si="5"/>
        <v>0</v>
      </c>
      <c r="W35" s="62">
        <f t="shared" si="6"/>
        <v>0</v>
      </c>
    </row>
    <row r="36" spans="1:23" ht="37.5" x14ac:dyDescent="0.3">
      <c r="A36" s="95" t="s">
        <v>142</v>
      </c>
      <c r="B36" s="79" t="s">
        <v>143</v>
      </c>
      <c r="C36" s="80" t="s">
        <v>81</v>
      </c>
      <c r="D36" s="75">
        <v>3</v>
      </c>
      <c r="E36" s="145"/>
      <c r="F36" s="149"/>
      <c r="G36" s="149"/>
      <c r="H36" s="97">
        <f t="shared" si="10"/>
        <v>0</v>
      </c>
      <c r="I36" s="76">
        <v>1000001566</v>
      </c>
      <c r="J36" s="77">
        <v>1702271</v>
      </c>
      <c r="K36" s="77">
        <v>6893</v>
      </c>
      <c r="L36" s="77">
        <f>SUM(J36:K36)</f>
        <v>1709164</v>
      </c>
      <c r="M36" s="77"/>
      <c r="N36" s="77"/>
      <c r="O36" s="77"/>
      <c r="P36" s="77">
        <f>(M36+J36)*D36</f>
        <v>5106813</v>
      </c>
      <c r="Q36" s="78">
        <f t="shared" si="7"/>
        <v>1709164</v>
      </c>
      <c r="S36" s="146"/>
      <c r="T36" s="146"/>
      <c r="U36" s="65">
        <f t="shared" si="11"/>
        <v>0</v>
      </c>
      <c r="V36" s="65">
        <f t="shared" si="5"/>
        <v>0</v>
      </c>
      <c r="W36" s="62">
        <f t="shared" si="6"/>
        <v>0</v>
      </c>
    </row>
    <row r="37" spans="1:23" ht="56.25" x14ac:dyDescent="0.3">
      <c r="A37" s="94" t="s">
        <v>144</v>
      </c>
      <c r="B37" s="103" t="s">
        <v>145</v>
      </c>
      <c r="C37" s="74" t="s">
        <v>146</v>
      </c>
      <c r="D37" s="75">
        <v>1</v>
      </c>
      <c r="E37" s="145"/>
      <c r="F37" s="149"/>
      <c r="G37" s="149"/>
      <c r="H37" s="97">
        <f t="shared" si="10"/>
        <v>0</v>
      </c>
      <c r="I37" s="76">
        <v>1000001166</v>
      </c>
      <c r="J37" s="77">
        <v>4550762</v>
      </c>
      <c r="K37" s="77">
        <v>13532</v>
      </c>
      <c r="L37" s="77">
        <f>SUM(J37:K37)</f>
        <v>4564294</v>
      </c>
      <c r="M37" s="77"/>
      <c r="N37" s="77"/>
      <c r="O37" s="77"/>
      <c r="P37" s="77">
        <f>(M37+J37)*D37</f>
        <v>4550762</v>
      </c>
      <c r="Q37" s="78">
        <f t="shared" si="7"/>
        <v>4564294</v>
      </c>
      <c r="S37" s="146"/>
      <c r="T37" s="146"/>
      <c r="U37" s="65">
        <f t="shared" si="11"/>
        <v>0</v>
      </c>
      <c r="V37" s="65">
        <f t="shared" si="5"/>
        <v>0</v>
      </c>
      <c r="W37" s="62">
        <f t="shared" si="6"/>
        <v>0</v>
      </c>
    </row>
    <row r="38" spans="1:23" ht="19.5" x14ac:dyDescent="0.25">
      <c r="A38" s="94"/>
      <c r="B38" s="103"/>
      <c r="C38" s="74"/>
      <c r="D38" s="75"/>
      <c r="E38" s="86" t="s">
        <v>147</v>
      </c>
      <c r="F38" s="87"/>
      <c r="G38" s="87"/>
      <c r="H38" s="88">
        <f>SUM(H33:H37)</f>
        <v>0</v>
      </c>
      <c r="I38" s="76"/>
      <c r="J38" s="77"/>
      <c r="K38" s="93"/>
      <c r="L38" s="77"/>
      <c r="M38" s="77"/>
      <c r="N38" s="77"/>
      <c r="O38" s="77"/>
      <c r="P38" s="77"/>
      <c r="Q38" s="78"/>
      <c r="S38" s="65"/>
      <c r="T38" s="65"/>
      <c r="U38" s="65"/>
      <c r="V38" s="65"/>
      <c r="W38" s="62"/>
    </row>
    <row r="39" spans="1:23" ht="16.5" customHeight="1" x14ac:dyDescent="0.35">
      <c r="A39" s="95"/>
      <c r="B39" s="201"/>
      <c r="C39" s="201"/>
      <c r="D39" s="201"/>
      <c r="E39" s="201"/>
      <c r="F39" s="202"/>
      <c r="G39" s="202"/>
      <c r="H39" s="202"/>
      <c r="I39" s="92"/>
      <c r="J39" s="77"/>
      <c r="K39" s="93"/>
      <c r="L39" s="77"/>
      <c r="M39" s="77"/>
      <c r="N39" s="77"/>
      <c r="O39" s="77"/>
      <c r="P39" s="77"/>
      <c r="Q39" s="78"/>
      <c r="S39" s="65"/>
      <c r="T39" s="65"/>
      <c r="U39" s="65"/>
      <c r="V39" s="65"/>
      <c r="W39" s="62"/>
    </row>
    <row r="40" spans="1:23" ht="16.5" customHeight="1" x14ac:dyDescent="0.35">
      <c r="A40" s="105">
        <v>4.0999999999999996</v>
      </c>
      <c r="B40" s="203" t="s">
        <v>148</v>
      </c>
      <c r="C40" s="203"/>
      <c r="D40" s="203"/>
      <c r="E40" s="203"/>
      <c r="F40" s="204"/>
      <c r="G40" s="204"/>
      <c r="H40" s="204"/>
      <c r="I40" s="92"/>
      <c r="J40" s="77"/>
      <c r="K40" s="93"/>
      <c r="L40" s="77"/>
      <c r="M40" s="77"/>
      <c r="N40" s="77"/>
      <c r="O40" s="77"/>
      <c r="P40" s="77"/>
      <c r="Q40" s="78"/>
      <c r="S40" s="65"/>
      <c r="T40" s="65"/>
      <c r="U40" s="65"/>
      <c r="V40" s="65"/>
      <c r="W40" s="62"/>
    </row>
    <row r="41" spans="1:23" ht="16.5" customHeight="1" x14ac:dyDescent="0.35">
      <c r="A41" s="106" t="s">
        <v>149</v>
      </c>
      <c r="B41" s="107" t="s">
        <v>150</v>
      </c>
      <c r="C41" s="74" t="s">
        <v>151</v>
      </c>
      <c r="D41" s="75">
        <v>7</v>
      </c>
      <c r="E41" s="145"/>
      <c r="F41" s="149"/>
      <c r="G41" s="149"/>
      <c r="H41" s="108">
        <f>(F41+E41+G41)*D41</f>
        <v>0</v>
      </c>
      <c r="I41" s="109">
        <v>1000009039</v>
      </c>
      <c r="J41" s="77">
        <v>320997</v>
      </c>
      <c r="K41" s="77">
        <v>21928</v>
      </c>
      <c r="L41" s="77">
        <f t="shared" ref="L41:L53" si="12">SUM(J41:K41)</f>
        <v>342925</v>
      </c>
      <c r="M41" s="77"/>
      <c r="N41" s="77"/>
      <c r="O41" s="77"/>
      <c r="P41" s="77">
        <f t="shared" ref="P41:P53" si="13">(M41+J41)*D41</f>
        <v>2246979</v>
      </c>
      <c r="Q41" s="78">
        <f t="shared" si="7"/>
        <v>342925</v>
      </c>
      <c r="S41" s="146"/>
      <c r="T41" s="146"/>
      <c r="U41" s="65">
        <f>S41*E41*D41</f>
        <v>0</v>
      </c>
      <c r="V41" s="65">
        <f t="shared" si="5"/>
        <v>0</v>
      </c>
      <c r="W41" s="62">
        <f t="shared" si="6"/>
        <v>0</v>
      </c>
    </row>
    <row r="42" spans="1:23" ht="16.5" customHeight="1" x14ac:dyDescent="0.25">
      <c r="A42" s="106" t="s">
        <v>152</v>
      </c>
      <c r="B42" s="110" t="s">
        <v>153</v>
      </c>
      <c r="C42" s="74" t="s">
        <v>154</v>
      </c>
      <c r="D42" s="75">
        <v>1</v>
      </c>
      <c r="E42" s="145"/>
      <c r="F42" s="149"/>
      <c r="G42" s="149"/>
      <c r="H42" s="108">
        <f t="shared" ref="H42:H53" si="14">(F42+E42+G42)*D42</f>
        <v>0</v>
      </c>
      <c r="I42" s="76">
        <v>1000013797</v>
      </c>
      <c r="J42" s="77">
        <v>243948</v>
      </c>
      <c r="K42" s="77">
        <v>43906</v>
      </c>
      <c r="L42" s="77">
        <f t="shared" si="12"/>
        <v>287854</v>
      </c>
      <c r="M42" s="77"/>
      <c r="N42" s="77"/>
      <c r="O42" s="77"/>
      <c r="P42" s="77">
        <f t="shared" si="13"/>
        <v>243948</v>
      </c>
      <c r="Q42" s="78">
        <f t="shared" si="7"/>
        <v>287854</v>
      </c>
      <c r="S42" s="146"/>
      <c r="T42" s="146"/>
      <c r="U42" s="65">
        <f t="shared" ref="U42:U53" si="15">S42*E42*D42</f>
        <v>0</v>
      </c>
      <c r="V42" s="65">
        <f t="shared" si="5"/>
        <v>0</v>
      </c>
      <c r="W42" s="62">
        <f t="shared" si="6"/>
        <v>0</v>
      </c>
    </row>
    <row r="43" spans="1:23" ht="33" customHeight="1" x14ac:dyDescent="0.25">
      <c r="A43" s="106" t="s">
        <v>155</v>
      </c>
      <c r="B43" s="103" t="s">
        <v>156</v>
      </c>
      <c r="C43" s="74" t="s">
        <v>110</v>
      </c>
      <c r="D43" s="75">
        <v>1</v>
      </c>
      <c r="E43" s="145"/>
      <c r="F43" s="149"/>
      <c r="G43" s="149"/>
      <c r="H43" s="108">
        <f t="shared" si="14"/>
        <v>0</v>
      </c>
      <c r="I43" s="76">
        <v>1000004303</v>
      </c>
      <c r="J43" s="77">
        <v>1674022</v>
      </c>
      <c r="K43" s="77">
        <v>14052</v>
      </c>
      <c r="L43" s="77">
        <f t="shared" si="12"/>
        <v>1688074</v>
      </c>
      <c r="M43" s="77"/>
      <c r="N43" s="77"/>
      <c r="O43" s="77"/>
      <c r="P43" s="77">
        <f t="shared" si="13"/>
        <v>1674022</v>
      </c>
      <c r="Q43" s="78">
        <f t="shared" si="7"/>
        <v>1688074</v>
      </c>
      <c r="S43" s="146"/>
      <c r="T43" s="146"/>
      <c r="U43" s="65">
        <f t="shared" si="15"/>
        <v>0</v>
      </c>
      <c r="V43" s="65">
        <f t="shared" si="5"/>
        <v>0</v>
      </c>
      <c r="W43" s="62">
        <f t="shared" si="6"/>
        <v>0</v>
      </c>
    </row>
    <row r="44" spans="1:23" ht="16.5" customHeight="1" x14ac:dyDescent="0.35">
      <c r="A44" s="106" t="s">
        <v>157</v>
      </c>
      <c r="B44" s="103" t="s">
        <v>158</v>
      </c>
      <c r="C44" s="74" t="s">
        <v>110</v>
      </c>
      <c r="D44" s="75">
        <v>1</v>
      </c>
      <c r="E44" s="145"/>
      <c r="F44" s="149"/>
      <c r="G44" s="149"/>
      <c r="H44" s="108">
        <f t="shared" si="14"/>
        <v>0</v>
      </c>
      <c r="I44" s="75">
        <v>1000000564</v>
      </c>
      <c r="J44" s="70">
        <v>299123</v>
      </c>
      <c r="K44" s="70">
        <v>15898</v>
      </c>
      <c r="L44" s="77">
        <f t="shared" si="12"/>
        <v>315021</v>
      </c>
      <c r="M44" s="77"/>
      <c r="N44" s="77"/>
      <c r="O44" s="77"/>
      <c r="P44" s="77">
        <f t="shared" si="13"/>
        <v>299123</v>
      </c>
      <c r="Q44" s="78">
        <f t="shared" si="7"/>
        <v>315021</v>
      </c>
      <c r="S44" s="146"/>
      <c r="T44" s="146"/>
      <c r="U44" s="65">
        <f t="shared" si="15"/>
        <v>0</v>
      </c>
      <c r="V44" s="65">
        <f t="shared" si="5"/>
        <v>0</v>
      </c>
      <c r="W44" s="62">
        <f t="shared" si="6"/>
        <v>0</v>
      </c>
    </row>
    <row r="45" spans="1:23" ht="16.5" customHeight="1" x14ac:dyDescent="0.35">
      <c r="A45" s="106" t="s">
        <v>159</v>
      </c>
      <c r="B45" s="103" t="s">
        <v>160</v>
      </c>
      <c r="C45" s="74" t="s">
        <v>110</v>
      </c>
      <c r="D45" s="75">
        <v>1</v>
      </c>
      <c r="E45" s="145"/>
      <c r="F45" s="149"/>
      <c r="G45" s="149"/>
      <c r="H45" s="108">
        <f t="shared" si="14"/>
        <v>0</v>
      </c>
      <c r="I45" s="75">
        <v>1000030177</v>
      </c>
      <c r="J45" s="70">
        <v>178245</v>
      </c>
      <c r="K45" s="70">
        <v>22081</v>
      </c>
      <c r="L45" s="77">
        <f t="shared" si="12"/>
        <v>200326</v>
      </c>
      <c r="M45" s="77"/>
      <c r="N45" s="77"/>
      <c r="O45" s="77"/>
      <c r="P45" s="77">
        <f t="shared" si="13"/>
        <v>178245</v>
      </c>
      <c r="Q45" s="78">
        <f t="shared" si="7"/>
        <v>200326</v>
      </c>
      <c r="S45" s="146"/>
      <c r="T45" s="146"/>
      <c r="U45" s="65">
        <f t="shared" si="15"/>
        <v>0</v>
      </c>
      <c r="V45" s="65">
        <f t="shared" si="5"/>
        <v>0</v>
      </c>
      <c r="W45" s="62">
        <f t="shared" si="6"/>
        <v>0</v>
      </c>
    </row>
    <row r="46" spans="1:23" ht="16.5" customHeight="1" x14ac:dyDescent="0.35">
      <c r="A46" s="106" t="s">
        <v>161</v>
      </c>
      <c r="B46" s="103" t="s">
        <v>162</v>
      </c>
      <c r="C46" s="74" t="s">
        <v>110</v>
      </c>
      <c r="D46" s="75">
        <v>1</v>
      </c>
      <c r="E46" s="145"/>
      <c r="F46" s="149"/>
      <c r="G46" s="149"/>
      <c r="H46" s="108">
        <f t="shared" si="14"/>
        <v>0</v>
      </c>
      <c r="I46" s="75">
        <v>1000004754</v>
      </c>
      <c r="J46" s="70">
        <v>293901</v>
      </c>
      <c r="K46" s="70">
        <v>12207</v>
      </c>
      <c r="L46" s="77">
        <f t="shared" si="12"/>
        <v>306108</v>
      </c>
      <c r="M46" s="77"/>
      <c r="N46" s="77"/>
      <c r="O46" s="77"/>
      <c r="P46" s="77">
        <f t="shared" si="13"/>
        <v>293901</v>
      </c>
      <c r="Q46" s="78">
        <f t="shared" si="7"/>
        <v>306108</v>
      </c>
      <c r="S46" s="146"/>
      <c r="T46" s="146"/>
      <c r="U46" s="65">
        <f t="shared" si="15"/>
        <v>0</v>
      </c>
      <c r="V46" s="65">
        <f t="shared" si="5"/>
        <v>0</v>
      </c>
      <c r="W46" s="62">
        <f t="shared" si="6"/>
        <v>0</v>
      </c>
    </row>
    <row r="47" spans="1:23" ht="16.5" customHeight="1" x14ac:dyDescent="0.35">
      <c r="A47" s="106" t="s">
        <v>163</v>
      </c>
      <c r="B47" s="103" t="s">
        <v>164</v>
      </c>
      <c r="C47" s="74" t="s">
        <v>165</v>
      </c>
      <c r="D47" s="75">
        <v>2</v>
      </c>
      <c r="E47" s="145"/>
      <c r="F47" s="149"/>
      <c r="G47" s="149"/>
      <c r="H47" s="108">
        <f t="shared" si="14"/>
        <v>0</v>
      </c>
      <c r="I47" s="75">
        <v>1000036908</v>
      </c>
      <c r="J47" s="77">
        <v>268588</v>
      </c>
      <c r="K47" s="70">
        <v>40703</v>
      </c>
      <c r="L47" s="77">
        <f t="shared" si="12"/>
        <v>309291</v>
      </c>
      <c r="M47" s="77"/>
      <c r="N47" s="77"/>
      <c r="O47" s="77"/>
      <c r="P47" s="77">
        <f t="shared" si="13"/>
        <v>537176</v>
      </c>
      <c r="Q47" s="78">
        <f t="shared" si="7"/>
        <v>309291</v>
      </c>
      <c r="S47" s="146"/>
      <c r="T47" s="146"/>
      <c r="U47" s="65">
        <f t="shared" si="15"/>
        <v>0</v>
      </c>
      <c r="V47" s="65">
        <f t="shared" si="5"/>
        <v>0</v>
      </c>
      <c r="W47" s="62">
        <f t="shared" si="6"/>
        <v>0</v>
      </c>
    </row>
    <row r="48" spans="1:23" ht="16.5" customHeight="1" x14ac:dyDescent="0.35">
      <c r="A48" s="106" t="s">
        <v>166</v>
      </c>
      <c r="B48" s="103" t="s">
        <v>167</v>
      </c>
      <c r="C48" s="74" t="s">
        <v>110</v>
      </c>
      <c r="D48" s="75">
        <v>1</v>
      </c>
      <c r="E48" s="145"/>
      <c r="F48" s="149"/>
      <c r="G48" s="149"/>
      <c r="H48" s="108">
        <f t="shared" si="14"/>
        <v>0</v>
      </c>
      <c r="I48" s="75">
        <v>1000012013</v>
      </c>
      <c r="J48" s="70">
        <v>565156</v>
      </c>
      <c r="K48" s="70">
        <v>117291</v>
      </c>
      <c r="L48" s="77">
        <f t="shared" si="12"/>
        <v>682447</v>
      </c>
      <c r="M48" s="77"/>
      <c r="N48" s="77"/>
      <c r="O48" s="77"/>
      <c r="P48" s="77">
        <f t="shared" si="13"/>
        <v>565156</v>
      </c>
      <c r="Q48" s="78">
        <f t="shared" si="7"/>
        <v>682447</v>
      </c>
      <c r="S48" s="146"/>
      <c r="T48" s="146"/>
      <c r="U48" s="65">
        <f t="shared" si="15"/>
        <v>0</v>
      </c>
      <c r="V48" s="65">
        <f t="shared" si="5"/>
        <v>0</v>
      </c>
      <c r="W48" s="62">
        <f t="shared" si="6"/>
        <v>0</v>
      </c>
    </row>
    <row r="49" spans="1:23" ht="16.5" customHeight="1" x14ac:dyDescent="0.35">
      <c r="A49" s="106" t="s">
        <v>168</v>
      </c>
      <c r="B49" s="103" t="s">
        <v>169</v>
      </c>
      <c r="C49" s="74" t="s">
        <v>81</v>
      </c>
      <c r="D49" s="75">
        <v>2</v>
      </c>
      <c r="E49" s="145"/>
      <c r="F49" s="149"/>
      <c r="G49" s="149"/>
      <c r="H49" s="108">
        <f t="shared" si="14"/>
        <v>0</v>
      </c>
      <c r="I49" s="75">
        <v>1000014546</v>
      </c>
      <c r="J49" s="70">
        <v>10222</v>
      </c>
      <c r="K49" s="93">
        <v>7257</v>
      </c>
      <c r="L49" s="77">
        <f t="shared" si="12"/>
        <v>17479</v>
      </c>
      <c r="M49" s="77"/>
      <c r="N49" s="77"/>
      <c r="O49" s="77"/>
      <c r="P49" s="77">
        <f t="shared" si="13"/>
        <v>20444</v>
      </c>
      <c r="Q49" s="78">
        <f t="shared" si="7"/>
        <v>17479</v>
      </c>
      <c r="S49" s="146"/>
      <c r="T49" s="146"/>
      <c r="U49" s="65">
        <f t="shared" si="15"/>
        <v>0</v>
      </c>
      <c r="V49" s="65">
        <f t="shared" si="5"/>
        <v>0</v>
      </c>
      <c r="W49" s="62">
        <f t="shared" si="6"/>
        <v>0</v>
      </c>
    </row>
    <row r="50" spans="1:23" ht="16.5" customHeight="1" x14ac:dyDescent="0.35">
      <c r="A50" s="106" t="s">
        <v>170</v>
      </c>
      <c r="B50" s="103" t="s">
        <v>171</v>
      </c>
      <c r="C50" s="74" t="s">
        <v>81</v>
      </c>
      <c r="D50" s="75">
        <v>2</v>
      </c>
      <c r="E50" s="145"/>
      <c r="F50" s="149"/>
      <c r="G50" s="149"/>
      <c r="H50" s="108">
        <f t="shared" si="14"/>
        <v>0</v>
      </c>
      <c r="I50" s="75">
        <v>1000014549</v>
      </c>
      <c r="J50" s="70">
        <v>19222</v>
      </c>
      <c r="K50" s="93">
        <v>1281</v>
      </c>
      <c r="L50" s="77">
        <f t="shared" si="12"/>
        <v>20503</v>
      </c>
      <c r="M50" s="77"/>
      <c r="N50" s="77"/>
      <c r="O50" s="77"/>
      <c r="P50" s="77">
        <f t="shared" si="13"/>
        <v>38444</v>
      </c>
      <c r="Q50" s="78">
        <f t="shared" si="7"/>
        <v>20503</v>
      </c>
      <c r="S50" s="146"/>
      <c r="T50" s="146"/>
      <c r="U50" s="65">
        <f t="shared" si="15"/>
        <v>0</v>
      </c>
      <c r="V50" s="65">
        <f t="shared" si="5"/>
        <v>0</v>
      </c>
      <c r="W50" s="62">
        <f t="shared" si="6"/>
        <v>0</v>
      </c>
    </row>
    <row r="51" spans="1:23" ht="16.5" customHeight="1" x14ac:dyDescent="0.35">
      <c r="A51" s="106" t="s">
        <v>172</v>
      </c>
      <c r="B51" s="103" t="s">
        <v>173</v>
      </c>
      <c r="C51" s="74" t="s">
        <v>81</v>
      </c>
      <c r="D51" s="75">
        <v>2</v>
      </c>
      <c r="E51" s="145"/>
      <c r="F51" s="149"/>
      <c r="G51" s="149"/>
      <c r="H51" s="108">
        <f t="shared" si="14"/>
        <v>0</v>
      </c>
      <c r="I51" s="75">
        <v>1000038395</v>
      </c>
      <c r="J51" s="70">
        <v>75814</v>
      </c>
      <c r="K51" s="93">
        <v>797</v>
      </c>
      <c r="L51" s="77">
        <f t="shared" si="12"/>
        <v>76611</v>
      </c>
      <c r="M51" s="77"/>
      <c r="N51" s="77"/>
      <c r="O51" s="77"/>
      <c r="P51" s="77">
        <f t="shared" si="13"/>
        <v>151628</v>
      </c>
      <c r="Q51" s="78">
        <f t="shared" si="7"/>
        <v>76611</v>
      </c>
      <c r="S51" s="146"/>
      <c r="T51" s="146"/>
      <c r="U51" s="65">
        <f t="shared" si="15"/>
        <v>0</v>
      </c>
      <c r="V51" s="65">
        <f t="shared" si="5"/>
        <v>0</v>
      </c>
      <c r="W51" s="62">
        <f t="shared" si="6"/>
        <v>0</v>
      </c>
    </row>
    <row r="52" spans="1:23" ht="16.5" customHeight="1" x14ac:dyDescent="0.35">
      <c r="A52" s="106" t="s">
        <v>174</v>
      </c>
      <c r="B52" s="103" t="s">
        <v>175</v>
      </c>
      <c r="C52" s="74" t="s">
        <v>81</v>
      </c>
      <c r="D52" s="75">
        <v>4</v>
      </c>
      <c r="E52" s="145"/>
      <c r="F52" s="149"/>
      <c r="G52" s="149"/>
      <c r="H52" s="108">
        <f t="shared" si="14"/>
        <v>0</v>
      </c>
      <c r="I52" s="75">
        <v>1000028444</v>
      </c>
      <c r="J52" s="70">
        <v>74292</v>
      </c>
      <c r="K52" s="70">
        <v>14622</v>
      </c>
      <c r="L52" s="77">
        <f t="shared" si="12"/>
        <v>88914</v>
      </c>
      <c r="M52" s="77"/>
      <c r="N52" s="77"/>
      <c r="O52" s="77"/>
      <c r="P52" s="77">
        <f t="shared" si="13"/>
        <v>297168</v>
      </c>
      <c r="Q52" s="78">
        <f t="shared" si="7"/>
        <v>88914</v>
      </c>
      <c r="S52" s="146"/>
      <c r="T52" s="146"/>
      <c r="U52" s="65">
        <f t="shared" si="15"/>
        <v>0</v>
      </c>
      <c r="V52" s="65">
        <f t="shared" si="5"/>
        <v>0</v>
      </c>
      <c r="W52" s="62">
        <f t="shared" si="6"/>
        <v>0</v>
      </c>
    </row>
    <row r="53" spans="1:23" ht="16.5" customHeight="1" x14ac:dyDescent="0.35">
      <c r="A53" s="106" t="s">
        <v>176</v>
      </c>
      <c r="B53" s="84" t="s">
        <v>177</v>
      </c>
      <c r="C53" s="85" t="s">
        <v>115</v>
      </c>
      <c r="D53" s="85">
        <v>2</v>
      </c>
      <c r="E53" s="145"/>
      <c r="F53" s="149"/>
      <c r="G53" s="149"/>
      <c r="H53" s="108">
        <f t="shared" si="14"/>
        <v>0</v>
      </c>
      <c r="I53" s="98">
        <v>1000014236</v>
      </c>
      <c r="J53" s="77">
        <v>2020</v>
      </c>
      <c r="K53" s="77">
        <v>56</v>
      </c>
      <c r="L53" s="77">
        <f t="shared" si="12"/>
        <v>2076</v>
      </c>
      <c r="M53" s="77"/>
      <c r="N53" s="77"/>
      <c r="O53" s="77"/>
      <c r="P53" s="77">
        <f t="shared" si="13"/>
        <v>4040</v>
      </c>
      <c r="Q53" s="78">
        <f t="shared" si="7"/>
        <v>2076</v>
      </c>
      <c r="S53" s="146"/>
      <c r="T53" s="146"/>
      <c r="U53" s="65">
        <f t="shared" si="15"/>
        <v>0</v>
      </c>
      <c r="V53" s="65">
        <f t="shared" si="5"/>
        <v>0</v>
      </c>
      <c r="W53" s="62">
        <f t="shared" si="6"/>
        <v>0</v>
      </c>
    </row>
    <row r="54" spans="1:23" ht="16.5" customHeight="1" x14ac:dyDescent="0.3">
      <c r="A54" s="106"/>
      <c r="B54" s="84"/>
      <c r="C54" s="85"/>
      <c r="D54" s="85"/>
      <c r="E54" s="86" t="s">
        <v>178</v>
      </c>
      <c r="F54" s="87"/>
      <c r="G54" s="87"/>
      <c r="H54" s="88">
        <f>SUM(H41:H53)</f>
        <v>0</v>
      </c>
      <c r="I54" s="76"/>
      <c r="J54" s="77"/>
      <c r="K54" s="77"/>
      <c r="L54" s="77"/>
      <c r="M54" s="77"/>
      <c r="N54" s="77"/>
      <c r="O54" s="77"/>
      <c r="P54" s="77"/>
      <c r="Q54" s="78"/>
      <c r="S54" s="65"/>
      <c r="T54" s="65"/>
      <c r="U54" s="65"/>
      <c r="V54" s="65"/>
      <c r="W54" s="62"/>
    </row>
    <row r="55" spans="1:23" ht="16.5" customHeight="1" x14ac:dyDescent="0.35">
      <c r="A55" s="85"/>
      <c r="B55" s="205"/>
      <c r="C55" s="205"/>
      <c r="D55" s="205"/>
      <c r="E55" s="205"/>
      <c r="F55" s="206"/>
      <c r="G55" s="206"/>
      <c r="H55" s="206"/>
      <c r="I55" s="92"/>
      <c r="J55" s="77"/>
      <c r="K55" s="93"/>
      <c r="L55" s="77"/>
      <c r="M55" s="77"/>
      <c r="N55" s="77"/>
      <c r="O55" s="77"/>
      <c r="P55" s="77"/>
      <c r="Q55" s="78"/>
      <c r="S55" s="65"/>
      <c r="T55" s="65"/>
      <c r="U55" s="65"/>
      <c r="V55" s="65"/>
      <c r="W55" s="62"/>
    </row>
    <row r="56" spans="1:23" ht="16.5" customHeight="1" x14ac:dyDescent="0.35">
      <c r="A56" s="95">
        <v>5</v>
      </c>
      <c r="B56" s="203" t="s">
        <v>148</v>
      </c>
      <c r="C56" s="203"/>
      <c r="D56" s="203"/>
      <c r="E56" s="203"/>
      <c r="F56" s="204"/>
      <c r="G56" s="204"/>
      <c r="H56" s="204"/>
      <c r="I56" s="92"/>
      <c r="J56" s="77"/>
      <c r="K56" s="93"/>
      <c r="L56" s="77"/>
      <c r="M56" s="77"/>
      <c r="N56" s="77"/>
      <c r="O56" s="77"/>
      <c r="P56" s="77"/>
      <c r="Q56" s="78"/>
      <c r="S56" s="65"/>
      <c r="T56" s="65"/>
      <c r="U56" s="65"/>
      <c r="V56" s="65"/>
      <c r="W56" s="62"/>
    </row>
    <row r="57" spans="1:23" ht="19.5" x14ac:dyDescent="0.35">
      <c r="A57" s="80"/>
      <c r="B57" s="96" t="s">
        <v>179</v>
      </c>
      <c r="C57" s="80"/>
      <c r="D57" s="81"/>
      <c r="E57" s="81"/>
      <c r="F57" s="111"/>
      <c r="G57" s="111"/>
      <c r="H57" s="111"/>
      <c r="I57" s="90"/>
      <c r="J57" s="77"/>
      <c r="K57" s="77"/>
      <c r="L57" s="77"/>
      <c r="M57" s="77"/>
      <c r="N57" s="77"/>
      <c r="O57" s="77"/>
      <c r="P57" s="77"/>
      <c r="Q57" s="78"/>
      <c r="S57" s="65"/>
      <c r="T57" s="65"/>
      <c r="U57" s="65"/>
      <c r="V57" s="65"/>
      <c r="W57" s="62"/>
    </row>
    <row r="58" spans="1:23" ht="19.5" x14ac:dyDescent="0.35">
      <c r="A58" s="80">
        <v>6</v>
      </c>
      <c r="B58" s="104" t="s">
        <v>180</v>
      </c>
      <c r="C58" s="80"/>
      <c r="D58" s="81"/>
      <c r="E58" s="81"/>
      <c r="F58" s="111"/>
      <c r="G58" s="111"/>
      <c r="H58" s="111"/>
      <c r="I58" s="90"/>
      <c r="J58" s="77"/>
      <c r="K58" s="77"/>
      <c r="L58" s="77"/>
      <c r="M58" s="77"/>
      <c r="N58" s="77"/>
      <c r="O58" s="77"/>
      <c r="P58" s="77"/>
      <c r="Q58" s="78"/>
      <c r="S58" s="65"/>
      <c r="T58" s="65"/>
      <c r="U58" s="65"/>
      <c r="V58" s="65"/>
      <c r="W58" s="62"/>
    </row>
    <row r="59" spans="1:23" ht="19.5" x14ac:dyDescent="0.35">
      <c r="A59" s="102" t="s">
        <v>181</v>
      </c>
      <c r="B59" s="112" t="s">
        <v>182</v>
      </c>
      <c r="C59" s="74" t="s">
        <v>165</v>
      </c>
      <c r="D59" s="99">
        <v>5</v>
      </c>
      <c r="E59" s="150"/>
      <c r="F59" s="151"/>
      <c r="G59" s="151"/>
      <c r="H59" s="101">
        <f>(E59+F59+G59)*D59</f>
        <v>0</v>
      </c>
      <c r="I59" s="98">
        <v>1000031987</v>
      </c>
      <c r="J59" s="70">
        <v>151904</v>
      </c>
      <c r="K59" s="70">
        <v>32446</v>
      </c>
      <c r="L59" s="77">
        <f t="shared" ref="L59:L68" si="16">SUM(J59:K59)</f>
        <v>184350</v>
      </c>
      <c r="M59" s="77"/>
      <c r="N59" s="77"/>
      <c r="O59" s="77"/>
      <c r="P59" s="77">
        <f>(M59+J59)*D59</f>
        <v>759520</v>
      </c>
      <c r="Q59" s="78">
        <f t="shared" si="7"/>
        <v>184350</v>
      </c>
      <c r="S59" s="146"/>
      <c r="T59" s="146"/>
      <c r="U59" s="65">
        <f>S59*E59*D59</f>
        <v>0</v>
      </c>
      <c r="V59" s="65">
        <f t="shared" si="5"/>
        <v>0</v>
      </c>
      <c r="W59" s="62">
        <f t="shared" si="6"/>
        <v>0</v>
      </c>
    </row>
    <row r="60" spans="1:23" ht="19.5" x14ac:dyDescent="0.35">
      <c r="A60" s="80" t="s">
        <v>183</v>
      </c>
      <c r="B60" s="112" t="s">
        <v>184</v>
      </c>
      <c r="C60" s="74" t="s">
        <v>165</v>
      </c>
      <c r="D60" s="81">
        <v>5</v>
      </c>
      <c r="E60" s="150"/>
      <c r="F60" s="151"/>
      <c r="G60" s="151"/>
      <c r="H60" s="101">
        <f t="shared" ref="H60:H63" si="17">(E60+F60+G60)*D60</f>
        <v>0</v>
      </c>
      <c r="I60" s="99">
        <v>1000031993</v>
      </c>
      <c r="J60" s="70">
        <v>225150</v>
      </c>
      <c r="K60" s="70">
        <v>36050</v>
      </c>
      <c r="L60" s="77">
        <f t="shared" si="16"/>
        <v>261200</v>
      </c>
      <c r="M60" s="77"/>
      <c r="N60" s="77"/>
      <c r="O60" s="77"/>
      <c r="P60" s="77">
        <f>(M60+J60)*D60</f>
        <v>1125750</v>
      </c>
      <c r="Q60" s="78">
        <f t="shared" si="7"/>
        <v>261200</v>
      </c>
      <c r="S60" s="146"/>
      <c r="T60" s="146"/>
      <c r="U60" s="65">
        <f t="shared" ref="U60:U68" si="18">S60*E60*D60</f>
        <v>0</v>
      </c>
      <c r="V60" s="65">
        <f t="shared" si="5"/>
        <v>0</v>
      </c>
      <c r="W60" s="62">
        <f t="shared" si="6"/>
        <v>0</v>
      </c>
    </row>
    <row r="61" spans="1:23" ht="19.5" x14ac:dyDescent="0.35">
      <c r="A61" s="80" t="s">
        <v>185</v>
      </c>
      <c r="B61" s="112" t="s">
        <v>186</v>
      </c>
      <c r="C61" s="74" t="s">
        <v>165</v>
      </c>
      <c r="D61" s="81">
        <v>5</v>
      </c>
      <c r="E61" s="150"/>
      <c r="F61" s="151"/>
      <c r="G61" s="151"/>
      <c r="H61" s="101">
        <f t="shared" si="17"/>
        <v>0</v>
      </c>
      <c r="I61" s="99">
        <v>1000031887</v>
      </c>
      <c r="J61" s="70">
        <v>281565</v>
      </c>
      <c r="K61" s="70">
        <v>39655</v>
      </c>
      <c r="L61" s="77">
        <f t="shared" si="16"/>
        <v>321220</v>
      </c>
      <c r="M61" s="77"/>
      <c r="N61" s="77"/>
      <c r="O61" s="77"/>
      <c r="P61" s="77">
        <f>(M61+J61)*D61</f>
        <v>1407825</v>
      </c>
      <c r="Q61" s="78">
        <f t="shared" si="7"/>
        <v>321220</v>
      </c>
      <c r="S61" s="146"/>
      <c r="T61" s="146"/>
      <c r="U61" s="65">
        <f t="shared" si="18"/>
        <v>0</v>
      </c>
      <c r="V61" s="65">
        <f t="shared" si="5"/>
        <v>0</v>
      </c>
      <c r="W61" s="62">
        <f t="shared" si="6"/>
        <v>0</v>
      </c>
    </row>
    <row r="62" spans="1:23" ht="19.5" x14ac:dyDescent="0.35">
      <c r="A62" s="80" t="s">
        <v>187</v>
      </c>
      <c r="B62" s="112" t="s">
        <v>188</v>
      </c>
      <c r="C62" s="74" t="s">
        <v>165</v>
      </c>
      <c r="D62" s="81">
        <v>5</v>
      </c>
      <c r="E62" s="150"/>
      <c r="F62" s="151"/>
      <c r="G62" s="151"/>
      <c r="H62" s="101">
        <f t="shared" si="17"/>
        <v>0</v>
      </c>
      <c r="I62" s="99">
        <v>1000031904</v>
      </c>
      <c r="J62" s="70">
        <v>421877</v>
      </c>
      <c r="K62" s="70">
        <v>45064</v>
      </c>
      <c r="L62" s="77">
        <f t="shared" si="16"/>
        <v>466941</v>
      </c>
      <c r="M62" s="77"/>
      <c r="N62" s="77"/>
      <c r="O62" s="77"/>
      <c r="P62" s="77">
        <f>(M62+J62)*D62</f>
        <v>2109385</v>
      </c>
      <c r="Q62" s="78">
        <f t="shared" si="7"/>
        <v>466941</v>
      </c>
      <c r="S62" s="146"/>
      <c r="T62" s="146"/>
      <c r="U62" s="65">
        <f t="shared" si="18"/>
        <v>0</v>
      </c>
      <c r="V62" s="65">
        <f t="shared" si="5"/>
        <v>0</v>
      </c>
      <c r="W62" s="62">
        <f t="shared" si="6"/>
        <v>0</v>
      </c>
    </row>
    <row r="63" spans="1:23" ht="19.5" x14ac:dyDescent="0.35">
      <c r="A63" s="80" t="s">
        <v>189</v>
      </c>
      <c r="B63" s="112" t="s">
        <v>190</v>
      </c>
      <c r="C63" s="74" t="s">
        <v>165</v>
      </c>
      <c r="D63" s="81">
        <v>3</v>
      </c>
      <c r="E63" s="150"/>
      <c r="F63" s="151"/>
      <c r="G63" s="151"/>
      <c r="H63" s="101">
        <f t="shared" si="17"/>
        <v>0</v>
      </c>
      <c r="I63" s="99">
        <v>1000031908</v>
      </c>
      <c r="J63" s="70">
        <v>557477</v>
      </c>
      <c r="K63" s="70">
        <v>45064</v>
      </c>
      <c r="L63" s="77">
        <f t="shared" si="16"/>
        <v>602541</v>
      </c>
      <c r="M63" s="77"/>
      <c r="N63" s="77"/>
      <c r="O63" s="77"/>
      <c r="P63" s="77">
        <f>(M63+J63)*D63</f>
        <v>1672431</v>
      </c>
      <c r="Q63" s="78">
        <f t="shared" si="7"/>
        <v>602541</v>
      </c>
      <c r="S63" s="146"/>
      <c r="T63" s="146"/>
      <c r="U63" s="65">
        <f t="shared" si="18"/>
        <v>0</v>
      </c>
      <c r="V63" s="65">
        <f t="shared" si="5"/>
        <v>0</v>
      </c>
      <c r="W63" s="62">
        <f t="shared" si="6"/>
        <v>0</v>
      </c>
    </row>
    <row r="64" spans="1:23" ht="19.5" x14ac:dyDescent="0.3">
      <c r="A64" s="80"/>
      <c r="B64" s="104" t="s">
        <v>191</v>
      </c>
      <c r="C64" s="74"/>
      <c r="D64" s="99"/>
      <c r="E64" s="99"/>
      <c r="F64" s="100"/>
      <c r="G64" s="100"/>
      <c r="H64" s="101"/>
      <c r="I64" s="99"/>
      <c r="J64" s="77"/>
      <c r="K64" s="77"/>
      <c r="L64" s="77"/>
      <c r="M64" s="77"/>
      <c r="N64" s="77"/>
      <c r="O64" s="77"/>
      <c r="P64" s="77"/>
      <c r="Q64" s="78">
        <f t="shared" si="7"/>
        <v>0</v>
      </c>
      <c r="S64" s="65"/>
      <c r="T64" s="65"/>
      <c r="U64" s="65"/>
      <c r="V64" s="65"/>
      <c r="W64" s="62"/>
    </row>
    <row r="65" spans="1:23" ht="19.5" x14ac:dyDescent="0.35">
      <c r="A65" s="102" t="s">
        <v>192</v>
      </c>
      <c r="B65" s="112" t="s">
        <v>193</v>
      </c>
      <c r="C65" s="74" t="s">
        <v>165</v>
      </c>
      <c r="D65" s="99">
        <v>5</v>
      </c>
      <c r="E65" s="150"/>
      <c r="F65" s="151"/>
      <c r="G65" s="151"/>
      <c r="H65" s="101">
        <f>(E65+F65+G65)*D65</f>
        <v>0</v>
      </c>
      <c r="I65" s="99">
        <v>1000031985</v>
      </c>
      <c r="J65" s="70">
        <v>94681</v>
      </c>
      <c r="K65" s="70">
        <v>27373</v>
      </c>
      <c r="L65" s="77">
        <f t="shared" si="16"/>
        <v>122054</v>
      </c>
      <c r="M65" s="77"/>
      <c r="N65" s="77"/>
      <c r="O65" s="77"/>
      <c r="P65" s="77">
        <f>(M65+J65)*D65</f>
        <v>473405</v>
      </c>
      <c r="Q65" s="78">
        <f t="shared" si="7"/>
        <v>122054</v>
      </c>
      <c r="S65" s="146"/>
      <c r="T65" s="146"/>
      <c r="U65" s="65">
        <f t="shared" si="18"/>
        <v>0</v>
      </c>
      <c r="V65" s="65">
        <f t="shared" si="5"/>
        <v>0</v>
      </c>
      <c r="W65" s="62">
        <f t="shared" si="6"/>
        <v>0</v>
      </c>
    </row>
    <row r="66" spans="1:23" ht="19.5" x14ac:dyDescent="0.35">
      <c r="A66" s="102" t="s">
        <v>194</v>
      </c>
      <c r="B66" s="112" t="s">
        <v>195</v>
      </c>
      <c r="C66" s="74" t="s">
        <v>165</v>
      </c>
      <c r="D66" s="99">
        <v>1</v>
      </c>
      <c r="E66" s="150"/>
      <c r="F66" s="151"/>
      <c r="G66" s="151"/>
      <c r="H66" s="101">
        <f t="shared" ref="H66:H68" si="19">(E66+F66+G66)*D66</f>
        <v>0</v>
      </c>
      <c r="I66" s="99">
        <v>1000031943</v>
      </c>
      <c r="J66" s="70">
        <v>70104</v>
      </c>
      <c r="K66" s="70">
        <v>27373</v>
      </c>
      <c r="L66" s="77">
        <f t="shared" si="16"/>
        <v>97477</v>
      </c>
      <c r="M66" s="77"/>
      <c r="N66" s="77"/>
      <c r="O66" s="77"/>
      <c r="P66" s="77">
        <f>(M66+J66)*D66</f>
        <v>70104</v>
      </c>
      <c r="Q66" s="78">
        <f t="shared" si="7"/>
        <v>97477</v>
      </c>
      <c r="S66" s="146"/>
      <c r="T66" s="146"/>
      <c r="U66" s="65">
        <f t="shared" si="18"/>
        <v>0</v>
      </c>
      <c r="V66" s="65">
        <f t="shared" si="5"/>
        <v>0</v>
      </c>
      <c r="W66" s="62">
        <f t="shared" si="6"/>
        <v>0</v>
      </c>
    </row>
    <row r="67" spans="1:23" ht="19.5" x14ac:dyDescent="0.35">
      <c r="A67" s="102" t="s">
        <v>196</v>
      </c>
      <c r="B67" s="112" t="s">
        <v>197</v>
      </c>
      <c r="C67" s="74" t="s">
        <v>165</v>
      </c>
      <c r="D67" s="102">
        <v>3.5</v>
      </c>
      <c r="E67" s="150"/>
      <c r="F67" s="151"/>
      <c r="G67" s="151"/>
      <c r="H67" s="101">
        <f t="shared" si="19"/>
        <v>0</v>
      </c>
      <c r="I67" s="99">
        <v>1000031957</v>
      </c>
      <c r="J67" s="70">
        <v>290823</v>
      </c>
      <c r="K67" s="77">
        <v>9320</v>
      </c>
      <c r="L67" s="77">
        <f t="shared" si="16"/>
        <v>300143</v>
      </c>
      <c r="M67" s="77"/>
      <c r="N67" s="77"/>
      <c r="O67" s="77"/>
      <c r="P67" s="77">
        <f>(M67+J67)*D67</f>
        <v>1017880.5</v>
      </c>
      <c r="Q67" s="78">
        <f t="shared" si="7"/>
        <v>300143</v>
      </c>
      <c r="S67" s="146"/>
      <c r="T67" s="146"/>
      <c r="U67" s="65">
        <f t="shared" si="18"/>
        <v>0</v>
      </c>
      <c r="V67" s="65">
        <f t="shared" si="5"/>
        <v>0</v>
      </c>
      <c r="W67" s="62">
        <f t="shared" si="6"/>
        <v>0</v>
      </c>
    </row>
    <row r="68" spans="1:23" ht="19.5" x14ac:dyDescent="0.35">
      <c r="A68" s="80" t="s">
        <v>198</v>
      </c>
      <c r="B68" s="112" t="s">
        <v>199</v>
      </c>
      <c r="C68" s="74" t="s">
        <v>165</v>
      </c>
      <c r="D68" s="113">
        <v>0.5</v>
      </c>
      <c r="E68" s="150"/>
      <c r="F68" s="151"/>
      <c r="G68" s="151"/>
      <c r="H68" s="101">
        <f t="shared" si="19"/>
        <v>0</v>
      </c>
      <c r="I68" s="99">
        <v>1000031951</v>
      </c>
      <c r="J68" s="70">
        <v>1244141</v>
      </c>
      <c r="K68" s="77">
        <v>13049</v>
      </c>
      <c r="L68" s="77">
        <f t="shared" si="16"/>
        <v>1257190</v>
      </c>
      <c r="M68" s="77"/>
      <c r="N68" s="77"/>
      <c r="O68" s="77"/>
      <c r="P68" s="77">
        <f>(M68+J68)*D68</f>
        <v>622070.5</v>
      </c>
      <c r="Q68" s="78">
        <f t="shared" si="7"/>
        <v>1257190</v>
      </c>
      <c r="S68" s="146"/>
      <c r="T68" s="146"/>
      <c r="U68" s="65">
        <f t="shared" si="18"/>
        <v>0</v>
      </c>
      <c r="V68" s="65">
        <f t="shared" si="5"/>
        <v>0</v>
      </c>
      <c r="W68" s="62">
        <f t="shared" si="6"/>
        <v>0</v>
      </c>
    </row>
    <row r="69" spans="1:23" ht="19.5" x14ac:dyDescent="0.3">
      <c r="A69" s="80"/>
      <c r="B69" s="96"/>
      <c r="C69" s="74"/>
      <c r="D69" s="81"/>
      <c r="E69" s="99" t="s">
        <v>200</v>
      </c>
      <c r="F69" s="99"/>
      <c r="G69" s="99"/>
      <c r="H69" s="104">
        <f>SUM(H59:H68)</f>
        <v>0</v>
      </c>
      <c r="I69" s="99"/>
      <c r="J69" s="77"/>
      <c r="K69" s="77"/>
      <c r="L69" s="77"/>
      <c r="M69" s="77"/>
      <c r="N69" s="77"/>
      <c r="O69" s="77"/>
      <c r="P69" s="77">
        <f>SUM(P6:P68)</f>
        <v>79874386</v>
      </c>
      <c r="Q69" s="78"/>
      <c r="S69" s="65"/>
      <c r="T69" s="65"/>
      <c r="U69" s="65"/>
      <c r="V69" s="65"/>
      <c r="W69" s="62">
        <f>SUM(W6:W68)</f>
        <v>0</v>
      </c>
    </row>
    <row r="70" spans="1:23" ht="19.5" x14ac:dyDescent="0.35">
      <c r="A70" s="80"/>
      <c r="B70" s="96"/>
      <c r="C70" s="80"/>
      <c r="D70" s="81"/>
      <c r="E70" s="81"/>
      <c r="F70" s="81"/>
      <c r="G70" s="81"/>
      <c r="H70" s="81"/>
      <c r="I70" s="70"/>
      <c r="J70" s="77"/>
      <c r="K70" s="77"/>
      <c r="L70" s="77"/>
      <c r="M70" s="77"/>
      <c r="N70" s="77"/>
      <c r="O70" s="77"/>
      <c r="P70" s="77"/>
      <c r="Q70" s="78"/>
      <c r="S70" s="65"/>
      <c r="T70" s="65"/>
      <c r="U70" s="65"/>
      <c r="V70" s="65"/>
      <c r="W70" s="62"/>
    </row>
    <row r="71" spans="1:23" ht="19.5" x14ac:dyDescent="0.35">
      <c r="A71" s="80"/>
      <c r="B71" s="202" t="s">
        <v>201</v>
      </c>
      <c r="C71" s="207"/>
      <c r="D71" s="207"/>
      <c r="E71" s="208"/>
      <c r="F71" s="114"/>
      <c r="G71" s="114"/>
      <c r="H71" s="115">
        <f>H69+H54+H38+H31+H22</f>
        <v>0</v>
      </c>
      <c r="I71" s="70"/>
      <c r="J71" s="77"/>
      <c r="K71" s="77"/>
      <c r="L71" s="77"/>
      <c r="M71" s="77"/>
      <c r="N71" s="77"/>
      <c r="O71" s="77"/>
      <c r="P71" s="77"/>
      <c r="Q71" s="78"/>
      <c r="S71" s="65"/>
      <c r="T71" s="65"/>
      <c r="U71" s="65"/>
      <c r="V71" s="65"/>
      <c r="W71" s="62"/>
    </row>
    <row r="72" spans="1:23" ht="19.5" x14ac:dyDescent="0.35">
      <c r="A72" s="80"/>
      <c r="B72" s="202" t="s">
        <v>202</v>
      </c>
      <c r="C72" s="207"/>
      <c r="D72" s="207"/>
      <c r="E72" s="208"/>
      <c r="F72" s="114"/>
      <c r="G72" s="114"/>
      <c r="H72" s="115">
        <f>W69</f>
        <v>0</v>
      </c>
      <c r="I72" s="70"/>
      <c r="J72" s="77"/>
      <c r="K72" s="77"/>
      <c r="L72" s="77"/>
      <c r="M72" s="77"/>
      <c r="N72" s="77"/>
      <c r="O72" s="77"/>
      <c r="P72" s="77"/>
      <c r="Q72" s="78"/>
      <c r="S72" s="65"/>
      <c r="T72" s="65"/>
      <c r="U72" s="65"/>
      <c r="V72" s="65"/>
      <c r="W72" s="62"/>
    </row>
    <row r="73" spans="1:23" ht="169.5" customHeight="1" x14ac:dyDescent="0.35">
      <c r="A73" s="73" t="s">
        <v>203</v>
      </c>
      <c r="B73" s="194" t="s">
        <v>204</v>
      </c>
      <c r="C73" s="197"/>
      <c r="D73" s="197"/>
      <c r="E73" s="198"/>
      <c r="F73" s="116"/>
      <c r="G73" s="116"/>
      <c r="H73" s="81"/>
      <c r="I73" s="70"/>
      <c r="J73" s="77"/>
      <c r="K73" s="77"/>
      <c r="L73" s="77"/>
      <c r="M73" s="77"/>
      <c r="N73" s="77"/>
      <c r="O73" s="77"/>
      <c r="P73" s="77"/>
      <c r="Q73" s="78"/>
    </row>
    <row r="74" spans="1:23" x14ac:dyDescent="0.25">
      <c r="A74" s="117"/>
      <c r="B74" s="118"/>
      <c r="C74" s="117"/>
      <c r="D74" s="119"/>
      <c r="E74" s="119"/>
      <c r="F74" s="119"/>
      <c r="G74" s="119"/>
      <c r="H74" s="119"/>
    </row>
    <row r="75" spans="1:23" ht="48.75" customHeight="1" x14ac:dyDescent="0.25">
      <c r="A75" s="30" t="s">
        <v>205</v>
      </c>
      <c r="B75" s="185" t="s">
        <v>206</v>
      </c>
      <c r="C75" s="185"/>
      <c r="D75" s="185"/>
      <c r="E75" s="185"/>
      <c r="F75" s="185"/>
      <c r="G75" s="185"/>
      <c r="H75" s="185"/>
    </row>
    <row r="76" spans="1:23" ht="48.75" customHeight="1" x14ac:dyDescent="0.25">
      <c r="A76" s="31"/>
      <c r="B76" s="186" t="s">
        <v>207</v>
      </c>
      <c r="C76" s="186"/>
      <c r="D76" s="186"/>
      <c r="E76" s="186"/>
      <c r="F76" s="186"/>
      <c r="G76" s="186"/>
      <c r="H76" s="186"/>
    </row>
    <row r="77" spans="1:23" ht="48.75" customHeight="1" x14ac:dyDescent="0.25">
      <c r="A77" s="32"/>
      <c r="B77" s="187" t="s">
        <v>208</v>
      </c>
      <c r="C77" s="187"/>
      <c r="D77" s="187"/>
      <c r="E77" s="187"/>
      <c r="F77" s="187"/>
      <c r="G77" s="187"/>
      <c r="H77" s="187"/>
    </row>
    <row r="78" spans="1:23" x14ac:dyDescent="0.25">
      <c r="A78" s="120"/>
      <c r="B78" s="121"/>
      <c r="C78" s="117"/>
      <c r="D78" s="119"/>
      <c r="E78" s="119"/>
      <c r="F78" s="119"/>
      <c r="G78" s="119"/>
      <c r="H78" s="119"/>
    </row>
    <row r="79" spans="1:23" ht="16.5" x14ac:dyDescent="0.3">
      <c r="A79" s="122"/>
      <c r="B79" s="123"/>
      <c r="C79" s="124"/>
      <c r="D79" s="125"/>
      <c r="E79" s="125"/>
      <c r="F79" s="125"/>
      <c r="G79" s="125"/>
      <c r="H79" s="125"/>
    </row>
    <row r="80" spans="1:23" x14ac:dyDescent="0.25">
      <c r="A80" s="126"/>
      <c r="B80" s="118"/>
      <c r="C80" s="117"/>
      <c r="D80" s="119"/>
      <c r="E80" s="119"/>
      <c r="F80" s="119"/>
      <c r="G80" s="119"/>
      <c r="H80" s="119"/>
    </row>
    <row r="81" spans="1:8" ht="16.5" x14ac:dyDescent="0.3">
      <c r="A81" s="127"/>
      <c r="B81" s="128"/>
      <c r="C81" s="124"/>
      <c r="D81" s="125"/>
      <c r="E81" s="125"/>
      <c r="F81" s="125"/>
      <c r="G81" s="125"/>
      <c r="H81" s="125"/>
    </row>
    <row r="82" spans="1:8" x14ac:dyDescent="0.25">
      <c r="A82" s="120"/>
      <c r="B82" s="121"/>
      <c r="C82" s="117"/>
      <c r="D82" s="119"/>
      <c r="E82" s="119"/>
      <c r="F82" s="119"/>
      <c r="G82" s="119"/>
      <c r="H82" s="119"/>
    </row>
    <row r="83" spans="1:8" x14ac:dyDescent="0.25">
      <c r="A83" s="120"/>
      <c r="B83" s="121"/>
      <c r="C83" s="117"/>
      <c r="D83" s="119"/>
      <c r="E83" s="119"/>
      <c r="F83" s="119"/>
      <c r="G83" s="119"/>
      <c r="H83" s="119"/>
    </row>
    <row r="84" spans="1:8" x14ac:dyDescent="0.25">
      <c r="A84" s="129"/>
      <c r="B84" s="121"/>
      <c r="C84" s="117"/>
      <c r="D84" s="119"/>
      <c r="E84" s="119"/>
      <c r="F84" s="119"/>
      <c r="G84" s="119"/>
      <c r="H84" s="119"/>
    </row>
    <row r="85" spans="1:8" x14ac:dyDescent="0.25">
      <c r="A85" s="120"/>
      <c r="B85" s="121"/>
      <c r="C85" s="117"/>
      <c r="D85" s="119"/>
      <c r="E85" s="119"/>
      <c r="F85" s="119"/>
      <c r="G85" s="119"/>
      <c r="H85" s="119"/>
    </row>
    <row r="86" spans="1:8" ht="16.5" x14ac:dyDescent="0.3">
      <c r="A86" s="123"/>
      <c r="B86" s="123"/>
      <c r="C86" s="124"/>
      <c r="D86" s="125"/>
      <c r="E86" s="125"/>
      <c r="F86" s="125"/>
      <c r="G86" s="125"/>
      <c r="H86" s="125"/>
    </row>
    <row r="87" spans="1:8" ht="16.5" x14ac:dyDescent="0.3">
      <c r="A87" s="126"/>
      <c r="B87" s="130"/>
      <c r="C87" s="124"/>
      <c r="D87" s="125"/>
      <c r="E87" s="125"/>
      <c r="F87" s="125"/>
      <c r="G87" s="125"/>
      <c r="H87" s="125"/>
    </row>
    <row r="88" spans="1:8" x14ac:dyDescent="0.25">
      <c r="A88" s="131"/>
      <c r="B88" s="121"/>
      <c r="C88" s="117"/>
      <c r="D88" s="119"/>
      <c r="E88" s="119"/>
      <c r="F88" s="119"/>
      <c r="G88" s="119"/>
      <c r="H88" s="119"/>
    </row>
    <row r="89" spans="1:8" x14ac:dyDescent="0.25">
      <c r="A89" s="120"/>
      <c r="B89" s="118"/>
      <c r="C89" s="117"/>
      <c r="D89" s="119"/>
      <c r="E89" s="119"/>
      <c r="F89" s="119"/>
      <c r="G89" s="119"/>
      <c r="H89" s="119"/>
    </row>
    <row r="90" spans="1:8" x14ac:dyDescent="0.25">
      <c r="A90" s="120"/>
      <c r="B90" s="121"/>
      <c r="C90" s="117"/>
      <c r="D90" s="119"/>
      <c r="E90" s="119"/>
      <c r="F90" s="119"/>
      <c r="G90" s="119"/>
      <c r="H90" s="119"/>
    </row>
    <row r="91" spans="1:8" x14ac:dyDescent="0.25">
      <c r="A91" s="120"/>
      <c r="B91" s="118"/>
      <c r="C91" s="117"/>
      <c r="D91" s="119"/>
      <c r="E91" s="119"/>
      <c r="F91" s="119"/>
      <c r="G91" s="119"/>
      <c r="H91" s="119"/>
    </row>
    <row r="92" spans="1:8" x14ac:dyDescent="0.25">
      <c r="A92" s="120"/>
      <c r="B92" s="121"/>
      <c r="C92" s="117"/>
      <c r="D92" s="119"/>
      <c r="E92" s="119"/>
      <c r="F92" s="119"/>
      <c r="G92" s="119"/>
      <c r="H92" s="119"/>
    </row>
    <row r="93" spans="1:8" x14ac:dyDescent="0.25">
      <c r="A93" s="120"/>
      <c r="B93" s="121"/>
      <c r="C93" s="117"/>
      <c r="D93" s="119"/>
      <c r="E93" s="119"/>
      <c r="F93" s="119"/>
      <c r="G93" s="119"/>
      <c r="H93" s="119"/>
    </row>
    <row r="94" spans="1:8" x14ac:dyDescent="0.25">
      <c r="A94" s="120"/>
      <c r="B94" s="121"/>
      <c r="C94" s="117"/>
      <c r="D94" s="119"/>
      <c r="E94" s="119"/>
      <c r="F94" s="119"/>
      <c r="G94" s="119"/>
      <c r="H94" s="119"/>
    </row>
    <row r="95" spans="1:8" x14ac:dyDescent="0.25">
      <c r="A95" s="132"/>
      <c r="C95" s="133"/>
      <c r="D95" s="134"/>
      <c r="E95" s="134"/>
      <c r="F95" s="134"/>
      <c r="G95" s="134"/>
      <c r="H95" s="134"/>
    </row>
    <row r="96" spans="1:8" x14ac:dyDescent="0.25">
      <c r="A96" s="135"/>
      <c r="C96" s="133"/>
      <c r="D96" s="134"/>
      <c r="E96" s="134"/>
      <c r="F96" s="134"/>
      <c r="G96" s="134"/>
      <c r="H96" s="134"/>
    </row>
    <row r="97" spans="1:8" x14ac:dyDescent="0.25">
      <c r="A97" s="135"/>
      <c r="B97" s="136"/>
      <c r="C97" s="133"/>
      <c r="D97" s="134"/>
      <c r="E97" s="134"/>
      <c r="F97" s="134"/>
      <c r="G97" s="134"/>
      <c r="H97" s="134"/>
    </row>
    <row r="98" spans="1:8" x14ac:dyDescent="0.25">
      <c r="A98" s="137"/>
      <c r="D98" s="134"/>
      <c r="E98" s="134"/>
      <c r="F98" s="134"/>
      <c r="G98" s="134"/>
      <c r="H98" s="134"/>
    </row>
    <row r="99" spans="1:8" x14ac:dyDescent="0.25">
      <c r="A99" s="138"/>
      <c r="B99" s="139"/>
      <c r="C99" s="140"/>
      <c r="D99" s="141"/>
      <c r="E99" s="141"/>
      <c r="F99" s="141"/>
      <c r="G99" s="141"/>
      <c r="H99" s="141"/>
    </row>
    <row r="100" spans="1:8" x14ac:dyDescent="0.25">
      <c r="A100" s="142"/>
      <c r="B100" s="143"/>
      <c r="C100" s="142"/>
      <c r="D100" s="144"/>
      <c r="E100" s="144"/>
      <c r="F100" s="144"/>
      <c r="G100" s="144"/>
      <c r="H100" s="144"/>
    </row>
  </sheetData>
  <sheetProtection algorithmName="SHA-512" hashValue="KMChwq5AdId8mYG7szmqFWvx2l8pZh+Tle5fS5oAwDYjw0lowo1o6zv9hOm0IKqO0ca+io3kBF1KaBwkLQcnrw==" saltValue="GckvUkSoR557L5dIVYbv8Q==" spinCount="100000" sheet="1" objects="1" scenarios="1"/>
  <mergeCells count="16">
    <mergeCell ref="B75:H75"/>
    <mergeCell ref="B76:H76"/>
    <mergeCell ref="B77:H77"/>
    <mergeCell ref="A1:W1"/>
    <mergeCell ref="A4:H4"/>
    <mergeCell ref="B24:H24"/>
    <mergeCell ref="B25:H25"/>
    <mergeCell ref="B32:H32"/>
    <mergeCell ref="B73:E73"/>
    <mergeCell ref="A2:U2"/>
    <mergeCell ref="B39:H39"/>
    <mergeCell ref="B40:H40"/>
    <mergeCell ref="B55:H55"/>
    <mergeCell ref="B56:H56"/>
    <mergeCell ref="B71:E71"/>
    <mergeCell ref="B72:E7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3"/>
  <sheetViews>
    <sheetView tabSelected="1" workbookViewId="0">
      <selection activeCell="P11" sqref="P11"/>
    </sheetView>
  </sheetViews>
  <sheetFormatPr defaultColWidth="9.140625" defaultRowHeight="15" x14ac:dyDescent="0.25"/>
  <cols>
    <col min="1" max="1" width="7.28515625" style="2" customWidth="1"/>
    <col min="2" max="2" width="12" style="2" customWidth="1"/>
    <col min="3" max="3" width="31.140625" style="2" customWidth="1"/>
    <col min="4" max="4" width="16.140625" style="2" customWidth="1"/>
    <col min="5" max="5" width="13.140625" style="2" customWidth="1"/>
    <col min="6" max="6" width="0.140625" style="2" hidden="1" customWidth="1"/>
    <col min="7" max="7" width="12.5703125" style="2" customWidth="1"/>
    <col min="8" max="8" width="14.42578125" style="2" customWidth="1"/>
    <col min="9" max="9" width="25" style="2" customWidth="1"/>
    <col min="10" max="10" width="14.140625" style="2" hidden="1" customWidth="1"/>
    <col min="11" max="11" width="16" style="2" customWidth="1"/>
    <col min="12" max="16384" width="9.140625" style="2"/>
  </cols>
  <sheetData>
    <row r="1" spans="1:15" x14ac:dyDescent="0.25">
      <c r="A1" s="11" t="str">
        <f>Sheet1!A2</f>
        <v>RFX. No. 5002004199   NIT-458</v>
      </c>
      <c r="B1" s="11"/>
      <c r="C1" s="11"/>
    </row>
    <row r="2" spans="1:15" ht="30.95" customHeight="1" x14ac:dyDescent="0.25">
      <c r="A2" s="211" t="str">
        <f>Sheet1!B3</f>
        <v xml:space="preserve">Renovation of 220 kV system (Construction of New Control room, implementation of SAS system &amp; replacement of ageing equipment) etc. at Purnea SS
</v>
      </c>
      <c r="B2" s="211"/>
      <c r="C2" s="211"/>
      <c r="D2" s="211"/>
      <c r="E2" s="211"/>
      <c r="F2" s="211"/>
      <c r="G2" s="211"/>
      <c r="H2" s="211"/>
      <c r="I2" s="211"/>
      <c r="J2" s="211"/>
      <c r="K2" s="211"/>
    </row>
    <row r="3" spans="1:15" x14ac:dyDescent="0.25">
      <c r="H3" s="212" t="s">
        <v>209</v>
      </c>
      <c r="I3" s="212"/>
      <c r="J3" s="212"/>
      <c r="K3" s="212"/>
    </row>
    <row r="4" spans="1:15" ht="36" customHeight="1" x14ac:dyDescent="0.25">
      <c r="A4" s="212" t="s">
        <v>12</v>
      </c>
      <c r="B4" s="213"/>
      <c r="C4" s="216">
        <f>Details!E6</f>
        <v>0</v>
      </c>
      <c r="D4" s="217"/>
      <c r="G4" s="7" t="s">
        <v>210</v>
      </c>
      <c r="H4" s="5"/>
      <c r="I4" s="5"/>
    </row>
    <row r="5" spans="1:15" ht="33" customHeight="1" x14ac:dyDescent="0.25">
      <c r="A5" s="212" t="s">
        <v>13</v>
      </c>
      <c r="B5" s="213"/>
      <c r="C5" s="216">
        <f>Details!E7</f>
        <v>0</v>
      </c>
      <c r="D5" s="217"/>
      <c r="G5" s="218" t="s">
        <v>211</v>
      </c>
      <c r="H5" s="218"/>
      <c r="I5" s="218"/>
    </row>
    <row r="6" spans="1:15" ht="42" customHeight="1" x14ac:dyDescent="0.25">
      <c r="A6" s="214"/>
      <c r="B6" s="215"/>
      <c r="C6" s="216">
        <f>Details!E8</f>
        <v>0</v>
      </c>
      <c r="D6" s="217"/>
      <c r="G6" s="219" t="s">
        <v>212</v>
      </c>
      <c r="H6" s="219"/>
      <c r="I6" s="219"/>
    </row>
    <row r="7" spans="1:15" ht="36.950000000000003" customHeight="1" x14ac:dyDescent="0.25">
      <c r="A7" s="212"/>
      <c r="B7" s="213"/>
      <c r="C7" s="216">
        <f>Details!E9</f>
        <v>0</v>
      </c>
      <c r="D7" s="217"/>
      <c r="G7" s="219" t="s">
        <v>213</v>
      </c>
      <c r="H7" s="219"/>
      <c r="I7" s="219"/>
    </row>
    <row r="8" spans="1:15" x14ac:dyDescent="0.25">
      <c r="L8" s="13"/>
    </row>
    <row r="9" spans="1:15" ht="24" customHeight="1" x14ac:dyDescent="0.25">
      <c r="A9" s="15" t="s">
        <v>214</v>
      </c>
      <c r="B9" s="220" t="s">
        <v>215</v>
      </c>
      <c r="C9" s="222"/>
      <c r="D9" s="220" t="s">
        <v>62</v>
      </c>
      <c r="E9" s="221"/>
      <c r="F9" s="221"/>
      <c r="G9" s="221"/>
      <c r="H9" s="221"/>
      <c r="I9" s="221"/>
      <c r="J9" s="222"/>
      <c r="K9" s="15" t="s">
        <v>216</v>
      </c>
      <c r="L9" s="16"/>
      <c r="M9" s="16"/>
      <c r="N9" s="16"/>
      <c r="O9" s="16"/>
    </row>
    <row r="10" spans="1:15" ht="75.75" customHeight="1" x14ac:dyDescent="0.25">
      <c r="A10" s="28" t="s">
        <v>217</v>
      </c>
      <c r="B10" s="224" t="s">
        <v>1</v>
      </c>
      <c r="C10" s="224"/>
      <c r="D10" s="223" t="s">
        <v>218</v>
      </c>
      <c r="E10" s="223"/>
      <c r="F10" s="223"/>
      <c r="G10" s="223"/>
      <c r="H10" s="223"/>
      <c r="I10" s="223"/>
      <c r="J10" s="223"/>
      <c r="K10" s="14">
        <f>'Civil '!I25</f>
        <v>0</v>
      </c>
    </row>
    <row r="11" spans="1:15" ht="83.25" customHeight="1" x14ac:dyDescent="0.25">
      <c r="A11" s="12" t="s">
        <v>219</v>
      </c>
      <c r="B11" s="224" t="s">
        <v>1</v>
      </c>
      <c r="C11" s="224"/>
      <c r="D11" s="225" t="s">
        <v>220</v>
      </c>
      <c r="E11" s="225"/>
      <c r="F11" s="225"/>
      <c r="G11" s="225"/>
      <c r="H11" s="225"/>
      <c r="I11" s="225"/>
      <c r="J11" s="12"/>
      <c r="K11" s="27">
        <f>Electrical!H72</f>
        <v>0</v>
      </c>
    </row>
    <row r="12" spans="1:15" ht="1.5" customHeight="1" x14ac:dyDescent="0.25"/>
    <row r="13" spans="1:15" ht="14.45" hidden="1" customHeight="1" x14ac:dyDescent="0.25"/>
    <row r="14" spans="1:15" ht="39.75" customHeight="1" x14ac:dyDescent="0.25">
      <c r="B14" s="210" t="s">
        <v>221</v>
      </c>
      <c r="C14" s="210"/>
      <c r="D14" s="210"/>
      <c r="E14" s="210"/>
      <c r="F14" s="210"/>
      <c r="G14" s="210"/>
      <c r="H14" s="210"/>
      <c r="I14" s="210"/>
      <c r="J14" s="210"/>
      <c r="K14" s="210"/>
    </row>
    <row r="15" spans="1:15" ht="29.1" customHeight="1" x14ac:dyDescent="0.25">
      <c r="A15" s="2" t="s">
        <v>20</v>
      </c>
      <c r="B15" s="209">
        <f>Details!E18</f>
        <v>0</v>
      </c>
      <c r="C15" s="209"/>
      <c r="G15" s="2" t="s">
        <v>222</v>
      </c>
      <c r="H15" s="209">
        <f>Details!E13</f>
        <v>0</v>
      </c>
      <c r="I15" s="209"/>
    </row>
    <row r="17" spans="1:9" ht="27.95" customHeight="1" x14ac:dyDescent="0.25">
      <c r="A17" s="2" t="s">
        <v>19</v>
      </c>
      <c r="B17" s="209">
        <f>Details!E17</f>
        <v>0</v>
      </c>
      <c r="C17" s="209"/>
      <c r="G17" s="2" t="s">
        <v>223</v>
      </c>
      <c r="H17" s="209">
        <f>Details!E14</f>
        <v>0</v>
      </c>
      <c r="I17" s="209"/>
    </row>
    <row r="18" spans="1:9" ht="30.95" customHeight="1" x14ac:dyDescent="0.25"/>
    <row r="19" spans="1:9" ht="150" customHeight="1" x14ac:dyDescent="0.25"/>
    <row r="20" spans="1:9" ht="59.1" customHeight="1" x14ac:dyDescent="0.25"/>
    <row r="21" spans="1:9" ht="99.95" customHeight="1" x14ac:dyDescent="0.25"/>
    <row r="22" spans="1:9" ht="99.95" customHeight="1" x14ac:dyDescent="0.25"/>
    <row r="23" spans="1:9" ht="45" customHeight="1" x14ac:dyDescent="0.25"/>
    <row r="24" spans="1:9" ht="54" customHeight="1" x14ac:dyDescent="0.25"/>
    <row r="25" spans="1:9" ht="60.95" customHeight="1" x14ac:dyDescent="0.25"/>
    <row r="26" spans="1:9" ht="55.5" customHeight="1" x14ac:dyDescent="0.25"/>
    <row r="27" spans="1:9" ht="203.45" customHeight="1" x14ac:dyDescent="0.25"/>
    <row r="28" spans="1:9" ht="79.5" customHeight="1" x14ac:dyDescent="0.25"/>
    <row r="29" spans="1:9" ht="99.95" customHeight="1" x14ac:dyDescent="0.25"/>
    <row r="31" spans="1:9" ht="63" customHeight="1" x14ac:dyDescent="0.25"/>
    <row r="32" spans="1:9" ht="99.95" customHeight="1" x14ac:dyDescent="0.25"/>
    <row r="33" ht="24" customHeight="1" x14ac:dyDescent="0.25"/>
    <row r="35" ht="34.5" customHeight="1" x14ac:dyDescent="0.25"/>
    <row r="36" ht="150.75" customHeight="1" x14ac:dyDescent="0.25"/>
    <row r="37" ht="99.95" customHeight="1" x14ac:dyDescent="0.25"/>
    <row r="39" ht="74.45" customHeight="1" x14ac:dyDescent="0.25"/>
    <row r="40" ht="75.599999999999994" customHeight="1" x14ac:dyDescent="0.25"/>
    <row r="41" ht="113.45" customHeight="1" x14ac:dyDescent="0.25"/>
    <row r="42" ht="49.5" customHeight="1" x14ac:dyDescent="0.25"/>
    <row r="43" ht="75" customHeight="1" x14ac:dyDescent="0.25"/>
    <row r="44" ht="69.95" customHeight="1" x14ac:dyDescent="0.25"/>
    <row r="45" ht="42.95" customHeight="1" x14ac:dyDescent="0.25"/>
    <row r="46" ht="111.95" customHeight="1" x14ac:dyDescent="0.25"/>
    <row r="49" ht="16.5" customHeight="1" x14ac:dyDescent="0.25"/>
    <row r="50" ht="21" customHeight="1" x14ac:dyDescent="0.25"/>
    <row r="51" ht="18.600000000000001" customHeight="1" x14ac:dyDescent="0.25"/>
    <row r="52" ht="19.5" customHeight="1" x14ac:dyDescent="0.25"/>
    <row r="53" ht="24.95" customHeight="1" x14ac:dyDescent="0.25"/>
  </sheetData>
  <sheetProtection algorithmName="SHA-512" hashValue="F0E1o6xDbdQDEN735pP+flcAoRVGmlZXk4E0qXGi75yQAG+2pR+juOUdFxUrs4LYeseq7ziFO14EPAX6KHdblw==" saltValue="FlFxiSHPs1uQVQDfJVNHog==" spinCount="100000" sheet="1" selectLockedCells="1"/>
  <mergeCells count="24">
    <mergeCell ref="C7:D7"/>
    <mergeCell ref="A7:B7"/>
    <mergeCell ref="D9:J9"/>
    <mergeCell ref="D10:J10"/>
    <mergeCell ref="B11:C11"/>
    <mergeCell ref="D11:I11"/>
    <mergeCell ref="B10:C10"/>
    <mergeCell ref="G7:I7"/>
    <mergeCell ref="B9:C9"/>
    <mergeCell ref="A2:K2"/>
    <mergeCell ref="H3:K3"/>
    <mergeCell ref="A5:B5"/>
    <mergeCell ref="A6:B6"/>
    <mergeCell ref="C5:D5"/>
    <mergeCell ref="C6:D6"/>
    <mergeCell ref="A4:B4"/>
    <mergeCell ref="C4:D4"/>
    <mergeCell ref="G5:I5"/>
    <mergeCell ref="G6:I6"/>
    <mergeCell ref="H15:I15"/>
    <mergeCell ref="H17:I17"/>
    <mergeCell ref="B15:C15"/>
    <mergeCell ref="B17:C17"/>
    <mergeCell ref="B14:K14"/>
  </mergeCells>
  <pageMargins left="0.7" right="0.7" top="0.75" bottom="0.75" header="0.3" footer="0.3"/>
  <pageSetup paperSize="9" orientation="portrait" horizont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3"/>
  <sheetViews>
    <sheetView topLeftCell="A4" workbookViewId="0">
      <selection activeCell="B24" sqref="B24"/>
    </sheetView>
  </sheetViews>
  <sheetFormatPr defaultColWidth="9.140625" defaultRowHeight="15" x14ac:dyDescent="0.25"/>
  <cols>
    <col min="1" max="3" width="9.140625" style="5"/>
    <col min="4" max="4" width="27.28515625" style="5" customWidth="1"/>
    <col min="5" max="6" width="9.140625" style="5"/>
    <col min="7" max="7" width="6.140625" style="5" customWidth="1"/>
    <col min="8" max="8" width="45.42578125" style="5" customWidth="1"/>
    <col min="9" max="16384" width="9.140625" style="5"/>
  </cols>
  <sheetData>
    <row r="1" spans="1:8" ht="19.5" customHeight="1" x14ac:dyDescent="0.25">
      <c r="A1" s="4" t="str">
        <f>Sheet1!A2</f>
        <v>RFX. No. 5002004199   NIT-458</v>
      </c>
      <c r="B1" s="4"/>
      <c r="C1" s="4"/>
    </row>
    <row r="2" spans="1:8" ht="70.5" customHeight="1" x14ac:dyDescent="0.25">
      <c r="A2" s="227" t="str">
        <f>Sheet1!B3</f>
        <v xml:space="preserve">Renovation of 220 kV system (Construction of New Control room, implementation of SAS system &amp; replacement of ageing equipment) etc. at Purnea SS
</v>
      </c>
      <c r="B2" s="227"/>
      <c r="C2" s="227"/>
      <c r="D2" s="227"/>
      <c r="E2" s="227"/>
      <c r="F2" s="227"/>
      <c r="G2" s="227"/>
      <c r="H2" s="227"/>
    </row>
    <row r="4" spans="1:8" ht="30.75" customHeight="1" x14ac:dyDescent="0.25">
      <c r="A4" s="238" t="s">
        <v>12</v>
      </c>
      <c r="B4" s="238"/>
      <c r="C4" s="226">
        <f>Details!E6</f>
        <v>0</v>
      </c>
      <c r="D4" s="226"/>
      <c r="E4" s="6"/>
      <c r="F4" s="7" t="s">
        <v>210</v>
      </c>
    </row>
    <row r="5" spans="1:8" ht="27.75" customHeight="1" x14ac:dyDescent="0.25">
      <c r="A5" s="238" t="s">
        <v>13</v>
      </c>
      <c r="B5" s="238"/>
      <c r="C5" s="226">
        <f>Details!E7</f>
        <v>0</v>
      </c>
      <c r="D5" s="226"/>
      <c r="E5" s="6"/>
      <c r="F5" s="218" t="s">
        <v>211</v>
      </c>
      <c r="G5" s="218"/>
      <c r="H5" s="218"/>
    </row>
    <row r="6" spans="1:8" ht="32.25" customHeight="1" x14ac:dyDescent="0.25">
      <c r="C6" s="226">
        <f>Details!E8</f>
        <v>0</v>
      </c>
      <c r="D6" s="226"/>
      <c r="E6" s="6"/>
      <c r="F6" s="218" t="s">
        <v>212</v>
      </c>
      <c r="G6" s="218"/>
      <c r="H6" s="218"/>
    </row>
    <row r="7" spans="1:8" ht="30.75" customHeight="1" x14ac:dyDescent="0.25">
      <c r="C7" s="226">
        <f>Details!E9</f>
        <v>0</v>
      </c>
      <c r="D7" s="226"/>
      <c r="E7" s="6"/>
      <c r="F7" s="219" t="s">
        <v>213</v>
      </c>
      <c r="G7" s="219"/>
      <c r="H7" s="219"/>
    </row>
    <row r="8" spans="1:8" ht="15.75" thickBot="1" x14ac:dyDescent="0.3">
      <c r="A8" s="212"/>
      <c r="B8" s="212"/>
      <c r="C8" s="212"/>
      <c r="D8" s="212"/>
      <c r="E8" s="212"/>
      <c r="F8" s="212"/>
      <c r="G8" s="212"/>
      <c r="H8" s="212"/>
    </row>
    <row r="9" spans="1:8" x14ac:dyDescent="0.25">
      <c r="A9" s="228" t="s">
        <v>224</v>
      </c>
      <c r="B9" s="229"/>
      <c r="C9" s="229"/>
      <c r="D9" s="229"/>
      <c r="E9" s="229"/>
      <c r="F9" s="229"/>
      <c r="G9" s="229"/>
      <c r="H9" s="230"/>
    </row>
    <row r="10" spans="1:8" x14ac:dyDescent="0.25">
      <c r="A10" s="231"/>
      <c r="B10" s="232"/>
      <c r="C10" s="232"/>
      <c r="D10" s="232"/>
      <c r="E10" s="232"/>
      <c r="F10" s="232"/>
      <c r="G10" s="232"/>
      <c r="H10" s="233"/>
    </row>
    <row r="11" spans="1:8" x14ac:dyDescent="0.25">
      <c r="A11" s="231"/>
      <c r="B11" s="232"/>
      <c r="C11" s="232"/>
      <c r="D11" s="232"/>
      <c r="E11" s="232"/>
      <c r="F11" s="232"/>
      <c r="G11" s="232"/>
      <c r="H11" s="233"/>
    </row>
    <row r="12" spans="1:8" ht="2.25" customHeight="1" thickBot="1" x14ac:dyDescent="0.3">
      <c r="A12" s="234"/>
      <c r="B12" s="235"/>
      <c r="C12" s="235"/>
      <c r="D12" s="235"/>
      <c r="E12" s="235"/>
      <c r="F12" s="235"/>
      <c r="G12" s="235"/>
      <c r="H12" s="236"/>
    </row>
    <row r="13" spans="1:8" x14ac:dyDescent="0.25">
      <c r="A13" s="239"/>
      <c r="B13" s="239"/>
      <c r="C13" s="239"/>
      <c r="D13" s="239"/>
      <c r="E13" s="239"/>
      <c r="F13" s="239"/>
      <c r="G13" s="239"/>
      <c r="H13" s="239"/>
    </row>
    <row r="14" spans="1:8" ht="30" customHeight="1" x14ac:dyDescent="0.25">
      <c r="A14" s="237" t="s">
        <v>225</v>
      </c>
      <c r="B14" s="237"/>
      <c r="C14" s="237" t="s">
        <v>226</v>
      </c>
      <c r="D14" s="237"/>
      <c r="E14" s="237"/>
      <c r="F14" s="237"/>
      <c r="G14" s="237"/>
      <c r="H14" s="29">
        <f>'Schedule-I'!K10</f>
        <v>0</v>
      </c>
    </row>
    <row r="15" spans="1:8" ht="30" customHeight="1" x14ac:dyDescent="0.25">
      <c r="A15" s="237" t="s">
        <v>227</v>
      </c>
      <c r="B15" s="237"/>
      <c r="C15" s="237" t="s">
        <v>228</v>
      </c>
      <c r="D15" s="237"/>
      <c r="E15" s="237"/>
      <c r="F15" s="237"/>
      <c r="G15" s="237"/>
      <c r="H15" s="29" t="e">
        <f>H14*'Schedule-I'!#REF!</f>
        <v>#REF!</v>
      </c>
    </row>
    <row r="16" spans="1:8" ht="30" customHeight="1" x14ac:dyDescent="0.25">
      <c r="A16" s="237" t="s">
        <v>229</v>
      </c>
      <c r="B16" s="237"/>
      <c r="C16" s="237" t="s">
        <v>230</v>
      </c>
      <c r="D16" s="237"/>
      <c r="E16" s="237"/>
      <c r="F16" s="237"/>
      <c r="G16" s="237"/>
      <c r="H16" s="29">
        <f>'Schedule-I'!K11</f>
        <v>0</v>
      </c>
    </row>
    <row r="17" spans="1:8" ht="30" customHeight="1" x14ac:dyDescent="0.25">
      <c r="A17" s="240" t="s">
        <v>231</v>
      </c>
      <c r="B17" s="241"/>
      <c r="C17" s="237" t="s">
        <v>232</v>
      </c>
      <c r="D17" s="237"/>
      <c r="E17" s="237"/>
      <c r="F17" s="237"/>
      <c r="G17" s="237"/>
      <c r="H17" s="29" t="e">
        <f>H16*'Schedule-I'!#REF!</f>
        <v>#REF!</v>
      </c>
    </row>
    <row r="18" spans="1:8" ht="31.5" customHeight="1" x14ac:dyDescent="0.25">
      <c r="A18" s="242" t="s">
        <v>233</v>
      </c>
      <c r="B18" s="242"/>
      <c r="C18" s="237" t="s">
        <v>234</v>
      </c>
      <c r="D18" s="237"/>
      <c r="E18" s="237"/>
      <c r="F18" s="237"/>
      <c r="G18" s="237"/>
      <c r="H18" s="3" t="e">
        <f>'Schedule-I'!#REF!</f>
        <v>#REF!</v>
      </c>
    </row>
    <row r="19" spans="1:8" ht="29.25" customHeight="1" x14ac:dyDescent="0.25">
      <c r="A19" s="242" t="s">
        <v>235</v>
      </c>
      <c r="B19" s="242"/>
      <c r="C19" s="237" t="s">
        <v>236</v>
      </c>
      <c r="D19" s="237"/>
      <c r="E19" s="237"/>
      <c r="F19" s="237"/>
      <c r="G19" s="237"/>
      <c r="H19" s="3" t="e">
        <f>SUM(H14:H18)</f>
        <v>#REF!</v>
      </c>
    </row>
    <row r="22" spans="1:8" ht="25.5" customHeight="1" x14ac:dyDescent="0.25">
      <c r="A22" s="5" t="s">
        <v>20</v>
      </c>
      <c r="B22" s="243">
        <f>Details!E18</f>
        <v>0</v>
      </c>
      <c r="C22" s="243"/>
      <c r="D22" s="8"/>
      <c r="E22" s="212" t="s">
        <v>17</v>
      </c>
      <c r="F22" s="212"/>
      <c r="G22" s="243">
        <f>Details!E13</f>
        <v>0</v>
      </c>
      <c r="H22" s="243"/>
    </row>
    <row r="23" spans="1:8" ht="24.75" customHeight="1" x14ac:dyDescent="0.25">
      <c r="A23" s="5" t="s">
        <v>19</v>
      </c>
      <c r="B23" s="243">
        <f>Details!E17</f>
        <v>0</v>
      </c>
      <c r="C23" s="243"/>
      <c r="D23" s="8"/>
      <c r="E23" s="212" t="s">
        <v>223</v>
      </c>
      <c r="F23" s="212"/>
      <c r="G23" s="243">
        <f>Details!E14</f>
        <v>0</v>
      </c>
      <c r="H23" s="243"/>
    </row>
  </sheetData>
  <sheetProtection algorithmName="SHA-512" hashValue="wFMv9rBBa2ZWtqn3e5/wGRKZYk9HU1K8nz6Cub9HeL+jUk/NtuJqmbeq5ZToWV9QPr/FO2Ujn8mZQ/PZkGYquw==" saltValue="QUh8a2acyBxhzG+eXP/cbw==" spinCount="100000" sheet="1" selectLockedCells="1" selectUnlockedCells="1"/>
  <mergeCells count="31">
    <mergeCell ref="A19:B19"/>
    <mergeCell ref="B23:C23"/>
    <mergeCell ref="E23:F23"/>
    <mergeCell ref="G23:H23"/>
    <mergeCell ref="C19:G19"/>
    <mergeCell ref="B22:C22"/>
    <mergeCell ref="E22:F22"/>
    <mergeCell ref="G22:H22"/>
    <mergeCell ref="A15:B15"/>
    <mergeCell ref="C18:G18"/>
    <mergeCell ref="A16:B16"/>
    <mergeCell ref="C15:G15"/>
    <mergeCell ref="C16:G16"/>
    <mergeCell ref="A17:B17"/>
    <mergeCell ref="C17:G17"/>
    <mergeCell ref="A18:B18"/>
    <mergeCell ref="C7:D7"/>
    <mergeCell ref="F7:H7"/>
    <mergeCell ref="A2:H2"/>
    <mergeCell ref="A9:H12"/>
    <mergeCell ref="C14:G14"/>
    <mergeCell ref="A14:B14"/>
    <mergeCell ref="A4:B4"/>
    <mergeCell ref="C4:D4"/>
    <mergeCell ref="A5:B5"/>
    <mergeCell ref="C5:D5"/>
    <mergeCell ref="F5:H5"/>
    <mergeCell ref="C6:D6"/>
    <mergeCell ref="F6:H6"/>
    <mergeCell ref="A8:H8"/>
    <mergeCell ref="A13:H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Sheet1</vt:lpstr>
      <vt:lpstr>Basic</vt:lpstr>
      <vt:lpstr>Details</vt:lpstr>
      <vt:lpstr>Civil </vt:lpstr>
      <vt:lpstr>Electrical</vt:lpstr>
      <vt:lpstr>Schedule-I</vt:lpstr>
      <vt:lpstr>Summary</vt:lpstr>
      <vt:lpstr>'Civil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2025-02-05T05:21:58Z</dcterms:modified>
  <cp:category/>
  <cp:contentStatus/>
</cp:coreProperties>
</file>