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hidePivotFieldList="1" defaultThemeVersion="124226"/>
  <mc:AlternateContent xmlns:mc="http://schemas.openxmlformats.org/markup-compatibility/2006">
    <mc:Choice Requires="x15">
      <x15ac:absPath xmlns:x15ac="http://schemas.microsoft.com/office/spreadsheetml/2010/11/ac" url="https://powergrid1989-my.sharepoint.com/personal/pallavi_mishra_powergrid_in/Documents/WR1 Woking Folder/Contracts Working Folder/RPC/2026-27/Open Tendering/PRANIT/Raipur Extn Supply of XLPE Cables/Bidding Document/"/>
    </mc:Choice>
  </mc:AlternateContent>
  <xr:revisionPtr revIDLastSave="37" documentId="8_{9ABCC9B8-0106-4D74-935D-64AB24C86A99}" xr6:coauthVersionLast="47" xr6:coauthVersionMax="47" xr10:uidLastSave="{0087247A-EC66-4CC1-8B04-CA46A63CF793}"/>
  <workbookProtection workbookPassword="8AFB" lockStructure="1"/>
  <bookViews>
    <workbookView xWindow="-120" yWindow="-120" windowWidth="29040" windowHeight="15720" tabRatio="738" firstSheet="1" activeTab="11" xr2:uid="{00000000-000D-0000-FFFF-FFFF00000000}"/>
  </bookViews>
  <sheets>
    <sheet name="Basic Data" sheetId="1" state="hidden" r:id="rId1"/>
    <sheet name="Cover" sheetId="2" r:id="rId2"/>
    <sheet name="Names of Bidder" sheetId="3" r:id="rId3"/>
    <sheet name="  Sch-1" sheetId="4" r:id="rId4"/>
    <sheet name="  Sch-2" sheetId="5" r:id="rId5"/>
    <sheet name=" (Part-III) Sch-1" sheetId="6" state="hidden" r:id="rId6"/>
    <sheet name=" (Part-III) Sch-2" sheetId="7" state="hidden" r:id="rId7"/>
    <sheet name="Sch-3" sheetId="8" r:id="rId8"/>
    <sheet name="Sch-4" sheetId="9" r:id="rId9"/>
    <sheet name="Sch-5 After Discount" sheetId="10" r:id="rId10"/>
    <sheet name="Discount" sheetId="11" r:id="rId11"/>
    <sheet name="Bid Form 2nd Envelope" sheetId="12" r:id="rId12"/>
    <sheet name="N-W" sheetId="13" state="hidden" r:id="rId13"/>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ab">#REF!</definedName>
    <definedName name="logo1">"Picture 7"</definedName>
    <definedName name="_xlnm.Print_Area" localSheetId="3">'  Sch-1'!$A$1:$H$122</definedName>
    <definedName name="_xlnm.Print_Area" localSheetId="4">'  Sch-2'!$A$1:$G$24</definedName>
    <definedName name="_xlnm.Print_Area" localSheetId="5">' (Part-III) Sch-1'!$A$1:$G$53</definedName>
    <definedName name="_xlnm.Print_Area" localSheetId="6">' (Part-III) Sch-2'!$A$1:$G$29</definedName>
    <definedName name="_xlnm.Print_Area" localSheetId="11">'Bid Form 2nd Envelope'!$A$1:$F$47</definedName>
    <definedName name="_xlnm.Print_Area" localSheetId="1">Cover!$B$1:$E$15</definedName>
    <definedName name="_xlnm.Print_Area" localSheetId="10">Discount!$A$2:$G$35</definedName>
    <definedName name="_xlnm.Print_Area" localSheetId="2">'Names of Bidder'!$B$1:$D$24</definedName>
    <definedName name="_xlnm.Print_Area" localSheetId="7">'Sch-3'!$A$1:$G$27</definedName>
    <definedName name="_xlnm.Print_Area" localSheetId="8">'Sch-4'!$A$1:$D$23</definedName>
    <definedName name="_xlnm.Print_Area" localSheetId="9">'Sch-5 After Discount'!$A$1:$D$37</definedName>
    <definedName name="_xlnm.Print_Titles" localSheetId="3">'  Sch-1'!$13:$15</definedName>
    <definedName name="_xlnm.Print_Titles" localSheetId="4">'  Sch-2'!$13:$15</definedName>
    <definedName name="_xlnm.Print_Titles" localSheetId="5">' (Part-III) Sch-1'!$13:$15</definedName>
    <definedName name="_xlnm.Print_Titles" localSheetId="6">' (Part-III) Sch-2'!$13:$15</definedName>
    <definedName name="_xlnm.Print_Titles" localSheetId="7">'Sch-3'!$13:$15</definedName>
    <definedName name="_xlnm.Print_Titles" localSheetId="8">'Sch-4'!$3:$13</definedName>
    <definedName name="_xlnm.Print_Titles" localSheetId="9">'Sch-5 After Discount'!$3:$13</definedName>
    <definedName name="_xlnm.Recorder">#REF!</definedName>
    <definedName name="TEST">#REF!</definedName>
    <definedName name="Z_1A26D3B9_AD8D_4AE9_81F5_E0DF795F4658_.wvu.Cols" localSheetId="3" hidden="1">'  Sch-1'!$I:$Q</definedName>
    <definedName name="Z_1A26D3B9_AD8D_4AE9_81F5_E0DF795F4658_.wvu.Cols" localSheetId="4" hidden="1">'  Sch-2'!$I:$M</definedName>
    <definedName name="Z_1A26D3B9_AD8D_4AE9_81F5_E0DF795F4658_.wvu.Cols" localSheetId="5" hidden="1">' (Part-III) Sch-1'!$I:$Q</definedName>
    <definedName name="Z_1A26D3B9_AD8D_4AE9_81F5_E0DF795F4658_.wvu.Cols" localSheetId="6" hidden="1">' (Part-III) Sch-2'!$I:$M</definedName>
    <definedName name="Z_1A26D3B9_AD8D_4AE9_81F5_E0DF795F4658_.wvu.Cols" localSheetId="10" hidden="1">Discount!$I:$P</definedName>
    <definedName name="Z_1A26D3B9_AD8D_4AE9_81F5_E0DF795F4658_.wvu.PrintArea" localSheetId="3" hidden="1">'  Sch-1'!$A$1:$G$127</definedName>
    <definedName name="Z_1A26D3B9_AD8D_4AE9_81F5_E0DF795F4658_.wvu.PrintArea" localSheetId="4" hidden="1">'  Sch-2'!$A$1:$G$26</definedName>
    <definedName name="Z_1A26D3B9_AD8D_4AE9_81F5_E0DF795F4658_.wvu.PrintArea" localSheetId="5" hidden="1">' (Part-III) Sch-1'!$A$1:$G$53</definedName>
    <definedName name="Z_1A26D3B9_AD8D_4AE9_81F5_E0DF795F4658_.wvu.PrintArea" localSheetId="6" hidden="1">' (Part-III) Sch-2'!$A$1:$G$29</definedName>
    <definedName name="Z_1A26D3B9_AD8D_4AE9_81F5_E0DF795F4658_.wvu.PrintArea" localSheetId="11" hidden="1">'Bid Form 2nd Envelope'!$A$1:$F$47</definedName>
    <definedName name="Z_1A26D3B9_AD8D_4AE9_81F5_E0DF795F4658_.wvu.PrintArea" localSheetId="1" hidden="1">Cover!$B$1:$E$15</definedName>
    <definedName name="Z_1A26D3B9_AD8D_4AE9_81F5_E0DF795F4658_.wvu.PrintArea" localSheetId="10" hidden="1">Discount!$A$2:$G$35</definedName>
    <definedName name="Z_1A26D3B9_AD8D_4AE9_81F5_E0DF795F4658_.wvu.PrintArea" localSheetId="2" hidden="1">'Names of Bidder'!$B$1:$D$24</definedName>
    <definedName name="Z_1A26D3B9_AD8D_4AE9_81F5_E0DF795F4658_.wvu.PrintArea" localSheetId="7" hidden="1">'Sch-3'!$A$1:$G$22</definedName>
    <definedName name="Z_1A26D3B9_AD8D_4AE9_81F5_E0DF795F4658_.wvu.PrintArea" localSheetId="8" hidden="1">'Sch-4'!$A$1:$D$24</definedName>
    <definedName name="Z_1A26D3B9_AD8D_4AE9_81F5_E0DF795F4658_.wvu.PrintArea" localSheetId="9" hidden="1">'Sch-5 After Discount'!$A$1:$D$39</definedName>
    <definedName name="Z_1A26D3B9_AD8D_4AE9_81F5_E0DF795F4658_.wvu.PrintTitles" localSheetId="3" hidden="1">'  Sch-1'!$13:$15</definedName>
    <definedName name="Z_1A26D3B9_AD8D_4AE9_81F5_E0DF795F4658_.wvu.PrintTitles" localSheetId="4" hidden="1">'  Sch-2'!$13:$15</definedName>
    <definedName name="Z_1A26D3B9_AD8D_4AE9_81F5_E0DF795F4658_.wvu.PrintTitles" localSheetId="5" hidden="1">' (Part-III) Sch-1'!$13:$15</definedName>
    <definedName name="Z_1A26D3B9_AD8D_4AE9_81F5_E0DF795F4658_.wvu.PrintTitles" localSheetId="6" hidden="1">' (Part-III) Sch-2'!$13:$15</definedName>
    <definedName name="Z_1A26D3B9_AD8D_4AE9_81F5_E0DF795F4658_.wvu.PrintTitles" localSheetId="7" hidden="1">'Sch-3'!$13:$15</definedName>
    <definedName name="Z_1A26D3B9_AD8D_4AE9_81F5_E0DF795F4658_.wvu.PrintTitles" localSheetId="8" hidden="1">'Sch-4'!$3:$13</definedName>
    <definedName name="Z_1A26D3B9_AD8D_4AE9_81F5_E0DF795F4658_.wvu.PrintTitles" localSheetId="9" hidden="1">'Sch-5 After Discount'!$3:$13</definedName>
    <definedName name="Z_1A26D3B9_AD8D_4AE9_81F5_E0DF795F4658_.wvu.Rows" localSheetId="3" hidden="1">'  Sch-1'!#REF!,'  Sch-1'!#REF!</definedName>
    <definedName name="Z_1A26D3B9_AD8D_4AE9_81F5_E0DF795F4658_.wvu.Rows" localSheetId="5" hidden="1">' (Part-III) Sch-1'!#REF!,' (Part-III) Sch-1'!#REF!</definedName>
    <definedName name="Z_1A26D3B9_AD8D_4AE9_81F5_E0DF795F4658_.wvu.Rows" localSheetId="0" hidden="1">'Basic Data'!$10:$20</definedName>
    <definedName name="Z_1A26D3B9_AD8D_4AE9_81F5_E0DF795F4658_.wvu.Rows" localSheetId="11" hidden="1">'Bid Form 2nd Envelope'!#REF!</definedName>
    <definedName name="Z_1A26D3B9_AD8D_4AE9_81F5_E0DF795F4658_.wvu.Rows" localSheetId="1" hidden="1">Cover!$7:$7,Cover!$10:$10</definedName>
    <definedName name="Z_1A26D3B9_AD8D_4AE9_81F5_E0DF795F4658_.wvu.Rows" localSheetId="10" hidden="1">Discount!#REF!,Discount!#REF!,Discount!#REF!,Discount!#REF!,Discount!$21:$23</definedName>
    <definedName name="Z_25334923_91A5_4F88_9A10_8FA88873EC26_.wvu.Cols" localSheetId="10" hidden="1">Discount!$I:$M</definedName>
    <definedName name="Z_25334923_91A5_4F88_9A10_8FA88873EC26_.wvu.Cols" localSheetId="7" hidden="1">'Sch-3'!$L:$Q</definedName>
    <definedName name="Z_25334923_91A5_4F88_9A10_8FA88873EC26_.wvu.Cols" localSheetId="9" hidden="1">'Sch-5 After Discount'!$F:$I</definedName>
    <definedName name="Z_25334923_91A5_4F88_9A10_8FA88873EC26_.wvu.PrintArea" localSheetId="3" hidden="1">'  Sch-1'!$A$1:$G$127</definedName>
    <definedName name="Z_25334923_91A5_4F88_9A10_8FA88873EC26_.wvu.PrintArea" localSheetId="4" hidden="1">'  Sch-2'!$A$1:$G$26</definedName>
    <definedName name="Z_25334923_91A5_4F88_9A10_8FA88873EC26_.wvu.PrintArea" localSheetId="5" hidden="1">' (Part-III) Sch-1'!$A$1:$G$53</definedName>
    <definedName name="Z_25334923_91A5_4F88_9A10_8FA88873EC26_.wvu.PrintArea" localSheetId="6" hidden="1">' (Part-III) Sch-2'!$A$1:$G$29</definedName>
    <definedName name="Z_25334923_91A5_4F88_9A10_8FA88873EC26_.wvu.PrintArea" localSheetId="11" hidden="1">'Bid Form 2nd Envelope'!$A$1:$F$47</definedName>
    <definedName name="Z_25334923_91A5_4F88_9A10_8FA88873EC26_.wvu.PrintArea" localSheetId="1" hidden="1">Cover!$B$1:$E$15</definedName>
    <definedName name="Z_25334923_91A5_4F88_9A10_8FA88873EC26_.wvu.PrintArea" localSheetId="10" hidden="1">Discount!$A$2:$G$35</definedName>
    <definedName name="Z_25334923_91A5_4F88_9A10_8FA88873EC26_.wvu.PrintArea" localSheetId="2" hidden="1">'Names of Bidder'!$B$1:$D$24</definedName>
    <definedName name="Z_25334923_91A5_4F88_9A10_8FA88873EC26_.wvu.PrintArea" localSheetId="7" hidden="1">'Sch-3'!$A$1:$G$22</definedName>
    <definedName name="Z_25334923_91A5_4F88_9A10_8FA88873EC26_.wvu.PrintArea" localSheetId="8" hidden="1">'Sch-4'!$A$1:$D$24</definedName>
    <definedName name="Z_25334923_91A5_4F88_9A10_8FA88873EC26_.wvu.PrintArea" localSheetId="9" hidden="1">'Sch-5 After Discount'!$A$1:$D$39</definedName>
    <definedName name="Z_25334923_91A5_4F88_9A10_8FA88873EC26_.wvu.PrintTitles" localSheetId="3" hidden="1">'  Sch-1'!$13:$15</definedName>
    <definedName name="Z_25334923_91A5_4F88_9A10_8FA88873EC26_.wvu.PrintTitles" localSheetId="4" hidden="1">'  Sch-2'!$13:$15</definedName>
    <definedName name="Z_25334923_91A5_4F88_9A10_8FA88873EC26_.wvu.PrintTitles" localSheetId="5" hidden="1">' (Part-III) Sch-1'!$13:$15</definedName>
    <definedName name="Z_25334923_91A5_4F88_9A10_8FA88873EC26_.wvu.PrintTitles" localSheetId="6" hidden="1">' (Part-III) Sch-2'!$13:$15</definedName>
    <definedName name="Z_25334923_91A5_4F88_9A10_8FA88873EC26_.wvu.PrintTitles" localSheetId="7" hidden="1">'Sch-3'!$13:$15</definedName>
    <definedName name="Z_25334923_91A5_4F88_9A10_8FA88873EC26_.wvu.PrintTitles" localSheetId="8" hidden="1">'Sch-4'!$3:$13</definedName>
    <definedName name="Z_25334923_91A5_4F88_9A10_8FA88873EC26_.wvu.PrintTitles" localSheetId="9" hidden="1">'Sch-5 After Discount'!$3:$13</definedName>
    <definedName name="Z_25334923_91A5_4F88_9A10_8FA88873EC26_.wvu.Rows" localSheetId="0" hidden="1">'Basic Data'!$10:$20</definedName>
    <definedName name="Z_25334923_91A5_4F88_9A10_8FA88873EC26_.wvu.Rows" localSheetId="1" hidden="1">Cover!$7:$7,Cover!$10:$10</definedName>
    <definedName name="Z_25334923_91A5_4F88_9A10_8FA88873EC26_.wvu.Rows" localSheetId="10" hidden="1">Discount!$21:$23</definedName>
    <definedName name="Z_25334923_91A5_4F88_9A10_8FA88873EC26_.wvu.Rows" localSheetId="2" hidden="1">'Names of Bidder'!$6:$6,'Names of Bidder'!$13:$16</definedName>
    <definedName name="Z_25334923_91A5_4F88_9A10_8FA88873EC26_.wvu.Rows" localSheetId="8" hidden="1">'Sch-4'!#REF!</definedName>
    <definedName name="Z_25334923_91A5_4F88_9A10_8FA88873EC26_.wvu.Rows" localSheetId="9" hidden="1">'Sch-5 After Discount'!$20:$22</definedName>
    <definedName name="Z_398C7893_3C2A_4DA4_8552_014985533932_.wvu.Cols" localSheetId="3" hidden="1">'  Sch-1'!$H:$P</definedName>
    <definedName name="Z_398C7893_3C2A_4DA4_8552_014985533932_.wvu.Cols" localSheetId="4" hidden="1">'  Sch-2'!#REF!</definedName>
    <definedName name="Z_398C7893_3C2A_4DA4_8552_014985533932_.wvu.Cols" localSheetId="11" hidden="1">'Bid Form 2nd Envelope'!$Z:$AD,'Bid Form 2nd Envelope'!$AH:$AH</definedName>
    <definedName name="Z_398C7893_3C2A_4DA4_8552_014985533932_.wvu.Cols" localSheetId="10" hidden="1">Discount!$I:$M</definedName>
    <definedName name="Z_398C7893_3C2A_4DA4_8552_014985533932_.wvu.Cols" localSheetId="7" hidden="1">'Sch-3'!$H:$AG</definedName>
    <definedName name="Z_398C7893_3C2A_4DA4_8552_014985533932_.wvu.Cols" localSheetId="9" hidden="1">'Sch-5 After Discount'!$F:$G</definedName>
    <definedName name="Z_398C7893_3C2A_4DA4_8552_014985533932_.wvu.PrintArea" localSheetId="3" hidden="1">'  Sch-1'!$A$1:$G$125</definedName>
    <definedName name="Z_398C7893_3C2A_4DA4_8552_014985533932_.wvu.PrintArea" localSheetId="5" hidden="1">' (Part-III) Sch-1'!$A$1:$G$53</definedName>
    <definedName name="Z_398C7893_3C2A_4DA4_8552_014985533932_.wvu.PrintArea" localSheetId="6" hidden="1">' (Part-III) Sch-2'!$A$1:$G$29</definedName>
    <definedName name="Z_398C7893_3C2A_4DA4_8552_014985533932_.wvu.PrintArea" localSheetId="11" hidden="1">'Bid Form 2nd Envelope'!$A$1:$F$47</definedName>
    <definedName name="Z_398C7893_3C2A_4DA4_8552_014985533932_.wvu.PrintArea" localSheetId="1" hidden="1">Cover!$B$1:$E$15</definedName>
    <definedName name="Z_398C7893_3C2A_4DA4_8552_014985533932_.wvu.PrintArea" localSheetId="10" hidden="1">Discount!$A$2:$G$35</definedName>
    <definedName name="Z_398C7893_3C2A_4DA4_8552_014985533932_.wvu.PrintArea" localSheetId="2" hidden="1">'Names of Bidder'!$B$1:$D$24</definedName>
    <definedName name="Z_398C7893_3C2A_4DA4_8552_014985533932_.wvu.PrintArea" localSheetId="7" hidden="1">'Sch-3'!$A$1:$G$27</definedName>
    <definedName name="Z_398C7893_3C2A_4DA4_8552_014985533932_.wvu.PrintArea" localSheetId="8" hidden="1">'Sch-4'!$A$1:$D$23</definedName>
    <definedName name="Z_398C7893_3C2A_4DA4_8552_014985533932_.wvu.PrintArea" localSheetId="9" hidden="1">'Sch-5 After Discount'!$A$1:$D$37</definedName>
    <definedName name="Z_398C7893_3C2A_4DA4_8552_014985533932_.wvu.PrintTitles" localSheetId="3" hidden="1">'  Sch-1'!$13:$15</definedName>
    <definedName name="Z_398C7893_3C2A_4DA4_8552_014985533932_.wvu.PrintTitles" localSheetId="4" hidden="1">'  Sch-2'!$13:$15</definedName>
    <definedName name="Z_398C7893_3C2A_4DA4_8552_014985533932_.wvu.PrintTitles" localSheetId="5" hidden="1">' (Part-III) Sch-1'!$13:$15</definedName>
    <definedName name="Z_398C7893_3C2A_4DA4_8552_014985533932_.wvu.PrintTitles" localSheetId="6" hidden="1">' (Part-III) Sch-2'!$13:$15</definedName>
    <definedName name="Z_398C7893_3C2A_4DA4_8552_014985533932_.wvu.PrintTitles" localSheetId="7" hidden="1">'Sch-3'!$13:$15</definedName>
    <definedName name="Z_398C7893_3C2A_4DA4_8552_014985533932_.wvu.PrintTitles" localSheetId="8" hidden="1">'Sch-4'!$3:$13</definedName>
    <definedName name="Z_398C7893_3C2A_4DA4_8552_014985533932_.wvu.PrintTitles" localSheetId="9" hidden="1">'Sch-5 After Discount'!$3:$13</definedName>
    <definedName name="Z_398C7893_3C2A_4DA4_8552_014985533932_.wvu.Rows" localSheetId="3" hidden="1">'  Sch-1'!#REF!</definedName>
    <definedName name="Z_398C7893_3C2A_4DA4_8552_014985533932_.wvu.Rows" localSheetId="4" hidden="1">'  Sch-2'!#REF!</definedName>
    <definedName name="Z_398C7893_3C2A_4DA4_8552_014985533932_.wvu.Rows" localSheetId="0" hidden="1">'Basic Data'!$10:$20</definedName>
    <definedName name="Z_398C7893_3C2A_4DA4_8552_014985533932_.wvu.Rows" localSheetId="1" hidden="1">Cover!$7:$7,Cover!$10:$10</definedName>
    <definedName name="Z_398C7893_3C2A_4DA4_8552_014985533932_.wvu.Rows" localSheetId="10" hidden="1">Discount!$21:$23</definedName>
    <definedName name="Z_398C7893_3C2A_4DA4_8552_014985533932_.wvu.Rows" localSheetId="2" hidden="1">'Names of Bidder'!$6:$6,'Names of Bidder'!$13:$16</definedName>
    <definedName name="Z_398C7893_3C2A_4DA4_8552_014985533932_.wvu.Rows" localSheetId="7" hidden="1">'Sch-3'!$16:$22</definedName>
    <definedName name="Z_398C7893_3C2A_4DA4_8552_014985533932_.wvu.Rows" localSheetId="8" hidden="1">'Sch-4'!#REF!,'Sch-4'!$18:$18</definedName>
    <definedName name="Z_398C7893_3C2A_4DA4_8552_014985533932_.wvu.Rows" localSheetId="9" hidden="1">'Sch-5 After Discount'!$17:$27</definedName>
    <definedName name="Z_4F47A486_EA66_4D4B_9D65_1ABEAC31AACE_.wvu.Cols" localSheetId="11" hidden="1">'Bid Form 2nd Envelope'!$Z:$AE</definedName>
    <definedName name="Z_4F47A486_EA66_4D4B_9D65_1ABEAC31AACE_.wvu.Cols" localSheetId="10" hidden="1">Discount!$I:$L</definedName>
    <definedName name="Z_4F47A486_EA66_4D4B_9D65_1ABEAC31AACE_.wvu.Cols" localSheetId="7" hidden="1">'Sch-3'!$N:$N</definedName>
    <definedName name="Z_4F47A486_EA66_4D4B_9D65_1ABEAC31AACE_.wvu.Cols" localSheetId="8" hidden="1">'Sch-4'!$G:$K</definedName>
    <definedName name="Z_4F47A486_EA66_4D4B_9D65_1ABEAC31AACE_.wvu.PrintArea" localSheetId="3" hidden="1">'  Sch-1'!$A$1:$G$127</definedName>
    <definedName name="Z_4F47A486_EA66_4D4B_9D65_1ABEAC31AACE_.wvu.PrintArea" localSheetId="4" hidden="1">'  Sch-2'!$A$1:$G$26</definedName>
    <definedName name="Z_4F47A486_EA66_4D4B_9D65_1ABEAC31AACE_.wvu.PrintArea" localSheetId="5" hidden="1">' (Part-III) Sch-1'!$A$1:$G$53</definedName>
    <definedName name="Z_4F47A486_EA66_4D4B_9D65_1ABEAC31AACE_.wvu.PrintArea" localSheetId="6" hidden="1">' (Part-III) Sch-2'!$A$1:$G$29</definedName>
    <definedName name="Z_4F47A486_EA66_4D4B_9D65_1ABEAC31AACE_.wvu.PrintArea" localSheetId="11" hidden="1">'Bid Form 2nd Envelope'!$A$1:$F$47</definedName>
    <definedName name="Z_4F47A486_EA66_4D4B_9D65_1ABEAC31AACE_.wvu.PrintArea" localSheetId="1" hidden="1">Cover!$B$1:$E$15</definedName>
    <definedName name="Z_4F47A486_EA66_4D4B_9D65_1ABEAC31AACE_.wvu.PrintArea" localSheetId="10" hidden="1">Discount!$A$2:$G$35</definedName>
    <definedName name="Z_4F47A486_EA66_4D4B_9D65_1ABEAC31AACE_.wvu.PrintArea" localSheetId="2" hidden="1">'Names of Bidder'!$B$1:$D$24</definedName>
    <definedName name="Z_4F47A486_EA66_4D4B_9D65_1ABEAC31AACE_.wvu.PrintArea" localSheetId="7" hidden="1">'Sch-3'!$A$1:$G$22</definedName>
    <definedName name="Z_4F47A486_EA66_4D4B_9D65_1ABEAC31AACE_.wvu.PrintArea" localSheetId="8" hidden="1">'Sch-4'!$A$1:$D$24</definedName>
    <definedName name="Z_4F47A486_EA66_4D4B_9D65_1ABEAC31AACE_.wvu.PrintArea" localSheetId="9" hidden="1">'Sch-5 After Discount'!$A$1:$D$39</definedName>
    <definedName name="Z_4F47A486_EA66_4D4B_9D65_1ABEAC31AACE_.wvu.PrintTitles" localSheetId="3" hidden="1">'  Sch-1'!$13:$15</definedName>
    <definedName name="Z_4F47A486_EA66_4D4B_9D65_1ABEAC31AACE_.wvu.PrintTitles" localSheetId="4" hidden="1">'  Sch-2'!$13:$15</definedName>
    <definedName name="Z_4F47A486_EA66_4D4B_9D65_1ABEAC31AACE_.wvu.PrintTitles" localSheetId="5" hidden="1">' (Part-III) Sch-1'!$13:$15</definedName>
    <definedName name="Z_4F47A486_EA66_4D4B_9D65_1ABEAC31AACE_.wvu.PrintTitles" localSheetId="6" hidden="1">' (Part-III) Sch-2'!$13:$15</definedName>
    <definedName name="Z_4F47A486_EA66_4D4B_9D65_1ABEAC31AACE_.wvu.PrintTitles" localSheetId="7" hidden="1">'Sch-3'!$13:$15</definedName>
    <definedName name="Z_4F47A486_EA66_4D4B_9D65_1ABEAC31AACE_.wvu.PrintTitles" localSheetId="8" hidden="1">'Sch-4'!$3:$13</definedName>
    <definedName name="Z_4F47A486_EA66_4D4B_9D65_1ABEAC31AACE_.wvu.PrintTitles" localSheetId="9" hidden="1">'Sch-5 After Discount'!$3:$13</definedName>
    <definedName name="Z_4F47A486_EA66_4D4B_9D65_1ABEAC31AACE_.wvu.Rows" localSheetId="0" hidden="1">'Basic Data'!$10:$20</definedName>
    <definedName name="Z_4F47A486_EA66_4D4B_9D65_1ABEAC31AACE_.wvu.Rows" localSheetId="11" hidden="1">'Bid Form 2nd Envelope'!#REF!</definedName>
    <definedName name="Z_4F47A486_EA66_4D4B_9D65_1ABEAC31AACE_.wvu.Rows" localSheetId="1" hidden="1">Cover!$7:$7,Cover!$10:$10</definedName>
    <definedName name="Z_4F47A486_EA66_4D4B_9D65_1ABEAC31AACE_.wvu.Rows" localSheetId="10" hidden="1">Discount!$21:$23</definedName>
    <definedName name="Z_4F47A486_EA66_4D4B_9D65_1ABEAC31AACE_.wvu.Rows" localSheetId="2" hidden="1">'Names of Bidder'!$6:$6,'Names of Bidder'!$13:$16</definedName>
    <definedName name="Z_4F65FF32_EC61_4022_A399_2986D7B6B8B3_.wvu.PrintArea" localSheetId="3" hidden="1">'  Sch-1'!$A$1:$G$127</definedName>
    <definedName name="Z_4F65FF32_EC61_4022_A399_2986D7B6B8B3_.wvu.PrintArea" localSheetId="4" hidden="1">'  Sch-2'!$A$1:$G$26</definedName>
    <definedName name="Z_4F65FF32_EC61_4022_A399_2986D7B6B8B3_.wvu.PrintArea" localSheetId="5" hidden="1">' (Part-III) Sch-1'!$A$1:$G$53</definedName>
    <definedName name="Z_4F65FF32_EC61_4022_A399_2986D7B6B8B3_.wvu.PrintArea" localSheetId="6" hidden="1">' (Part-III) Sch-2'!$A$1:$G$29</definedName>
    <definedName name="Z_4F65FF32_EC61_4022_A399_2986D7B6B8B3_.wvu.PrintArea" localSheetId="10" hidden="1">Discount!$A$2:$G$33</definedName>
    <definedName name="Z_4F65FF32_EC61_4022_A399_2986D7B6B8B3_.wvu.PrintArea" localSheetId="7" hidden="1">'Sch-3'!$A$1:$G$22</definedName>
    <definedName name="Z_4F65FF32_EC61_4022_A399_2986D7B6B8B3_.wvu.PrintArea" localSheetId="8" hidden="1">'Sch-4'!$A$1:$D$24</definedName>
    <definedName name="Z_4F65FF32_EC61_4022_A399_2986D7B6B8B3_.wvu.PrintArea" localSheetId="9" hidden="1">'Sch-5 After Discount'!$A$1:$D$39</definedName>
    <definedName name="Z_4F65FF32_EC61_4022_A399_2986D7B6B8B3_.wvu.PrintTitles" localSheetId="3" hidden="1">'  Sch-1'!$13:$15</definedName>
    <definedName name="Z_4F65FF32_EC61_4022_A399_2986D7B6B8B3_.wvu.PrintTitles" localSheetId="4" hidden="1">'  Sch-2'!$13:$15</definedName>
    <definedName name="Z_4F65FF32_EC61_4022_A399_2986D7B6B8B3_.wvu.PrintTitles" localSheetId="5" hidden="1">' (Part-III) Sch-1'!$13:$15</definedName>
    <definedName name="Z_4F65FF32_EC61_4022_A399_2986D7B6B8B3_.wvu.PrintTitles" localSheetId="6" hidden="1">' (Part-III) Sch-2'!$13:$15</definedName>
    <definedName name="Z_4F65FF32_EC61_4022_A399_2986D7B6B8B3_.wvu.PrintTitles" localSheetId="7" hidden="1">'Sch-3'!$13:$15</definedName>
    <definedName name="Z_4F65FF32_EC61_4022_A399_2986D7B6B8B3_.wvu.PrintTitles" localSheetId="8" hidden="1">'Sch-4'!$3:$13</definedName>
    <definedName name="Z_4F65FF32_EC61_4022_A399_2986D7B6B8B3_.wvu.PrintTitles" localSheetId="9" hidden="1">'Sch-5 After Discount'!$3:$13</definedName>
    <definedName name="Z_58D82F59_8CF6_455F_B9F4_081499FDF243_.wvu.Cols" localSheetId="3" hidden="1">'  Sch-1'!$I:$M</definedName>
    <definedName name="Z_58D82F59_8CF6_455F_B9F4_081499FDF243_.wvu.Cols" localSheetId="4" hidden="1">'  Sch-2'!$I:$J</definedName>
    <definedName name="Z_58D82F59_8CF6_455F_B9F4_081499FDF243_.wvu.Cols" localSheetId="5" hidden="1">' (Part-III) Sch-1'!$I:$M</definedName>
    <definedName name="Z_58D82F59_8CF6_455F_B9F4_081499FDF243_.wvu.Cols" localSheetId="6" hidden="1">' (Part-III) Sch-2'!$I:$J</definedName>
    <definedName name="Z_58D82F59_8CF6_455F_B9F4_081499FDF243_.wvu.Cols" localSheetId="10" hidden="1">Discount!$I:$P</definedName>
    <definedName name="Z_58D82F59_8CF6_455F_B9F4_081499FDF243_.wvu.PrintArea" localSheetId="3" hidden="1">'  Sch-1'!$A$1:$G$127</definedName>
    <definedName name="Z_58D82F59_8CF6_455F_B9F4_081499FDF243_.wvu.PrintArea" localSheetId="4" hidden="1">'  Sch-2'!$A$1:$G$26</definedName>
    <definedName name="Z_58D82F59_8CF6_455F_B9F4_081499FDF243_.wvu.PrintArea" localSheetId="5" hidden="1">' (Part-III) Sch-1'!$A$1:$G$53</definedName>
    <definedName name="Z_58D82F59_8CF6_455F_B9F4_081499FDF243_.wvu.PrintArea" localSheetId="6" hidden="1">' (Part-III) Sch-2'!$A$1:$G$29</definedName>
    <definedName name="Z_58D82F59_8CF6_455F_B9F4_081499FDF243_.wvu.PrintArea" localSheetId="11" hidden="1">'Bid Form 2nd Envelope'!$A$1:$F$49</definedName>
    <definedName name="Z_58D82F59_8CF6_455F_B9F4_081499FDF243_.wvu.PrintArea" localSheetId="1" hidden="1">Cover!$B$1:$E$15</definedName>
    <definedName name="Z_58D82F59_8CF6_455F_B9F4_081499FDF243_.wvu.PrintArea" localSheetId="10" hidden="1">Discount!$A$2:$G$35</definedName>
    <definedName name="Z_58D82F59_8CF6_455F_B9F4_081499FDF243_.wvu.PrintArea" localSheetId="2" hidden="1">'Names of Bidder'!$B$1:$E$22</definedName>
    <definedName name="Z_58D82F59_8CF6_455F_B9F4_081499FDF243_.wvu.PrintArea" localSheetId="7" hidden="1">'Sch-3'!$A$1:$G$22</definedName>
    <definedName name="Z_58D82F59_8CF6_455F_B9F4_081499FDF243_.wvu.PrintArea" localSheetId="8" hidden="1">'Sch-4'!$A$1:$D$24</definedName>
    <definedName name="Z_58D82F59_8CF6_455F_B9F4_081499FDF243_.wvu.PrintArea" localSheetId="9" hidden="1">'Sch-5 After Discount'!$A$1:$D$39</definedName>
    <definedName name="Z_58D82F59_8CF6_455F_B9F4_081499FDF243_.wvu.PrintTitles" localSheetId="3" hidden="1">'  Sch-1'!$13:$15</definedName>
    <definedName name="Z_58D82F59_8CF6_455F_B9F4_081499FDF243_.wvu.PrintTitles" localSheetId="4" hidden="1">'  Sch-2'!$13:$15</definedName>
    <definedName name="Z_58D82F59_8CF6_455F_B9F4_081499FDF243_.wvu.PrintTitles" localSheetId="5" hidden="1">' (Part-III) Sch-1'!$13:$15</definedName>
    <definedName name="Z_58D82F59_8CF6_455F_B9F4_081499FDF243_.wvu.PrintTitles" localSheetId="6" hidden="1">' (Part-III) Sch-2'!$13:$15</definedName>
    <definedName name="Z_58D82F59_8CF6_455F_B9F4_081499FDF243_.wvu.PrintTitles" localSheetId="7" hidden="1">'Sch-3'!$13:$15</definedName>
    <definedName name="Z_58D82F59_8CF6_455F_B9F4_081499FDF243_.wvu.PrintTitles" localSheetId="8" hidden="1">'Sch-4'!$3:$13</definedName>
    <definedName name="Z_58D82F59_8CF6_455F_B9F4_081499FDF243_.wvu.PrintTitles" localSheetId="9" hidden="1">'Sch-5 After Discount'!$3:$13</definedName>
    <definedName name="Z_58D82F59_8CF6_455F_B9F4_081499FDF243_.wvu.Rows" localSheetId="3" hidden="1">'  Sch-1'!#REF!</definedName>
    <definedName name="Z_58D82F59_8CF6_455F_B9F4_081499FDF243_.wvu.Rows" localSheetId="5" hidden="1">' (Part-III) Sch-1'!#REF!</definedName>
    <definedName name="Z_58D82F59_8CF6_455F_B9F4_081499FDF243_.wvu.Rows" localSheetId="0" hidden="1">'Basic Data'!$11:$12</definedName>
    <definedName name="Z_58D82F59_8CF6_455F_B9F4_081499FDF243_.wvu.Rows" localSheetId="11" hidden="1">'Bid Form 2nd Envelope'!#REF!</definedName>
    <definedName name="Z_58D82F59_8CF6_455F_B9F4_081499FDF243_.wvu.Rows" localSheetId="1" hidden="1">Cover!$7:$7,Cover!$10:$10</definedName>
    <definedName name="Z_58D82F59_8CF6_455F_B9F4_081499FDF243_.wvu.Rows" localSheetId="10" hidden="1">Discount!#REF!,Discount!#REF!</definedName>
    <definedName name="Z_5E2FF645_A015_403E_863B_BADF6B75C7D1_.wvu.Cols" localSheetId="11" hidden="1">'Bid Form 2nd Envelope'!$Z:$AD,'Bid Form 2nd Envelope'!$AH:$AH</definedName>
    <definedName name="Z_5E2FF645_A015_403E_863B_BADF6B75C7D1_.wvu.Cols" localSheetId="10" hidden="1">Discount!$I:$L</definedName>
    <definedName name="Z_5E2FF645_A015_403E_863B_BADF6B75C7D1_.wvu.Cols" localSheetId="7" hidden="1">'Sch-3'!$L:$Q</definedName>
    <definedName name="Z_5E2FF645_A015_403E_863B_BADF6B75C7D1_.wvu.Cols" localSheetId="9" hidden="1">'Sch-5 After Discount'!$F:$G</definedName>
    <definedName name="Z_5E2FF645_A015_403E_863B_BADF6B75C7D1_.wvu.PrintArea" localSheetId="3" hidden="1">'  Sch-1'!$A$1:$G$125</definedName>
    <definedName name="Z_5E2FF645_A015_403E_863B_BADF6B75C7D1_.wvu.PrintArea" localSheetId="4" hidden="1">'  Sch-2'!$A$1:$G$24</definedName>
    <definedName name="Z_5E2FF645_A015_403E_863B_BADF6B75C7D1_.wvu.PrintArea" localSheetId="5" hidden="1">' (Part-III) Sch-1'!$A$1:$G$53</definedName>
    <definedName name="Z_5E2FF645_A015_403E_863B_BADF6B75C7D1_.wvu.PrintArea" localSheetId="6" hidden="1">' (Part-III) Sch-2'!$A$1:$G$29</definedName>
    <definedName name="Z_5E2FF645_A015_403E_863B_BADF6B75C7D1_.wvu.PrintArea" localSheetId="11" hidden="1">'Bid Form 2nd Envelope'!$A$1:$F$47</definedName>
    <definedName name="Z_5E2FF645_A015_403E_863B_BADF6B75C7D1_.wvu.PrintArea" localSheetId="1" hidden="1">Cover!$B$1:$E$15</definedName>
    <definedName name="Z_5E2FF645_A015_403E_863B_BADF6B75C7D1_.wvu.PrintArea" localSheetId="10" hidden="1">Discount!$A$2:$G$35</definedName>
    <definedName name="Z_5E2FF645_A015_403E_863B_BADF6B75C7D1_.wvu.PrintArea" localSheetId="2" hidden="1">'Names of Bidder'!$B$1:$D$24</definedName>
    <definedName name="Z_5E2FF645_A015_403E_863B_BADF6B75C7D1_.wvu.PrintArea" localSheetId="7" hidden="1">'Sch-3'!$A$1:$G$22</definedName>
    <definedName name="Z_5E2FF645_A015_403E_863B_BADF6B75C7D1_.wvu.PrintArea" localSheetId="8" hidden="1">'Sch-4'!$A$1:$D$24</definedName>
    <definedName name="Z_5E2FF645_A015_403E_863B_BADF6B75C7D1_.wvu.PrintArea" localSheetId="9" hidden="1">'Sch-5 After Discount'!$A$1:$D$39</definedName>
    <definedName name="Z_5E2FF645_A015_403E_863B_BADF6B75C7D1_.wvu.PrintTitles" localSheetId="3" hidden="1">'  Sch-1'!$13:$15</definedName>
    <definedName name="Z_5E2FF645_A015_403E_863B_BADF6B75C7D1_.wvu.PrintTitles" localSheetId="4" hidden="1">'  Sch-2'!$13:$15</definedName>
    <definedName name="Z_5E2FF645_A015_403E_863B_BADF6B75C7D1_.wvu.PrintTitles" localSheetId="5" hidden="1">' (Part-III) Sch-1'!$13:$15</definedName>
    <definedName name="Z_5E2FF645_A015_403E_863B_BADF6B75C7D1_.wvu.PrintTitles" localSheetId="6" hidden="1">' (Part-III) Sch-2'!$13:$15</definedName>
    <definedName name="Z_5E2FF645_A015_403E_863B_BADF6B75C7D1_.wvu.PrintTitles" localSheetId="7" hidden="1">'Sch-3'!$13:$15</definedName>
    <definedName name="Z_5E2FF645_A015_403E_863B_BADF6B75C7D1_.wvu.PrintTitles" localSheetId="8" hidden="1">'Sch-4'!$3:$13</definedName>
    <definedName name="Z_5E2FF645_A015_403E_863B_BADF6B75C7D1_.wvu.PrintTitles" localSheetId="9" hidden="1">'Sch-5 After Discount'!$3:$13</definedName>
    <definedName name="Z_5E2FF645_A015_403E_863B_BADF6B75C7D1_.wvu.Rows" localSheetId="0" hidden="1">'Basic Data'!$10:$20</definedName>
    <definedName name="Z_5E2FF645_A015_403E_863B_BADF6B75C7D1_.wvu.Rows" localSheetId="1" hidden="1">Cover!$7:$7,Cover!$10:$10</definedName>
    <definedName name="Z_5E2FF645_A015_403E_863B_BADF6B75C7D1_.wvu.Rows" localSheetId="10" hidden="1">Discount!$21:$23</definedName>
    <definedName name="Z_5E2FF645_A015_403E_863B_BADF6B75C7D1_.wvu.Rows" localSheetId="2" hidden="1">'Names of Bidder'!$6:$6,'Names of Bidder'!$13:$16</definedName>
    <definedName name="Z_5E2FF645_A015_403E_863B_BADF6B75C7D1_.wvu.Rows" localSheetId="8" hidden="1">'Sch-4'!$14:$14,'Sch-4'!$17:$17</definedName>
    <definedName name="Z_5E2FF645_A015_403E_863B_BADF6B75C7D1_.wvu.Rows" localSheetId="9" hidden="1">'Sch-5 After Discount'!$17:$26</definedName>
    <definedName name="Z_696D9240_6693_44E8_B9A4_2BFADD101EE2_.wvu.Cols" localSheetId="3" hidden="1">'  Sch-1'!$J:$L</definedName>
    <definedName name="Z_696D9240_6693_44E8_B9A4_2BFADD101EE2_.wvu.Cols" localSheetId="4" hidden="1">'  Sch-2'!$I:$J</definedName>
    <definedName name="Z_696D9240_6693_44E8_B9A4_2BFADD101EE2_.wvu.Cols" localSheetId="5" hidden="1">' (Part-III) Sch-1'!$J:$L</definedName>
    <definedName name="Z_696D9240_6693_44E8_B9A4_2BFADD101EE2_.wvu.Cols" localSheetId="6" hidden="1">' (Part-III) Sch-2'!$I:$J</definedName>
    <definedName name="Z_696D9240_6693_44E8_B9A4_2BFADD101EE2_.wvu.Cols" localSheetId="10" hidden="1">Discount!$I:$P</definedName>
    <definedName name="Z_696D9240_6693_44E8_B9A4_2BFADD101EE2_.wvu.PrintArea" localSheetId="3" hidden="1">'  Sch-1'!$A$1:$G$127</definedName>
    <definedName name="Z_696D9240_6693_44E8_B9A4_2BFADD101EE2_.wvu.PrintArea" localSheetId="4" hidden="1">'  Sch-2'!$A$1:$G$26</definedName>
    <definedName name="Z_696D9240_6693_44E8_B9A4_2BFADD101EE2_.wvu.PrintArea" localSheetId="5" hidden="1">' (Part-III) Sch-1'!$A$1:$G$53</definedName>
    <definedName name="Z_696D9240_6693_44E8_B9A4_2BFADD101EE2_.wvu.PrintArea" localSheetId="6" hidden="1">' (Part-III) Sch-2'!$A$1:$G$29</definedName>
    <definedName name="Z_696D9240_6693_44E8_B9A4_2BFADD101EE2_.wvu.PrintArea" localSheetId="11" hidden="1">'Bid Form 2nd Envelope'!$A$1:$F$53</definedName>
    <definedName name="Z_696D9240_6693_44E8_B9A4_2BFADD101EE2_.wvu.PrintArea" localSheetId="1" hidden="1">Cover!$B$1:$E$15</definedName>
    <definedName name="Z_696D9240_6693_44E8_B9A4_2BFADD101EE2_.wvu.PrintArea" localSheetId="10" hidden="1">Discount!$A$2:$G$35</definedName>
    <definedName name="Z_696D9240_6693_44E8_B9A4_2BFADD101EE2_.wvu.PrintArea" localSheetId="2" hidden="1">'Names of Bidder'!$B$1:$E$22</definedName>
    <definedName name="Z_696D9240_6693_44E8_B9A4_2BFADD101EE2_.wvu.PrintArea" localSheetId="7" hidden="1">'Sch-3'!$A$1:$G$22</definedName>
    <definedName name="Z_696D9240_6693_44E8_B9A4_2BFADD101EE2_.wvu.PrintArea" localSheetId="8" hidden="1">'Sch-4'!$A$1:$D$24</definedName>
    <definedName name="Z_696D9240_6693_44E8_B9A4_2BFADD101EE2_.wvu.PrintArea" localSheetId="9" hidden="1">'Sch-5 After Discount'!$A$1:$D$39</definedName>
    <definedName name="Z_696D9240_6693_44E8_B9A4_2BFADD101EE2_.wvu.PrintTitles" localSheetId="3" hidden="1">'  Sch-1'!$13:$15</definedName>
    <definedName name="Z_696D9240_6693_44E8_B9A4_2BFADD101EE2_.wvu.PrintTitles" localSheetId="4" hidden="1">'  Sch-2'!$13:$15</definedName>
    <definedName name="Z_696D9240_6693_44E8_B9A4_2BFADD101EE2_.wvu.PrintTitles" localSheetId="5" hidden="1">' (Part-III) Sch-1'!$13:$15</definedName>
    <definedName name="Z_696D9240_6693_44E8_B9A4_2BFADD101EE2_.wvu.PrintTitles" localSheetId="6" hidden="1">' (Part-III) Sch-2'!$13:$15</definedName>
    <definedName name="Z_696D9240_6693_44E8_B9A4_2BFADD101EE2_.wvu.PrintTitles" localSheetId="7" hidden="1">'Sch-3'!$13:$15</definedName>
    <definedName name="Z_696D9240_6693_44E8_B9A4_2BFADD101EE2_.wvu.PrintTitles" localSheetId="8" hidden="1">'Sch-4'!$3:$13</definedName>
    <definedName name="Z_696D9240_6693_44E8_B9A4_2BFADD101EE2_.wvu.PrintTitles" localSheetId="9" hidden="1">'Sch-5 After Discount'!$3:$13</definedName>
    <definedName name="Z_696D9240_6693_44E8_B9A4_2BFADD101EE2_.wvu.Rows" localSheetId="3" hidden="1">'  Sch-1'!#REF!</definedName>
    <definedName name="Z_696D9240_6693_44E8_B9A4_2BFADD101EE2_.wvu.Rows" localSheetId="5" hidden="1">' (Part-III) Sch-1'!#REF!</definedName>
    <definedName name="Z_696D9240_6693_44E8_B9A4_2BFADD101EE2_.wvu.Rows" localSheetId="0" hidden="1">'Basic Data'!$11:$12</definedName>
    <definedName name="Z_696D9240_6693_44E8_B9A4_2BFADD101EE2_.wvu.Rows" localSheetId="11" hidden="1">'Bid Form 2nd Envelope'!#REF!</definedName>
    <definedName name="Z_696D9240_6693_44E8_B9A4_2BFADD101EE2_.wvu.Rows" localSheetId="1" hidden="1">Cover!$7:$7,Cover!$10:$10</definedName>
    <definedName name="Z_696D9240_6693_44E8_B9A4_2BFADD101EE2_.wvu.Rows" localSheetId="10" hidden="1">Discount!#REF!,Discount!#REF!</definedName>
    <definedName name="Z_8DC3BA4D_7811_4245_A3D0_7EE4A8A001CA_.wvu.Cols" localSheetId="11" hidden="1">'Bid Form 2nd Envelope'!$Z:$AE</definedName>
    <definedName name="Z_8DC3BA4D_7811_4245_A3D0_7EE4A8A001CA_.wvu.Cols" localSheetId="10" hidden="1">Discount!$I:$N</definedName>
    <definedName name="Z_8DC3BA4D_7811_4245_A3D0_7EE4A8A001CA_.wvu.Cols" localSheetId="7" hidden="1">'Sch-3'!$N:$N</definedName>
    <definedName name="Z_8DC3BA4D_7811_4245_A3D0_7EE4A8A001CA_.wvu.Cols" localSheetId="8" hidden="1">'Sch-4'!$G:$N</definedName>
    <definedName name="Z_8DC3BA4D_7811_4245_A3D0_7EE4A8A001CA_.wvu.PrintArea" localSheetId="3" hidden="1">'  Sch-1'!$A$1:$G$127</definedName>
    <definedName name="Z_8DC3BA4D_7811_4245_A3D0_7EE4A8A001CA_.wvu.PrintArea" localSheetId="4" hidden="1">'  Sch-2'!$A$1:$G$26</definedName>
    <definedName name="Z_8DC3BA4D_7811_4245_A3D0_7EE4A8A001CA_.wvu.PrintArea" localSheetId="5" hidden="1">' (Part-III) Sch-1'!$A$1:$G$53</definedName>
    <definedName name="Z_8DC3BA4D_7811_4245_A3D0_7EE4A8A001CA_.wvu.PrintArea" localSheetId="6" hidden="1">' (Part-III) Sch-2'!$A$1:$G$29</definedName>
    <definedName name="Z_8DC3BA4D_7811_4245_A3D0_7EE4A8A001CA_.wvu.PrintArea" localSheetId="11" hidden="1">'Bid Form 2nd Envelope'!$A$1:$F$47</definedName>
    <definedName name="Z_8DC3BA4D_7811_4245_A3D0_7EE4A8A001CA_.wvu.PrintArea" localSheetId="1" hidden="1">Cover!$B$1:$E$15</definedName>
    <definedName name="Z_8DC3BA4D_7811_4245_A3D0_7EE4A8A001CA_.wvu.PrintArea" localSheetId="10" hidden="1">Discount!$A$2:$G$35</definedName>
    <definedName name="Z_8DC3BA4D_7811_4245_A3D0_7EE4A8A001CA_.wvu.PrintArea" localSheetId="2" hidden="1">'Names of Bidder'!$B$1:$D$24</definedName>
    <definedName name="Z_8DC3BA4D_7811_4245_A3D0_7EE4A8A001CA_.wvu.PrintArea" localSheetId="7" hidden="1">'Sch-3'!$A$1:$G$22</definedName>
    <definedName name="Z_8DC3BA4D_7811_4245_A3D0_7EE4A8A001CA_.wvu.PrintArea" localSheetId="8" hidden="1">'Sch-4'!$A$1:$D$24</definedName>
    <definedName name="Z_8DC3BA4D_7811_4245_A3D0_7EE4A8A001CA_.wvu.PrintArea" localSheetId="9" hidden="1">'Sch-5 After Discount'!$A$1:$D$39</definedName>
    <definedName name="Z_8DC3BA4D_7811_4245_A3D0_7EE4A8A001CA_.wvu.PrintTitles" localSheetId="3" hidden="1">'  Sch-1'!$13:$15</definedName>
    <definedName name="Z_8DC3BA4D_7811_4245_A3D0_7EE4A8A001CA_.wvu.PrintTitles" localSheetId="4" hidden="1">'  Sch-2'!$13:$15</definedName>
    <definedName name="Z_8DC3BA4D_7811_4245_A3D0_7EE4A8A001CA_.wvu.PrintTitles" localSheetId="5" hidden="1">' (Part-III) Sch-1'!$13:$15</definedName>
    <definedName name="Z_8DC3BA4D_7811_4245_A3D0_7EE4A8A001CA_.wvu.PrintTitles" localSheetId="6" hidden="1">' (Part-III) Sch-2'!$13:$15</definedName>
    <definedName name="Z_8DC3BA4D_7811_4245_A3D0_7EE4A8A001CA_.wvu.PrintTitles" localSheetId="7" hidden="1">'Sch-3'!$13:$15</definedName>
    <definedName name="Z_8DC3BA4D_7811_4245_A3D0_7EE4A8A001CA_.wvu.PrintTitles" localSheetId="8" hidden="1">'Sch-4'!$3:$13</definedName>
    <definedName name="Z_8DC3BA4D_7811_4245_A3D0_7EE4A8A001CA_.wvu.PrintTitles" localSheetId="9" hidden="1">'Sch-5 After Discount'!$3:$13</definedName>
    <definedName name="Z_8DC3BA4D_7811_4245_A3D0_7EE4A8A001CA_.wvu.Rows" localSheetId="0" hidden="1">'Basic Data'!$10:$20</definedName>
    <definedName name="Z_8DC3BA4D_7811_4245_A3D0_7EE4A8A001CA_.wvu.Rows" localSheetId="11" hidden="1">'Bid Form 2nd Envelope'!#REF!</definedName>
    <definedName name="Z_8DC3BA4D_7811_4245_A3D0_7EE4A8A001CA_.wvu.Rows" localSheetId="1" hidden="1">Cover!$7:$7,Cover!$10:$10</definedName>
    <definedName name="Z_8DC3BA4D_7811_4245_A3D0_7EE4A8A001CA_.wvu.Rows" localSheetId="10" hidden="1">Discount!$21:$23</definedName>
    <definedName name="Z_8DC3BA4D_7811_4245_A3D0_7EE4A8A001CA_.wvu.Rows" localSheetId="2" hidden="1">'Names of Bidder'!$6:$6,'Names of Bidder'!$13:$16</definedName>
    <definedName name="Z_B0EE7D76_5806_4718_BDAD_3A3EA691E5E4_.wvu.Cols" localSheetId="3" hidden="1">'  Sch-1'!$I:$M</definedName>
    <definedName name="Z_B0EE7D76_5806_4718_BDAD_3A3EA691E5E4_.wvu.Cols" localSheetId="4" hidden="1">'  Sch-2'!$I:$J</definedName>
    <definedName name="Z_B0EE7D76_5806_4718_BDAD_3A3EA691E5E4_.wvu.Cols" localSheetId="5" hidden="1">' (Part-III) Sch-1'!$I:$M</definedName>
    <definedName name="Z_B0EE7D76_5806_4718_BDAD_3A3EA691E5E4_.wvu.Cols" localSheetId="6" hidden="1">' (Part-III) Sch-2'!$I:$J</definedName>
    <definedName name="Z_B0EE7D76_5806_4718_BDAD_3A3EA691E5E4_.wvu.Cols" localSheetId="10" hidden="1">Discount!$I:$P</definedName>
    <definedName name="Z_B0EE7D76_5806_4718_BDAD_3A3EA691E5E4_.wvu.PrintArea" localSheetId="3" hidden="1">'  Sch-1'!$A$1:$G$127</definedName>
    <definedName name="Z_B0EE7D76_5806_4718_BDAD_3A3EA691E5E4_.wvu.PrintArea" localSheetId="4" hidden="1">'  Sch-2'!$A$1:$G$26</definedName>
    <definedName name="Z_B0EE7D76_5806_4718_BDAD_3A3EA691E5E4_.wvu.PrintArea" localSheetId="5" hidden="1">' (Part-III) Sch-1'!$A$1:$G$53</definedName>
    <definedName name="Z_B0EE7D76_5806_4718_BDAD_3A3EA691E5E4_.wvu.PrintArea" localSheetId="6" hidden="1">' (Part-III) Sch-2'!$A$1:$G$29</definedName>
    <definedName name="Z_B0EE7D76_5806_4718_BDAD_3A3EA691E5E4_.wvu.PrintArea" localSheetId="11" hidden="1">'Bid Form 2nd Envelope'!$A$1:$F$49</definedName>
    <definedName name="Z_B0EE7D76_5806_4718_BDAD_3A3EA691E5E4_.wvu.PrintArea" localSheetId="1" hidden="1">Cover!$B$1:$E$15</definedName>
    <definedName name="Z_B0EE7D76_5806_4718_BDAD_3A3EA691E5E4_.wvu.PrintArea" localSheetId="10" hidden="1">Discount!$A$2:$G$35</definedName>
    <definedName name="Z_B0EE7D76_5806_4718_BDAD_3A3EA691E5E4_.wvu.PrintArea" localSheetId="2" hidden="1">'Names of Bidder'!$B$1:$E$22</definedName>
    <definedName name="Z_B0EE7D76_5806_4718_BDAD_3A3EA691E5E4_.wvu.PrintArea" localSheetId="7" hidden="1">'Sch-3'!$A$1:$G$22</definedName>
    <definedName name="Z_B0EE7D76_5806_4718_BDAD_3A3EA691E5E4_.wvu.PrintArea" localSheetId="8" hidden="1">'Sch-4'!$A$1:$D$24</definedName>
    <definedName name="Z_B0EE7D76_5806_4718_BDAD_3A3EA691E5E4_.wvu.PrintArea" localSheetId="9" hidden="1">'Sch-5 After Discount'!$A$1:$D$39</definedName>
    <definedName name="Z_B0EE7D76_5806_4718_BDAD_3A3EA691E5E4_.wvu.PrintTitles" localSheetId="3" hidden="1">'  Sch-1'!$13:$15</definedName>
    <definedName name="Z_B0EE7D76_5806_4718_BDAD_3A3EA691E5E4_.wvu.PrintTitles" localSheetId="4" hidden="1">'  Sch-2'!$13:$15</definedName>
    <definedName name="Z_B0EE7D76_5806_4718_BDAD_3A3EA691E5E4_.wvu.PrintTitles" localSheetId="5" hidden="1">' (Part-III) Sch-1'!$13:$15</definedName>
    <definedName name="Z_B0EE7D76_5806_4718_BDAD_3A3EA691E5E4_.wvu.PrintTitles" localSheetId="6" hidden="1">' (Part-III) Sch-2'!$13:$15</definedName>
    <definedName name="Z_B0EE7D76_5806_4718_BDAD_3A3EA691E5E4_.wvu.PrintTitles" localSheetId="7" hidden="1">'Sch-3'!$13:$15</definedName>
    <definedName name="Z_B0EE7D76_5806_4718_BDAD_3A3EA691E5E4_.wvu.PrintTitles" localSheetId="8" hidden="1">'Sch-4'!$3:$13</definedName>
    <definedName name="Z_B0EE7D76_5806_4718_BDAD_3A3EA691E5E4_.wvu.PrintTitles" localSheetId="9" hidden="1">'Sch-5 After Discount'!$3:$13</definedName>
    <definedName name="Z_B0EE7D76_5806_4718_BDAD_3A3EA691E5E4_.wvu.Rows" localSheetId="3" hidden="1">'  Sch-1'!#REF!</definedName>
    <definedName name="Z_B0EE7D76_5806_4718_BDAD_3A3EA691E5E4_.wvu.Rows" localSheetId="5" hidden="1">' (Part-III) Sch-1'!#REF!</definedName>
    <definedName name="Z_B0EE7D76_5806_4718_BDAD_3A3EA691E5E4_.wvu.Rows" localSheetId="0" hidden="1">'Basic Data'!$11:$12</definedName>
    <definedName name="Z_B0EE7D76_5806_4718_BDAD_3A3EA691E5E4_.wvu.Rows" localSheetId="11" hidden="1">'Bid Form 2nd Envelope'!#REF!</definedName>
    <definedName name="Z_B0EE7D76_5806_4718_BDAD_3A3EA691E5E4_.wvu.Rows" localSheetId="1" hidden="1">Cover!$7:$7,Cover!$10:$10</definedName>
    <definedName name="Z_B0EE7D76_5806_4718_BDAD_3A3EA691E5E4_.wvu.Rows" localSheetId="10" hidden="1">Discount!#REF!,Discount!#REF!</definedName>
    <definedName name="Z_B1277D53_29D6_4226_81E2_084FB62977B6_.wvu.Cols" localSheetId="3" hidden="1">'  Sch-1'!$I:$M</definedName>
    <definedName name="Z_B1277D53_29D6_4226_81E2_084FB62977B6_.wvu.Cols" localSheetId="4" hidden="1">'  Sch-2'!$I:$J</definedName>
    <definedName name="Z_B1277D53_29D6_4226_81E2_084FB62977B6_.wvu.Cols" localSheetId="5" hidden="1">' (Part-III) Sch-1'!$I:$M</definedName>
    <definedName name="Z_B1277D53_29D6_4226_81E2_084FB62977B6_.wvu.Cols" localSheetId="6" hidden="1">' (Part-III) Sch-2'!$I:$J</definedName>
    <definedName name="Z_B1277D53_29D6_4226_81E2_084FB62977B6_.wvu.Cols" localSheetId="10" hidden="1">Discount!$I:$P</definedName>
    <definedName name="Z_B1277D53_29D6_4226_81E2_084FB62977B6_.wvu.PrintArea" localSheetId="3" hidden="1">'  Sch-1'!$A$1:$G$127</definedName>
    <definedName name="Z_B1277D53_29D6_4226_81E2_084FB62977B6_.wvu.PrintArea" localSheetId="4" hidden="1">'  Sch-2'!$A$1:$G$26</definedName>
    <definedName name="Z_B1277D53_29D6_4226_81E2_084FB62977B6_.wvu.PrintArea" localSheetId="5" hidden="1">' (Part-III) Sch-1'!$A$1:$G$53</definedName>
    <definedName name="Z_B1277D53_29D6_4226_81E2_084FB62977B6_.wvu.PrintArea" localSheetId="6" hidden="1">' (Part-III) Sch-2'!$A$1:$G$29</definedName>
    <definedName name="Z_B1277D53_29D6_4226_81E2_084FB62977B6_.wvu.PrintArea" localSheetId="11" hidden="1">'Bid Form 2nd Envelope'!$A$1:$F$47</definedName>
    <definedName name="Z_B1277D53_29D6_4226_81E2_084FB62977B6_.wvu.PrintArea" localSheetId="1" hidden="1">Cover!$B$1:$E$15</definedName>
    <definedName name="Z_B1277D53_29D6_4226_81E2_084FB62977B6_.wvu.PrintArea" localSheetId="10" hidden="1">Discount!$A$2:$G$35</definedName>
    <definedName name="Z_B1277D53_29D6_4226_81E2_084FB62977B6_.wvu.PrintArea" localSheetId="2" hidden="1">'Names of Bidder'!$B$1:$D$24</definedName>
    <definedName name="Z_B1277D53_29D6_4226_81E2_084FB62977B6_.wvu.PrintArea" localSheetId="7" hidden="1">'Sch-3'!$A$1:$G$22</definedName>
    <definedName name="Z_B1277D53_29D6_4226_81E2_084FB62977B6_.wvu.PrintArea" localSheetId="8" hidden="1">'Sch-4'!$A$1:$D$24</definedName>
    <definedName name="Z_B1277D53_29D6_4226_81E2_084FB62977B6_.wvu.PrintArea" localSheetId="9" hidden="1">'Sch-5 After Discount'!$A$1:$D$39</definedName>
    <definedName name="Z_B1277D53_29D6_4226_81E2_084FB62977B6_.wvu.PrintTitles" localSheetId="3" hidden="1">'  Sch-1'!$13:$15</definedName>
    <definedName name="Z_B1277D53_29D6_4226_81E2_084FB62977B6_.wvu.PrintTitles" localSheetId="4" hidden="1">'  Sch-2'!$13:$15</definedName>
    <definedName name="Z_B1277D53_29D6_4226_81E2_084FB62977B6_.wvu.PrintTitles" localSheetId="5" hidden="1">' (Part-III) Sch-1'!$13:$15</definedName>
    <definedName name="Z_B1277D53_29D6_4226_81E2_084FB62977B6_.wvu.PrintTitles" localSheetId="6" hidden="1">' (Part-III) Sch-2'!$13:$15</definedName>
    <definedName name="Z_B1277D53_29D6_4226_81E2_084FB62977B6_.wvu.PrintTitles" localSheetId="7" hidden="1">'Sch-3'!$13:$15</definedName>
    <definedName name="Z_B1277D53_29D6_4226_81E2_084FB62977B6_.wvu.PrintTitles" localSheetId="8" hidden="1">'Sch-4'!$3:$13</definedName>
    <definedName name="Z_B1277D53_29D6_4226_81E2_084FB62977B6_.wvu.PrintTitles" localSheetId="9" hidden="1">'Sch-5 After Discount'!$3:$13</definedName>
    <definedName name="Z_B1277D53_29D6_4226_81E2_084FB62977B6_.wvu.Rows" localSheetId="3" hidden="1">'  Sch-1'!#REF!</definedName>
    <definedName name="Z_B1277D53_29D6_4226_81E2_084FB62977B6_.wvu.Rows" localSheetId="5" hidden="1">' (Part-III) Sch-1'!#REF!</definedName>
    <definedName name="Z_B1277D53_29D6_4226_81E2_084FB62977B6_.wvu.Rows" localSheetId="0" hidden="1">'Basic Data'!$11:$12</definedName>
    <definedName name="Z_B1277D53_29D6_4226_81E2_084FB62977B6_.wvu.Rows" localSheetId="11" hidden="1">'Bid Form 2nd Envelope'!#REF!</definedName>
    <definedName name="Z_B1277D53_29D6_4226_81E2_084FB62977B6_.wvu.Rows" localSheetId="1" hidden="1">Cover!$7:$7,Cover!$10:$10</definedName>
    <definedName name="Z_B1277D53_29D6_4226_81E2_084FB62977B6_.wvu.Rows" localSheetId="10" hidden="1">Discount!#REF!,Discount!#REF!</definedName>
    <definedName name="Z_BAD0225F_C858_4E40_A5E7_64BB5328C88A_.wvu.Cols" localSheetId="10" hidden="1">Discount!$I:$M</definedName>
    <definedName name="Z_BAD0225F_C858_4E40_A5E7_64BB5328C88A_.wvu.Cols" localSheetId="7" hidden="1">'Sch-3'!$L:$Q</definedName>
    <definedName name="Z_BAD0225F_C858_4E40_A5E7_64BB5328C88A_.wvu.Cols" localSheetId="9" hidden="1">'Sch-5 After Discount'!$F:$G</definedName>
    <definedName name="Z_BAD0225F_C858_4E40_A5E7_64BB5328C88A_.wvu.PrintArea" localSheetId="3" hidden="1">'  Sch-1'!$A$1:$G$127</definedName>
    <definedName name="Z_BAD0225F_C858_4E40_A5E7_64BB5328C88A_.wvu.PrintArea" localSheetId="4" hidden="1">'  Sch-2'!$A$1:$G$26</definedName>
    <definedName name="Z_BAD0225F_C858_4E40_A5E7_64BB5328C88A_.wvu.PrintArea" localSheetId="5" hidden="1">' (Part-III) Sch-1'!$A$1:$G$53</definedName>
    <definedName name="Z_BAD0225F_C858_4E40_A5E7_64BB5328C88A_.wvu.PrintArea" localSheetId="6" hidden="1">' (Part-III) Sch-2'!$A$1:$G$29</definedName>
    <definedName name="Z_BAD0225F_C858_4E40_A5E7_64BB5328C88A_.wvu.PrintArea" localSheetId="11" hidden="1">'Bid Form 2nd Envelope'!$A$1:$F$47</definedName>
    <definedName name="Z_BAD0225F_C858_4E40_A5E7_64BB5328C88A_.wvu.PrintArea" localSheetId="1" hidden="1">Cover!$B$1:$E$15</definedName>
    <definedName name="Z_BAD0225F_C858_4E40_A5E7_64BB5328C88A_.wvu.PrintArea" localSheetId="10" hidden="1">Discount!$A$2:$G$35</definedName>
    <definedName name="Z_BAD0225F_C858_4E40_A5E7_64BB5328C88A_.wvu.PrintArea" localSheetId="2" hidden="1">'Names of Bidder'!$B$1:$D$24</definedName>
    <definedName name="Z_BAD0225F_C858_4E40_A5E7_64BB5328C88A_.wvu.PrintArea" localSheetId="7" hidden="1">'Sch-3'!$A$1:$G$22</definedName>
    <definedName name="Z_BAD0225F_C858_4E40_A5E7_64BB5328C88A_.wvu.PrintArea" localSheetId="8" hidden="1">'Sch-4'!$A$1:$D$24</definedName>
    <definedName name="Z_BAD0225F_C858_4E40_A5E7_64BB5328C88A_.wvu.PrintArea" localSheetId="9" hidden="1">'Sch-5 After Discount'!$A$1:$D$39</definedName>
    <definedName name="Z_BAD0225F_C858_4E40_A5E7_64BB5328C88A_.wvu.PrintTitles" localSheetId="3" hidden="1">'  Sch-1'!$13:$15</definedName>
    <definedName name="Z_BAD0225F_C858_4E40_A5E7_64BB5328C88A_.wvu.PrintTitles" localSheetId="4" hidden="1">'  Sch-2'!$13:$15</definedName>
    <definedName name="Z_BAD0225F_C858_4E40_A5E7_64BB5328C88A_.wvu.PrintTitles" localSheetId="5" hidden="1">' (Part-III) Sch-1'!$13:$15</definedName>
    <definedName name="Z_BAD0225F_C858_4E40_A5E7_64BB5328C88A_.wvu.PrintTitles" localSheetId="6" hidden="1">' (Part-III) Sch-2'!$13:$15</definedName>
    <definedName name="Z_BAD0225F_C858_4E40_A5E7_64BB5328C88A_.wvu.PrintTitles" localSheetId="7" hidden="1">'Sch-3'!$13:$15</definedName>
    <definedName name="Z_BAD0225F_C858_4E40_A5E7_64BB5328C88A_.wvu.PrintTitles" localSheetId="8" hidden="1">'Sch-4'!$3:$13</definedName>
    <definedName name="Z_BAD0225F_C858_4E40_A5E7_64BB5328C88A_.wvu.PrintTitles" localSheetId="9" hidden="1">'Sch-5 After Discount'!$3:$13</definedName>
    <definedName name="Z_BAD0225F_C858_4E40_A5E7_64BB5328C88A_.wvu.Rows" localSheetId="0" hidden="1">'Basic Data'!$10:$20</definedName>
    <definedName name="Z_BAD0225F_C858_4E40_A5E7_64BB5328C88A_.wvu.Rows" localSheetId="1" hidden="1">Cover!$7:$7,Cover!$10:$10</definedName>
    <definedName name="Z_BAD0225F_C858_4E40_A5E7_64BB5328C88A_.wvu.Rows" localSheetId="10" hidden="1">Discount!$21:$23</definedName>
    <definedName name="Z_BAD0225F_C858_4E40_A5E7_64BB5328C88A_.wvu.Rows" localSheetId="2" hidden="1">'Names of Bidder'!$6:$6,'Names of Bidder'!$13:$16</definedName>
    <definedName name="Z_BEF72719_4CCF_4C9B_95F6_0F3535FF30B3_.wvu.Cols" localSheetId="11" hidden="1">'Bid Form 2nd Envelope'!$Z:$AD,'Bid Form 2nd Envelope'!$AH:$AH</definedName>
    <definedName name="Z_BEF72719_4CCF_4C9B_95F6_0F3535FF30B3_.wvu.Cols" localSheetId="10" hidden="1">Discount!$I:$M</definedName>
    <definedName name="Z_BEF72719_4CCF_4C9B_95F6_0F3535FF30B3_.wvu.Cols" localSheetId="7" hidden="1">'Sch-3'!$L:$Q</definedName>
    <definedName name="Z_BEF72719_4CCF_4C9B_95F6_0F3535FF30B3_.wvu.Cols" localSheetId="9" hidden="1">'Sch-5 After Discount'!$F:$G</definedName>
    <definedName name="Z_BEF72719_4CCF_4C9B_95F6_0F3535FF30B3_.wvu.PrintArea" localSheetId="3" hidden="1">'  Sch-1'!$A$1:$G$125</definedName>
    <definedName name="Z_BEF72719_4CCF_4C9B_95F6_0F3535FF30B3_.wvu.PrintArea" localSheetId="4" hidden="1">'  Sch-2'!$A$1:$G$24</definedName>
    <definedName name="Z_BEF72719_4CCF_4C9B_95F6_0F3535FF30B3_.wvu.PrintArea" localSheetId="5" hidden="1">' (Part-III) Sch-1'!$A$1:$G$53</definedName>
    <definedName name="Z_BEF72719_4CCF_4C9B_95F6_0F3535FF30B3_.wvu.PrintArea" localSheetId="6" hidden="1">' (Part-III) Sch-2'!$A$1:$G$29</definedName>
    <definedName name="Z_BEF72719_4CCF_4C9B_95F6_0F3535FF30B3_.wvu.PrintArea" localSheetId="11" hidden="1">'Bid Form 2nd Envelope'!$A$1:$F$47</definedName>
    <definedName name="Z_BEF72719_4CCF_4C9B_95F6_0F3535FF30B3_.wvu.PrintArea" localSheetId="1" hidden="1">Cover!$B$1:$E$15</definedName>
    <definedName name="Z_BEF72719_4CCF_4C9B_95F6_0F3535FF30B3_.wvu.PrintArea" localSheetId="10" hidden="1">Discount!$A$2:$G$35</definedName>
    <definedName name="Z_BEF72719_4CCF_4C9B_95F6_0F3535FF30B3_.wvu.PrintArea" localSheetId="2" hidden="1">'Names of Bidder'!$B$1:$D$24</definedName>
    <definedName name="Z_BEF72719_4CCF_4C9B_95F6_0F3535FF30B3_.wvu.PrintArea" localSheetId="7" hidden="1">'Sch-3'!$A$1:$G$22</definedName>
    <definedName name="Z_BEF72719_4CCF_4C9B_95F6_0F3535FF30B3_.wvu.PrintArea" localSheetId="8" hidden="1">'Sch-4'!$A$1:$D$24</definedName>
    <definedName name="Z_BEF72719_4CCF_4C9B_95F6_0F3535FF30B3_.wvu.PrintArea" localSheetId="9" hidden="1">'Sch-5 After Discount'!$A$1:$D$39</definedName>
    <definedName name="Z_BEF72719_4CCF_4C9B_95F6_0F3535FF30B3_.wvu.PrintTitles" localSheetId="3" hidden="1">'  Sch-1'!$13:$15</definedName>
    <definedName name="Z_BEF72719_4CCF_4C9B_95F6_0F3535FF30B3_.wvu.PrintTitles" localSheetId="4" hidden="1">'  Sch-2'!$13:$15</definedName>
    <definedName name="Z_BEF72719_4CCF_4C9B_95F6_0F3535FF30B3_.wvu.PrintTitles" localSheetId="5" hidden="1">' (Part-III) Sch-1'!$13:$15</definedName>
    <definedName name="Z_BEF72719_4CCF_4C9B_95F6_0F3535FF30B3_.wvu.PrintTitles" localSheetId="6" hidden="1">' (Part-III) Sch-2'!$13:$15</definedName>
    <definedName name="Z_BEF72719_4CCF_4C9B_95F6_0F3535FF30B3_.wvu.PrintTitles" localSheetId="7" hidden="1">'Sch-3'!$13:$15</definedName>
    <definedName name="Z_BEF72719_4CCF_4C9B_95F6_0F3535FF30B3_.wvu.PrintTitles" localSheetId="8" hidden="1">'Sch-4'!$3:$13</definedName>
    <definedName name="Z_BEF72719_4CCF_4C9B_95F6_0F3535FF30B3_.wvu.PrintTitles" localSheetId="9" hidden="1">'Sch-5 After Discount'!$3:$13</definedName>
    <definedName name="Z_BEF72719_4CCF_4C9B_95F6_0F3535FF30B3_.wvu.Rows" localSheetId="0" hidden="1">'Basic Data'!$10:$20</definedName>
    <definedName name="Z_BEF72719_4CCF_4C9B_95F6_0F3535FF30B3_.wvu.Rows" localSheetId="1" hidden="1">Cover!$7:$7,Cover!$10:$10</definedName>
    <definedName name="Z_BEF72719_4CCF_4C9B_95F6_0F3535FF30B3_.wvu.Rows" localSheetId="10" hidden="1">Discount!$21:$23</definedName>
    <definedName name="Z_BEF72719_4CCF_4C9B_95F6_0F3535FF30B3_.wvu.Rows" localSheetId="2" hidden="1">'Names of Bidder'!$6:$6,'Names of Bidder'!$13:$16</definedName>
    <definedName name="Z_BEF72719_4CCF_4C9B_95F6_0F3535FF30B3_.wvu.Rows" localSheetId="8" hidden="1">'Sch-4'!$14:$14,'Sch-4'!$17:$17</definedName>
    <definedName name="Z_BEF72719_4CCF_4C9B_95F6_0F3535FF30B3_.wvu.Rows" localSheetId="9" hidden="1">'Sch-5 After Discount'!$17:$26</definedName>
    <definedName name="Z_C3C2F6BE_1796_4187_BF38_BACEF6057F57_.wvu.Cols" localSheetId="11" hidden="1">'Bid Form 2nd Envelope'!$Z:$AD,'Bid Form 2nd Envelope'!$AH:$AH</definedName>
    <definedName name="Z_C3C2F6BE_1796_4187_BF38_BACEF6057F57_.wvu.Cols" localSheetId="10" hidden="1">Discount!$I:$M</definedName>
    <definedName name="Z_C3C2F6BE_1796_4187_BF38_BACEF6057F57_.wvu.Cols" localSheetId="7" hidden="1">'Sch-3'!$L:$Q</definedName>
    <definedName name="Z_C3C2F6BE_1796_4187_BF38_BACEF6057F57_.wvu.Cols" localSheetId="9" hidden="1">'Sch-5 After Discount'!$F:$G</definedName>
    <definedName name="Z_C3C2F6BE_1796_4187_BF38_BACEF6057F57_.wvu.PrintArea" localSheetId="3" hidden="1">'  Sch-1'!$A$1:$G$125</definedName>
    <definedName name="Z_C3C2F6BE_1796_4187_BF38_BACEF6057F57_.wvu.PrintArea" localSheetId="4" hidden="1">'  Sch-2'!$A$1:$G$24</definedName>
    <definedName name="Z_C3C2F6BE_1796_4187_BF38_BACEF6057F57_.wvu.PrintArea" localSheetId="5" hidden="1">' (Part-III) Sch-1'!$A$1:$G$53</definedName>
    <definedName name="Z_C3C2F6BE_1796_4187_BF38_BACEF6057F57_.wvu.PrintArea" localSheetId="6" hidden="1">' (Part-III) Sch-2'!$A$1:$G$29</definedName>
    <definedName name="Z_C3C2F6BE_1796_4187_BF38_BACEF6057F57_.wvu.PrintArea" localSheetId="11" hidden="1">'Bid Form 2nd Envelope'!$A$1:$F$47</definedName>
    <definedName name="Z_C3C2F6BE_1796_4187_BF38_BACEF6057F57_.wvu.PrintArea" localSheetId="1" hidden="1">Cover!$B$1:$E$15</definedName>
    <definedName name="Z_C3C2F6BE_1796_4187_BF38_BACEF6057F57_.wvu.PrintArea" localSheetId="10" hidden="1">Discount!$A$2:$G$35</definedName>
    <definedName name="Z_C3C2F6BE_1796_4187_BF38_BACEF6057F57_.wvu.PrintArea" localSheetId="2" hidden="1">'Names of Bidder'!$B$1:$D$24</definedName>
    <definedName name="Z_C3C2F6BE_1796_4187_BF38_BACEF6057F57_.wvu.PrintArea" localSheetId="7" hidden="1">'Sch-3'!$A$1:$G$22</definedName>
    <definedName name="Z_C3C2F6BE_1796_4187_BF38_BACEF6057F57_.wvu.PrintArea" localSheetId="8" hidden="1">'Sch-4'!$A$1:$D$24</definedName>
    <definedName name="Z_C3C2F6BE_1796_4187_BF38_BACEF6057F57_.wvu.PrintArea" localSheetId="9" hidden="1">'Sch-5 After Discount'!$A$1:$D$39</definedName>
    <definedName name="Z_C3C2F6BE_1796_4187_BF38_BACEF6057F57_.wvu.PrintTitles" localSheetId="3" hidden="1">'  Sch-1'!$13:$15</definedName>
    <definedName name="Z_C3C2F6BE_1796_4187_BF38_BACEF6057F57_.wvu.PrintTitles" localSheetId="4" hidden="1">'  Sch-2'!$13:$15</definedName>
    <definedName name="Z_C3C2F6BE_1796_4187_BF38_BACEF6057F57_.wvu.PrintTitles" localSheetId="5" hidden="1">' (Part-III) Sch-1'!$13:$15</definedName>
    <definedName name="Z_C3C2F6BE_1796_4187_BF38_BACEF6057F57_.wvu.PrintTitles" localSheetId="6" hidden="1">' (Part-III) Sch-2'!$13:$15</definedName>
    <definedName name="Z_C3C2F6BE_1796_4187_BF38_BACEF6057F57_.wvu.PrintTitles" localSheetId="7" hidden="1">'Sch-3'!$13:$15</definedName>
    <definedName name="Z_C3C2F6BE_1796_4187_BF38_BACEF6057F57_.wvu.PrintTitles" localSheetId="8" hidden="1">'Sch-4'!$3:$13</definedName>
    <definedName name="Z_C3C2F6BE_1796_4187_BF38_BACEF6057F57_.wvu.PrintTitles" localSheetId="9" hidden="1">'Sch-5 After Discount'!$3:$13</definedName>
    <definedName name="Z_C3C2F6BE_1796_4187_BF38_BACEF6057F57_.wvu.Rows" localSheetId="0" hidden="1">'Basic Data'!$10:$20</definedName>
    <definedName name="Z_C3C2F6BE_1796_4187_BF38_BACEF6057F57_.wvu.Rows" localSheetId="1" hidden="1">Cover!$7:$7,Cover!$10:$10</definedName>
    <definedName name="Z_C3C2F6BE_1796_4187_BF38_BACEF6057F57_.wvu.Rows" localSheetId="10" hidden="1">Discount!$21:$23</definedName>
    <definedName name="Z_C3C2F6BE_1796_4187_BF38_BACEF6057F57_.wvu.Rows" localSheetId="2" hidden="1">'Names of Bidder'!$6:$6,'Names of Bidder'!$13:$16</definedName>
    <definedName name="Z_C3C2F6BE_1796_4187_BF38_BACEF6057F57_.wvu.Rows" localSheetId="8" hidden="1">'Sch-4'!$14:$14,'Sch-4'!$17:$17</definedName>
    <definedName name="Z_C3C2F6BE_1796_4187_BF38_BACEF6057F57_.wvu.Rows" localSheetId="9" hidden="1">'Sch-5 After Discount'!$17:$26</definedName>
    <definedName name="Z_CF0E662C_D3BC_4297_99E8_62C40B3B7AD9_.wvu.Cols" localSheetId="10" hidden="1">Discount!$I:$L</definedName>
    <definedName name="Z_CF0E662C_D3BC_4297_99E8_62C40B3B7AD9_.wvu.Cols" localSheetId="7" hidden="1">'Sch-3'!$L:$Q</definedName>
    <definedName name="Z_CF0E662C_D3BC_4297_99E8_62C40B3B7AD9_.wvu.Cols" localSheetId="9" hidden="1">'Sch-5 After Discount'!$F:$G</definedName>
    <definedName name="Z_CF0E662C_D3BC_4297_99E8_62C40B3B7AD9_.wvu.PrintArea" localSheetId="3" hidden="1">'  Sch-1'!$A$1:$G$125</definedName>
    <definedName name="Z_CF0E662C_D3BC_4297_99E8_62C40B3B7AD9_.wvu.PrintArea" localSheetId="4" hidden="1">'  Sch-2'!$A$1:$G$24</definedName>
    <definedName name="Z_CF0E662C_D3BC_4297_99E8_62C40B3B7AD9_.wvu.PrintArea" localSheetId="5" hidden="1">' (Part-III) Sch-1'!$A$1:$G$53</definedName>
    <definedName name="Z_CF0E662C_D3BC_4297_99E8_62C40B3B7AD9_.wvu.PrintArea" localSheetId="6" hidden="1">' (Part-III) Sch-2'!$A$1:$G$29</definedName>
    <definedName name="Z_CF0E662C_D3BC_4297_99E8_62C40B3B7AD9_.wvu.PrintArea" localSheetId="11" hidden="1">'Bid Form 2nd Envelope'!$A$1:$F$47</definedName>
    <definedName name="Z_CF0E662C_D3BC_4297_99E8_62C40B3B7AD9_.wvu.PrintArea" localSheetId="1" hidden="1">Cover!$B$1:$E$15</definedName>
    <definedName name="Z_CF0E662C_D3BC_4297_99E8_62C40B3B7AD9_.wvu.PrintArea" localSheetId="10" hidden="1">Discount!$A$2:$G$35</definedName>
    <definedName name="Z_CF0E662C_D3BC_4297_99E8_62C40B3B7AD9_.wvu.PrintArea" localSheetId="2" hidden="1">'Names of Bidder'!$B$1:$D$24</definedName>
    <definedName name="Z_CF0E662C_D3BC_4297_99E8_62C40B3B7AD9_.wvu.PrintArea" localSheetId="7" hidden="1">'Sch-3'!$A$1:$G$22</definedName>
    <definedName name="Z_CF0E662C_D3BC_4297_99E8_62C40B3B7AD9_.wvu.PrintArea" localSheetId="8" hidden="1">'Sch-4'!$A$1:$D$24</definedName>
    <definedName name="Z_CF0E662C_D3BC_4297_99E8_62C40B3B7AD9_.wvu.PrintArea" localSheetId="9" hidden="1">'Sch-5 After Discount'!$A$1:$D$39</definedName>
    <definedName name="Z_CF0E662C_D3BC_4297_99E8_62C40B3B7AD9_.wvu.PrintTitles" localSheetId="3" hidden="1">'  Sch-1'!$13:$15</definedName>
    <definedName name="Z_CF0E662C_D3BC_4297_99E8_62C40B3B7AD9_.wvu.PrintTitles" localSheetId="4" hidden="1">'  Sch-2'!$13:$15</definedName>
    <definedName name="Z_CF0E662C_D3BC_4297_99E8_62C40B3B7AD9_.wvu.PrintTitles" localSheetId="5" hidden="1">' (Part-III) Sch-1'!$13:$15</definedName>
    <definedName name="Z_CF0E662C_D3BC_4297_99E8_62C40B3B7AD9_.wvu.PrintTitles" localSheetId="6" hidden="1">' (Part-III) Sch-2'!$13:$15</definedName>
    <definedName name="Z_CF0E662C_D3BC_4297_99E8_62C40B3B7AD9_.wvu.PrintTitles" localSheetId="7" hidden="1">'Sch-3'!$13:$15</definedName>
    <definedName name="Z_CF0E662C_D3BC_4297_99E8_62C40B3B7AD9_.wvu.PrintTitles" localSheetId="8" hidden="1">'Sch-4'!$3:$13</definedName>
    <definedName name="Z_CF0E662C_D3BC_4297_99E8_62C40B3B7AD9_.wvu.PrintTitles" localSheetId="9" hidden="1">'Sch-5 After Discount'!$3:$13</definedName>
    <definedName name="Z_CF0E662C_D3BC_4297_99E8_62C40B3B7AD9_.wvu.Rows" localSheetId="0" hidden="1">'Basic Data'!$10:$20</definedName>
    <definedName name="Z_CF0E662C_D3BC_4297_99E8_62C40B3B7AD9_.wvu.Rows" localSheetId="1" hidden="1">Cover!$7:$7,Cover!$10:$10</definedName>
    <definedName name="Z_CF0E662C_D3BC_4297_99E8_62C40B3B7AD9_.wvu.Rows" localSheetId="10" hidden="1">Discount!$21:$23</definedName>
    <definedName name="Z_CF0E662C_D3BC_4297_99E8_62C40B3B7AD9_.wvu.Rows" localSheetId="2" hidden="1">'Names of Bidder'!$6:$6,'Names of Bidder'!$13:$16</definedName>
    <definedName name="Z_CF0E662C_D3BC_4297_99E8_62C40B3B7AD9_.wvu.Rows" localSheetId="8" hidden="1">'Sch-4'!$14:$14,'Sch-4'!$17:$17</definedName>
    <definedName name="Z_CF0E662C_D3BC_4297_99E8_62C40B3B7AD9_.wvu.Rows" localSheetId="9" hidden="1">'Sch-5 After Discount'!$17:$26</definedName>
    <definedName name="Z_E95B21C1_D936_4435_AF6F_90CF0B6A7506_.wvu.Cols" localSheetId="3" hidden="1">'  Sch-1'!$I:$M</definedName>
    <definedName name="Z_E95B21C1_D936_4435_AF6F_90CF0B6A7506_.wvu.Cols" localSheetId="4" hidden="1">'  Sch-2'!$I:$J</definedName>
    <definedName name="Z_E95B21C1_D936_4435_AF6F_90CF0B6A7506_.wvu.Cols" localSheetId="5" hidden="1">' (Part-III) Sch-1'!$I:$M</definedName>
    <definedName name="Z_E95B21C1_D936_4435_AF6F_90CF0B6A7506_.wvu.Cols" localSheetId="6" hidden="1">' (Part-III) Sch-2'!$I:$J</definedName>
    <definedName name="Z_E95B21C1_D936_4435_AF6F_90CF0B6A7506_.wvu.Cols" localSheetId="10" hidden="1">Discount!$I:$P</definedName>
    <definedName name="Z_E95B21C1_D936_4435_AF6F_90CF0B6A7506_.wvu.PrintArea" localSheetId="3" hidden="1">'  Sch-1'!$A$1:$G$127</definedName>
    <definedName name="Z_E95B21C1_D936_4435_AF6F_90CF0B6A7506_.wvu.PrintArea" localSheetId="4" hidden="1">'  Sch-2'!$A$1:$G$26</definedName>
    <definedName name="Z_E95B21C1_D936_4435_AF6F_90CF0B6A7506_.wvu.PrintArea" localSheetId="5" hidden="1">' (Part-III) Sch-1'!$A$1:$G$53</definedName>
    <definedName name="Z_E95B21C1_D936_4435_AF6F_90CF0B6A7506_.wvu.PrintArea" localSheetId="6" hidden="1">' (Part-III) Sch-2'!$A$1:$G$29</definedName>
    <definedName name="Z_E95B21C1_D936_4435_AF6F_90CF0B6A7506_.wvu.PrintArea" localSheetId="11" hidden="1">'Bid Form 2nd Envelope'!$A$1:$F$47</definedName>
    <definedName name="Z_E95B21C1_D936_4435_AF6F_90CF0B6A7506_.wvu.PrintArea" localSheetId="1" hidden="1">Cover!$B$1:$E$15</definedName>
    <definedName name="Z_E95B21C1_D936_4435_AF6F_90CF0B6A7506_.wvu.PrintArea" localSheetId="10" hidden="1">Discount!$A$2:$G$35</definedName>
    <definedName name="Z_E95B21C1_D936_4435_AF6F_90CF0B6A7506_.wvu.PrintArea" localSheetId="2" hidden="1">'Names of Bidder'!$B$1:$D$24</definedName>
    <definedName name="Z_E95B21C1_D936_4435_AF6F_90CF0B6A7506_.wvu.PrintArea" localSheetId="7" hidden="1">'Sch-3'!$A$1:$G$22</definedName>
    <definedName name="Z_E95B21C1_D936_4435_AF6F_90CF0B6A7506_.wvu.PrintArea" localSheetId="8" hidden="1">'Sch-4'!$A$1:$D$24</definedName>
    <definedName name="Z_E95B21C1_D936_4435_AF6F_90CF0B6A7506_.wvu.PrintArea" localSheetId="9" hidden="1">'Sch-5 After Discount'!$A$1:$D$39</definedName>
    <definedName name="Z_E95B21C1_D936_4435_AF6F_90CF0B6A7506_.wvu.PrintTitles" localSheetId="3" hidden="1">'  Sch-1'!$13:$15</definedName>
    <definedName name="Z_E95B21C1_D936_4435_AF6F_90CF0B6A7506_.wvu.PrintTitles" localSheetId="4" hidden="1">'  Sch-2'!$13:$15</definedName>
    <definedName name="Z_E95B21C1_D936_4435_AF6F_90CF0B6A7506_.wvu.PrintTitles" localSheetId="5" hidden="1">' (Part-III) Sch-1'!$13:$15</definedName>
    <definedName name="Z_E95B21C1_D936_4435_AF6F_90CF0B6A7506_.wvu.PrintTitles" localSheetId="6" hidden="1">' (Part-III) Sch-2'!$13:$15</definedName>
    <definedName name="Z_E95B21C1_D936_4435_AF6F_90CF0B6A7506_.wvu.PrintTitles" localSheetId="7" hidden="1">'Sch-3'!$13:$15</definedName>
    <definedName name="Z_E95B21C1_D936_4435_AF6F_90CF0B6A7506_.wvu.PrintTitles" localSheetId="8" hidden="1">'Sch-4'!$3:$13</definedName>
    <definedName name="Z_E95B21C1_D936_4435_AF6F_90CF0B6A7506_.wvu.PrintTitles" localSheetId="9" hidden="1">'Sch-5 After Discount'!$3:$13</definedName>
    <definedName name="Z_E95B21C1_D936_4435_AF6F_90CF0B6A7506_.wvu.Rows" localSheetId="3" hidden="1">'  Sch-1'!#REF!</definedName>
    <definedName name="Z_E95B21C1_D936_4435_AF6F_90CF0B6A7506_.wvu.Rows" localSheetId="5" hidden="1">' (Part-III) Sch-1'!#REF!</definedName>
    <definedName name="Z_E95B21C1_D936_4435_AF6F_90CF0B6A7506_.wvu.Rows" localSheetId="0" hidden="1">'Basic Data'!$11:$12</definedName>
    <definedName name="Z_E95B21C1_D936_4435_AF6F_90CF0B6A7506_.wvu.Rows" localSheetId="11" hidden="1">'Bid Form 2nd Envelope'!#REF!</definedName>
    <definedName name="Z_E95B21C1_D936_4435_AF6F_90CF0B6A7506_.wvu.Rows" localSheetId="1" hidden="1">Cover!$7:$7,Cover!$10:$10</definedName>
    <definedName name="Z_E95B21C1_D936_4435_AF6F_90CF0B6A7506_.wvu.Rows" localSheetId="10" hidden="1">Discount!#REF!,Discount!#REF!</definedName>
    <definedName name="Z_F2279B93_E4FF_4A81_B734_06F92F73708D_.wvu.Cols" localSheetId="3" hidden="1">'  Sch-1'!$H:$P</definedName>
    <definedName name="Z_F2279B93_E4FF_4A81_B734_06F92F73708D_.wvu.Cols" localSheetId="4" hidden="1">'  Sch-2'!#REF!</definedName>
    <definedName name="Z_F2279B93_E4FF_4A81_B734_06F92F73708D_.wvu.Cols" localSheetId="11" hidden="1">'Bid Form 2nd Envelope'!$Z:$AD,'Bid Form 2nd Envelope'!$AH:$AH</definedName>
    <definedName name="Z_F2279B93_E4FF_4A81_B734_06F92F73708D_.wvu.Cols" localSheetId="10" hidden="1">Discount!$I:$M</definedName>
    <definedName name="Z_F2279B93_E4FF_4A81_B734_06F92F73708D_.wvu.Cols" localSheetId="7" hidden="1">'Sch-3'!$H:$AG</definedName>
    <definedName name="Z_F2279B93_E4FF_4A81_B734_06F92F73708D_.wvu.Cols" localSheetId="9" hidden="1">'Sch-5 After Discount'!$F:$G</definedName>
    <definedName name="Z_F2279B93_E4FF_4A81_B734_06F92F73708D_.wvu.PrintArea" localSheetId="3" hidden="1">'  Sch-1'!$A$1:$G$125</definedName>
    <definedName name="Z_F2279B93_E4FF_4A81_B734_06F92F73708D_.wvu.PrintArea" localSheetId="5" hidden="1">' (Part-III) Sch-1'!$A$1:$G$53</definedName>
    <definedName name="Z_F2279B93_E4FF_4A81_B734_06F92F73708D_.wvu.PrintArea" localSheetId="6" hidden="1">' (Part-III) Sch-2'!$A$1:$G$29</definedName>
    <definedName name="Z_F2279B93_E4FF_4A81_B734_06F92F73708D_.wvu.PrintArea" localSheetId="11" hidden="1">'Bid Form 2nd Envelope'!$A$1:$F$47</definedName>
    <definedName name="Z_F2279B93_E4FF_4A81_B734_06F92F73708D_.wvu.PrintArea" localSheetId="1" hidden="1">Cover!$B$1:$E$15</definedName>
    <definedName name="Z_F2279B93_E4FF_4A81_B734_06F92F73708D_.wvu.PrintArea" localSheetId="10" hidden="1">Discount!$A$2:$G$35</definedName>
    <definedName name="Z_F2279B93_E4FF_4A81_B734_06F92F73708D_.wvu.PrintArea" localSheetId="2" hidden="1">'Names of Bidder'!$B$1:$D$24</definedName>
    <definedName name="Z_F2279B93_E4FF_4A81_B734_06F92F73708D_.wvu.PrintArea" localSheetId="7" hidden="1">'Sch-3'!$A$1:$G$27</definedName>
    <definedName name="Z_F2279B93_E4FF_4A81_B734_06F92F73708D_.wvu.PrintArea" localSheetId="8" hidden="1">'Sch-4'!$A$1:$D$23</definedName>
    <definedName name="Z_F2279B93_E4FF_4A81_B734_06F92F73708D_.wvu.PrintArea" localSheetId="9" hidden="1">'Sch-5 After Discount'!$A$1:$D$37</definedName>
    <definedName name="Z_F2279B93_E4FF_4A81_B734_06F92F73708D_.wvu.PrintTitles" localSheetId="3" hidden="1">'  Sch-1'!$13:$15</definedName>
    <definedName name="Z_F2279B93_E4FF_4A81_B734_06F92F73708D_.wvu.PrintTitles" localSheetId="4" hidden="1">'  Sch-2'!$13:$15</definedName>
    <definedName name="Z_F2279B93_E4FF_4A81_B734_06F92F73708D_.wvu.PrintTitles" localSheetId="5" hidden="1">' (Part-III) Sch-1'!$13:$15</definedName>
    <definedName name="Z_F2279B93_E4FF_4A81_B734_06F92F73708D_.wvu.PrintTitles" localSheetId="6" hidden="1">' (Part-III) Sch-2'!$13:$15</definedName>
    <definedName name="Z_F2279B93_E4FF_4A81_B734_06F92F73708D_.wvu.PrintTitles" localSheetId="7" hidden="1">'Sch-3'!$13:$15</definedName>
    <definedName name="Z_F2279B93_E4FF_4A81_B734_06F92F73708D_.wvu.PrintTitles" localSheetId="8" hidden="1">'Sch-4'!$3:$13</definedName>
    <definedName name="Z_F2279B93_E4FF_4A81_B734_06F92F73708D_.wvu.PrintTitles" localSheetId="9" hidden="1">'Sch-5 After Discount'!$3:$13</definedName>
    <definedName name="Z_F2279B93_E4FF_4A81_B734_06F92F73708D_.wvu.Rows" localSheetId="3" hidden="1">'  Sch-1'!#REF!</definedName>
    <definedName name="Z_F2279B93_E4FF_4A81_B734_06F92F73708D_.wvu.Rows" localSheetId="4" hidden="1">'  Sch-2'!#REF!</definedName>
    <definedName name="Z_F2279B93_E4FF_4A81_B734_06F92F73708D_.wvu.Rows" localSheetId="0" hidden="1">'Basic Data'!$10:$20</definedName>
    <definedName name="Z_F2279B93_E4FF_4A81_B734_06F92F73708D_.wvu.Rows" localSheetId="1" hidden="1">Cover!$7:$7,Cover!$10:$10</definedName>
    <definedName name="Z_F2279B93_E4FF_4A81_B734_06F92F73708D_.wvu.Rows" localSheetId="10" hidden="1">Discount!$21:$23</definedName>
    <definedName name="Z_F2279B93_E4FF_4A81_B734_06F92F73708D_.wvu.Rows" localSheetId="2" hidden="1">'Names of Bidder'!$6:$6,'Names of Bidder'!$13:$16</definedName>
    <definedName name="Z_F2279B93_E4FF_4A81_B734_06F92F73708D_.wvu.Rows" localSheetId="7" hidden="1">'Sch-3'!$16:$22</definedName>
    <definedName name="Z_F2279B93_E4FF_4A81_B734_06F92F73708D_.wvu.Rows" localSheetId="8" hidden="1">'Sch-4'!#REF!,'Sch-4'!$18:$18</definedName>
    <definedName name="Z_F2279B93_E4FF_4A81_B734_06F92F73708D_.wvu.Rows" localSheetId="9" hidden="1">'Sch-5 After Discount'!$17:$27</definedName>
  </definedNames>
  <calcPr calcId="191028"/>
  <customWorkbookViews>
    <customWorkbookView name="Praveen Sakalley {प्रवीण साकल्ये} - Personal View" guid="{F2279B93-E4FF-4A81-B734-06F92F73708D}" mergeInterval="0" personalView="1" maximized="1" xWindow="-8" yWindow="-8" windowWidth="1616" windowHeight="876" tabRatio="790" activeSheetId="2"/>
    <customWorkbookView name="Kamal Kumar Rathore {कमल कुमार राठौर} - Personal View" guid="{C3C2F6BE-1796-4187-BF38-BACEF6057F57}" mergeInterval="0" personalView="1" maximized="1" xWindow="-8" yWindow="-8" windowWidth="1936" windowHeight="1056" tabRatio="790" activeSheetId="2"/>
    <customWorkbookView name="60003109 - Personal View" guid="{5E2FF645-A015-403E-863B-BADF6B75C7D1}" mergeInterval="0" personalView="1" maximized="1" xWindow="-8" yWindow="-8" windowWidth="1936" windowHeight="1056" tabRatio="790" activeSheetId="12"/>
    <customWorkbookView name="K.B.Thakur {के.बी. ठाकुर} - Personal View" guid="{25334923-91A5-4F88-9A10-8FA88873EC26}" mergeInterval="0" personalView="1" maximized="1" xWindow="-8" yWindow="-8" windowWidth="1616" windowHeight="876" tabRatio="913" activeSheetId="16"/>
    <customWorkbookView name="01420 - Personal View" guid="{4F47A486-EA66-4D4B-9D65-1ABEAC31AACE}" mergeInterval="0" personalView="1" maximized="1" xWindow="1" yWindow="1" windowWidth="1024" windowHeight="506" tabRatio="723" activeSheetId="2"/>
    <customWorkbookView name="20032 - Personal View" guid="{1A26D3B9-AD8D-4AE9-81F5-E0DF795F4658}" mergeInterval="0" personalView="1" maximized="1" xWindow="1" yWindow="1" windowWidth="1148" windowHeight="597" activeSheetId="19" showComments="commIndAndComment"/>
    <customWorkbookView name="Ajay - Personal View" guid="{B0EE7D76-5806-4718-BDAD-3A3EA691E5E4}" mergeInterval="0" personalView="1" maximized="1" xWindow="1" yWindow="1" windowWidth="1280" windowHeight="547" activeSheetId="11"/>
    <customWorkbookView name="00398 - Personal View" guid="{696D9240-6693-44E8-B9A4-2BFADD101EE2}" mergeInterval="0" personalView="1" maximized="1" xWindow="1" yWindow="1" windowWidth="1366" windowHeight="538" activeSheetId="2"/>
    <customWorkbookView name="20074 - Personal View" guid="{4F65FF32-EC61-4022-A399-2986D7B6B8B3}" mergeInterval="0" personalView="1" maximized="1" windowWidth="1020" windowHeight="568" activeSheetId="1"/>
    <customWorkbookView name="01209 - Personal View" guid="{58D82F59-8CF6-455F-B9F4-081499FDF243}" mergeInterval="0" personalView="1" maximized="1" xWindow="1" yWindow="1" windowWidth="1366" windowHeight="538" activeSheetId="2" showComments="commIndAndComment"/>
    <customWorkbookView name="admin - Personal View" guid="{B1277D53-29D6-4226-81E2-084FB62977B6}" mergeInterval="0" personalView="1" maximized="1" xWindow="1" yWindow="1" windowWidth="1024" windowHeight="538" activeSheetId="2"/>
    <customWorkbookView name="01487 - Personal View" guid="{E95B21C1-D936-4435-AF6F-90CF0B6A7506}" mergeInterval="0" personalView="1" maximized="1" windowWidth="1362" windowHeight="509" activeSheetId="4"/>
    <customWorkbookView name="01458 - Personal View" guid="{8DC3BA4D-7811-4245-A3D0-7EE4A8A001CA}" mergeInterval="0" personalView="1" maximized="1" xWindow="1" yWindow="1" windowWidth="1366" windowHeight="496" activeSheetId="2"/>
    <customWorkbookView name="NISHI NAGWANSHI {निशि नागवंशी} - Personal View" guid="{BAD0225F-C858-4E40-A5E7-64BB5328C88A}" mergeInterval="0" personalView="1" maximized="1" xWindow="-8" yWindow="-8" windowWidth="1382" windowHeight="744" tabRatio="913" activeSheetId="3"/>
    <customWorkbookView name="Devendra Kumar Parganiha {देवेंद्र कुमार परगनिहा} - Personal View" guid="{CF0E662C-D3BC-4297-99E8-62C40B3B7AD9}" mergeInterval="0" personalView="1" maximized="1" xWindow="-8" yWindow="-8" windowWidth="1296" windowHeight="1000" tabRatio="790" activeSheetId="12" showComments="commIndAndComment"/>
    <customWorkbookView name="Sumegha Katiyar {सुमेघा कटियार} - Personal View" guid="{BEF72719-4CCF-4C9B-95F6-0F3535FF30B3}" mergeInterval="0" personalView="1" maximized="1" xWindow="-8" yWindow="-8" windowWidth="1616" windowHeight="876" tabRatio="790" activeSheetId="2"/>
    <customWorkbookView name="Jayant Kumar Minz {जयंत कुमार मिंज} - Personal View" guid="{398C7893-3C2A-4DA4-8552-014985533932}" mergeInterval="0" personalView="1" maximized="1" xWindow="-8" yWindow="-8" windowWidth="1936" windowHeight="1056" tabRatio="790"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8" l="1"/>
  <c r="G17" i="8"/>
  <c r="G20" i="5"/>
  <c r="G21" i="8"/>
  <c r="H26" i="8"/>
  <c r="D26" i="8"/>
  <c r="B26" i="8"/>
  <c r="H25" i="8"/>
  <c r="D25" i="8"/>
  <c r="B25" i="8"/>
  <c r="H22" i="8"/>
  <c r="I22" i="8" s="1"/>
  <c r="J22" i="8" s="1"/>
  <c r="G19" i="8" l="1"/>
  <c r="G22" i="8" s="1"/>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C124" i="4"/>
  <c r="C125" i="4"/>
  <c r="G123" i="4" l="1"/>
  <c r="G18" i="5" l="1"/>
  <c r="G19" i="5"/>
  <c r="G21" i="5" l="1"/>
  <c r="F16" i="10" s="1"/>
  <c r="F23" i="5"/>
  <c r="A1" i="12"/>
  <c r="Z1" i="12"/>
  <c r="A8" i="12"/>
  <c r="A9" i="12"/>
  <c r="A10" i="12"/>
  <c r="A11" i="12"/>
  <c r="A12" i="12"/>
  <c r="A13" i="12"/>
  <c r="C15" i="12"/>
  <c r="A2" i="11"/>
  <c r="C12" i="11"/>
  <c r="J19" i="11"/>
  <c r="I22" i="11"/>
  <c r="J22" i="11"/>
  <c r="A1" i="10"/>
  <c r="A3" i="10"/>
  <c r="A6" i="10"/>
  <c r="D17" i="10"/>
  <c r="D18" i="10"/>
  <c r="D19" i="10"/>
  <c r="D20" i="10"/>
  <c r="D21" i="10"/>
  <c r="D22" i="10"/>
  <c r="D23" i="10"/>
  <c r="D24" i="10"/>
  <c r="D25" i="10"/>
  <c r="D26" i="10"/>
  <c r="A1" i="9"/>
  <c r="A3" i="9"/>
  <c r="A6" i="9"/>
  <c r="A1" i="8"/>
  <c r="A3" i="8"/>
  <c r="A6" i="8"/>
  <c r="A1" i="7"/>
  <c r="A3" i="7"/>
  <c r="A6" i="7"/>
  <c r="A1" i="6"/>
  <c r="A3" i="6"/>
  <c r="A7" i="6"/>
  <c r="C8" i="6"/>
  <c r="C9" i="6"/>
  <c r="C10" i="6"/>
  <c r="C11" i="6"/>
  <c r="G45" i="6"/>
  <c r="G46" i="6" s="1"/>
  <c r="C50" i="6"/>
  <c r="G50" i="6"/>
  <c r="C51" i="6"/>
  <c r="G51" i="6"/>
  <c r="A1" i="5"/>
  <c r="A3" i="5"/>
  <c r="A6" i="5"/>
  <c r="A1" i="4"/>
  <c r="A3" i="4"/>
  <c r="A7" i="4"/>
  <c r="A7" i="9" s="1"/>
  <c r="C8" i="4"/>
  <c r="C8" i="5" s="1"/>
  <c r="C9" i="4"/>
  <c r="C9" i="7" s="1"/>
  <c r="C10" i="4"/>
  <c r="B10" i="10" s="1"/>
  <c r="C11" i="4"/>
  <c r="B11" i="9" s="1"/>
  <c r="B37" i="12"/>
  <c r="G124" i="4"/>
  <c r="D22" i="9" s="1"/>
  <c r="C34" i="11"/>
  <c r="G125" i="4"/>
  <c r="F38" i="12" s="1"/>
  <c r="B1" i="3"/>
  <c r="B2" i="3"/>
  <c r="AA6" i="3"/>
  <c r="Z2" i="12" s="1"/>
  <c r="B13" i="3"/>
  <c r="C9" i="5" l="1"/>
  <c r="B6" i="12"/>
  <c r="AH7" i="12" s="1"/>
  <c r="AH8" i="12" s="1"/>
  <c r="D16" i="9"/>
  <c r="F27" i="10"/>
  <c r="D18" i="9"/>
  <c r="A7" i="7"/>
  <c r="B8" i="8"/>
  <c r="C26" i="7"/>
  <c r="G23" i="5"/>
  <c r="B8" i="9"/>
  <c r="B21" i="9"/>
  <c r="G31" i="11"/>
  <c r="C23" i="5"/>
  <c r="F34" i="11"/>
  <c r="B38" i="12"/>
  <c r="D23" i="9"/>
  <c r="G24" i="5"/>
  <c r="G26" i="7"/>
  <c r="C10" i="7"/>
  <c r="D37" i="10"/>
  <c r="A7" i="8"/>
  <c r="C33" i="11"/>
  <c r="B9" i="10"/>
  <c r="C8" i="7"/>
  <c r="B10" i="9"/>
  <c r="B10" i="8"/>
  <c r="C10" i="5"/>
  <c r="B9" i="8"/>
  <c r="B35" i="10"/>
  <c r="B9" i="9"/>
  <c r="G25" i="7"/>
  <c r="C27" i="7"/>
  <c r="C11" i="5"/>
  <c r="B8" i="10"/>
  <c r="F35" i="12"/>
  <c r="B22" i="9"/>
  <c r="B36" i="10"/>
  <c r="F33" i="11"/>
  <c r="A7" i="5"/>
  <c r="C24" i="5"/>
  <c r="C11" i="7"/>
  <c r="A7" i="10"/>
  <c r="B11" i="8"/>
  <c r="F37" i="12"/>
  <c r="D15" i="9"/>
  <c r="B11" i="10"/>
  <c r="D36" i="10"/>
  <c r="AH9" i="12" l="1"/>
  <c r="AH6" i="12"/>
  <c r="D19" i="9"/>
  <c r="I17" i="11" s="1"/>
  <c r="J17" i="11" s="1"/>
  <c r="L20" i="11" s="1"/>
  <c r="G13" i="10" s="1"/>
  <c r="F15" i="10"/>
  <c r="G15" i="10" l="1"/>
  <c r="G27" i="10"/>
  <c r="D27" i="10" s="1"/>
  <c r="D32" i="10" s="1"/>
  <c r="G16" i="10"/>
  <c r="D16" i="10" s="1"/>
  <c r="D15" i="10" l="1"/>
  <c r="G28" i="10"/>
  <c r="D28" i="10" l="1"/>
  <c r="D29" i="10" s="1"/>
  <c r="D30" i="10"/>
  <c r="AC17" i="12" l="1"/>
  <c r="A1" i="13"/>
  <c r="D33" i="10"/>
  <c r="A2" i="13" l="1"/>
  <c r="A11" i="13"/>
  <c r="A3" i="13" l="1"/>
  <c r="A12" i="13"/>
  <c r="B11" i="13"/>
  <c r="F11" i="13" s="1"/>
  <c r="I11" i="13" s="1"/>
  <c r="A4" i="13" l="1"/>
  <c r="A13" i="13"/>
  <c r="B12" i="13"/>
  <c r="F12" i="13" s="1"/>
  <c r="G12" i="13"/>
  <c r="A14" i="13" l="1"/>
  <c r="A5" i="13"/>
  <c r="A15" i="13" s="1"/>
  <c r="G13" i="13"/>
  <c r="B13" i="13"/>
  <c r="F13" i="13" s="1"/>
  <c r="I12" i="13"/>
  <c r="B14" i="13" l="1"/>
  <c r="F14" i="13" s="1"/>
  <c r="G14" i="13"/>
  <c r="I13" i="13"/>
  <c r="B15" i="13"/>
  <c r="F15" i="13" s="1"/>
  <c r="G15" i="13"/>
  <c r="I14" i="13" l="1"/>
  <c r="I15" i="13"/>
  <c r="A8" i="13" l="1"/>
  <c r="AD17" i="12" s="1"/>
  <c r="B17" i="12" s="1"/>
</calcChain>
</file>

<file path=xl/sharedStrings.xml><?xml version="1.0" encoding="utf-8"?>
<sst xmlns="http://schemas.openxmlformats.org/spreadsheetml/2006/main" count="524" uniqueCount="371">
  <si>
    <t>Enter basic data here</t>
  </si>
  <si>
    <t>[Fill up data only in the relevent open area]</t>
  </si>
  <si>
    <t>Name of Package</t>
  </si>
  <si>
    <t>Specification No.</t>
  </si>
  <si>
    <t>Package Code</t>
  </si>
  <si>
    <t>Item Description</t>
  </si>
  <si>
    <t>ACSR ZEBRA Conductor</t>
  </si>
  <si>
    <t>Quantity in km.</t>
  </si>
  <si>
    <t>Type Tests</t>
  </si>
  <si>
    <t>Tests to be conducted</t>
  </si>
  <si>
    <t>Nos of tests</t>
  </si>
  <si>
    <r>
      <t>General guidelines for filling up  the Price Schedules, Discount Letter &amp; Bid Form for 2</t>
    </r>
    <r>
      <rPr>
        <b/>
        <vertAlign val="superscript"/>
        <sz val="12"/>
        <rFont val="Book Antiqua"/>
        <family val="1"/>
      </rPr>
      <t>nd</t>
    </r>
    <r>
      <rPr>
        <b/>
        <sz val="12"/>
        <rFont val="Book Antiqua"/>
        <family val="1"/>
      </rPr>
      <t xml:space="preserve"> Envelope</t>
    </r>
  </si>
  <si>
    <t>Fill up only green shaded cells in Sch-1, Sch-2, Sch-3 &amp; Discount.</t>
  </si>
  <si>
    <t>All the cells in Sch-5 are auto filled, therefore no cell is required to be filled up there.</t>
  </si>
  <si>
    <t>Instructions / error messages, if any, will be displayed automatically  after selecting the cell.</t>
  </si>
  <si>
    <t xml:space="preserve">
The price quoted in respect of all items shall be excluding GST applicable on transaction between the Employer and the Contractor</t>
  </si>
  <si>
    <t>पावर ग्रिड कारपोरेशन ऑफ इण्डिया लिमिटेड</t>
  </si>
  <si>
    <t>(भारत सरकार का उद्यम)</t>
  </si>
  <si>
    <t>Power Grid Corporation of India Limited</t>
  </si>
  <si>
    <t>(A Government of India Enterprises)</t>
  </si>
  <si>
    <t>Manufacturer</t>
  </si>
  <si>
    <t>Authorized Dealer/ Sub-dealer of Manufacturer</t>
  </si>
  <si>
    <t>Enter following details of the bidder</t>
  </si>
  <si>
    <t>Authorized Representative of Manufacturer</t>
  </si>
  <si>
    <t>Specify type of Bidder            
[Select from drop down menu]</t>
  </si>
  <si>
    <t xml:space="preserve">Name of Bidder </t>
  </si>
  <si>
    <t>Address</t>
  </si>
  <si>
    <t>Mob No</t>
  </si>
  <si>
    <t>E mail</t>
  </si>
  <si>
    <t xml:space="preserve">Address </t>
  </si>
  <si>
    <t xml:space="preserve">Printed Name </t>
  </si>
  <si>
    <t>Designation</t>
  </si>
  <si>
    <t>PhoneNo/ Mobile No.</t>
  </si>
  <si>
    <t>e-mail ID</t>
  </si>
  <si>
    <t xml:space="preserve">Date     </t>
  </si>
  <si>
    <t xml:space="preserve">Place     </t>
  </si>
  <si>
    <t>(SCHEDULE OF RATES AND PRICES : - Scheduled Items ) PART A</t>
  </si>
  <si>
    <t>Bidder’s Name and Address</t>
  </si>
  <si>
    <t>To:</t>
  </si>
  <si>
    <t>Contract &amp; Material</t>
  </si>
  <si>
    <t>Name        :</t>
  </si>
  <si>
    <t>Power Grid Corporation of India Ltd.,</t>
  </si>
  <si>
    <t>Address    :</t>
  </si>
  <si>
    <t>Western Region -I Headquarters</t>
  </si>
  <si>
    <t>Sampriti Nagar, Nari Ring Road</t>
  </si>
  <si>
    <t>PO: Uppalwadi, Nagpur (MS) -440026</t>
  </si>
  <si>
    <t>All values are in Indian Rupees.</t>
  </si>
  <si>
    <t>SI. No.</t>
  </si>
  <si>
    <t>Item No.</t>
  </si>
  <si>
    <t>Item  Description</t>
  </si>
  <si>
    <t>Unit</t>
  </si>
  <si>
    <t>Qty.</t>
  </si>
  <si>
    <t>Rate</t>
  </si>
  <si>
    <t>Amount</t>
  </si>
  <si>
    <t>7 = 5 x 6</t>
  </si>
  <si>
    <t xml:space="preserve">Date          : </t>
  </si>
  <si>
    <t>Printed Name   :</t>
  </si>
  <si>
    <t>Place         :</t>
  </si>
  <si>
    <t>Designation   :</t>
  </si>
  <si>
    <t>Schedule - 2</t>
  </si>
  <si>
    <t>Item no.</t>
  </si>
  <si>
    <t xml:space="preserve">Rate </t>
  </si>
  <si>
    <t>(SCHEDULE OF RATES AND PRICES : PART-III (SEWERAGE SYSTEM), PART-A- SCHEDULED ITEMS AS PER DSR-2014)</t>
  </si>
  <si>
    <t xml:space="preserve"> ITEM NO.</t>
  </si>
  <si>
    <t xml:space="preserve">PART-III
Construction of SEWERAGE SYSTEM for Residential Qtr </t>
  </si>
  <si>
    <t>PART-A - (SCHEDULE ITEMS AS PER DSR - 2016)</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</si>
  <si>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</si>
  <si>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2.8.1</t>
  </si>
  <si>
    <t>All kinds of soil</t>
  </si>
  <si>
    <t>Cu.m.</t>
  </si>
  <si>
    <t>Excavating trenches of required width for pipes, cables, etc including excavation for sockets, and dressing of sides, ramming of bottoms, depth upto 1.5 m, including getting out the excavated soil, and then returning the soil as required, in layers not exceeding 20 cm in depth, including consolidating each deposited layer by ramming, watering, etc. and disposing of surplus excavated soil as directed, within a lead of 50 m :</t>
  </si>
  <si>
    <t>2.10.1.2</t>
  </si>
  <si>
    <t>Pipes, cables etc. exceeding 80mm dia but not exceeding 300mm dia.</t>
  </si>
  <si>
    <t>Metre</t>
  </si>
  <si>
    <t>Extra for excavating trenches for pipes, cables etc. in all kinds of
soil for depth exceeding 1.5 m, but not exceeding 3 m. (Rate is over
corresponding basic item for depth upto 1.5 metre).</t>
  </si>
  <si>
    <t>Filling available excavated earth (excluding rock) in trenches, plinth, sides of foundations etc. in layers not exceeding 20cm in depth, consolidating each deposited layer by ramming and watering, lead up to 50 m and lift upto 1.5 m.</t>
  </si>
  <si>
    <t>Cu. M</t>
  </si>
  <si>
    <t>Providing and laying in position cement concrete of specified grade excluding the cost of centering and shuttering - All work up to plinth level :</t>
  </si>
  <si>
    <t>4.1.8</t>
  </si>
  <si>
    <t>1:4:8 (1 Cement : 4 coarse sand : 8 graded stone aggregate 40 mm nominal size)</t>
  </si>
  <si>
    <t>Centering and shuttering including strutting, propping etc. and removal of form work for :</t>
  </si>
  <si>
    <t>4.3.1</t>
  </si>
  <si>
    <t>Foundations, footings, bases for columns</t>
  </si>
  <si>
    <t>Sq.m.</t>
  </si>
  <si>
    <t>Providing and fixing soil, waste and vent pipes :</t>
  </si>
  <si>
    <t>17.35.1</t>
  </si>
  <si>
    <t>100 mm dia</t>
  </si>
  <si>
    <t>17.35.1.1</t>
  </si>
  <si>
    <t>Sand cast iron S&amp;S pipe as per IS: 1729</t>
  </si>
  <si>
    <t>metre</t>
  </si>
  <si>
    <t>Providing and laying S&amp;S centrifugally cast (spun) iron pipes (Class LA) conforming to IS - 1536 :</t>
  </si>
  <si>
    <t>18.27.3</t>
  </si>
  <si>
    <t>150 mm dia pipe</t>
  </si>
  <si>
    <t>Providing lead caulked joints to spun iron or C.I. pipes and specials, including testing of joints but excluding the cost of pig lead :</t>
  </si>
  <si>
    <t>18.28.3</t>
  </si>
  <si>
    <t>150 mm diameter pipe</t>
  </si>
  <si>
    <t>each</t>
  </si>
  <si>
    <t>Providing, laying and jointing glazed stoneware pipes class SP-1 with stiff mixture of cement mortar in the proportion of 1:1 (1 cement : 1 fine sand) including testing of joints etc. complete :</t>
  </si>
  <si>
    <t>19.1.2</t>
  </si>
  <si>
    <t>150mm diameter</t>
  </si>
  <si>
    <t>Providing and laying cement concrete 1:5:10 (1 cement : 5 coarse sand : 10 graded stone aggregate 40 mm nominal size) all-round S.W. pipes including bed concrete as per standard design :</t>
  </si>
  <si>
    <t>19.2.2</t>
  </si>
  <si>
    <t>150 mm diameter S.W. pipe</t>
  </si>
  <si>
    <t>Providing and laying non-pressure NP2 class (light duty) R.C.C. pipes with collars jointed with stiff mixture of cement mortar in the proportion of 1:2 (1 cement : 2 fine sand) including testing of joints etc. complete :</t>
  </si>
  <si>
    <t>19.6.4</t>
  </si>
  <si>
    <t>300 mm dia RCC pipes.</t>
  </si>
  <si>
    <t xml:space="preserve"> metre</t>
  </si>
  <si>
    <t>Providing M.S. foot rests including fixing in manholes with 20x20x10 cm cement concrete blocks 1:3:6 (1 cement : 3 coarse sand : 6 graded stone aggregate 20 mm nominal size) as per standard design :</t>
  </si>
  <si>
    <t>19.15.1</t>
  </si>
  <si>
    <t>With 20x20 mm square bar</t>
  </si>
  <si>
    <t>Each</t>
  </si>
  <si>
    <t>Sum of Items as per DSR-2016</t>
  </si>
  <si>
    <t>Percentage quoted above (+) / below(-) DSR-2016</t>
  </si>
  <si>
    <t>Total for PART-III (PART-A) -(Schedule Items)</t>
  </si>
  <si>
    <t>(SCHEDULE OF RATES AND PRICES : PART-III (SEWERAGE SYSTEM),  PART-B- NON SCHEDULED ITEMS)</t>
  </si>
  <si>
    <t xml:space="preserve">PART-II 
Construction of SEWERAGE SYSTEM for Residential Qtr </t>
  </si>
  <si>
    <t>PART-B</t>
  </si>
  <si>
    <t>NON-SCHEDULE ITEMS</t>
  </si>
  <si>
    <t>NS-1</t>
  </si>
  <si>
    <t>Construction brick masonary manholes in cement mortar 1:4 - 1 cement : 4 coarse sand- R.C.C. top slab with 1:2:4 mix -1 cement : 2 coarse sand : 4 approved graded stone aggregate 20mm nominal size- foundation concrete 1:4:8 mix -1 cement : 4 coarse sand :8 graded stone aggregate 40mm nominal size) inside plastring 12mm thick with cement morter 1:3(1 cement:3 Coarse sand) finished with a floating coat of neat cement and making channel in cementconcrete 1:2:4 (1 cement:2 coarse sand:graded stone aggregate 20mm nominal size) finished with a floating coat of neat cement complete as per standard design of CPWD.</t>
  </si>
  <si>
    <t xml:space="preserve">Inside size 90X80 cm and 45cm deep including C.I. Cover with frame (light duly) 455x610 mm internal dimensions, total weight of cover and frame to be not less than 38 Kg (weight of cover 23 Kg and and weight of frame 15 Kg) </t>
  </si>
  <si>
    <t>a</t>
  </si>
  <si>
    <t>With Fly Ash Bricks</t>
  </si>
  <si>
    <t>NS-2</t>
  </si>
  <si>
    <t>Extra for depth for manholes</t>
  </si>
  <si>
    <t xml:space="preserve">Size 90 x 80cm </t>
  </si>
  <si>
    <t>With Fly Ash Bricks of average compressive strength of 50 Kg/cm2</t>
  </si>
  <si>
    <t>Meter</t>
  </si>
  <si>
    <t>Total PART-III ( PART-B) - (Non-Schedule Items)</t>
  </si>
  <si>
    <t>Schedule - 3</t>
  </si>
  <si>
    <t>As per Lum-sum</t>
  </si>
  <si>
    <t>AS per Percent</t>
  </si>
  <si>
    <t>As per lum-sum on Sch-3</t>
  </si>
  <si>
    <t>As per Percent on Sch-3</t>
  </si>
  <si>
    <t>Multipackage lum-sum</t>
  </si>
  <si>
    <t>Multipackage on Percent</t>
  </si>
  <si>
    <t>Total Discount</t>
  </si>
  <si>
    <t>Item. No</t>
  </si>
  <si>
    <t>Activity Number</t>
  </si>
  <si>
    <t xml:space="preserve"> Description of Item</t>
  </si>
  <si>
    <t xml:space="preserve">Rate  </t>
  </si>
  <si>
    <t>8=6*7</t>
  </si>
  <si>
    <t>Total  (PART-C) -   Excl GST</t>
  </si>
  <si>
    <t>Schedule - 5</t>
  </si>
  <si>
    <t>(GRAND SUMMARY)</t>
  </si>
  <si>
    <t>Name     :</t>
  </si>
  <si>
    <t>Address :</t>
  </si>
  <si>
    <t>Sl. No.</t>
  </si>
  <si>
    <t>Description</t>
  </si>
  <si>
    <t>1</t>
  </si>
  <si>
    <t>2</t>
  </si>
  <si>
    <t>PART-B- Non Scheduled Items</t>
  </si>
  <si>
    <t>Total of PART-A + PART-B</t>
  </si>
  <si>
    <t>Schedule - 5 After Discount</t>
  </si>
  <si>
    <t>(GRAND SUMMARY - AFTER DISCOUNT)</t>
  </si>
  <si>
    <t>Total Price (INR)</t>
  </si>
  <si>
    <t>Total of PART-A + PART-B + PART-C</t>
  </si>
  <si>
    <t xml:space="preserve">This letter of discount is optional. Bidder may / may not offer any discount. </t>
  </si>
  <si>
    <t>Letter of Discount</t>
  </si>
  <si>
    <t>LETTER OF DISCOUNT</t>
  </si>
  <si>
    <t>Subject  :</t>
  </si>
  <si>
    <t>1) All the discounts mentioned below shall be applied separately.</t>
  </si>
  <si>
    <t>2)  Please verify Schedule-5 (after Discount) after filling this letter of discount.</t>
  </si>
  <si>
    <t>Dear Sir</t>
  </si>
  <si>
    <t>With reference to the subject tender, we hereby offer unconditional discount on the prices quoted by us as per details given here below :</t>
  </si>
  <si>
    <t>Eq Weightage of Rs/ %</t>
  </si>
  <si>
    <t>Final Discount Factor</t>
  </si>
  <si>
    <r>
      <t xml:space="preserve">Discount on lum-sum basis on total price quoted by us.
</t>
    </r>
    <r>
      <rPr>
        <sz val="11"/>
        <rFont val="Book Antiqua"/>
        <family val="1"/>
      </rPr>
      <t xml:space="preserve">[The discount shall be proportionately applicable on all the items of all the Schdules of all the Parts i.e.  (PART-A + Part-B+PART-C) </t>
    </r>
    <r>
      <rPr>
        <b/>
        <sz val="11"/>
        <rFont val="Book Antiqua"/>
        <family val="1"/>
      </rPr>
      <t>In Rs.</t>
    </r>
  </si>
  <si>
    <t>AND</t>
  </si>
  <si>
    <r>
      <t>Discount on percent basis on total price quoted by us.</t>
    </r>
    <r>
      <rPr>
        <sz val="11"/>
        <rFont val="Book Antiqua"/>
        <family val="1"/>
      </rPr>
      <t xml:space="preserve"> 
[The discount shall be proportionately applicable on all the items of all the Schdulesof all the Parts i.e. (PART-A + Part-B+PART-C) </t>
    </r>
    <r>
      <rPr>
        <b/>
        <sz val="11"/>
        <rFont val="Book Antiqua"/>
        <family val="1"/>
      </rPr>
      <t>In Percent (%)</t>
    </r>
  </si>
  <si>
    <t>1) Discount is Optional.
2) Bidder may fill any of the above two Indicated Discounts or both the Discounts.
3) Discount(s) offered at Sl. No. 1 to 2 will automatically simultaneously get accounted for in all the Schedules of all the Parts..</t>
  </si>
  <si>
    <t>We hereby offer Multi-package discount as given below:</t>
  </si>
  <si>
    <t>Multi-Package Discount(s) offered at sl. No. 5 will not get automatically accounted for in the respective items of the Schedules. The same shall be worked out saparately for evaluation.</t>
  </si>
  <si>
    <t>Please consider this letter of discount as the integral part of our price bid.</t>
  </si>
  <si>
    <t>Thanking you, we remain,</t>
  </si>
  <si>
    <t>Note:</t>
  </si>
  <si>
    <t xml:space="preserve">1) All the discounts mentioned above shall be applied separately.                                                                                                                                                     </t>
  </si>
  <si>
    <t>2)  Please verify Schedule-5 after filling the above letter of discount.</t>
  </si>
  <si>
    <t>Yours faithfully,</t>
  </si>
  <si>
    <t>Date :</t>
  </si>
  <si>
    <t>Printed Name :</t>
  </si>
  <si>
    <t>Place :</t>
  </si>
  <si>
    <t>Designation :</t>
  </si>
  <si>
    <t>Bid Form 2nd Envelope</t>
  </si>
  <si>
    <t>st</t>
  </si>
  <si>
    <t>January</t>
  </si>
  <si>
    <t>nd</t>
  </si>
  <si>
    <t>February</t>
  </si>
  <si>
    <t>BID FORM (Second Envelope)</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</si>
  <si>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</si>
  <si>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</si>
  <si>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</si>
  <si>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</si>
  <si>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</si>
  <si>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</si>
  <si>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</si>
  <si>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</si>
  <si>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</si>
  <si>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</si>
  <si>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</si>
  <si>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</si>
  <si>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</si>
  <si>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</si>
  <si>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</si>
  <si>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</si>
  <si>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execute the work of  </t>
  </si>
  <si>
    <t xml:space="preserve">under the above-named package in full conformity with the said Bidding Documents for the sum of Rs. </t>
  </si>
  <si>
    <t xml:space="preserve">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</si>
  <si>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</si>
  <si>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</si>
  <si>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</si>
  <si>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</si>
  <si>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Sch-2</t>
  </si>
  <si>
    <t>Sch-3</t>
  </si>
  <si>
    <t>Sch-4</t>
  </si>
  <si>
    <t>GRAND SUMMARY</t>
  </si>
  <si>
    <t>Sch-5 After Discount</t>
  </si>
  <si>
    <t>GRAND SUMMARY after DISCOUNT</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</si>
  <si>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</si>
  <si>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</si>
  <si>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</si>
  <si>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</si>
  <si>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Please provide additional information of the Bidder</t>
  </si>
  <si>
    <t>Business Address                       :</t>
  </si>
  <si>
    <t>Country of Incorporation         :</t>
  </si>
  <si>
    <t>State/Province to be indicated :</t>
  </si>
  <si>
    <t>Name of Principal Officer         :</t>
  </si>
  <si>
    <t>Address of  Principal Officer    :</t>
  </si>
  <si>
    <t>hundred</t>
  </si>
  <si>
    <t>thousand</t>
  </si>
  <si>
    <t>lakh</t>
  </si>
  <si>
    <t>crore</t>
  </si>
  <si>
    <t>zero</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</si>
  <si>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</si>
  <si>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</si>
  <si>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</si>
  <si>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</si>
  <si>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</si>
  <si>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</si>
  <si>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</si>
  <si>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</si>
  <si>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</si>
  <si>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</si>
  <si>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</si>
  <si>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</si>
  <si>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</si>
  <si>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</si>
  <si>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</si>
  <si>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</si>
  <si>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</si>
  <si>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</si>
  <si>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</si>
  <si>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</si>
  <si>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</si>
  <si>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</si>
  <si>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</si>
  <si>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</si>
  <si>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</si>
  <si>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</si>
  <si>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</si>
  <si>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</si>
  <si>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</si>
  <si>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 xml:space="preserve"> thirty</t>
  </si>
  <si>
    <t xml:space="preserve">thirty one </t>
  </si>
  <si>
    <t xml:space="preserve">thirty two </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</si>
  <si>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</si>
  <si>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</si>
  <si>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</si>
  <si>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</si>
  <si>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</si>
  <si>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</si>
  <si>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</si>
  <si>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</si>
  <si>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</si>
  <si>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</si>
  <si>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</si>
  <si>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</si>
  <si>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</si>
  <si>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</si>
  <si>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</si>
  <si>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</si>
  <si>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</si>
  <si>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</si>
  <si>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</si>
  <si>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</si>
  <si>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</si>
  <si>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</si>
  <si>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</si>
  <si>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</si>
  <si>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</si>
  <si>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</si>
  <si>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</si>
  <si>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</si>
  <si>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</si>
  <si>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</si>
  <si>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</si>
  <si>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</si>
  <si>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</si>
  <si>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</si>
  <si>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</si>
  <si>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</si>
  <si>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</si>
  <si>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seventy</t>
  </si>
  <si>
    <t>seventy one</t>
  </si>
  <si>
    <t>seventy two</t>
  </si>
  <si>
    <t>seventy three</t>
  </si>
  <si>
    <t>seventy four</t>
  </si>
  <si>
    <t>seventy five</t>
  </si>
  <si>
    <t>seventy six</t>
  </si>
  <si>
    <t>seventy seven</t>
  </si>
  <si>
    <t>seventy eight</t>
  </si>
  <si>
    <t>seventy nine</t>
  </si>
  <si>
    <t>eighty</t>
  </si>
  <si>
    <t>eighty one</t>
  </si>
  <si>
    <t>eighty two</t>
  </si>
  <si>
    <t>eighty three</t>
  </si>
  <si>
    <t>eighty four</t>
  </si>
  <si>
    <t>eighty five</t>
  </si>
  <si>
    <t>eighty six</t>
  </si>
  <si>
    <t>eighty seven</t>
  </si>
  <si>
    <t>eighty eight</t>
  </si>
  <si>
    <t>eighty nine</t>
  </si>
  <si>
    <t>ninety</t>
  </si>
  <si>
    <t>ninety one</t>
  </si>
  <si>
    <t>ninety two</t>
  </si>
  <si>
    <t>ninety three</t>
  </si>
  <si>
    <t>ninety four</t>
  </si>
  <si>
    <t>ninety five</t>
  </si>
  <si>
    <t>ninety six</t>
  </si>
  <si>
    <t>ninety seven</t>
  </si>
  <si>
    <t>ninety eight</t>
  </si>
  <si>
    <t>ninety nine</t>
  </si>
  <si>
    <t xml:space="preserve">EA </t>
  </si>
  <si>
    <t>SET</t>
  </si>
  <si>
    <t>Materials to be supplied (as per TS and scope of work), including Type Test Charges for Tests to be conducted as per TS</t>
  </si>
  <si>
    <t>Local Transportation, In-transit Insurance, Loading and Unloading</t>
  </si>
  <si>
    <t>SCHEDULE OF RATES AND PRICES : PART-B-</t>
  </si>
  <si>
    <t xml:space="preserve">KM </t>
  </si>
  <si>
    <t>Installation and Testing and commissioning as per TS and scope of work:</t>
  </si>
  <si>
    <t>Total for PART-A- (Excluding GST) :</t>
  </si>
  <si>
    <t xml:space="preserve">(SCHEDULE OF RATES AND PRICES : PART-C- Installation and Testing and commissioning </t>
  </si>
  <si>
    <t>PART-A- Supply  Excl GST</t>
  </si>
  <si>
    <t>PART-B- F&amp;I incl GST</t>
  </si>
  <si>
    <t>PART-C- Service Excl GSt</t>
  </si>
  <si>
    <t xml:space="preserve">add GST  @ 18% on PARt-A </t>
  </si>
  <si>
    <t>add GST  @ 18% on PART-C</t>
  </si>
  <si>
    <t>included</t>
  </si>
  <si>
    <t>Part-B included all taxes</t>
  </si>
  <si>
    <t>Civil works as per TS and scope of work:</t>
  </si>
  <si>
    <t>Total  (PART-B) -  Local Transportation, In-transit Insurance, Loading and Unloading (Including all Taxes &amp;GST)</t>
  </si>
  <si>
    <t xml:space="preserve">GRAND TOTAL after Discount : Part: A+B+C  ( Including GST) </t>
  </si>
  <si>
    <t>GST</t>
  </si>
  <si>
    <t>GRAND TOTAL after Discount  ( Excl GST )</t>
  </si>
  <si>
    <t>A.</t>
  </si>
  <si>
    <t>B.</t>
  </si>
  <si>
    <t>Supply of 220 KV XLPE cable along with termination module &amp; accessories including laying and termination at POWERGRID 400/220 kV Raipur  substation</t>
  </si>
  <si>
    <t>220KV HV POWER CABLE (2500 SQ MM COPPER CABLE) ALONG WITH ACCESSORIES</t>
  </si>
  <si>
    <t>220 KV OUTDOOR TERMINATION KIT SUITABLE FOR 220 KV XLPE CABLE</t>
  </si>
  <si>
    <t>CABLE STRAIGHT THROUGH JOINT-2500SQMM</t>
  </si>
  <si>
    <t>220 KV Cable end termination(s) (AIS TYPE) at substation as per technical specification</t>
  </si>
  <si>
    <t>220kV HV Power Cable along with accessories</t>
  </si>
  <si>
    <t xml:space="preserve">220kV XLPE Cable jointing kit </t>
  </si>
  <si>
    <t>Construction of buried Cable trench along with excavation,PCC,back filling, restoration and construction of jointing bays (as per requirement) etc. as per technical specifications.</t>
  </si>
  <si>
    <t>PART-B- F&amp;I</t>
  </si>
  <si>
    <t>PART-C- Installation including Cicil Works</t>
  </si>
  <si>
    <t>PART-A- Ex-Works Supply</t>
  </si>
  <si>
    <t xml:space="preserve">We declare that as specified in Clause 11.5, Section –II:ITB, Vol.-I of the Bidding Documents, prices quoted by us in the Price Schedules in Second Envelope shall be subject to Price Adjustment during the execution of Contract in accordance with Appendix-2 (Price Adjustment) to the Contract Agreement. </t>
  </si>
  <si>
    <t>PART-A-Ex-Works Supply</t>
  </si>
  <si>
    <t>PART-B-F&amp;I</t>
  </si>
  <si>
    <t>PART-C-Installation including Civil Works</t>
  </si>
  <si>
    <t>Specification No.:WR1/NT/W-CABLE/DOM/F01/26/08125 (RFx No. 5002005451)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</si>
</sst>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 #,##0.00_ ;_ * \-#,##0.00_ ;_ * &quot;-&quot;??_ ;_ @_ "/>
    <numFmt numFmtId="164" formatCode="_(* #,##0.00_);_(* \(#,##0.00\);_(* &quot;-&quot;??_);_(@_)"/>
    <numFmt numFmtId="165" formatCode="_-* #,##0.00_-;\-* #,##0.00_-;_-* &quot;-&quot;??_-;_-@_-"/>
    <numFmt numFmtId="166" formatCode="0.0"/>
    <numFmt numFmtId="167" formatCode="0.000"/>
    <numFmt numFmtId="168" formatCode="#,##0.0"/>
    <numFmt numFmtId="169" formatCode="0.00_)"/>
    <numFmt numFmtId="170" formatCode="_-&quot;£&quot;* #,##0.00_-;\-&quot;£&quot;* #,##0.00_-;_-&quot;£&quot;* &quot;-&quot;??_-;_-@_-"/>
    <numFmt numFmtId="171" formatCode="&quot;\&quot;#,##0.00;[Red]\-&quot;\&quot;#,##0.00"/>
    <numFmt numFmtId="172" formatCode="#,##0.000_);\(#,##0.000\)"/>
    <numFmt numFmtId="173" formatCode="0.0_)"/>
    <numFmt numFmtId="174" formatCode=";;"/>
    <numFmt numFmtId="175" formatCode="&quot; &quot;@"/>
    <numFmt numFmtId="176" formatCode="[$-409]dd\-mmm\-yy;@"/>
    <numFmt numFmtId="177" formatCode="_(* #,##0_);_(* \(#,##0\);_(* &quot;-&quot;??_);_(@_)"/>
    <numFmt numFmtId="178" formatCode="0.000000%"/>
    <numFmt numFmtId="179" formatCode="0.0000000000%"/>
    <numFmt numFmtId="180" formatCode="[$-409]d\-mmm\-yy;@"/>
    <numFmt numFmtId="181" formatCode="0;[Red]0"/>
    <numFmt numFmtId="182" formatCode="#,##0.000"/>
  </numFmts>
  <fonts count="79">
    <font>
      <sz val="11"/>
      <name val="Book Antiqua"/>
      <family val="1"/>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0"/>
      <name val="Book Antiqua"/>
      <family val="1"/>
    </font>
    <font>
      <sz val="12"/>
      <name val="Arial"/>
      <family val="2"/>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sz val="12"/>
      <name val="Times New Roman"/>
      <family val="1"/>
    </font>
    <font>
      <sz val="11"/>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b/>
      <sz val="12"/>
      <name val="Arial"/>
      <family val="2"/>
    </font>
    <font>
      <sz val="11"/>
      <name val="Arial"/>
      <family val="2"/>
    </font>
    <font>
      <sz val="11"/>
      <name val="Book Antiqua"/>
      <family val="1"/>
    </font>
    <font>
      <b/>
      <sz val="11"/>
      <color indexed="12"/>
      <name val="Book Antiqua"/>
      <family val="1"/>
    </font>
    <font>
      <sz val="1"/>
      <color indexed="9"/>
      <name val="Book Antiqua"/>
      <family val="1"/>
    </font>
    <font>
      <b/>
      <sz val="12"/>
      <color indexed="20"/>
      <name val="Book Antiqua"/>
      <family val="1"/>
    </font>
    <font>
      <sz val="10"/>
      <color indexed="9"/>
      <name val="Book Antiqua"/>
      <family val="1"/>
    </font>
    <font>
      <sz val="11"/>
      <name val="Book Antiqua"/>
      <family val="1"/>
    </font>
    <font>
      <b/>
      <vertAlign val="superscript"/>
      <sz val="12"/>
      <name val="Book Antiqua"/>
      <family val="1"/>
    </font>
    <font>
      <b/>
      <sz val="11"/>
      <name val="Cambria"/>
      <family val="1"/>
    </font>
    <font>
      <b/>
      <sz val="12"/>
      <name val="Cambria"/>
      <family val="1"/>
    </font>
    <font>
      <sz val="11"/>
      <name val="Cambria"/>
      <family val="1"/>
    </font>
    <font>
      <sz val="10"/>
      <name val="Cambria"/>
      <family val="1"/>
    </font>
    <font>
      <sz val="11"/>
      <name val="Century Gothic"/>
      <family val="2"/>
    </font>
    <font>
      <b/>
      <sz val="20"/>
      <name val="Book Antiqua"/>
      <family val="1"/>
    </font>
    <font>
      <b/>
      <sz val="10"/>
      <name val="Cambria"/>
      <family val="1"/>
    </font>
    <font>
      <b/>
      <sz val="11"/>
      <name val="Times New Roman"/>
      <family val="1"/>
    </font>
    <font>
      <b/>
      <sz val="14"/>
      <name val="Book Antiqua"/>
      <family val="1"/>
    </font>
    <font>
      <b/>
      <sz val="14"/>
      <color indexed="8"/>
      <name val="Book Antiqua"/>
      <family val="1"/>
    </font>
    <font>
      <b/>
      <u/>
      <sz val="14"/>
      <name val="Book Antiqua"/>
      <family val="1"/>
    </font>
    <font>
      <sz val="11"/>
      <color indexed="8"/>
      <name val="Calibri"/>
      <family val="2"/>
      <charset val="1"/>
    </font>
    <font>
      <sz val="11"/>
      <name val="Times New Roman"/>
      <family val="1"/>
    </font>
    <font>
      <b/>
      <sz val="12"/>
      <name val="Times New Roman"/>
      <family val="1"/>
    </font>
    <font>
      <b/>
      <sz val="14"/>
      <color indexed="12"/>
      <name val="Book Antiqua"/>
      <family val="1"/>
    </font>
    <font>
      <sz val="11.5"/>
      <name val="Book Antiqua"/>
      <family val="1"/>
    </font>
    <font>
      <b/>
      <sz val="16"/>
      <name val="Times New Roman"/>
      <family val="1"/>
    </font>
    <font>
      <b/>
      <sz val="26"/>
      <name val="Book Antiqua"/>
      <family val="1"/>
    </font>
    <font>
      <sz val="16"/>
      <name val="Times New Roman"/>
      <family val="1"/>
    </font>
    <font>
      <sz val="11"/>
      <color theme="1"/>
      <name val="Calibri"/>
      <family val="2"/>
      <scheme val="minor"/>
    </font>
    <font>
      <sz val="11"/>
      <color rgb="FF000000"/>
      <name val="Calibri"/>
      <family val="2"/>
      <scheme val="minor"/>
    </font>
    <font>
      <sz val="10"/>
      <color theme="0"/>
      <name val="Book Antiqua"/>
      <family val="1"/>
    </font>
    <font>
      <sz val="12"/>
      <color theme="1"/>
      <name val="Times New Roman"/>
      <family val="1"/>
    </font>
    <font>
      <b/>
      <sz val="12"/>
      <color theme="1"/>
      <name val="Times New Roman"/>
      <family val="1"/>
    </font>
    <font>
      <sz val="11"/>
      <color theme="1"/>
      <name val="Book Antiqua"/>
      <family val="1"/>
    </font>
    <font>
      <sz val="12"/>
      <color theme="1"/>
      <name val="Book Antiqua"/>
      <family val="1"/>
    </font>
    <font>
      <sz val="14"/>
      <color theme="1"/>
      <name val="Times New Roman"/>
      <family val="1"/>
    </font>
    <font>
      <b/>
      <sz val="11"/>
      <color rgb="FFFF0000"/>
      <name val="Book Antiqua"/>
      <family val="1"/>
    </font>
    <font>
      <b/>
      <sz val="12"/>
      <name val="Calibri"/>
      <family val="2"/>
    </font>
    <font>
      <sz val="11"/>
      <color indexed="8"/>
      <name val="Calibri"/>
      <family val="2"/>
    </font>
    <font>
      <b/>
      <sz val="14"/>
      <color theme="1"/>
      <name val="Times New Roman"/>
      <family val="1"/>
    </font>
    <font>
      <b/>
      <sz val="14"/>
      <name val="Calibri"/>
      <family val="2"/>
      <scheme val="minor"/>
    </font>
    <font>
      <sz val="12"/>
      <name val="Calibri"/>
      <family val="2"/>
      <scheme val="minor"/>
    </font>
    <font>
      <b/>
      <sz val="12"/>
      <color rgb="FFFF0000"/>
      <name val="Calibri"/>
      <family val="2"/>
      <scheme val="minor"/>
    </font>
    <font>
      <sz val="11"/>
      <color rgb="FF006100"/>
      <name val="Calibri"/>
      <family val="2"/>
      <scheme val="minor"/>
    </font>
    <font>
      <b/>
      <sz val="14"/>
      <color theme="1"/>
      <name val="Book Antiqua"/>
      <family val="1"/>
    </font>
  </fonts>
  <fills count="1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indexed="43"/>
        <bgColor indexed="64"/>
      </patternFill>
    </fill>
    <fill>
      <patternFill patternType="solid">
        <fgColor indexed="4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5" tint="0.59999389629810485"/>
        <bgColor indexed="64"/>
      </patternFill>
    </fill>
    <fill>
      <patternFill patternType="solid">
        <fgColor rgb="FFC6EFCE"/>
      </patternFill>
    </fill>
    <fill>
      <patternFill patternType="solid">
        <fgColor theme="2"/>
        <bgColor indexed="64"/>
      </patternFill>
    </fill>
  </fills>
  <borders count="39">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s>
  <cellStyleXfs count="57">
    <xf numFmtId="0" fontId="0" fillId="0" borderId="0"/>
    <xf numFmtId="9" fontId="7" fillId="0" borderId="0"/>
    <xf numFmtId="170"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174" fontId="2" fillId="0" borderId="0" applyFont="0" applyFill="0" applyBorder="0" applyAlignment="0" applyProtection="0"/>
    <xf numFmtId="0" fontId="8" fillId="0" borderId="0"/>
    <xf numFmtId="164" fontId="2" fillId="0" borderId="0" applyFont="0" applyFill="0" applyBorder="0" applyAlignment="0" applyProtection="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64" fontId="33" fillId="0" borderId="0" applyFont="0" applyFill="0" applyBorder="0" applyAlignment="0" applyProtection="0"/>
    <xf numFmtId="165" fontId="62" fillId="0" borderId="0" applyFont="0" applyFill="0" applyBorder="0" applyAlignment="0" applyProtection="0"/>
    <xf numFmtId="0" fontId="54" fillId="0" borderId="0"/>
    <xf numFmtId="168"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0" fillId="0" borderId="0" applyNumberFormat="0" applyFill="0" applyBorder="0" applyAlignment="0" applyProtection="0">
      <alignment vertical="top"/>
      <protection locked="0"/>
    </xf>
    <xf numFmtId="37" fontId="11" fillId="0" borderId="0"/>
    <xf numFmtId="167" fontId="2" fillId="0" borderId="0"/>
    <xf numFmtId="0" fontId="33" fillId="0" borderId="0"/>
    <xf numFmtId="0" fontId="33" fillId="0" borderId="0"/>
    <xf numFmtId="0" fontId="33" fillId="0" borderId="0"/>
    <xf numFmtId="0" fontId="33" fillId="0" borderId="0"/>
    <xf numFmtId="0" fontId="62" fillId="0" borderId="0"/>
    <xf numFmtId="0" fontId="33" fillId="0" borderId="0"/>
    <xf numFmtId="0" fontId="33" fillId="0" borderId="0"/>
    <xf numFmtId="0" fontId="63" fillId="0" borderId="0"/>
    <xf numFmtId="0" fontId="31" fillId="0" borderId="0"/>
    <xf numFmtId="0" fontId="16" fillId="0" borderId="0"/>
    <xf numFmtId="0" fontId="31" fillId="0" borderId="0"/>
    <xf numFmtId="0" fontId="16" fillId="0" borderId="0" applyNumberFormat="0" applyFill="0" applyBorder="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16" fillId="0" borderId="0"/>
    <xf numFmtId="0" fontId="16" fillId="0" borderId="0"/>
    <xf numFmtId="0" fontId="2" fillId="0" borderId="0"/>
    <xf numFmtId="0" fontId="2" fillId="0" borderId="0" applyNumberFormat="0" applyFont="0" applyFill="0" applyBorder="0" applyAlignment="0" applyProtection="0">
      <alignment vertical="top"/>
    </xf>
    <xf numFmtId="9" fontId="2" fillId="0" borderId="0" applyFont="0" applyFill="0" applyBorder="0" applyAlignment="0" applyProtection="0"/>
    <xf numFmtId="0" fontId="12" fillId="0" borderId="0" applyFont="0"/>
    <xf numFmtId="0" fontId="13" fillId="0" borderId="0" applyNumberFormat="0" applyFill="0" applyBorder="0" applyAlignment="0" applyProtection="0">
      <alignment vertical="top"/>
      <protection locked="0"/>
    </xf>
    <xf numFmtId="0" fontId="14" fillId="0" borderId="0"/>
    <xf numFmtId="0" fontId="1" fillId="0" borderId="0"/>
    <xf numFmtId="0" fontId="2" fillId="0" borderId="0"/>
    <xf numFmtId="0" fontId="7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7" fillId="16" borderId="0" applyNumberFormat="0" applyBorder="0" applyAlignment="0" applyProtection="0"/>
  </cellStyleXfs>
  <cellXfs count="623">
    <xf numFmtId="0" fontId="0" fillId="0" borderId="0" xfId="0"/>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5" fillId="0" borderId="4" xfId="0" applyFont="1" applyBorder="1" applyAlignment="1">
      <alignment vertical="center"/>
    </xf>
    <xf numFmtId="0" fontId="15" fillId="0" borderId="4" xfId="0" applyFont="1" applyBorder="1" applyAlignment="1">
      <alignment horizontal="right" vertical="center"/>
    </xf>
    <xf numFmtId="0" fontId="16" fillId="0" borderId="0" xfId="0" applyFont="1" applyAlignment="1">
      <alignment horizontal="justify" vertical="center"/>
    </xf>
    <xf numFmtId="0" fontId="17" fillId="0" borderId="0" xfId="39" applyFont="1" applyAlignment="1" applyProtection="1">
      <alignment vertical="center"/>
      <protection hidden="1"/>
    </xf>
    <xf numFmtId="0" fontId="4" fillId="0" borderId="0" xfId="39" applyFont="1" applyAlignment="1" applyProtection="1">
      <alignment vertical="center"/>
      <protection hidden="1"/>
    </xf>
    <xf numFmtId="0" fontId="18" fillId="0" borderId="0" xfId="39" applyFont="1" applyAlignment="1" applyProtection="1">
      <alignment vertical="center"/>
      <protection hidden="1"/>
    </xf>
    <xf numFmtId="0" fontId="18" fillId="0" borderId="0" xfId="39" applyFont="1" applyProtection="1">
      <protection hidden="1"/>
    </xf>
    <xf numFmtId="0" fontId="2" fillId="0" borderId="0" xfId="39" applyProtection="1">
      <protection hidden="1"/>
    </xf>
    <xf numFmtId="0" fontId="5" fillId="0" borderId="0" xfId="39" applyFont="1" applyAlignment="1" applyProtection="1">
      <alignment vertical="center"/>
      <protection hidden="1"/>
    </xf>
    <xf numFmtId="0" fontId="5" fillId="0" borderId="5" xfId="39" applyFont="1" applyBorder="1" applyAlignment="1" applyProtection="1">
      <alignment vertical="center"/>
      <protection hidden="1"/>
    </xf>
    <xf numFmtId="0" fontId="5" fillId="0" borderId="6" xfId="39" applyFont="1" applyBorder="1" applyAlignment="1" applyProtection="1">
      <alignment vertical="center"/>
      <protection hidden="1"/>
    </xf>
    <xf numFmtId="0" fontId="2" fillId="0" borderId="0" xfId="39"/>
    <xf numFmtId="0" fontId="5" fillId="0" borderId="7" xfId="39" applyFont="1" applyBorder="1" applyAlignment="1" applyProtection="1">
      <alignment vertical="center"/>
      <protection hidden="1"/>
    </xf>
    <xf numFmtId="0" fontId="21" fillId="0" borderId="6" xfId="39" applyFont="1" applyBorder="1" applyAlignment="1" applyProtection="1">
      <alignment vertical="center"/>
      <protection hidden="1"/>
    </xf>
    <xf numFmtId="0" fontId="2" fillId="0" borderId="0" xfId="39" applyAlignment="1" applyProtection="1">
      <alignment vertical="center"/>
      <protection hidden="1"/>
    </xf>
    <xf numFmtId="0" fontId="17" fillId="0" borderId="6" xfId="39" applyFont="1" applyBorder="1" applyAlignment="1" applyProtection="1">
      <alignment vertical="center"/>
      <protection hidden="1"/>
    </xf>
    <xf numFmtId="0" fontId="23" fillId="0" borderId="5" xfId="39" applyFont="1" applyBorder="1" applyAlignment="1" applyProtection="1">
      <alignment vertical="center"/>
      <protection hidden="1"/>
    </xf>
    <xf numFmtId="0" fontId="23" fillId="0" borderId="0" xfId="39" applyFont="1" applyAlignment="1" applyProtection="1">
      <alignment vertical="center"/>
      <protection hidden="1"/>
    </xf>
    <xf numFmtId="0" fontId="17" fillId="0" borderId="7" xfId="39" applyFont="1" applyBorder="1" applyAlignment="1" applyProtection="1">
      <alignment vertical="center"/>
      <protection hidden="1"/>
    </xf>
    <xf numFmtId="0" fontId="5" fillId="0" borderId="8" xfId="39" applyFont="1" applyBorder="1" applyAlignment="1" applyProtection="1">
      <alignment vertical="center"/>
      <protection hidden="1"/>
    </xf>
    <xf numFmtId="0" fontId="15" fillId="0" borderId="0" xfId="40" applyFont="1" applyAlignment="1" applyProtection="1">
      <alignment vertical="center"/>
      <protection hidden="1"/>
    </xf>
    <xf numFmtId="0" fontId="16" fillId="0" borderId="0" xfId="40" applyAlignment="1" applyProtection="1">
      <alignment vertical="center"/>
      <protection hidden="1"/>
    </xf>
    <xf numFmtId="0" fontId="15" fillId="0" borderId="0" xfId="40" applyFont="1" applyAlignment="1" applyProtection="1">
      <alignment vertical="top"/>
      <protection hidden="1"/>
    </xf>
    <xf numFmtId="0" fontId="16" fillId="0" borderId="0" xfId="0" applyFont="1" applyAlignment="1" applyProtection="1">
      <alignment vertical="center"/>
      <protection hidden="1"/>
    </xf>
    <xf numFmtId="0" fontId="15" fillId="0" borderId="0" xfId="0" applyFont="1" applyAlignment="1">
      <alignment horizontal="justify" vertical="center"/>
    </xf>
    <xf numFmtId="0" fontId="15" fillId="0" borderId="0" xfId="0" applyFont="1" applyAlignment="1">
      <alignment horizontal="right" vertical="center"/>
    </xf>
    <xf numFmtId="0" fontId="16" fillId="0" borderId="0" xfId="0" applyFont="1" applyAlignment="1">
      <alignment horizontal="right" vertical="center"/>
    </xf>
    <xf numFmtId="0" fontId="5" fillId="0" borderId="0" xfId="39" applyFont="1" applyAlignment="1" applyProtection="1">
      <alignment vertical="top"/>
      <protection hidden="1"/>
    </xf>
    <xf numFmtId="0" fontId="15" fillId="0" borderId="0" xfId="39" applyFont="1" applyAlignment="1" applyProtection="1">
      <alignment vertical="center"/>
      <protection hidden="1"/>
    </xf>
    <xf numFmtId="0" fontId="16" fillId="0" borderId="0" xfId="39" applyFont="1" applyAlignment="1" applyProtection="1">
      <alignment vertical="center"/>
      <protection hidden="1"/>
    </xf>
    <xf numFmtId="0" fontId="15" fillId="0" borderId="0" xfId="42" applyFont="1" applyAlignment="1" applyProtection="1">
      <alignment vertical="top"/>
      <protection hidden="1"/>
    </xf>
    <xf numFmtId="0" fontId="16" fillId="0" borderId="0" xfId="39" applyFont="1" applyAlignment="1" applyProtection="1">
      <alignment vertical="top"/>
      <protection hidden="1"/>
    </xf>
    <xf numFmtId="0" fontId="16" fillId="0" borderId="0" xfId="39" applyFont="1" applyAlignment="1" applyProtection="1">
      <alignment horizontal="right" vertical="center"/>
      <protection hidden="1"/>
    </xf>
    <xf numFmtId="0" fontId="6" fillId="0" borderId="0" xfId="39" applyFont="1" applyAlignment="1" applyProtection="1">
      <alignment horizontal="center" vertical="top"/>
      <protection hidden="1"/>
    </xf>
    <xf numFmtId="0" fontId="15" fillId="0" borderId="4" xfId="39" applyFont="1" applyBorder="1" applyAlignment="1" applyProtection="1">
      <alignment vertical="top"/>
      <protection hidden="1"/>
    </xf>
    <xf numFmtId="0" fontId="15" fillId="0" borderId="9" xfId="39" applyFont="1" applyBorder="1" applyAlignment="1" applyProtection="1">
      <alignment horizontal="justify" vertical="top" wrapText="1"/>
      <protection hidden="1"/>
    </xf>
    <xf numFmtId="0" fontId="15" fillId="0" borderId="9" xfId="39" applyFont="1" applyBorder="1" applyAlignment="1" applyProtection="1">
      <alignment horizontal="right" vertical="center" wrapText="1" indent="5"/>
      <protection hidden="1"/>
    </xf>
    <xf numFmtId="0" fontId="16" fillId="0" borderId="10" xfId="39" applyFont="1" applyBorder="1" applyAlignment="1" applyProtection="1">
      <alignment horizontal="center" vertical="center"/>
      <protection hidden="1"/>
    </xf>
    <xf numFmtId="0" fontId="16" fillId="0" borderId="0" xfId="39" applyFont="1" applyAlignment="1" applyProtection="1">
      <alignment horizontal="left" vertical="center"/>
      <protection hidden="1"/>
    </xf>
    <xf numFmtId="0" fontId="5" fillId="0" borderId="0" xfId="39" applyFont="1" applyAlignment="1" applyProtection="1">
      <alignment horizontal="right"/>
      <protection hidden="1"/>
    </xf>
    <xf numFmtId="0" fontId="15" fillId="0" borderId="4" xfId="0" applyFont="1" applyBorder="1" applyAlignment="1">
      <alignment horizontal="left" vertical="center"/>
    </xf>
    <xf numFmtId="0" fontId="15" fillId="0" borderId="4" xfId="0" applyFont="1" applyBorder="1" applyAlignment="1">
      <alignment horizontal="justify" vertical="center"/>
    </xf>
    <xf numFmtId="0" fontId="16" fillId="0" borderId="0" xfId="0" applyFont="1" applyAlignment="1" applyProtection="1">
      <alignment horizontal="left" vertical="center" indent="1"/>
      <protection hidden="1"/>
    </xf>
    <xf numFmtId="0" fontId="16" fillId="0" borderId="0" xfId="39" applyFont="1" applyAlignment="1" applyProtection="1">
      <alignment horizontal="left" vertical="center" indent="1"/>
      <protection hidden="1"/>
    </xf>
    <xf numFmtId="0" fontId="16" fillId="0" borderId="0" xfId="0" applyFont="1" applyAlignment="1" applyProtection="1">
      <alignment horizontal="left" vertical="center"/>
      <protection hidden="1"/>
    </xf>
    <xf numFmtId="0" fontId="16" fillId="0" borderId="0" xfId="40" applyAlignment="1" applyProtection="1">
      <alignment horizontal="left" vertical="center"/>
      <protection hidden="1"/>
    </xf>
    <xf numFmtId="4" fontId="15" fillId="0" borderId="9" xfId="39" applyNumberFormat="1" applyFont="1" applyBorder="1" applyAlignment="1" applyProtection="1">
      <alignment vertical="center"/>
      <protection hidden="1"/>
    </xf>
    <xf numFmtId="0" fontId="16" fillId="0" borderId="0" xfId="39" applyFont="1" applyAlignment="1" applyProtection="1">
      <alignment horizontal="center" vertical="center"/>
      <protection hidden="1"/>
    </xf>
    <xf numFmtId="0" fontId="15" fillId="0" borderId="0" xfId="39" applyFont="1" applyAlignment="1" applyProtection="1">
      <alignment horizontal="left" vertical="center" wrapText="1"/>
      <protection hidden="1"/>
    </xf>
    <xf numFmtId="0" fontId="15" fillId="0" borderId="0" xfId="39" applyFont="1" applyAlignment="1" applyProtection="1">
      <alignment horizontal="right" vertical="center" wrapText="1"/>
      <protection hidden="1"/>
    </xf>
    <xf numFmtId="0" fontId="0" fillId="0" borderId="0" xfId="0" applyProtection="1">
      <protection hidden="1"/>
    </xf>
    <xf numFmtId="0" fontId="15" fillId="0" borderId="4" xfId="0" applyFont="1" applyBorder="1" applyAlignment="1" applyProtection="1">
      <alignment horizontal="left" vertical="center"/>
      <protection hidden="1"/>
    </xf>
    <xf numFmtId="0" fontId="15" fillId="0" borderId="4" xfId="0" applyFont="1" applyBorder="1" applyAlignment="1" applyProtection="1">
      <alignment horizontal="justify" vertical="center"/>
      <protection hidden="1"/>
    </xf>
    <xf numFmtId="0" fontId="15" fillId="0" borderId="4" xfId="0" applyFont="1" applyBorder="1" applyAlignment="1" applyProtection="1">
      <alignment horizontal="center" vertical="center"/>
      <protection hidden="1"/>
    </xf>
    <xf numFmtId="0" fontId="15" fillId="0" borderId="4" xfId="0" applyFont="1" applyBorder="1" applyAlignment="1" applyProtection="1">
      <alignment vertical="center"/>
      <protection hidden="1"/>
    </xf>
    <xf numFmtId="0" fontId="15" fillId="0" borderId="4" xfId="0" applyFont="1" applyBorder="1" applyAlignment="1" applyProtection="1">
      <alignment horizontal="right" vertical="center"/>
      <protection hidden="1"/>
    </xf>
    <xf numFmtId="0" fontId="2" fillId="0" borderId="0" xfId="38" applyNumberFormat="1" applyFont="1" applyFill="1" applyBorder="1" applyAlignment="1" applyProtection="1">
      <alignment vertical="top"/>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center" vertical="center"/>
      <protection hidden="1"/>
    </xf>
    <xf numFmtId="0" fontId="16" fillId="0" borderId="0" xfId="36" applyNumberFormat="1" applyFill="1" applyBorder="1" applyAlignment="1" applyProtection="1">
      <alignment vertical="center"/>
      <protection hidden="1"/>
    </xf>
    <xf numFmtId="0" fontId="16" fillId="0" borderId="0" xfId="36" applyNumberFormat="1" applyFill="1" applyBorder="1" applyAlignment="1" applyProtection="1">
      <alignment vertical="center" wrapText="1"/>
      <protection hidden="1"/>
    </xf>
    <xf numFmtId="0" fontId="15" fillId="0" borderId="0" xfId="0" applyFont="1" applyAlignment="1" applyProtection="1">
      <alignment horizontal="justify" vertical="center"/>
      <protection hidden="1"/>
    </xf>
    <xf numFmtId="0" fontId="15" fillId="0" borderId="0" xfId="0" applyFont="1" applyAlignment="1" applyProtection="1">
      <alignment horizontal="right" vertical="center"/>
      <protection hidden="1"/>
    </xf>
    <xf numFmtId="0" fontId="16" fillId="0" borderId="0" xfId="0" applyFont="1" applyAlignment="1" applyProtection="1">
      <alignment horizontal="right" vertical="center"/>
      <protection hidden="1"/>
    </xf>
    <xf numFmtId="0" fontId="15" fillId="0" borderId="0" xfId="0" applyFont="1" applyAlignment="1">
      <alignment horizontal="left" vertical="center" indent="1"/>
    </xf>
    <xf numFmtId="0" fontId="15" fillId="0" borderId="4" xfId="33" applyFont="1" applyBorder="1" applyAlignment="1" applyProtection="1">
      <alignment vertical="center"/>
      <protection hidden="1"/>
    </xf>
    <xf numFmtId="0" fontId="16" fillId="0" borderId="4" xfId="33" applyFont="1" applyBorder="1" applyAlignment="1" applyProtection="1">
      <alignment vertical="center"/>
      <protection hidden="1"/>
    </xf>
    <xf numFmtId="0" fontId="31" fillId="0" borderId="0" xfId="33" applyAlignment="1" applyProtection="1">
      <alignment vertical="center"/>
      <protection hidden="1"/>
    </xf>
    <xf numFmtId="0" fontId="31" fillId="0" borderId="0" xfId="33" applyProtection="1">
      <protection hidden="1"/>
    </xf>
    <xf numFmtId="0" fontId="15" fillId="0" borderId="0" xfId="33" applyFont="1" applyAlignment="1" applyProtection="1">
      <alignment horizontal="center" vertical="center"/>
      <protection hidden="1"/>
    </xf>
    <xf numFmtId="0" fontId="16" fillId="0" borderId="0" xfId="33" applyFont="1" applyAlignment="1" applyProtection="1">
      <alignment vertical="center"/>
      <protection hidden="1"/>
    </xf>
    <xf numFmtId="0" fontId="15" fillId="0" borderId="0" xfId="34" applyFont="1" applyAlignment="1" applyProtection="1">
      <alignment horizontal="left" vertical="center"/>
      <protection hidden="1"/>
    </xf>
    <xf numFmtId="0" fontId="16" fillId="0" borderId="0" xfId="41" applyAlignment="1" applyProtection="1">
      <alignment horizontal="left" vertical="center"/>
      <protection hidden="1"/>
    </xf>
    <xf numFmtId="0" fontId="16" fillId="0" borderId="0" xfId="33" applyFont="1" applyAlignment="1" applyProtection="1">
      <alignment horizontal="left" vertical="center"/>
      <protection hidden="1"/>
    </xf>
    <xf numFmtId="0" fontId="16" fillId="0" borderId="0" xfId="33" applyFont="1" applyAlignment="1" applyProtection="1">
      <alignment horizontal="justify" vertical="center"/>
      <protection hidden="1"/>
    </xf>
    <xf numFmtId="0" fontId="15" fillId="0" borderId="0" xfId="33" applyFont="1" applyAlignment="1" applyProtection="1">
      <alignment horizontal="right" vertical="center"/>
      <protection hidden="1"/>
    </xf>
    <xf numFmtId="0" fontId="15" fillId="0" borderId="4" xfId="33" applyFont="1" applyBorder="1" applyAlignment="1" applyProtection="1">
      <alignment horizontal="right" vertical="center"/>
      <protection hidden="1"/>
    </xf>
    <xf numFmtId="176" fontId="16" fillId="0" borderId="0" xfId="33" applyNumberFormat="1" applyFont="1" applyAlignment="1" applyProtection="1">
      <alignment horizontal="left" vertical="center"/>
      <protection hidden="1"/>
    </xf>
    <xf numFmtId="0" fontId="16" fillId="0" borderId="0" xfId="33" applyFont="1" applyAlignment="1" applyProtection="1">
      <alignment vertical="top"/>
      <protection hidden="1"/>
    </xf>
    <xf numFmtId="0" fontId="16" fillId="0" borderId="0" xfId="0" applyFont="1" applyAlignment="1" applyProtection="1">
      <alignment horizontal="center" vertical="center" wrapText="1"/>
      <protection hidden="1"/>
    </xf>
    <xf numFmtId="166" fontId="16" fillId="0" borderId="0" xfId="0" applyNumberFormat="1" applyFont="1" applyAlignment="1" applyProtection="1">
      <alignment horizontal="center" vertical="center"/>
      <protection hidden="1"/>
    </xf>
    <xf numFmtId="176" fontId="15" fillId="0" borderId="0" xfId="0" applyNumberFormat="1" applyFont="1" applyAlignment="1">
      <alignment horizontal="left" vertical="center" indent="1"/>
    </xf>
    <xf numFmtId="176" fontId="15" fillId="0" borderId="0" xfId="33" applyNumberFormat="1" applyFont="1" applyAlignment="1" applyProtection="1">
      <alignment vertical="center"/>
      <protection hidden="1"/>
    </xf>
    <xf numFmtId="0" fontId="15" fillId="0" borderId="0" xfId="33" applyFont="1" applyAlignment="1" applyProtection="1">
      <alignment horizontal="left" vertical="center" indent="1"/>
      <protection hidden="1"/>
    </xf>
    <xf numFmtId="0" fontId="16" fillId="0" borderId="0" xfId="33" applyFont="1" applyAlignment="1" applyProtection="1">
      <alignment horizontal="left" vertical="center" indent="1"/>
      <protection hidden="1"/>
    </xf>
    <xf numFmtId="166" fontId="5" fillId="0" borderId="0" xfId="33" applyNumberFormat="1" applyFont="1" applyAlignment="1" applyProtection="1">
      <alignment horizontal="center" vertical="top"/>
      <protection hidden="1"/>
    </xf>
    <xf numFmtId="166" fontId="5" fillId="0" borderId="0" xfId="33" applyNumberFormat="1" applyFont="1" applyAlignment="1" applyProtection="1">
      <alignment horizontal="center" vertical="center"/>
      <protection hidden="1"/>
    </xf>
    <xf numFmtId="0" fontId="5" fillId="0" borderId="0" xfId="33" applyFont="1" applyAlignment="1" applyProtection="1">
      <alignment horizontal="center" vertical="top"/>
      <protection hidden="1"/>
    </xf>
    <xf numFmtId="0" fontId="5" fillId="0" borderId="0" xfId="33" applyFont="1" applyAlignment="1" applyProtection="1">
      <alignment horizontal="left" vertical="center"/>
      <protection hidden="1"/>
    </xf>
    <xf numFmtId="0" fontId="16" fillId="0" borderId="0" xfId="0" applyFont="1" applyAlignment="1" applyProtection="1">
      <alignment horizontal="left" vertical="center" indent="2"/>
      <protection hidden="1"/>
    </xf>
    <xf numFmtId="0" fontId="15" fillId="0" borderId="0" xfId="0" applyFont="1" applyAlignment="1" applyProtection="1">
      <alignment horizontal="left" vertical="center"/>
      <protection hidden="1"/>
    </xf>
    <xf numFmtId="176" fontId="15" fillId="0" borderId="0" xfId="0" applyNumberFormat="1" applyFont="1" applyAlignment="1" applyProtection="1">
      <alignment horizontal="left" vertical="center" indent="1"/>
      <protection hidden="1"/>
    </xf>
    <xf numFmtId="0" fontId="16" fillId="0" borderId="0" xfId="0" applyFont="1" applyAlignment="1" applyProtection="1">
      <alignment vertical="center"/>
      <protection locked="0"/>
    </xf>
    <xf numFmtId="0" fontId="16" fillId="0" borderId="11" xfId="0" applyFont="1" applyBorder="1" applyAlignment="1" applyProtection="1">
      <alignment horizontal="left" vertical="center"/>
      <protection hidden="1"/>
    </xf>
    <xf numFmtId="0" fontId="15" fillId="0" borderId="0" xfId="33" applyFont="1" applyAlignment="1" applyProtection="1">
      <alignment horizontal="left" vertical="center" indent="2"/>
      <protection hidden="1"/>
    </xf>
    <xf numFmtId="0" fontId="34" fillId="0" borderId="0" xfId="38" applyNumberFormat="1" applyFont="1" applyFill="1" applyBorder="1" applyAlignment="1" applyProtection="1">
      <alignment horizontal="center" vertical="top"/>
      <protection hidden="1"/>
    </xf>
    <xf numFmtId="0" fontId="15" fillId="0" borderId="0" xfId="0" applyFont="1" applyAlignment="1" applyProtection="1">
      <alignment horizontal="center" vertical="center"/>
      <protection hidden="1"/>
    </xf>
    <xf numFmtId="0" fontId="15" fillId="0" borderId="0" xfId="38" applyFont="1" applyAlignment="1" applyProtection="1">
      <alignment horizontal="center" vertical="center" wrapText="1"/>
      <protection hidden="1"/>
    </xf>
    <xf numFmtId="0" fontId="35" fillId="0" borderId="0" xfId="38" applyNumberFormat="1" applyFont="1" applyFill="1" applyBorder="1" applyAlignment="1" applyProtection="1">
      <alignment vertical="top"/>
      <protection hidden="1"/>
    </xf>
    <xf numFmtId="0" fontId="16" fillId="0" borderId="0" xfId="38" applyNumberFormat="1" applyFont="1" applyFill="1" applyBorder="1" applyAlignment="1" applyProtection="1">
      <alignment vertical="center" wrapText="1"/>
      <protection hidden="1"/>
    </xf>
    <xf numFmtId="0" fontId="16" fillId="0" borderId="0" xfId="38" applyFont="1" applyAlignment="1" applyProtection="1">
      <alignment vertical="center"/>
      <protection hidden="1"/>
    </xf>
    <xf numFmtId="0" fontId="36" fillId="0" borderId="0" xfId="38" applyNumberFormat="1" applyFont="1" applyFill="1" applyBorder="1" applyAlignment="1" applyProtection="1">
      <alignment vertical="center"/>
      <protection hidden="1"/>
    </xf>
    <xf numFmtId="0" fontId="16" fillId="0" borderId="0" xfId="38" applyNumberFormat="1" applyFont="1" applyFill="1" applyBorder="1" applyAlignment="1" applyProtection="1">
      <alignment horizontal="left" vertical="center" indent="6"/>
      <protection hidden="1"/>
    </xf>
    <xf numFmtId="0" fontId="16" fillId="0" borderId="12" xfId="38" applyFont="1" applyBorder="1" applyAlignment="1" applyProtection="1">
      <alignment horizontal="center" vertical="top"/>
      <protection hidden="1"/>
    </xf>
    <xf numFmtId="0" fontId="15" fillId="0" borderId="0" xfId="38" applyFont="1" applyBorder="1" applyAlignment="1" applyProtection="1">
      <alignment horizontal="center" vertical="center" wrapText="1"/>
      <protection hidden="1"/>
    </xf>
    <xf numFmtId="0" fontId="16" fillId="0" borderId="0" xfId="38" applyFont="1" applyBorder="1" applyAlignment="1" applyProtection="1">
      <alignment horizontal="justify" vertical="center"/>
      <protection hidden="1"/>
    </xf>
    <xf numFmtId="10" fontId="16" fillId="2" borderId="12" xfId="38" applyNumberFormat="1" applyFont="1" applyFill="1" applyBorder="1" applyAlignment="1" applyProtection="1">
      <alignment horizontal="right" vertical="center"/>
      <protection locked="0"/>
    </xf>
    <xf numFmtId="0" fontId="16" fillId="2" borderId="13" xfId="0" applyFont="1" applyFill="1" applyBorder="1" applyAlignment="1" applyProtection="1">
      <alignment horizontal="left" vertical="center"/>
      <protection locked="0"/>
    </xf>
    <xf numFmtId="0" fontId="31" fillId="0" borderId="0" xfId="35" applyProtection="1">
      <protection hidden="1"/>
    </xf>
    <xf numFmtId="0" fontId="37" fillId="0" borderId="0" xfId="35" applyFont="1" applyAlignment="1" applyProtection="1">
      <alignment vertical="center" wrapText="1"/>
      <protection hidden="1"/>
    </xf>
    <xf numFmtId="0" fontId="37" fillId="0" borderId="0" xfId="35" applyFont="1" applyAlignment="1" applyProtection="1">
      <alignment horizontal="center" vertical="center" wrapText="1"/>
      <protection hidden="1"/>
    </xf>
    <xf numFmtId="0" fontId="15" fillId="0" borderId="0" xfId="35" applyFont="1" applyAlignment="1" applyProtection="1">
      <alignment vertical="center"/>
      <protection hidden="1"/>
    </xf>
    <xf numFmtId="0" fontId="16" fillId="0" borderId="0" xfId="35" applyFont="1" applyAlignment="1" applyProtection="1">
      <alignment vertical="center"/>
      <protection hidden="1"/>
    </xf>
    <xf numFmtId="0" fontId="15" fillId="0" borderId="0" xfId="35" applyFont="1" applyAlignment="1" applyProtection="1">
      <alignment horizontal="center" vertical="center"/>
      <protection hidden="1"/>
    </xf>
    <xf numFmtId="0" fontId="16" fillId="0" borderId="0" xfId="35" applyFont="1" applyAlignment="1" applyProtection="1">
      <alignment horizontal="justify" vertical="center"/>
      <protection hidden="1"/>
    </xf>
    <xf numFmtId="0" fontId="31" fillId="0" borderId="0" xfId="35" applyAlignment="1" applyProtection="1">
      <alignment vertical="center"/>
      <protection hidden="1"/>
    </xf>
    <xf numFmtId="0" fontId="16" fillId="0" borderId="14" xfId="35" applyFont="1" applyBorder="1" applyAlignment="1" applyProtection="1">
      <alignment vertical="center" wrapText="1"/>
      <protection hidden="1"/>
    </xf>
    <xf numFmtId="0" fontId="16" fillId="0" borderId="0" xfId="35" applyFont="1" applyAlignment="1" applyProtection="1">
      <alignment horizontal="center" vertical="center"/>
      <protection hidden="1"/>
    </xf>
    <xf numFmtId="0" fontId="16" fillId="0" borderId="0" xfId="35" applyFont="1" applyProtection="1">
      <protection hidden="1"/>
    </xf>
    <xf numFmtId="0" fontId="16" fillId="0" borderId="0" xfId="35" applyFont="1" applyAlignment="1" applyProtection="1">
      <alignment vertical="center" wrapText="1"/>
      <protection hidden="1"/>
    </xf>
    <xf numFmtId="0" fontId="15" fillId="0" borderId="0" xfId="36" applyNumberFormat="1" applyFont="1" applyFill="1" applyBorder="1" applyAlignment="1" applyProtection="1">
      <alignment horizontal="left" vertical="center"/>
    </xf>
    <xf numFmtId="0" fontId="38" fillId="0" borderId="0" xfId="33" applyFont="1" applyAlignment="1" applyProtection="1">
      <alignment vertical="center"/>
      <protection hidden="1"/>
    </xf>
    <xf numFmtId="0" fontId="39" fillId="0" borderId="15" xfId="39" applyFont="1" applyBorder="1" applyAlignment="1" applyProtection="1">
      <alignment horizontal="center" vertical="center"/>
      <protection hidden="1"/>
    </xf>
    <xf numFmtId="0" fontId="39" fillId="0" borderId="15" xfId="39" applyFont="1" applyBorder="1" applyAlignment="1" applyProtection="1">
      <alignment horizontal="center" vertical="top"/>
      <protection hidden="1"/>
    </xf>
    <xf numFmtId="0" fontId="15" fillId="0" borderId="0" xfId="35" applyFont="1" applyAlignment="1" applyProtection="1">
      <alignment horizontal="left" vertical="center"/>
      <protection hidden="1"/>
    </xf>
    <xf numFmtId="0" fontId="15" fillId="0" borderId="0" xfId="0" applyFont="1" applyAlignment="1" applyProtection="1">
      <alignment horizontal="center" vertical="center" wrapText="1"/>
      <protection hidden="1"/>
    </xf>
    <xf numFmtId="0" fontId="40" fillId="0" borderId="0" xfId="35" applyFont="1" applyAlignment="1" applyProtection="1">
      <alignment vertical="center"/>
      <protection hidden="1"/>
    </xf>
    <xf numFmtId="0" fontId="40" fillId="0" borderId="0" xfId="35" applyFont="1" applyProtection="1">
      <protection hidden="1"/>
    </xf>
    <xf numFmtId="0" fontId="40" fillId="0" borderId="0" xfId="35" applyFont="1" applyAlignment="1" applyProtection="1">
      <alignment horizontal="center"/>
      <protection hidden="1"/>
    </xf>
    <xf numFmtId="0" fontId="24" fillId="0" borderId="0" xfId="0" applyFont="1" applyAlignment="1" applyProtection="1">
      <alignment horizontal="center" vertical="center"/>
      <protection hidden="1"/>
    </xf>
    <xf numFmtId="0" fontId="24" fillId="0" borderId="0" xfId="36" applyNumberFormat="1" applyFont="1" applyFill="1" applyBorder="1" applyAlignment="1" applyProtection="1">
      <alignment horizontal="center" vertical="center" wrapText="1"/>
      <protection hidden="1"/>
    </xf>
    <xf numFmtId="0" fontId="30" fillId="0" borderId="0" xfId="0" applyFont="1" applyProtection="1">
      <protection hidden="1"/>
    </xf>
    <xf numFmtId="0" fontId="40" fillId="0" borderId="0" xfId="33" applyFont="1" applyProtection="1">
      <protection hidden="1"/>
    </xf>
    <xf numFmtId="0" fontId="40" fillId="0" borderId="0" xfId="33" applyFont="1" applyAlignment="1" applyProtection="1">
      <alignment horizontal="center" vertical="center"/>
      <protection hidden="1"/>
    </xf>
    <xf numFmtId="0" fontId="40" fillId="0" borderId="0" xfId="33" applyFont="1" applyAlignment="1" applyProtection="1">
      <alignment horizontal="center"/>
      <protection hidden="1"/>
    </xf>
    <xf numFmtId="0" fontId="40" fillId="0" borderId="0" xfId="33" applyFont="1" applyAlignment="1" applyProtection="1">
      <alignment vertical="center"/>
      <protection hidden="1"/>
    </xf>
    <xf numFmtId="0" fontId="5" fillId="2" borderId="12" xfId="35" applyFont="1" applyFill="1" applyBorder="1" applyAlignment="1" applyProtection="1">
      <alignment horizontal="left" vertical="center"/>
      <protection locked="0"/>
    </xf>
    <xf numFmtId="0" fontId="30" fillId="0" borderId="0" xfId="0" applyFont="1" applyAlignment="1" applyProtection="1">
      <alignment horizontal="left" vertical="center"/>
      <protection hidden="1"/>
    </xf>
    <xf numFmtId="10" fontId="30" fillId="0" borderId="0" xfId="0" applyNumberFormat="1" applyFont="1" applyAlignment="1" applyProtection="1">
      <alignment horizontal="center" vertical="center"/>
      <protection hidden="1"/>
    </xf>
    <xf numFmtId="0" fontId="15" fillId="0" borderId="0" xfId="36" applyNumberFormat="1" applyFont="1" applyFill="1" applyBorder="1" applyAlignment="1" applyProtection="1">
      <alignment horizontal="left" vertical="center"/>
      <protection hidden="1"/>
    </xf>
    <xf numFmtId="0" fontId="15" fillId="0" borderId="12" xfId="0" applyFont="1" applyBorder="1" applyAlignment="1" applyProtection="1">
      <alignment horizontal="center" vertical="center" wrapText="1"/>
      <protection hidden="1"/>
    </xf>
    <xf numFmtId="0" fontId="15" fillId="0" borderId="12" xfId="0" applyFont="1" applyBorder="1" applyAlignment="1" applyProtection="1">
      <alignment horizontal="center" vertical="center"/>
      <protection hidden="1"/>
    </xf>
    <xf numFmtId="0" fontId="16" fillId="0" borderId="0" xfId="0" applyFont="1" applyProtection="1">
      <protection hidden="1"/>
    </xf>
    <xf numFmtId="0" fontId="16" fillId="0" borderId="0" xfId="36" applyNumberFormat="1" applyFill="1" applyBorder="1" applyAlignment="1" applyProtection="1">
      <alignment horizontal="center" vertical="center"/>
      <protection hidden="1"/>
    </xf>
    <xf numFmtId="0" fontId="15" fillId="0" borderId="0" xfId="36" applyNumberFormat="1" applyFont="1" applyFill="1" applyBorder="1" applyAlignment="1" applyProtection="1">
      <alignment vertical="center" wrapText="1"/>
      <protection hidden="1"/>
    </xf>
    <xf numFmtId="176" fontId="15" fillId="0" borderId="0" xfId="0" applyNumberFormat="1" applyFont="1" applyAlignment="1" applyProtection="1">
      <alignment horizontal="left" vertical="center"/>
      <protection hidden="1"/>
    </xf>
    <xf numFmtId="0" fontId="27" fillId="0" borderId="0" xfId="0" applyFont="1" applyAlignment="1" applyProtection="1">
      <alignment vertical="center" wrapText="1"/>
      <protection hidden="1"/>
    </xf>
    <xf numFmtId="0" fontId="24" fillId="0" borderId="0" xfId="0" applyFont="1" applyAlignment="1" applyProtection="1">
      <alignment vertical="center"/>
      <protection hidden="1"/>
    </xf>
    <xf numFmtId="2" fontId="30" fillId="0" borderId="0" xfId="0" applyNumberFormat="1" applyFont="1" applyAlignment="1" applyProtection="1">
      <alignment vertical="center"/>
      <protection hidden="1"/>
    </xf>
    <xf numFmtId="0" fontId="0" fillId="3" borderId="0" xfId="0" applyFill="1" applyAlignment="1" applyProtection="1">
      <alignment horizontal="center" vertical="center"/>
      <protection hidden="1"/>
    </xf>
    <xf numFmtId="0" fontId="16" fillId="3" borderId="0" xfId="0" applyFont="1" applyFill="1" applyAlignment="1" applyProtection="1">
      <alignment vertical="center"/>
      <protection hidden="1"/>
    </xf>
    <xf numFmtId="0" fontId="0" fillId="3" borderId="0" xfId="0" applyFill="1" applyProtection="1">
      <protection hidden="1"/>
    </xf>
    <xf numFmtId="0" fontId="15" fillId="3" borderId="0" xfId="0" applyFont="1" applyFill="1" applyAlignment="1" applyProtection="1">
      <alignment horizontal="center" vertical="center"/>
      <protection hidden="1"/>
    </xf>
    <xf numFmtId="0" fontId="15" fillId="3" borderId="0" xfId="0" applyFont="1" applyFill="1" applyAlignment="1" applyProtection="1">
      <alignment horizontal="center" vertical="top"/>
      <protection hidden="1"/>
    </xf>
    <xf numFmtId="0" fontId="15" fillId="3" borderId="0" xfId="0" applyFont="1" applyFill="1" applyAlignment="1" applyProtection="1">
      <alignment vertical="top"/>
      <protection hidden="1"/>
    </xf>
    <xf numFmtId="0" fontId="15" fillId="3" borderId="0" xfId="0" applyFont="1" applyFill="1" applyAlignment="1" applyProtection="1">
      <alignment vertical="center"/>
      <protection hidden="1"/>
    </xf>
    <xf numFmtId="0" fontId="41" fillId="3" borderId="0" xfId="0" applyFont="1" applyFill="1" applyAlignment="1" applyProtection="1">
      <alignment vertical="center"/>
      <protection hidden="1"/>
    </xf>
    <xf numFmtId="0" fontId="15" fillId="3" borderId="16" xfId="0" applyFont="1" applyFill="1" applyBorder="1" applyAlignment="1" applyProtection="1">
      <alignment vertical="center"/>
      <protection hidden="1"/>
    </xf>
    <xf numFmtId="0" fontId="43" fillId="0" borderId="0" xfId="38" applyNumberFormat="1" applyFont="1" applyFill="1" applyBorder="1" applyAlignment="1" applyProtection="1">
      <alignment horizontal="center" vertical="center"/>
      <protection hidden="1"/>
    </xf>
    <xf numFmtId="0" fontId="44" fillId="0" borderId="0" xfId="38" applyNumberFormat="1" applyFont="1" applyFill="1" applyBorder="1" applyAlignment="1" applyProtection="1">
      <alignment horizontal="center" vertical="center"/>
      <protection hidden="1"/>
    </xf>
    <xf numFmtId="0" fontId="44" fillId="0" borderId="0" xfId="38" applyNumberFormat="1" applyFont="1" applyFill="1" applyBorder="1" applyAlignment="1" applyProtection="1">
      <alignment horizontal="center" vertical="top"/>
      <protection hidden="1"/>
    </xf>
    <xf numFmtId="0" fontId="45" fillId="0" borderId="0" xfId="38" applyNumberFormat="1" applyFont="1" applyFill="1" applyBorder="1" applyAlignment="1" applyProtection="1">
      <alignment vertical="center"/>
      <protection hidden="1"/>
    </xf>
    <xf numFmtId="0" fontId="46" fillId="0" borderId="0" xfId="38" applyNumberFormat="1" applyFont="1" applyFill="1" applyBorder="1" applyAlignment="1" applyProtection="1">
      <alignment vertical="center"/>
      <protection hidden="1"/>
    </xf>
    <xf numFmtId="0" fontId="46" fillId="0" borderId="0" xfId="38" applyNumberFormat="1" applyFont="1" applyFill="1" applyBorder="1" applyAlignment="1" applyProtection="1">
      <alignment vertical="top"/>
      <protection hidden="1"/>
    </xf>
    <xf numFmtId="0" fontId="45" fillId="0" borderId="0" xfId="38" applyNumberFormat="1" applyFont="1" applyFill="1" applyBorder="1" applyAlignment="1" applyProtection="1">
      <alignment vertical="top"/>
      <protection hidden="1"/>
    </xf>
    <xf numFmtId="0" fontId="45" fillId="0" borderId="0" xfId="0" applyFont="1" applyAlignment="1" applyProtection="1">
      <alignment horizontal="justify" vertical="center"/>
      <protection hidden="1"/>
    </xf>
    <xf numFmtId="0" fontId="45" fillId="0" borderId="0" xfId="33" applyFont="1" applyAlignment="1" applyProtection="1">
      <alignment horizontal="left" vertical="center"/>
      <protection hidden="1"/>
    </xf>
    <xf numFmtId="0" fontId="45" fillId="0" borderId="0" xfId="33" applyFont="1" applyAlignment="1" applyProtection="1">
      <alignment vertical="center"/>
      <protection hidden="1"/>
    </xf>
    <xf numFmtId="4" fontId="16" fillId="2" borderId="12" xfId="38" applyNumberFormat="1" applyFont="1" applyFill="1" applyBorder="1" applyAlignment="1" applyProtection="1">
      <alignment horizontal="right" vertical="center"/>
      <protection locked="0"/>
    </xf>
    <xf numFmtId="2" fontId="46" fillId="0" borderId="0" xfId="38" applyNumberFormat="1" applyFont="1" applyFill="1" applyBorder="1" applyAlignment="1" applyProtection="1">
      <alignment vertical="center"/>
      <protection hidden="1"/>
    </xf>
    <xf numFmtId="2" fontId="45" fillId="0" borderId="0" xfId="38" applyNumberFormat="1" applyFont="1" applyFill="1" applyBorder="1" applyAlignment="1" applyProtection="1">
      <alignment vertical="center"/>
      <protection hidden="1"/>
    </xf>
    <xf numFmtId="10" fontId="46" fillId="0" borderId="0" xfId="38" applyNumberFormat="1" applyFont="1" applyFill="1" applyBorder="1" applyAlignment="1" applyProtection="1">
      <alignment vertical="top"/>
      <protection hidden="1"/>
    </xf>
    <xf numFmtId="10" fontId="45" fillId="0" borderId="0" xfId="38" applyNumberFormat="1" applyFont="1" applyFill="1" applyBorder="1" applyAlignment="1" applyProtection="1">
      <alignment vertical="top"/>
      <protection hidden="1"/>
    </xf>
    <xf numFmtId="0" fontId="46" fillId="0" borderId="0" xfId="38" applyNumberFormat="1" applyFont="1" applyFill="1" applyBorder="1" applyAlignment="1" applyProtection="1">
      <alignment vertical="top" wrapText="1"/>
      <protection hidden="1"/>
    </xf>
    <xf numFmtId="0" fontId="0" fillId="0" borderId="26" xfId="35" applyFont="1" applyBorder="1" applyAlignment="1" applyProtection="1">
      <alignment vertical="center" wrapText="1"/>
      <protection hidden="1"/>
    </xf>
    <xf numFmtId="0" fontId="0" fillId="0" borderId="0" xfId="40" applyFont="1" applyAlignment="1" applyProtection="1">
      <alignment horizontal="left" vertical="center" indent="1"/>
      <protection hidden="1"/>
    </xf>
    <xf numFmtId="0" fontId="5" fillId="0" borderId="0" xfId="33" applyFont="1" applyAlignment="1" applyProtection="1">
      <alignment vertical="top"/>
      <protection hidden="1"/>
    </xf>
    <xf numFmtId="0" fontId="0" fillId="0" borderId="0" xfId="33" applyFont="1" applyAlignment="1" applyProtection="1">
      <alignment vertical="top"/>
      <protection hidden="1"/>
    </xf>
    <xf numFmtId="179" fontId="45" fillId="0" borderId="0" xfId="38" applyNumberFormat="1" applyFont="1" applyFill="1" applyBorder="1" applyAlignment="1" applyProtection="1">
      <alignment vertical="top"/>
      <protection hidden="1"/>
    </xf>
    <xf numFmtId="14" fontId="0" fillId="0" borderId="0" xfId="0" applyNumberFormat="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0" fillId="0" borderId="0" xfId="0" applyAlignment="1">
      <alignment horizontal="justify" vertical="center"/>
    </xf>
    <xf numFmtId="0" fontId="0" fillId="0" borderId="0" xfId="0" applyAlignment="1">
      <alignment horizontal="center" vertical="center"/>
    </xf>
    <xf numFmtId="0" fontId="17" fillId="0" borderId="0" xfId="33" applyFont="1" applyProtection="1">
      <protection hidden="1"/>
    </xf>
    <xf numFmtId="0" fontId="0" fillId="0" borderId="12" xfId="38" applyFont="1" applyBorder="1" applyAlignment="1" applyProtection="1">
      <alignment horizontal="center" vertical="top" wrapText="1"/>
      <protection hidden="1"/>
    </xf>
    <xf numFmtId="0" fontId="16" fillId="0" borderId="0" xfId="34" applyAlignment="1" applyProtection="1">
      <alignment horizontal="left" vertical="center" indent="1"/>
      <protection hidden="1"/>
    </xf>
    <xf numFmtId="0" fontId="15" fillId="0" borderId="0" xfId="0" applyFont="1" applyAlignment="1" applyProtection="1">
      <alignment vertical="center"/>
      <protection hidden="1"/>
    </xf>
    <xf numFmtId="0" fontId="15" fillId="0" borderId="0" xfId="38" applyNumberFormat="1" applyFont="1" applyFill="1" applyBorder="1" applyAlignment="1" applyProtection="1">
      <alignment horizontal="left" vertical="top"/>
      <protection hidden="1"/>
    </xf>
    <xf numFmtId="0" fontId="15" fillId="0" borderId="0" xfId="33" applyFont="1" applyAlignment="1" applyProtection="1">
      <alignment vertical="center"/>
      <protection hidden="1"/>
    </xf>
    <xf numFmtId="166" fontId="15" fillId="0" borderId="0" xfId="0" applyNumberFormat="1" applyFont="1" applyAlignment="1" applyProtection="1">
      <alignment horizontal="center" vertical="center"/>
      <protection hidden="1"/>
    </xf>
    <xf numFmtId="0" fontId="15" fillId="0" borderId="0" xfId="35" applyFont="1" applyAlignment="1" applyProtection="1">
      <alignment horizontal="center" vertical="center" wrapText="1"/>
      <protection hidden="1"/>
    </xf>
    <xf numFmtId="0" fontId="17" fillId="0" borderId="0" xfId="35" applyFont="1" applyProtection="1">
      <protection hidden="1"/>
    </xf>
    <xf numFmtId="0" fontId="64" fillId="0" borderId="0" xfId="33" applyFont="1" applyProtection="1">
      <protection hidden="1"/>
    </xf>
    <xf numFmtId="0" fontId="16" fillId="0" borderId="12" xfId="39" applyFont="1" applyBorder="1" applyAlignment="1" applyProtection="1">
      <alignment horizontal="center" vertical="center"/>
      <protection hidden="1"/>
    </xf>
    <xf numFmtId="0" fontId="15" fillId="0" borderId="12" xfId="43" applyNumberFormat="1" applyFont="1" applyFill="1" applyBorder="1" applyAlignment="1" applyProtection="1">
      <alignment vertical="center" wrapText="1"/>
      <protection hidden="1"/>
    </xf>
    <xf numFmtId="0" fontId="0" fillId="0" borderId="12" xfId="0" applyBorder="1" applyAlignment="1" applyProtection="1">
      <alignment horizontal="center" vertical="center"/>
      <protection hidden="1"/>
    </xf>
    <xf numFmtId="0" fontId="15" fillId="0" borderId="12" xfId="39" applyFont="1" applyBorder="1" applyAlignment="1" applyProtection="1">
      <alignment horizontal="justify" vertical="top" wrapText="1"/>
      <protection hidden="1"/>
    </xf>
    <xf numFmtId="0" fontId="15" fillId="0" borderId="12" xfId="39" applyFont="1" applyBorder="1" applyAlignment="1" applyProtection="1">
      <alignment horizontal="right" vertical="center" wrapText="1" indent="5"/>
      <protection hidden="1"/>
    </xf>
    <xf numFmtId="175" fontId="15" fillId="0" borderId="12" xfId="39" applyNumberFormat="1" applyFont="1" applyBorder="1" applyAlignment="1" applyProtection="1">
      <alignment horizontal="center" vertical="center"/>
      <protection hidden="1"/>
    </xf>
    <xf numFmtId="4" fontId="15" fillId="0" borderId="12" xfId="39" applyNumberFormat="1" applyFont="1" applyBorder="1" applyAlignment="1" applyProtection="1">
      <alignment vertical="center"/>
      <protection hidden="1"/>
    </xf>
    <xf numFmtId="0" fontId="15" fillId="0" borderId="12" xfId="39" applyFont="1" applyBorder="1" applyAlignment="1" applyProtection="1">
      <alignment horizontal="center" vertical="center"/>
      <protection hidden="1"/>
    </xf>
    <xf numFmtId="0" fontId="62" fillId="0" borderId="0" xfId="29"/>
    <xf numFmtId="165" fontId="62" fillId="0" borderId="0" xfId="17" applyFont="1"/>
    <xf numFmtId="0" fontId="5" fillId="0" borderId="27" xfId="35" applyFont="1" applyBorder="1" applyAlignment="1" applyProtection="1">
      <alignment vertical="center"/>
      <protection hidden="1"/>
    </xf>
    <xf numFmtId="0" fontId="5" fillId="0" borderId="28" xfId="35" applyFont="1" applyBorder="1" applyAlignment="1" applyProtection="1">
      <alignment vertical="center"/>
      <protection hidden="1"/>
    </xf>
    <xf numFmtId="0" fontId="5" fillId="2" borderId="29" xfId="35" applyFont="1" applyFill="1" applyBorder="1" applyAlignment="1" applyProtection="1">
      <alignment vertical="center" wrapText="1"/>
      <protection locked="0"/>
    </xf>
    <xf numFmtId="0" fontId="5" fillId="0" borderId="15" xfId="35" applyFont="1" applyBorder="1" applyAlignment="1" applyProtection="1">
      <alignment vertical="center"/>
      <protection hidden="1"/>
    </xf>
    <xf numFmtId="0" fontId="5" fillId="0" borderId="30" xfId="35" applyFont="1" applyBorder="1" applyAlignment="1" applyProtection="1">
      <alignment vertical="center"/>
      <protection hidden="1"/>
    </xf>
    <xf numFmtId="0" fontId="5" fillId="0" borderId="31" xfId="35" applyFont="1" applyBorder="1" applyAlignment="1" applyProtection="1">
      <alignment vertical="center"/>
      <protection hidden="1"/>
    </xf>
    <xf numFmtId="0" fontId="5" fillId="0" borderId="32" xfId="35" applyFont="1" applyBorder="1" applyAlignment="1" applyProtection="1">
      <alignment vertical="center"/>
      <protection hidden="1"/>
    </xf>
    <xf numFmtId="0" fontId="5" fillId="0" borderId="33" xfId="35" applyFont="1" applyBorder="1" applyAlignment="1" applyProtection="1">
      <alignment vertical="center"/>
      <protection hidden="1"/>
    </xf>
    <xf numFmtId="0" fontId="5" fillId="0" borderId="7" xfId="35" applyFont="1" applyBorder="1" applyAlignment="1" applyProtection="1">
      <alignment vertical="center"/>
      <protection hidden="1"/>
    </xf>
    <xf numFmtId="0" fontId="5" fillId="0" borderId="0" xfId="35" applyFont="1" applyAlignment="1" applyProtection="1">
      <alignment vertical="center"/>
      <protection hidden="1"/>
    </xf>
    <xf numFmtId="0" fontId="5" fillId="0" borderId="0" xfId="35" applyFont="1" applyAlignment="1" applyProtection="1">
      <alignment vertical="center" wrapText="1"/>
      <protection hidden="1"/>
    </xf>
    <xf numFmtId="0" fontId="5" fillId="0" borderId="26" xfId="35" applyFont="1" applyBorder="1" applyAlignment="1" applyProtection="1">
      <alignment horizontal="left" vertical="center"/>
      <protection hidden="1"/>
    </xf>
    <xf numFmtId="0" fontId="5" fillId="0" borderId="14" xfId="35" applyFont="1" applyBorder="1" applyAlignment="1" applyProtection="1">
      <alignment horizontal="left" vertical="center"/>
      <protection hidden="1"/>
    </xf>
    <xf numFmtId="0" fontId="5" fillId="0" borderId="0" xfId="35" applyFont="1" applyAlignment="1" applyProtection="1">
      <alignment horizontal="left" vertical="center"/>
      <protection hidden="1"/>
    </xf>
    <xf numFmtId="180" fontId="5" fillId="2" borderId="29" xfId="35" applyNumberFormat="1" applyFont="1" applyFill="1" applyBorder="1" applyAlignment="1" applyProtection="1">
      <alignment vertical="center" wrapText="1"/>
      <protection locked="0"/>
    </xf>
    <xf numFmtId="0" fontId="0" fillId="0" borderId="0" xfId="0" applyAlignment="1" applyProtection="1">
      <alignment horizontal="left" vertical="center"/>
      <protection hidden="1"/>
    </xf>
    <xf numFmtId="179" fontId="46" fillId="0" borderId="0" xfId="38" applyNumberFormat="1" applyFont="1" applyFill="1" applyBorder="1" applyAlignment="1" applyProtection="1">
      <alignment vertical="top"/>
      <protection hidden="1"/>
    </xf>
    <xf numFmtId="0" fontId="17" fillId="0" borderId="0" xfId="33" applyFont="1" applyAlignment="1" applyProtection="1">
      <alignment horizontal="justify"/>
      <protection hidden="1"/>
    </xf>
    <xf numFmtId="0" fontId="17" fillId="0" borderId="0" xfId="33" quotePrefix="1" applyFont="1" applyAlignment="1" applyProtection="1">
      <alignment horizontal="justify"/>
      <protection hidden="1"/>
    </xf>
    <xf numFmtId="4" fontId="21" fillId="0" borderId="0" xfId="33" applyNumberFormat="1" applyFont="1" applyAlignment="1" applyProtection="1">
      <alignment vertical="center"/>
      <protection hidden="1"/>
    </xf>
    <xf numFmtId="0" fontId="21" fillId="0" borderId="0" xfId="33" applyFont="1" applyAlignment="1" applyProtection="1">
      <alignment horizontal="justify" vertical="center"/>
      <protection hidden="1"/>
    </xf>
    <xf numFmtId="0" fontId="17" fillId="0" borderId="0" xfId="33" applyFont="1" applyAlignment="1" applyProtection="1">
      <alignment vertical="center"/>
      <protection hidden="1"/>
    </xf>
    <xf numFmtId="10" fontId="5" fillId="0" borderId="0" xfId="39" applyNumberFormat="1" applyFont="1" applyAlignment="1" applyProtection="1">
      <alignment vertical="top"/>
      <protection hidden="1"/>
    </xf>
    <xf numFmtId="178" fontId="45" fillId="0" borderId="0" xfId="38" applyNumberFormat="1" applyFont="1" applyFill="1" applyBorder="1" applyAlignment="1" applyProtection="1">
      <alignment horizontal="right" vertical="center"/>
      <protection hidden="1"/>
    </xf>
    <xf numFmtId="10" fontId="46" fillId="0" borderId="0" xfId="38" applyNumberFormat="1" applyFont="1" applyFill="1" applyBorder="1" applyAlignment="1" applyProtection="1">
      <alignment horizontal="right" vertical="top"/>
      <protection hidden="1"/>
    </xf>
    <xf numFmtId="0" fontId="49" fillId="0" borderId="0" xfId="38" applyNumberFormat="1" applyFont="1" applyFill="1" applyBorder="1" applyAlignment="1" applyProtection="1">
      <alignment horizontal="right" vertical="top" wrapText="1"/>
      <protection hidden="1"/>
    </xf>
    <xf numFmtId="0" fontId="49" fillId="0" borderId="0" xfId="38" applyNumberFormat="1" applyFont="1" applyFill="1" applyBorder="1" applyAlignment="1" applyProtection="1">
      <alignment vertical="top" wrapText="1"/>
      <protection hidden="1"/>
    </xf>
    <xf numFmtId="10" fontId="16" fillId="9" borderId="12" xfId="44" applyNumberFormat="1" applyFont="1" applyFill="1" applyBorder="1" applyAlignment="1" applyProtection="1">
      <alignment horizontal="center" vertical="center"/>
      <protection locked="0"/>
    </xf>
    <xf numFmtId="0" fontId="50" fillId="0" borderId="12" xfId="0" applyFont="1" applyBorder="1" applyAlignment="1">
      <alignment horizontal="center" vertical="center" wrapText="1"/>
    </xf>
    <xf numFmtId="49" fontId="47" fillId="0" borderId="12" xfId="0" applyNumberFormat="1" applyFont="1" applyBorder="1" applyAlignment="1">
      <alignment horizontal="center" vertical="center" wrapText="1"/>
    </xf>
    <xf numFmtId="0" fontId="15" fillId="0" borderId="10" xfId="39" applyFont="1" applyBorder="1" applyAlignment="1" applyProtection="1">
      <alignment horizontal="center" vertical="center"/>
      <protection hidden="1"/>
    </xf>
    <xf numFmtId="0" fontId="5" fillId="0" borderId="0" xfId="33" applyFont="1" applyAlignment="1" applyProtection="1">
      <alignment horizontal="left" vertical="top"/>
      <protection hidden="1"/>
    </xf>
    <xf numFmtId="0" fontId="0" fillId="0" borderId="0" xfId="0" applyAlignment="1">
      <alignment vertical="top" wrapText="1"/>
    </xf>
    <xf numFmtId="0" fontId="0" fillId="0" borderId="0" xfId="40" applyFont="1" applyAlignment="1" applyProtection="1">
      <alignment horizontal="left" vertical="center"/>
      <protection hidden="1"/>
    </xf>
    <xf numFmtId="0" fontId="16" fillId="0" borderId="0" xfId="34" applyAlignment="1" applyProtection="1">
      <alignment horizontal="left" vertical="center"/>
      <protection hidden="1"/>
    </xf>
    <xf numFmtId="0" fontId="16" fillId="0" borderId="0" xfId="40" applyAlignment="1" applyProtection="1">
      <alignment horizontal="right" vertical="center"/>
      <protection hidden="1"/>
    </xf>
    <xf numFmtId="0" fontId="15" fillId="0" borderId="12" xfId="0" applyFont="1" applyBorder="1" applyAlignment="1" applyProtection="1">
      <alignment horizontal="right" vertical="center" wrapText="1"/>
      <protection hidden="1"/>
    </xf>
    <xf numFmtId="0" fontId="15" fillId="0" borderId="12" xfId="0" applyFont="1" applyBorder="1" applyAlignment="1" applyProtection="1">
      <alignment horizontal="right" vertical="center"/>
      <protection hidden="1"/>
    </xf>
    <xf numFmtId="0" fontId="16" fillId="0" borderId="0" xfId="36" applyNumberFormat="1" applyFill="1" applyBorder="1" applyAlignment="1" applyProtection="1">
      <alignment horizontal="right" vertical="center"/>
      <protection hidden="1"/>
    </xf>
    <xf numFmtId="169" fontId="47" fillId="0" borderId="1" xfId="0" applyNumberFormat="1" applyFont="1" applyBorder="1" applyAlignment="1">
      <alignment horizontal="center" vertical="center" wrapText="1"/>
    </xf>
    <xf numFmtId="0" fontId="51" fillId="0" borderId="12" xfId="37" applyNumberFormat="1" applyFont="1" applyFill="1" applyBorder="1" applyAlignment="1" applyProtection="1">
      <alignment horizontal="left" vertical="center" wrapText="1"/>
      <protection hidden="1"/>
    </xf>
    <xf numFmtId="177" fontId="51" fillId="0" borderId="12" xfId="7" applyNumberFormat="1" applyFont="1" applyFill="1" applyBorder="1" applyAlignment="1" applyProtection="1">
      <alignment horizontal="right" vertical="center"/>
      <protection hidden="1"/>
    </xf>
    <xf numFmtId="0" fontId="5" fillId="2" borderId="12" xfId="35" applyFont="1" applyFill="1" applyBorder="1" applyAlignment="1" applyProtection="1">
      <alignment vertical="center" wrapText="1"/>
      <protection locked="0"/>
    </xf>
    <xf numFmtId="0" fontId="0" fillId="0" borderId="0" xfId="40" applyFont="1" applyAlignment="1" applyProtection="1">
      <alignment horizontal="center" vertical="center"/>
      <protection hidden="1"/>
    </xf>
    <xf numFmtId="0" fontId="16" fillId="0" borderId="0" xfId="34" applyAlignment="1" applyProtection="1">
      <alignment horizontal="center" vertical="center"/>
      <protection hidden="1"/>
    </xf>
    <xf numFmtId="0" fontId="16" fillId="0" borderId="0" xfId="40" applyAlignment="1" applyProtection="1">
      <alignment horizontal="center" vertical="center"/>
      <protection hidden="1"/>
    </xf>
    <xf numFmtId="0" fontId="15" fillId="0" borderId="0" xfId="40" applyFont="1" applyAlignment="1" applyProtection="1">
      <alignment horizontal="center" vertical="top"/>
      <protection hidden="1"/>
    </xf>
    <xf numFmtId="0" fontId="15" fillId="0" borderId="0" xfId="40" applyFont="1" applyAlignment="1" applyProtection="1">
      <alignment horizontal="center" vertical="center"/>
      <protection hidden="1"/>
    </xf>
    <xf numFmtId="0" fontId="15" fillId="0" borderId="4" xfId="0" applyFont="1" applyBorder="1" applyAlignment="1" applyProtection="1">
      <alignment horizontal="left" vertical="top"/>
      <protection hidden="1"/>
    </xf>
    <xf numFmtId="0" fontId="16" fillId="0" borderId="0" xfId="0" applyFont="1" applyAlignment="1" applyProtection="1">
      <alignment horizontal="left" vertical="top"/>
      <protection hidden="1"/>
    </xf>
    <xf numFmtId="0" fontId="16" fillId="0" borderId="0" xfId="0" applyFont="1" applyAlignment="1" applyProtection="1">
      <alignment horizontal="center" vertical="top"/>
      <protection hidden="1"/>
    </xf>
    <xf numFmtId="0" fontId="16" fillId="0" borderId="0" xfId="40" applyAlignment="1" applyProtection="1">
      <alignment vertical="top"/>
      <protection hidden="1"/>
    </xf>
    <xf numFmtId="0" fontId="15" fillId="0" borderId="12" xfId="0" applyFont="1" applyBorder="1" applyAlignment="1" applyProtection="1">
      <alignment horizontal="center" vertical="top" wrapText="1"/>
      <protection hidden="1"/>
    </xf>
    <xf numFmtId="0" fontId="15" fillId="0" borderId="12" xfId="0" applyFont="1" applyBorder="1" applyAlignment="1" applyProtection="1">
      <alignment horizontal="center" vertical="top"/>
      <protection hidden="1"/>
    </xf>
    <xf numFmtId="49" fontId="47" fillId="0" borderId="12" xfId="0" applyNumberFormat="1" applyFont="1" applyBorder="1" applyAlignment="1">
      <alignment horizontal="center" vertical="top" wrapText="1"/>
    </xf>
    <xf numFmtId="0" fontId="27" fillId="0" borderId="0" xfId="0" applyFont="1" applyAlignment="1" applyProtection="1">
      <alignment vertical="top" wrapText="1"/>
      <protection hidden="1"/>
    </xf>
    <xf numFmtId="0" fontId="15" fillId="0" borderId="0" xfId="0" applyFont="1" applyAlignment="1" applyProtection="1">
      <alignment horizontal="justify" vertical="top"/>
      <protection hidden="1"/>
    </xf>
    <xf numFmtId="0" fontId="16" fillId="0" borderId="4" xfId="0" applyFont="1" applyBorder="1" applyAlignment="1" applyProtection="1">
      <alignment horizontal="left" vertical="top"/>
      <protection hidden="1"/>
    </xf>
    <xf numFmtId="0" fontId="26" fillId="0" borderId="0" xfId="0" applyFont="1" applyAlignment="1" applyProtection="1">
      <alignment horizontal="center" vertical="top"/>
      <protection hidden="1"/>
    </xf>
    <xf numFmtId="0" fontId="15" fillId="0" borderId="10" xfId="0" applyFont="1" applyBorder="1" applyAlignment="1" applyProtection="1">
      <alignment horizontal="left" vertical="top"/>
      <protection hidden="1"/>
    </xf>
    <xf numFmtId="0" fontId="15" fillId="0" borderId="12" xfId="0" applyFont="1" applyBorder="1" applyAlignment="1" applyProtection="1">
      <alignment horizontal="left" vertical="top" wrapText="1"/>
      <protection hidden="1"/>
    </xf>
    <xf numFmtId="0" fontId="15" fillId="0" borderId="12" xfId="43" applyNumberFormat="1" applyFont="1" applyFill="1" applyBorder="1" applyAlignment="1" applyProtection="1">
      <alignment horizontal="left" vertical="top" wrapText="1"/>
      <protection hidden="1"/>
    </xf>
    <xf numFmtId="176" fontId="15" fillId="0" borderId="0" xfId="0" applyNumberFormat="1" applyFont="1" applyAlignment="1" applyProtection="1">
      <alignment horizontal="justify" vertical="top"/>
      <protection hidden="1"/>
    </xf>
    <xf numFmtId="0" fontId="0" fillId="0" borderId="4" xfId="0" applyBorder="1" applyAlignment="1" applyProtection="1">
      <alignment vertical="center"/>
      <protection hidden="1"/>
    </xf>
    <xf numFmtId="0" fontId="0" fillId="0" borderId="4" xfId="0" applyBorder="1" applyAlignment="1" applyProtection="1">
      <alignment horizontal="right" vertical="center"/>
      <protection hidden="1"/>
    </xf>
    <xf numFmtId="0" fontId="0" fillId="0" borderId="12" xfId="0" applyBorder="1" applyAlignment="1" applyProtection="1">
      <alignment horizontal="center" vertical="center" wrapText="1"/>
      <protection hidden="1"/>
    </xf>
    <xf numFmtId="0" fontId="0" fillId="0" borderId="10" xfId="0" applyBorder="1" applyAlignment="1" applyProtection="1">
      <alignment horizontal="center" vertical="center"/>
      <protection hidden="1"/>
    </xf>
    <xf numFmtId="164" fontId="16" fillId="0" borderId="12" xfId="7" applyFont="1" applyFill="1" applyBorder="1" applyAlignment="1" applyProtection="1">
      <alignment vertical="center"/>
      <protection hidden="1"/>
    </xf>
    <xf numFmtId="164" fontId="15" fillId="0" borderId="12" xfId="7" applyFont="1" applyFill="1" applyBorder="1" applyAlignment="1" applyProtection="1">
      <alignment vertical="center"/>
      <protection hidden="1"/>
    </xf>
    <xf numFmtId="176" fontId="0" fillId="0" borderId="0" xfId="0" applyNumberFormat="1" applyAlignment="1" applyProtection="1">
      <alignment horizontal="justify" vertical="center"/>
      <protection hidden="1"/>
    </xf>
    <xf numFmtId="166" fontId="15" fillId="0" borderId="12" xfId="0" applyNumberFormat="1" applyFont="1" applyBorder="1" applyAlignment="1" applyProtection="1">
      <alignment vertical="center"/>
      <protection hidden="1"/>
    </xf>
    <xf numFmtId="2" fontId="0" fillId="0" borderId="12" xfId="0" applyNumberFormat="1" applyBorder="1" applyAlignment="1" applyProtection="1">
      <alignment horizontal="right" vertical="center"/>
      <protection hidden="1"/>
    </xf>
    <xf numFmtId="2" fontId="0" fillId="2" borderId="12" xfId="36" applyNumberFormat="1" applyFont="1" applyFill="1" applyBorder="1" applyAlignment="1" applyProtection="1">
      <alignment horizontal="center" vertical="center"/>
      <protection locked="0" hidden="1"/>
    </xf>
    <xf numFmtId="0" fontId="15" fillId="0" borderId="4" xfId="0" applyFont="1" applyBorder="1" applyAlignment="1" applyProtection="1">
      <alignment horizontal="justify" vertical="top"/>
      <protection hidden="1"/>
    </xf>
    <xf numFmtId="0" fontId="15" fillId="0" borderId="0" xfId="36" applyNumberFormat="1" applyFont="1" applyFill="1" applyBorder="1" applyAlignment="1" applyProtection="1">
      <alignment vertical="top" wrapText="1"/>
      <protection hidden="1"/>
    </xf>
    <xf numFmtId="176" fontId="15" fillId="0" borderId="0" xfId="0" applyNumberFormat="1" applyFont="1" applyAlignment="1" applyProtection="1">
      <alignment horizontal="left" vertical="top"/>
      <protection hidden="1"/>
    </xf>
    <xf numFmtId="0" fontId="65" fillId="0" borderId="12" xfId="0" applyFont="1" applyBorder="1" applyAlignment="1">
      <alignment horizontal="center" vertical="center"/>
    </xf>
    <xf numFmtId="0" fontId="16" fillId="0" borderId="0" xfId="0" applyFont="1" applyAlignment="1" applyProtection="1">
      <alignment horizontal="left" vertical="center" wrapText="1"/>
      <protection hidden="1"/>
    </xf>
    <xf numFmtId="0" fontId="15" fillId="0" borderId="26" xfId="0" applyFont="1" applyBorder="1" applyAlignment="1" applyProtection="1">
      <alignment horizontal="center" vertical="top"/>
      <protection hidden="1"/>
    </xf>
    <xf numFmtId="0" fontId="15" fillId="0" borderId="3" xfId="0" applyFont="1" applyBorder="1" applyAlignment="1" applyProtection="1">
      <alignment horizontal="center" vertical="center"/>
      <protection hidden="1"/>
    </xf>
    <xf numFmtId="0" fontId="15" fillId="0" borderId="14" xfId="0" applyFont="1" applyBorder="1" applyAlignment="1" applyProtection="1">
      <alignment horizontal="center" vertical="top"/>
      <protection hidden="1"/>
    </xf>
    <xf numFmtId="49" fontId="15" fillId="0" borderId="26" xfId="0" applyNumberFormat="1" applyFont="1" applyBorder="1" applyAlignment="1">
      <alignment vertical="center"/>
    </xf>
    <xf numFmtId="49" fontId="15" fillId="0" borderId="14" xfId="0" applyNumberFormat="1" applyFont="1" applyBorder="1" applyAlignment="1">
      <alignment vertical="center"/>
    </xf>
    <xf numFmtId="166" fontId="15" fillId="0" borderId="12" xfId="0" applyNumberFormat="1" applyFont="1" applyBorder="1" applyAlignment="1" applyProtection="1">
      <alignment horizontal="center" vertical="center"/>
      <protection hidden="1"/>
    </xf>
    <xf numFmtId="49" fontId="66" fillId="0" borderId="12" xfId="0" applyNumberFormat="1" applyFont="1" applyBorder="1" applyAlignment="1">
      <alignment horizontal="center" vertical="center"/>
    </xf>
    <xf numFmtId="3" fontId="52" fillId="0" borderId="12" xfId="43" applyNumberFormat="1" applyFont="1" applyBorder="1" applyAlignment="1" applyProtection="1">
      <alignment horizontal="center" vertical="center" wrapText="1"/>
      <protection hidden="1"/>
    </xf>
    <xf numFmtId="3" fontId="51" fillId="0" borderId="12" xfId="43" applyNumberFormat="1" applyFont="1" applyFill="1" applyBorder="1" applyAlignment="1" applyProtection="1">
      <alignment horizontal="center" vertical="center" wrapText="1"/>
      <protection hidden="1"/>
    </xf>
    <xf numFmtId="2" fontId="51" fillId="0" borderId="12" xfId="36" applyNumberFormat="1" applyFont="1" applyFill="1" applyBorder="1" applyAlignment="1" applyProtection="1">
      <alignment horizontal="right" vertical="center"/>
      <protection hidden="1"/>
    </xf>
    <xf numFmtId="0" fontId="15" fillId="0" borderId="0" xfId="0" applyFont="1" applyProtection="1">
      <protection hidden="1"/>
    </xf>
    <xf numFmtId="0" fontId="24" fillId="0" borderId="0" xfId="0" applyFont="1" applyProtection="1">
      <protection hidden="1"/>
    </xf>
    <xf numFmtId="164" fontId="5" fillId="0" borderId="0" xfId="39" applyNumberFormat="1" applyFont="1" applyAlignment="1" applyProtection="1">
      <alignment vertical="top"/>
      <protection hidden="1"/>
    </xf>
    <xf numFmtId="0" fontId="5" fillId="0" borderId="0" xfId="39" applyFont="1" applyAlignment="1" applyProtection="1">
      <alignment horizontal="right" vertical="top" wrapText="1"/>
      <protection hidden="1"/>
    </xf>
    <xf numFmtId="0" fontId="25" fillId="0" borderId="12" xfId="0" applyFont="1" applyBorder="1" applyAlignment="1">
      <alignment horizontal="center" vertical="center"/>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2" fontId="25" fillId="0" borderId="12" xfId="0" applyNumberFormat="1" applyFont="1" applyBorder="1" applyAlignment="1">
      <alignment horizontal="center" vertical="center"/>
    </xf>
    <xf numFmtId="2" fontId="25" fillId="0" borderId="12" xfId="0" applyNumberFormat="1" applyFont="1" applyBorder="1" applyAlignment="1">
      <alignment horizontal="center" vertical="center" wrapText="1"/>
    </xf>
    <xf numFmtId="0" fontId="25" fillId="0" borderId="12" xfId="0" applyFont="1" applyBorder="1" applyAlignment="1">
      <alignment horizontal="left" vertical="top" wrapText="1"/>
    </xf>
    <xf numFmtId="0" fontId="15" fillId="0" borderId="4" xfId="0" applyFont="1" applyBorder="1" applyAlignment="1" applyProtection="1">
      <alignment horizontal="center" vertical="top"/>
      <protection hidden="1"/>
    </xf>
    <xf numFmtId="0" fontId="15" fillId="0" borderId="4" xfId="0" applyFont="1" applyBorder="1" applyAlignment="1" applyProtection="1">
      <alignment horizontal="right" vertical="top"/>
      <protection hidden="1"/>
    </xf>
    <xf numFmtId="0" fontId="30" fillId="0" borderId="0" xfId="0" applyFont="1" applyAlignment="1" applyProtection="1">
      <alignment vertical="top"/>
      <protection hidden="1"/>
    </xf>
    <xf numFmtId="0" fontId="15" fillId="0" borderId="0" xfId="0" applyFont="1" applyAlignment="1" applyProtection="1">
      <alignment horizontal="center" vertical="top" wrapText="1"/>
      <protection hidden="1"/>
    </xf>
    <xf numFmtId="0" fontId="30" fillId="0" borderId="0" xfId="0" applyFont="1" applyAlignment="1" applyProtection="1">
      <alignment horizontal="left" vertical="top"/>
      <protection hidden="1"/>
    </xf>
    <xf numFmtId="10" fontId="30"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15" fillId="0" borderId="0" xfId="36" applyNumberFormat="1" applyFont="1" applyFill="1" applyBorder="1" applyAlignment="1" applyProtection="1">
      <alignment horizontal="left" vertical="top"/>
      <protection hidden="1"/>
    </xf>
    <xf numFmtId="0" fontId="24" fillId="0" borderId="0" xfId="36" applyNumberFormat="1" applyFont="1" applyFill="1" applyBorder="1" applyAlignment="1" applyProtection="1">
      <alignment horizontal="center" vertical="top" wrapText="1"/>
      <protection hidden="1"/>
    </xf>
    <xf numFmtId="0" fontId="15" fillId="0" borderId="0" xfId="0" applyFont="1" applyAlignment="1" applyProtection="1">
      <alignment horizontal="center" vertical="top"/>
      <protection hidden="1"/>
    </xf>
    <xf numFmtId="0" fontId="24" fillId="0" borderId="0" xfId="0" applyFont="1" applyAlignment="1" applyProtection="1">
      <alignment horizontal="center" vertical="top"/>
      <protection hidden="1"/>
    </xf>
    <xf numFmtId="0" fontId="15" fillId="0" borderId="0" xfId="0" applyFont="1" applyAlignment="1" applyProtection="1">
      <alignment vertical="top"/>
      <protection hidden="1"/>
    </xf>
    <xf numFmtId="14" fontId="0" fillId="0" borderId="0" xfId="0" applyNumberFormat="1" applyAlignment="1" applyProtection="1">
      <alignment horizontal="left" vertical="top"/>
      <protection hidden="1"/>
    </xf>
    <xf numFmtId="0" fontId="0" fillId="0" borderId="0" xfId="0" applyAlignment="1" applyProtection="1">
      <alignment horizontal="center" vertical="top"/>
      <protection hidden="1"/>
    </xf>
    <xf numFmtId="0" fontId="15" fillId="0" borderId="0" xfId="0" applyFont="1" applyAlignment="1" applyProtection="1">
      <alignment horizontal="right" vertical="top"/>
      <protection hidden="1"/>
    </xf>
    <xf numFmtId="2" fontId="30" fillId="0" borderId="0" xfId="0" applyNumberFormat="1" applyFont="1" applyAlignment="1" applyProtection="1">
      <alignment vertical="top"/>
      <protection hidden="1"/>
    </xf>
    <xf numFmtId="0" fontId="0" fillId="0" borderId="0" xfId="0" applyAlignment="1" applyProtection="1">
      <alignment vertical="top"/>
      <protection hidden="1"/>
    </xf>
    <xf numFmtId="0" fontId="0" fillId="0" borderId="0" xfId="0" applyAlignment="1" applyProtection="1">
      <alignment horizontal="left" vertical="top"/>
      <protection hidden="1"/>
    </xf>
    <xf numFmtId="10" fontId="0" fillId="0" borderId="0" xfId="0" applyNumberFormat="1" applyAlignment="1" applyProtection="1">
      <alignment horizontal="center" vertical="top"/>
      <protection hidden="1"/>
    </xf>
    <xf numFmtId="0" fontId="15" fillId="0" borderId="0" xfId="36" applyNumberFormat="1" applyFont="1" applyFill="1" applyBorder="1" applyAlignment="1" applyProtection="1">
      <alignment horizontal="center" vertical="top" wrapText="1"/>
      <protection hidden="1"/>
    </xf>
    <xf numFmtId="0" fontId="0" fillId="0" borderId="0" xfId="0" applyAlignment="1" applyProtection="1">
      <alignment horizontal="justify" vertical="top"/>
      <protection hidden="1"/>
    </xf>
    <xf numFmtId="0" fontId="0" fillId="0" borderId="0" xfId="0" applyAlignment="1" applyProtection="1">
      <alignment horizontal="right" vertical="top"/>
      <protection hidden="1"/>
    </xf>
    <xf numFmtId="0" fontId="0" fillId="0" borderId="0" xfId="36" applyNumberFormat="1" applyFont="1" applyFill="1" applyBorder="1" applyProtection="1">
      <alignment vertical="top"/>
      <protection hidden="1"/>
    </xf>
    <xf numFmtId="0" fontId="0" fillId="0" borderId="0" xfId="36" applyNumberFormat="1" applyFont="1" applyFill="1" applyBorder="1" applyAlignment="1" applyProtection="1">
      <alignment vertical="top" wrapText="1"/>
      <protection hidden="1"/>
    </xf>
    <xf numFmtId="0" fontId="0" fillId="0" borderId="0" xfId="36" applyNumberFormat="1" applyFont="1" applyFill="1" applyBorder="1" applyAlignment="1" applyProtection="1">
      <alignment horizontal="right" vertical="top"/>
      <protection hidden="1"/>
    </xf>
    <xf numFmtId="0" fontId="0" fillId="0" borderId="0" xfId="40" applyFont="1" applyAlignment="1" applyProtection="1">
      <alignment vertical="top"/>
      <protection hidden="1"/>
    </xf>
    <xf numFmtId="0" fontId="0" fillId="0" borderId="0" xfId="40" applyFont="1" applyAlignment="1" applyProtection="1">
      <alignment horizontal="right" vertical="top"/>
      <protection hidden="1"/>
    </xf>
    <xf numFmtId="0" fontId="0" fillId="0" borderId="0" xfId="36" applyNumberFormat="1" applyFont="1" applyFill="1" applyBorder="1" applyAlignment="1" applyProtection="1">
      <alignment horizontal="center" vertical="top"/>
      <protection hidden="1"/>
    </xf>
    <xf numFmtId="0" fontId="0" fillId="0" borderId="0" xfId="0" applyAlignment="1" applyProtection="1">
      <alignment horizontal="left" vertical="top" wrapText="1"/>
      <protection hidden="1"/>
    </xf>
    <xf numFmtId="0" fontId="15" fillId="0" borderId="0" xfId="36" applyNumberFormat="1" applyFont="1" applyFill="1" applyBorder="1" applyAlignment="1" applyProtection="1">
      <alignment horizontal="center" vertical="top"/>
      <protection hidden="1"/>
    </xf>
    <xf numFmtId="0" fontId="0" fillId="0" borderId="0" xfId="40" applyFont="1" applyAlignment="1" applyProtection="1">
      <alignment horizontal="center" vertical="top"/>
      <protection hidden="1"/>
    </xf>
    <xf numFmtId="0" fontId="0" fillId="0" borderId="0" xfId="34" applyFont="1" applyAlignment="1" applyProtection="1">
      <alignment horizontal="right" vertical="top"/>
      <protection hidden="1"/>
    </xf>
    <xf numFmtId="0" fontId="15" fillId="0" borderId="0" xfId="40" applyFont="1" applyAlignment="1" applyProtection="1">
      <alignment horizontal="right" vertical="top"/>
      <protection hidden="1"/>
    </xf>
    <xf numFmtId="0" fontId="15" fillId="0" borderId="0" xfId="40" applyFont="1" applyAlignment="1" applyProtection="1">
      <alignment vertical="top" wrapText="1"/>
      <protection hidden="1"/>
    </xf>
    <xf numFmtId="0" fontId="0" fillId="10" borderId="0" xfId="0" applyFill="1" applyAlignment="1" applyProtection="1">
      <alignment vertical="top"/>
      <protection hidden="1"/>
    </xf>
    <xf numFmtId="0" fontId="6" fillId="0" borderId="4" xfId="0" applyFont="1" applyBorder="1" applyAlignment="1" applyProtection="1">
      <alignment horizontal="right" vertical="top"/>
      <protection hidden="1"/>
    </xf>
    <xf numFmtId="0" fontId="5" fillId="0" borderId="0" xfId="0" applyFont="1" applyAlignment="1" applyProtection="1">
      <alignment horizontal="right" vertical="top"/>
      <protection hidden="1"/>
    </xf>
    <xf numFmtId="0" fontId="5" fillId="0" borderId="0" xfId="36" applyNumberFormat="1" applyFont="1" applyFill="1" applyBorder="1" applyAlignment="1" applyProtection="1">
      <alignment horizontal="right" vertical="top"/>
      <protection hidden="1"/>
    </xf>
    <xf numFmtId="0" fontId="5" fillId="0" borderId="0" xfId="40" applyFont="1" applyAlignment="1" applyProtection="1">
      <alignment horizontal="right" vertical="top"/>
      <protection hidden="1"/>
    </xf>
    <xf numFmtId="0" fontId="5" fillId="0" borderId="0" xfId="34" applyFont="1" applyAlignment="1" applyProtection="1">
      <alignment horizontal="right" vertical="top"/>
      <protection hidden="1"/>
    </xf>
    <xf numFmtId="0" fontId="6" fillId="0" borderId="0" xfId="40" applyFont="1" applyAlignment="1" applyProtection="1">
      <alignment horizontal="right" vertical="top"/>
      <protection hidden="1"/>
    </xf>
    <xf numFmtId="0" fontId="18" fillId="0" borderId="0" xfId="0" applyFont="1" applyAlignment="1">
      <alignment horizontal="center" vertical="top"/>
    </xf>
    <xf numFmtId="0" fontId="4"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horizontal="center" vertical="top" wrapText="1"/>
    </xf>
    <xf numFmtId="0" fontId="55" fillId="0" borderId="0" xfId="0" applyFont="1" applyAlignment="1">
      <alignment horizontal="justify" vertical="top" wrapText="1"/>
    </xf>
    <xf numFmtId="0" fontId="4" fillId="0" borderId="0" xfId="0" applyFont="1" applyAlignment="1">
      <alignment horizontal="center" vertical="top" wrapText="1"/>
    </xf>
    <xf numFmtId="0" fontId="18" fillId="0" borderId="0" xfId="0" applyFont="1" applyAlignment="1">
      <alignment vertical="top" wrapText="1"/>
    </xf>
    <xf numFmtId="0" fontId="50" fillId="0" borderId="0" xfId="0" applyFont="1" applyAlignment="1">
      <alignment horizontal="justify" vertical="top" wrapText="1"/>
    </xf>
    <xf numFmtId="0" fontId="56" fillId="0" borderId="0" xfId="0" applyFont="1" applyAlignment="1">
      <alignment horizontal="justify" vertical="top" wrapText="1"/>
    </xf>
    <xf numFmtId="0" fontId="18" fillId="0" borderId="0" xfId="0" applyFont="1" applyAlignment="1">
      <alignment vertical="top"/>
    </xf>
    <xf numFmtId="0" fontId="18" fillId="11" borderId="0" xfId="0" applyFont="1" applyFill="1" applyAlignment="1">
      <alignment horizontal="center" vertical="top" wrapText="1"/>
    </xf>
    <xf numFmtId="0" fontId="4" fillId="11" borderId="0" xfId="0" applyFont="1" applyFill="1" applyAlignment="1">
      <alignment horizontal="justify" vertical="top" wrapText="1"/>
    </xf>
    <xf numFmtId="0" fontId="18" fillId="11" borderId="0" xfId="0" applyFont="1" applyFill="1" applyAlignment="1">
      <alignment horizontal="justify" vertical="top" wrapText="1"/>
    </xf>
    <xf numFmtId="177" fontId="0" fillId="0" borderId="0" xfId="0" applyNumberFormat="1" applyAlignment="1" applyProtection="1">
      <alignment vertical="top"/>
      <protection hidden="1"/>
    </xf>
    <xf numFmtId="0" fontId="6" fillId="0" borderId="12" xfId="0" applyFont="1" applyBorder="1" applyAlignment="1" applyProtection="1">
      <alignment horizontal="right" vertical="top"/>
      <protection hidden="1"/>
    </xf>
    <xf numFmtId="181" fontId="18" fillId="0" borderId="0" xfId="0" applyNumberFormat="1" applyFont="1" applyAlignment="1">
      <alignment horizontal="center" vertical="top" wrapText="1"/>
    </xf>
    <xf numFmtId="1" fontId="18" fillId="0" borderId="0" xfId="0" applyNumberFormat="1" applyFont="1" applyAlignment="1">
      <alignment horizontal="center" vertical="top" wrapText="1"/>
    </xf>
    <xf numFmtId="0" fontId="55" fillId="0" borderId="0" xfId="0" applyFont="1" applyAlignment="1">
      <alignment horizontal="center" vertical="top"/>
    </xf>
    <xf numFmtId="1" fontId="55" fillId="0" borderId="0" xfId="0" applyNumberFormat="1" applyFont="1" applyAlignment="1">
      <alignment vertical="top" wrapText="1"/>
    </xf>
    <xf numFmtId="0" fontId="18" fillId="0" borderId="0" xfId="0" applyFont="1" applyAlignment="1">
      <alignment horizontal="left" vertical="top" wrapText="1"/>
    </xf>
    <xf numFmtId="1" fontId="55" fillId="5" borderId="0" xfId="0" applyNumberFormat="1" applyFont="1" applyFill="1" applyAlignment="1">
      <alignment vertical="top" wrapText="1"/>
    </xf>
    <xf numFmtId="0" fontId="58" fillId="0" borderId="0" xfId="0" applyFont="1" applyAlignment="1">
      <alignment vertical="top"/>
    </xf>
    <xf numFmtId="4" fontId="15" fillId="0" borderId="12" xfId="39" applyNumberFormat="1" applyFont="1" applyBorder="1" applyAlignment="1" applyProtection="1">
      <alignment horizontal="right" vertical="center"/>
      <protection hidden="1"/>
    </xf>
    <xf numFmtId="0" fontId="15" fillId="0" borderId="0" xfId="40" applyFont="1" applyAlignment="1" applyProtection="1">
      <alignment horizontal="center" vertical="top" wrapText="1"/>
      <protection hidden="1"/>
    </xf>
    <xf numFmtId="14" fontId="0" fillId="0" borderId="0" xfId="0" applyNumberFormat="1" applyAlignment="1" applyProtection="1">
      <alignment horizontal="center" vertical="top"/>
      <protection hidden="1"/>
    </xf>
    <xf numFmtId="0" fontId="16" fillId="11" borderId="0" xfId="36" applyNumberFormat="1" applyFill="1" applyBorder="1" applyProtection="1">
      <alignment vertical="top"/>
      <protection hidden="1"/>
    </xf>
    <xf numFmtId="0" fontId="60" fillId="11" borderId="0" xfId="36" applyNumberFormat="1" applyFont="1" applyFill="1" applyBorder="1" applyAlignment="1" applyProtection="1">
      <alignment horizontal="center" vertical="top" wrapText="1"/>
      <protection hidden="1"/>
    </xf>
    <xf numFmtId="0" fontId="5" fillId="11" borderId="0" xfId="36" applyNumberFormat="1" applyFont="1" applyFill="1" applyBorder="1" applyAlignment="1" applyProtection="1">
      <alignment horizontal="right" vertical="top"/>
      <protection hidden="1"/>
    </xf>
    <xf numFmtId="0" fontId="0" fillId="11" borderId="0" xfId="0" applyFill="1" applyAlignment="1" applyProtection="1">
      <alignment vertical="top"/>
      <protection hidden="1"/>
    </xf>
    <xf numFmtId="0" fontId="0" fillId="11" borderId="0" xfId="0" applyFill="1" applyAlignment="1" applyProtection="1">
      <alignment horizontal="left" vertical="top"/>
      <protection hidden="1"/>
    </xf>
    <xf numFmtId="10" fontId="0" fillId="11" borderId="0" xfId="0" applyNumberFormat="1" applyFill="1" applyAlignment="1" applyProtection="1">
      <alignment horizontal="center" vertical="top"/>
      <protection hidden="1"/>
    </xf>
    <xf numFmtId="0" fontId="6" fillId="0" borderId="12" xfId="0" applyFont="1" applyBorder="1" applyAlignment="1" applyProtection="1">
      <alignment horizontal="center" vertical="top" wrapText="1"/>
      <protection hidden="1"/>
    </xf>
    <xf numFmtId="0" fontId="66" fillId="0" borderId="12" xfId="0" applyFont="1" applyBorder="1" applyAlignment="1">
      <alignment horizontal="center" vertical="center" wrapText="1"/>
    </xf>
    <xf numFmtId="0" fontId="0" fillId="0" borderId="0" xfId="36" applyNumberFormat="1" applyFont="1" applyFill="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16" fillId="0" borderId="0" xfId="40" applyAlignment="1" applyProtection="1">
      <alignment horizontal="center" vertical="center" wrapText="1"/>
      <protection hidden="1"/>
    </xf>
    <xf numFmtId="0" fontId="0" fillId="0" borderId="4" xfId="0" applyBorder="1" applyAlignment="1" applyProtection="1">
      <alignment horizontal="left" vertical="top" wrapText="1"/>
      <protection hidden="1"/>
    </xf>
    <xf numFmtId="0" fontId="0" fillId="0" borderId="0" xfId="40" applyFont="1" applyAlignment="1" applyProtection="1">
      <alignment vertical="top" wrapText="1"/>
      <protection hidden="1"/>
    </xf>
    <xf numFmtId="0" fontId="0" fillId="0" borderId="0" xfId="0" applyAlignment="1" applyProtection="1">
      <alignment horizontal="center" vertical="top" wrapText="1"/>
      <protection hidden="1"/>
    </xf>
    <xf numFmtId="176" fontId="15" fillId="0" borderId="0" xfId="0" applyNumberFormat="1" applyFont="1" applyAlignment="1" applyProtection="1">
      <alignment horizontal="justify" vertical="top" wrapText="1"/>
      <protection hidden="1"/>
    </xf>
    <xf numFmtId="0" fontId="0" fillId="0" borderId="0" xfId="0" applyAlignment="1" applyProtection="1">
      <alignment horizontal="justify" vertical="top" wrapText="1"/>
      <protection hidden="1"/>
    </xf>
    <xf numFmtId="0" fontId="15" fillId="0" borderId="4" xfId="0" applyFont="1" applyBorder="1" applyAlignment="1" applyProtection="1">
      <alignment vertical="top"/>
      <protection hidden="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shrinkToFit="1"/>
    </xf>
    <xf numFmtId="2" fontId="0" fillId="0" borderId="4" xfId="0" applyNumberFormat="1" applyBorder="1" applyAlignment="1" applyProtection="1">
      <alignment horizontal="right" vertical="top"/>
      <protection hidden="1"/>
    </xf>
    <xf numFmtId="2" fontId="0" fillId="0" borderId="0" xfId="0" applyNumberFormat="1" applyAlignment="1" applyProtection="1">
      <alignment horizontal="right" vertical="top"/>
      <protection hidden="1"/>
    </xf>
    <xf numFmtId="2" fontId="0" fillId="0" borderId="0" xfId="40" applyNumberFormat="1" applyFont="1" applyAlignment="1" applyProtection="1">
      <alignment horizontal="right" vertical="top"/>
      <protection hidden="1"/>
    </xf>
    <xf numFmtId="0" fontId="55" fillId="13" borderId="12" xfId="0" applyFont="1" applyFill="1" applyBorder="1" applyAlignment="1">
      <alignment horizontal="center" vertical="center" wrapText="1"/>
    </xf>
    <xf numFmtId="0" fontId="15" fillId="0" borderId="12" xfId="0" applyFont="1" applyBorder="1" applyAlignment="1" applyProtection="1">
      <alignment vertical="top" wrapText="1"/>
      <protection hidden="1"/>
    </xf>
    <xf numFmtId="0" fontId="15" fillId="0" borderId="12" xfId="0" applyFont="1" applyBorder="1" applyAlignment="1" applyProtection="1">
      <alignment vertical="top"/>
      <protection hidden="1"/>
    </xf>
    <xf numFmtId="1" fontId="69" fillId="0" borderId="12" xfId="0" applyNumberFormat="1" applyFont="1" applyBorder="1" applyAlignment="1">
      <alignment vertical="center" wrapText="1"/>
    </xf>
    <xf numFmtId="2" fontId="69" fillId="0" borderId="12" xfId="0" applyNumberFormat="1" applyFont="1" applyBorder="1" applyAlignment="1">
      <alignment vertical="center" wrapText="1"/>
    </xf>
    <xf numFmtId="2" fontId="6" fillId="0" borderId="4" xfId="0" applyNumberFormat="1" applyFont="1" applyBorder="1" applyAlignment="1" applyProtection="1">
      <alignment horizontal="right" vertical="top"/>
      <protection hidden="1"/>
    </xf>
    <xf numFmtId="2" fontId="5" fillId="0" borderId="0" xfId="0" applyNumberFormat="1" applyFont="1" applyAlignment="1" applyProtection="1">
      <alignment horizontal="right" vertical="top"/>
      <protection hidden="1"/>
    </xf>
    <xf numFmtId="2" fontId="5" fillId="11" borderId="0" xfId="36" applyNumberFormat="1" applyFont="1" applyFill="1" applyBorder="1" applyAlignment="1" applyProtection="1">
      <alignment horizontal="right" vertical="top"/>
      <protection hidden="1"/>
    </xf>
    <xf numFmtId="2" fontId="5" fillId="0" borderId="0" xfId="40" applyNumberFormat="1" applyFont="1" applyAlignment="1" applyProtection="1">
      <alignment horizontal="right" vertical="top"/>
      <protection hidden="1"/>
    </xf>
    <xf numFmtId="2" fontId="6" fillId="0" borderId="12" xfId="0" applyNumberFormat="1" applyFont="1" applyBorder="1" applyAlignment="1" applyProtection="1">
      <alignment horizontal="right" vertical="top"/>
      <protection hidden="1"/>
    </xf>
    <xf numFmtId="2" fontId="5" fillId="0" borderId="12" xfId="0" applyNumberFormat="1" applyFont="1" applyBorder="1" applyAlignment="1" applyProtection="1">
      <alignment horizontal="right" vertical="top"/>
      <protection hidden="1"/>
    </xf>
    <xf numFmtId="2" fontId="5" fillId="0" borderId="0" xfId="36" applyNumberFormat="1" applyFont="1" applyFill="1" applyBorder="1" applyAlignment="1" applyProtection="1">
      <alignment horizontal="right" vertical="top"/>
      <protection hidden="1"/>
    </xf>
    <xf numFmtId="2" fontId="15" fillId="0" borderId="0" xfId="0" applyNumberFormat="1" applyFont="1" applyAlignment="1" applyProtection="1">
      <alignment horizontal="right" vertical="top"/>
      <protection hidden="1"/>
    </xf>
    <xf numFmtId="2" fontId="6" fillId="0" borderId="12" xfId="0" applyNumberFormat="1" applyFont="1" applyBorder="1" applyAlignment="1" applyProtection="1">
      <alignment horizontal="right" vertical="top" wrapText="1"/>
      <protection hidden="1"/>
    </xf>
    <xf numFmtId="164" fontId="5" fillId="2" borderId="12" xfId="36" applyNumberFormat="1" applyFont="1" applyFill="1" applyBorder="1" applyAlignment="1" applyProtection="1">
      <alignment horizontal="center" vertical="center"/>
      <protection locked="0" hidden="1"/>
    </xf>
    <xf numFmtId="1" fontId="5" fillId="13" borderId="12" xfId="0" applyNumberFormat="1" applyFont="1" applyFill="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12" xfId="0" applyFont="1" applyBorder="1" applyAlignment="1" applyProtection="1">
      <alignment horizontal="center" vertical="top"/>
      <protection hidden="1"/>
    </xf>
    <xf numFmtId="0" fontId="5" fillId="0" borderId="12" xfId="0" applyFont="1" applyBorder="1" applyAlignment="1" applyProtection="1">
      <alignment horizontal="center" vertical="center"/>
      <protection hidden="1"/>
    </xf>
    <xf numFmtId="2" fontId="5" fillId="0" borderId="12" xfId="0" applyNumberFormat="1" applyFont="1" applyBorder="1" applyAlignment="1" applyProtection="1">
      <alignment horizontal="right" vertical="top" wrapText="1"/>
      <protection hidden="1"/>
    </xf>
    <xf numFmtId="0" fontId="6" fillId="0" borderId="12" xfId="0" applyFont="1" applyBorder="1" applyAlignment="1" applyProtection="1">
      <alignment horizontal="center" vertical="center"/>
      <protection hidden="1"/>
    </xf>
    <xf numFmtId="2" fontId="65" fillId="0" borderId="12" xfId="0" applyNumberFormat="1" applyFont="1" applyBorder="1" applyAlignment="1">
      <alignment horizontal="right" vertical="center" wrapText="1"/>
    </xf>
    <xf numFmtId="0" fontId="71" fillId="13" borderId="12" xfId="0" applyFont="1" applyFill="1" applyBorder="1" applyAlignment="1">
      <alignment horizontal="center" vertical="center" wrapText="1"/>
    </xf>
    <xf numFmtId="2" fontId="65" fillId="0" borderId="12" xfId="0" applyNumberFormat="1" applyFont="1" applyBorder="1" applyAlignment="1">
      <alignment horizontal="center" vertical="center"/>
    </xf>
    <xf numFmtId="2" fontId="5" fillId="12" borderId="12" xfId="0" applyNumberFormat="1" applyFont="1" applyFill="1" applyBorder="1" applyAlignment="1">
      <alignment horizontal="center" vertical="center" wrapText="1"/>
    </xf>
    <xf numFmtId="169" fontId="68" fillId="12" borderId="12" xfId="32" applyNumberFormat="1" applyFont="1" applyFill="1" applyBorder="1" applyAlignment="1">
      <alignment horizontal="center" vertical="center" wrapText="1"/>
    </xf>
    <xf numFmtId="0" fontId="58" fillId="0" borderId="0" xfId="0" applyFont="1" applyAlignment="1" applyProtection="1">
      <alignment vertical="top"/>
      <protection hidden="1"/>
    </xf>
    <xf numFmtId="49" fontId="5" fillId="12" borderId="12" xfId="0" applyNumberFormat="1" applyFont="1" applyFill="1" applyBorder="1" applyAlignment="1">
      <alignment horizontal="center" vertical="center"/>
    </xf>
    <xf numFmtId="0" fontId="68" fillId="12" borderId="12" xfId="0" applyFont="1" applyFill="1" applyBorder="1" applyAlignment="1">
      <alignment horizontal="center" vertical="top"/>
    </xf>
    <xf numFmtId="164" fontId="61" fillId="13" borderId="12" xfId="0" applyNumberFormat="1" applyFont="1" applyFill="1" applyBorder="1" applyAlignment="1">
      <alignment horizontal="center" vertical="center" wrapText="1"/>
    </xf>
    <xf numFmtId="1" fontId="55" fillId="13" borderId="12" xfId="30" applyNumberFormat="1" applyFont="1" applyFill="1" applyBorder="1" applyAlignment="1">
      <alignment horizontal="center" vertical="center" wrapText="1"/>
    </xf>
    <xf numFmtId="0" fontId="16" fillId="0" borderId="17" xfId="0" applyFont="1" applyBorder="1" applyAlignment="1" applyProtection="1">
      <alignment horizontal="center" vertical="center"/>
      <protection locked="0"/>
    </xf>
    <xf numFmtId="0" fontId="16" fillId="0" borderId="18" xfId="0" applyFont="1" applyBorder="1" applyAlignment="1" applyProtection="1">
      <alignment vertical="center"/>
      <protection locked="0"/>
    </xf>
    <xf numFmtId="0" fontId="16" fillId="0" borderId="19"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vertical="center"/>
      <protection locked="0"/>
    </xf>
    <xf numFmtId="0" fontId="16" fillId="0" borderId="22"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vertical="center"/>
      <protection locked="0"/>
    </xf>
    <xf numFmtId="0" fontId="16" fillId="0" borderId="25" xfId="0" applyFont="1" applyBorder="1" applyAlignment="1" applyProtection="1">
      <alignment horizontal="center" vertical="center"/>
      <protection locked="0"/>
    </xf>
    <xf numFmtId="0" fontId="16" fillId="0" borderId="0" xfId="0" applyFont="1" applyAlignment="1" applyProtection="1">
      <alignment horizontal="justify" vertical="top"/>
      <protection hidden="1"/>
    </xf>
    <xf numFmtId="0" fontId="16" fillId="0" borderId="0" xfId="38" applyFont="1" applyAlignment="1" applyProtection="1">
      <alignment vertical="top"/>
      <protection hidden="1"/>
    </xf>
    <xf numFmtId="0" fontId="16" fillId="0" borderId="0" xfId="38" applyNumberFormat="1" applyFont="1" applyFill="1" applyBorder="1" applyAlignment="1" applyProtection="1">
      <alignment vertical="center"/>
      <protection hidden="1"/>
    </xf>
    <xf numFmtId="0" fontId="66" fillId="0" borderId="12" xfId="52" applyFont="1" applyBorder="1" applyAlignment="1">
      <alignment horizontal="center" vertical="center" wrapText="1"/>
    </xf>
    <xf numFmtId="0" fontId="65" fillId="0" borderId="12" xfId="52" applyFont="1" applyBorder="1" applyAlignment="1">
      <alignment horizontal="center" vertical="center"/>
    </xf>
    <xf numFmtId="0" fontId="66" fillId="0" borderId="12" xfId="52" applyFont="1" applyBorder="1" applyAlignment="1">
      <alignment horizontal="left" vertical="center"/>
    </xf>
    <xf numFmtId="0" fontId="65" fillId="0" borderId="12" xfId="52" applyFont="1" applyBorder="1" applyAlignment="1">
      <alignment horizontal="left" vertical="center"/>
    </xf>
    <xf numFmtId="0" fontId="65" fillId="0" borderId="12" xfId="52" applyFont="1" applyBorder="1" applyAlignment="1">
      <alignment horizontal="center"/>
    </xf>
    <xf numFmtId="0" fontId="65" fillId="0" borderId="12" xfId="52" applyFont="1" applyBorder="1" applyAlignment="1">
      <alignment horizontal="left" wrapText="1"/>
    </xf>
    <xf numFmtId="0" fontId="65" fillId="0" borderId="12" xfId="52" applyFont="1" applyBorder="1" applyAlignment="1">
      <alignment horizontal="left"/>
    </xf>
    <xf numFmtId="0" fontId="65" fillId="0" borderId="12" xfId="52" applyFont="1" applyBorder="1" applyAlignment="1">
      <alignment horizontal="left" vertical="center" wrapText="1"/>
    </xf>
    <xf numFmtId="0" fontId="25" fillId="11" borderId="12" xfId="52" applyFont="1" applyFill="1" applyBorder="1" applyAlignment="1">
      <alignment horizontal="left" vertical="center" wrapText="1"/>
    </xf>
    <xf numFmtId="0" fontId="56" fillId="11" borderId="12" xfId="52" applyFont="1" applyFill="1" applyBorder="1" applyAlignment="1">
      <alignment horizontal="left" vertical="center" wrapText="1"/>
    </xf>
    <xf numFmtId="0" fontId="25" fillId="14" borderId="12" xfId="52" applyFont="1" applyFill="1" applyBorder="1" applyAlignment="1">
      <alignment horizontal="center" vertical="center" wrapText="1"/>
    </xf>
    <xf numFmtId="2" fontId="25" fillId="0" borderId="12" xfId="52" applyNumberFormat="1" applyFont="1" applyBorder="1" applyAlignment="1">
      <alignment horizontal="center" vertical="center" wrapText="1"/>
    </xf>
    <xf numFmtId="0" fontId="25" fillId="14" borderId="12" xfId="52" applyFont="1" applyFill="1" applyBorder="1" applyAlignment="1">
      <alignment horizontal="left" vertical="center" wrapText="1"/>
    </xf>
    <xf numFmtId="0" fontId="25" fillId="14" borderId="12" xfId="52" applyFont="1" applyFill="1" applyBorder="1" applyAlignment="1">
      <alignment horizontal="center" vertical="center"/>
    </xf>
    <xf numFmtId="49" fontId="25" fillId="14" borderId="12" xfId="52" applyNumberFormat="1" applyFont="1" applyFill="1" applyBorder="1" applyAlignment="1">
      <alignment horizontal="center" vertical="center"/>
    </xf>
    <xf numFmtId="0" fontId="25" fillId="0" borderId="12" xfId="52" applyFont="1" applyBorder="1" applyAlignment="1">
      <alignment horizontal="left" vertical="center" wrapText="1"/>
    </xf>
    <xf numFmtId="0" fontId="25" fillId="0" borderId="12" xfId="52" applyFont="1" applyBorder="1" applyAlignment="1">
      <alignment horizontal="center" vertical="center"/>
    </xf>
    <xf numFmtId="0" fontId="73" fillId="12" borderId="12" xfId="52" applyFont="1" applyFill="1" applyBorder="1" applyAlignment="1">
      <alignment horizontal="center" vertical="center" wrapText="1"/>
    </xf>
    <xf numFmtId="0" fontId="73" fillId="12" borderId="12" xfId="52" applyFont="1" applyFill="1" applyBorder="1" applyAlignment="1">
      <alignment horizontal="left" vertical="center"/>
    </xf>
    <xf numFmtId="0" fontId="73" fillId="0" borderId="12" xfId="0" applyFont="1" applyBorder="1" applyAlignment="1">
      <alignment horizontal="left" vertical="center"/>
    </xf>
    <xf numFmtId="0" fontId="67" fillId="11" borderId="12" xfId="0" applyFont="1" applyFill="1" applyBorder="1" applyAlignment="1">
      <alignment horizontal="center" vertical="center"/>
    </xf>
    <xf numFmtId="1" fontId="75" fillId="0" borderId="12" xfId="0" applyNumberFormat="1" applyFont="1" applyBorder="1" applyAlignment="1">
      <alignment vertical="center"/>
    </xf>
    <xf numFmtId="0" fontId="51" fillId="12" borderId="12" xfId="0" applyFont="1" applyFill="1" applyBorder="1" applyAlignment="1" applyProtection="1">
      <alignment horizontal="left" vertical="center" wrapText="1"/>
      <protection hidden="1"/>
    </xf>
    <xf numFmtId="14" fontId="5" fillId="12" borderId="12" xfId="0" applyNumberFormat="1" applyFont="1" applyFill="1" applyBorder="1" applyAlignment="1" applyProtection="1">
      <alignment horizontal="center" vertical="top"/>
      <protection hidden="1"/>
    </xf>
    <xf numFmtId="1" fontId="75" fillId="12" borderId="12" xfId="0" applyNumberFormat="1" applyFont="1" applyFill="1" applyBorder="1" applyAlignment="1">
      <alignment vertical="center"/>
    </xf>
    <xf numFmtId="0" fontId="0" fillId="12" borderId="12" xfId="0" applyFill="1" applyBorder="1" applyAlignment="1">
      <alignment horizontal="center" vertical="center"/>
    </xf>
    <xf numFmtId="164" fontId="5" fillId="12" borderId="12" xfId="36" applyNumberFormat="1" applyFont="1" applyFill="1" applyBorder="1" applyAlignment="1" applyProtection="1">
      <alignment horizontal="center" vertical="center"/>
      <protection locked="0" hidden="1"/>
    </xf>
    <xf numFmtId="4" fontId="65" fillId="0" borderId="12" xfId="0" applyNumberFormat="1" applyFont="1" applyBorder="1" applyAlignment="1">
      <alignment horizontal="right" vertical="center" wrapText="1"/>
    </xf>
    <xf numFmtId="2" fontId="77" fillId="16" borderId="12" xfId="56" applyNumberFormat="1" applyBorder="1" applyAlignment="1" applyProtection="1">
      <alignment horizontal="center" vertical="center"/>
      <protection locked="0"/>
    </xf>
    <xf numFmtId="166" fontId="51" fillId="0" borderId="12" xfId="0" applyNumberFormat="1" applyFont="1" applyBorder="1" applyAlignment="1" applyProtection="1">
      <alignment horizontal="center" vertical="top"/>
      <protection hidden="1"/>
    </xf>
    <xf numFmtId="49" fontId="78" fillId="0" borderId="12" xfId="0" applyNumberFormat="1" applyFont="1" applyBorder="1" applyAlignment="1">
      <alignment horizontal="center" vertical="top"/>
    </xf>
    <xf numFmtId="0" fontId="51" fillId="0" borderId="0" xfId="0" applyFont="1" applyAlignment="1" applyProtection="1">
      <alignment horizontal="center" vertical="top"/>
      <protection hidden="1"/>
    </xf>
    <xf numFmtId="0" fontId="51" fillId="0" borderId="0" xfId="0" applyFont="1" applyAlignment="1" applyProtection="1">
      <alignment vertical="top"/>
      <protection hidden="1"/>
    </xf>
    <xf numFmtId="0" fontId="29" fillId="0" borderId="0" xfId="0" applyFont="1" applyAlignment="1" applyProtection="1">
      <alignment vertical="top"/>
      <protection hidden="1"/>
    </xf>
    <xf numFmtId="0" fontId="29" fillId="0" borderId="0" xfId="0" applyFont="1" applyAlignment="1" applyProtection="1">
      <alignment horizontal="center" vertical="top"/>
      <protection hidden="1"/>
    </xf>
    <xf numFmtId="164" fontId="51" fillId="12" borderId="12" xfId="7" applyFont="1" applyFill="1" applyBorder="1" applyAlignment="1">
      <alignment vertical="top"/>
    </xf>
    <xf numFmtId="0" fontId="5" fillId="11" borderId="12" xfId="0" applyFont="1" applyFill="1" applyBorder="1" applyAlignment="1">
      <alignment horizontal="center" vertical="top"/>
    </xf>
    <xf numFmtId="181" fontId="5" fillId="11" borderId="12" xfId="0" applyNumberFormat="1" applyFont="1" applyFill="1" applyBorder="1" applyAlignment="1">
      <alignment horizontal="center" vertical="top" wrapText="1"/>
    </xf>
    <xf numFmtId="0" fontId="6" fillId="12" borderId="12" xfId="0" applyFont="1" applyFill="1" applyBorder="1" applyAlignment="1">
      <alignment horizontal="left" vertical="top" wrapText="1"/>
    </xf>
    <xf numFmtId="164" fontId="51" fillId="12" borderId="12" xfId="7" applyFont="1" applyFill="1" applyBorder="1" applyAlignment="1">
      <alignment horizontal="right" vertical="center"/>
    </xf>
    <xf numFmtId="4" fontId="68" fillId="0" borderId="12" xfId="0" applyNumberFormat="1" applyFont="1" applyBorder="1" applyAlignment="1">
      <alignment horizontal="right" vertical="center" wrapText="1"/>
    </xf>
    <xf numFmtId="4" fontId="68" fillId="12" borderId="12" xfId="0" applyNumberFormat="1" applyFont="1" applyFill="1" applyBorder="1" applyAlignment="1">
      <alignment horizontal="right" vertical="center" wrapText="1"/>
    </xf>
    <xf numFmtId="4" fontId="6" fillId="12" borderId="12" xfId="7" applyNumberFormat="1" applyFont="1" applyFill="1" applyBorder="1" applyAlignment="1">
      <alignment horizontal="right" vertical="top" wrapText="1"/>
    </xf>
    <xf numFmtId="4" fontId="15" fillId="0" borderId="12" xfId="39" applyNumberFormat="1" applyFont="1" applyBorder="1" applyAlignment="1" applyProtection="1">
      <alignment horizontal="center" vertical="center" wrapText="1"/>
      <protection hidden="1"/>
    </xf>
    <xf numFmtId="4" fontId="15" fillId="0" borderId="12" xfId="39" applyNumberFormat="1" applyFont="1" applyBorder="1" applyAlignment="1" applyProtection="1">
      <alignment horizontal="center" vertical="center"/>
      <protection hidden="1"/>
    </xf>
    <xf numFmtId="4" fontId="15" fillId="17" borderId="12" xfId="39" applyNumberFormat="1" applyFont="1" applyFill="1" applyBorder="1" applyAlignment="1" applyProtection="1">
      <alignment horizontal="center" vertical="center" wrapText="1"/>
      <protection hidden="1"/>
    </xf>
    <xf numFmtId="0" fontId="15" fillId="17" borderId="12" xfId="39" applyFont="1" applyFill="1" applyBorder="1" applyAlignment="1" applyProtection="1">
      <alignment horizontal="center" vertical="center"/>
      <protection hidden="1"/>
    </xf>
    <xf numFmtId="1" fontId="68" fillId="0" borderId="12" xfId="0" applyNumberFormat="1" applyFont="1" applyBorder="1" applyAlignment="1">
      <alignment horizontal="center" vertical="center" wrapText="1"/>
    </xf>
    <xf numFmtId="0" fontId="68" fillId="0" borderId="12" xfId="0" applyFont="1" applyBorder="1" applyAlignment="1">
      <alignment horizontal="left" vertical="center" wrapText="1"/>
    </xf>
    <xf numFmtId="0" fontId="68" fillId="0" borderId="12" xfId="0" applyFont="1" applyBorder="1" applyAlignment="1">
      <alignment horizontal="center" vertical="center" wrapText="1"/>
    </xf>
    <xf numFmtId="182" fontId="68" fillId="0" borderId="12" xfId="0" applyNumberFormat="1" applyFont="1" applyBorder="1" applyAlignment="1">
      <alignment horizontal="center" vertical="center" wrapText="1"/>
    </xf>
    <xf numFmtId="0" fontId="5" fillId="0" borderId="12" xfId="49" applyFont="1" applyBorder="1" applyAlignment="1">
      <alignment vertical="center" wrapText="1"/>
    </xf>
    <xf numFmtId="0" fontId="5" fillId="0" borderId="12" xfId="49" applyFont="1" applyBorder="1" applyAlignment="1">
      <alignment horizontal="center" vertical="center" wrapText="1"/>
    </xf>
    <xf numFmtId="182" fontId="5" fillId="0" borderId="12" xfId="49" applyNumberFormat="1" applyFont="1" applyBorder="1" applyAlignment="1">
      <alignment horizontal="center" vertical="center" wrapText="1"/>
    </xf>
    <xf numFmtId="167" fontId="5" fillId="0" borderId="12" xfId="49" applyNumberFormat="1" applyFont="1" applyBorder="1" applyAlignment="1">
      <alignment horizontal="center" vertical="center" wrapText="1"/>
    </xf>
    <xf numFmtId="0" fontId="6" fillId="12" borderId="12" xfId="49" applyFont="1" applyFill="1" applyBorder="1" applyAlignment="1">
      <alignment vertical="center" wrapText="1"/>
    </xf>
    <xf numFmtId="0" fontId="0" fillId="0" borderId="0" xfId="33" applyFont="1" applyAlignment="1" applyProtection="1">
      <alignment horizontal="left" vertical="top"/>
      <protection hidden="1"/>
    </xf>
    <xf numFmtId="0" fontId="0" fillId="0" borderId="0" xfId="0" applyAlignment="1">
      <alignment horizontal="left" vertical="top" wrapText="1"/>
    </xf>
    <xf numFmtId="0" fontId="15" fillId="0" borderId="12" xfId="39" applyFont="1" applyBorder="1" applyAlignment="1" applyProtection="1">
      <alignment horizontal="justify" vertical="center" wrapText="1"/>
      <protection hidden="1"/>
    </xf>
    <xf numFmtId="0" fontId="0" fillId="0" borderId="12" xfId="39" applyFont="1" applyBorder="1" applyAlignment="1" applyProtection="1">
      <alignment horizontal="justify" vertical="center" wrapText="1"/>
      <protection hidden="1"/>
    </xf>
    <xf numFmtId="0" fontId="16" fillId="0" borderId="12" xfId="39" applyFont="1" applyBorder="1" applyAlignment="1" applyProtection="1">
      <alignment horizontal="justify" vertical="center" wrapText="1"/>
      <protection hidden="1"/>
    </xf>
    <xf numFmtId="0" fontId="15" fillId="0" borderId="0" xfId="39" applyFont="1" applyAlignment="1" applyProtection="1">
      <alignment horizontal="left" vertical="top" wrapText="1"/>
      <protection hidden="1"/>
    </xf>
    <xf numFmtId="0" fontId="15" fillId="4" borderId="12" xfId="39" applyFont="1" applyFill="1" applyBorder="1" applyAlignment="1" applyProtection="1">
      <alignment horizontal="left" vertical="center" wrapText="1"/>
      <protection hidden="1"/>
    </xf>
    <xf numFmtId="0" fontId="51" fillId="0" borderId="0" xfId="39" applyFont="1" applyAlignment="1" applyProtection="1">
      <alignment horizontal="center" vertical="center" wrapText="1"/>
      <protection hidden="1"/>
    </xf>
    <xf numFmtId="0" fontId="24" fillId="6" borderId="0" xfId="39" applyFont="1" applyFill="1" applyAlignment="1" applyProtection="1">
      <alignment horizontal="center" vertical="center"/>
      <protection hidden="1"/>
    </xf>
    <xf numFmtId="0" fontId="15" fillId="0" borderId="12" xfId="39" applyFont="1" applyBorder="1" applyAlignment="1" applyProtection="1">
      <alignment horizontal="center" vertical="center" wrapText="1"/>
      <protection hidden="1"/>
    </xf>
    <xf numFmtId="0" fontId="0" fillId="0" borderId="34" xfId="0"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29" fillId="6" borderId="0" xfId="0" applyFont="1" applyFill="1" applyAlignment="1" applyProtection="1">
      <alignment horizontal="center" vertical="center"/>
      <protection hidden="1"/>
    </xf>
    <xf numFmtId="0" fontId="5" fillId="0" borderId="34" xfId="39" applyFont="1" applyBorder="1" applyAlignment="1" applyProtection="1">
      <alignment horizontal="justify" vertical="top" wrapText="1"/>
      <protection locked="0"/>
    </xf>
    <xf numFmtId="0" fontId="5" fillId="0" borderId="13" xfId="39" applyFont="1" applyBorder="1" applyAlignment="1" applyProtection="1">
      <alignment horizontal="justify" vertical="top" wrapText="1"/>
      <protection locked="0"/>
    </xf>
    <xf numFmtId="0" fontId="5" fillId="0" borderId="35" xfId="39" applyFont="1" applyBorder="1" applyAlignment="1" applyProtection="1">
      <alignment horizontal="justify" vertical="top" wrapText="1"/>
      <protection locked="0"/>
    </xf>
    <xf numFmtId="0" fontId="15" fillId="3" borderId="0" xfId="0" applyFont="1" applyFill="1" applyAlignment="1" applyProtection="1">
      <alignment horizontal="center" vertical="center"/>
      <protection hidden="1"/>
    </xf>
    <xf numFmtId="0" fontId="15" fillId="3" borderId="26" xfId="0" applyFont="1" applyFill="1" applyBorder="1" applyAlignment="1" applyProtection="1">
      <alignment horizontal="center" vertical="center"/>
      <protection hidden="1"/>
    </xf>
    <xf numFmtId="0" fontId="15" fillId="3" borderId="36" xfId="0" applyFont="1" applyFill="1" applyBorder="1" applyAlignment="1" applyProtection="1">
      <alignment horizontal="center" vertical="center"/>
      <protection hidden="1"/>
    </xf>
    <xf numFmtId="0" fontId="16" fillId="0" borderId="34" xfId="0" applyFont="1" applyBorder="1" applyAlignment="1" applyProtection="1">
      <alignment horizontal="left" vertical="center"/>
      <protection locked="0"/>
    </xf>
    <xf numFmtId="0" fontId="20" fillId="0" borderId="5" xfId="39" applyFont="1" applyBorder="1" applyAlignment="1" applyProtection="1">
      <alignment horizontal="right" vertical="center"/>
      <protection hidden="1"/>
    </xf>
    <xf numFmtId="0" fontId="20" fillId="0" borderId="0" xfId="39" applyFont="1" applyAlignment="1" applyProtection="1">
      <alignment horizontal="right" vertical="center"/>
      <protection hidden="1"/>
    </xf>
    <xf numFmtId="0" fontId="22" fillId="0" borderId="33" xfId="39" applyFont="1" applyBorder="1" applyAlignment="1" applyProtection="1">
      <alignment horizontal="right" vertical="center"/>
      <protection hidden="1"/>
    </xf>
    <xf numFmtId="0" fontId="22" fillId="0" borderId="4" xfId="39" applyFont="1" applyBorder="1" applyAlignment="1" applyProtection="1">
      <alignment horizontal="right" vertical="center"/>
      <protection hidden="1"/>
    </xf>
    <xf numFmtId="0" fontId="6" fillId="7" borderId="26" xfId="39" applyFont="1" applyFill="1" applyBorder="1" applyAlignment="1" applyProtection="1">
      <alignment horizontal="center" vertical="center"/>
      <protection hidden="1"/>
    </xf>
    <xf numFmtId="0" fontId="6" fillId="7" borderId="3" xfId="39" applyFont="1" applyFill="1" applyBorder="1" applyAlignment="1" applyProtection="1">
      <alignment horizontal="center" vertical="center"/>
      <protection hidden="1"/>
    </xf>
    <xf numFmtId="0" fontId="6" fillId="7" borderId="14" xfId="39" applyFont="1" applyFill="1" applyBorder="1" applyAlignment="1" applyProtection="1">
      <alignment horizontal="center" vertical="center"/>
      <protection hidden="1"/>
    </xf>
    <xf numFmtId="0" fontId="39" fillId="0" borderId="13" xfId="39" applyFont="1" applyBorder="1" applyAlignment="1" applyProtection="1">
      <alignment horizontal="justify" vertical="center"/>
      <protection hidden="1"/>
    </xf>
    <xf numFmtId="0" fontId="39" fillId="0" borderId="30" xfId="39" applyFont="1" applyBorder="1" applyAlignment="1" applyProtection="1">
      <alignment horizontal="justify" vertical="center"/>
      <protection hidden="1"/>
    </xf>
    <xf numFmtId="0" fontId="57" fillId="0" borderId="5" xfId="39" applyFont="1" applyBorder="1" applyAlignment="1" applyProtection="1">
      <alignment horizontal="center" vertical="center" wrapText="1"/>
      <protection hidden="1"/>
    </xf>
    <xf numFmtId="0" fontId="57" fillId="0" borderId="0" xfId="39" applyFont="1" applyAlignment="1" applyProtection="1">
      <alignment horizontal="center" vertical="center" wrapText="1"/>
      <protection hidden="1"/>
    </xf>
    <xf numFmtId="0" fontId="57" fillId="0" borderId="6" xfId="39" applyFont="1" applyBorder="1" applyAlignment="1" applyProtection="1">
      <alignment horizontal="center" vertical="center" wrapText="1"/>
      <protection hidden="1"/>
    </xf>
    <xf numFmtId="0" fontId="19" fillId="12" borderId="5" xfId="39" applyFont="1" applyFill="1" applyBorder="1" applyAlignment="1" applyProtection="1">
      <alignment horizontal="center" vertical="center" wrapText="1"/>
      <protection hidden="1"/>
    </xf>
    <xf numFmtId="0" fontId="19" fillId="12" borderId="0" xfId="39" applyFont="1" applyFill="1" applyAlignment="1" applyProtection="1">
      <alignment horizontal="center" vertical="center" wrapText="1"/>
      <protection hidden="1"/>
    </xf>
    <xf numFmtId="0" fontId="19" fillId="12" borderId="6" xfId="39" applyFont="1" applyFill="1" applyBorder="1" applyAlignment="1" applyProtection="1">
      <alignment horizontal="center" vertical="center" wrapText="1"/>
      <protection hidden="1"/>
    </xf>
    <xf numFmtId="0" fontId="2" fillId="0" borderId="5" xfId="39" applyBorder="1"/>
    <xf numFmtId="0" fontId="2" fillId="0" borderId="0" xfId="39"/>
    <xf numFmtId="0" fontId="2" fillId="0" borderId="6" xfId="39" applyBorder="1"/>
    <xf numFmtId="0" fontId="39" fillId="0" borderId="13" xfId="39" applyFont="1" applyBorder="1" applyAlignment="1" applyProtection="1">
      <alignment horizontal="justify"/>
      <protection hidden="1"/>
    </xf>
    <xf numFmtId="0" fontId="39" fillId="0" borderId="30" xfId="39" applyFont="1" applyBorder="1" applyAlignment="1" applyProtection="1">
      <alignment horizontal="justify"/>
      <protection hidden="1"/>
    </xf>
    <xf numFmtId="0" fontId="22" fillId="0" borderId="5" xfId="39" applyFont="1" applyBorder="1" applyAlignment="1" applyProtection="1">
      <alignment horizontal="right" vertical="center"/>
      <protection hidden="1"/>
    </xf>
    <xf numFmtId="0" fontId="22" fillId="0" borderId="0" xfId="39" applyFont="1" applyAlignment="1" applyProtection="1">
      <alignment horizontal="right" vertical="center"/>
      <protection hidden="1"/>
    </xf>
    <xf numFmtId="0" fontId="5" fillId="0" borderId="26" xfId="35" applyFont="1" applyBorder="1" applyAlignment="1" applyProtection="1">
      <alignment horizontal="left" vertical="center"/>
      <protection hidden="1"/>
    </xf>
    <xf numFmtId="0" fontId="5" fillId="0" borderId="14" xfId="35" applyFont="1" applyBorder="1" applyAlignment="1" applyProtection="1">
      <alignment horizontal="left" vertical="center"/>
      <protection hidden="1"/>
    </xf>
    <xf numFmtId="0" fontId="24" fillId="6" borderId="0" xfId="35" applyFont="1" applyFill="1" applyAlignment="1" applyProtection="1">
      <alignment horizontal="center" vertical="center"/>
      <protection hidden="1"/>
    </xf>
    <xf numFmtId="0" fontId="37" fillId="0" borderId="4" xfId="35" applyFont="1" applyBorder="1" applyAlignment="1" applyProtection="1">
      <alignment horizontal="center" vertical="center" wrapText="1"/>
      <protection hidden="1"/>
    </xf>
    <xf numFmtId="0" fontId="15" fillId="0" borderId="3" xfId="35" applyFont="1" applyBorder="1" applyAlignment="1" applyProtection="1">
      <alignment horizontal="center" vertical="center"/>
      <protection hidden="1"/>
    </xf>
    <xf numFmtId="0" fontId="51" fillId="0" borderId="0" xfId="0" applyFont="1" applyAlignment="1" applyProtection="1">
      <alignment horizontal="center" vertical="top" wrapText="1"/>
      <protection hidden="1"/>
    </xf>
    <xf numFmtId="0" fontId="29" fillId="6" borderId="0" xfId="0" applyFont="1" applyFill="1" applyAlignment="1" applyProtection="1">
      <alignment horizontal="center" vertical="top" wrapText="1"/>
      <protection hidden="1"/>
    </xf>
    <xf numFmtId="0" fontId="29" fillId="6" borderId="0" xfId="0" applyFont="1" applyFill="1" applyAlignment="1" applyProtection="1">
      <alignment horizontal="center" vertical="top"/>
      <protection hidden="1"/>
    </xf>
    <xf numFmtId="1" fontId="6" fillId="0" borderId="26" xfId="0" applyNumberFormat="1" applyFont="1" applyBorder="1" applyAlignment="1" applyProtection="1">
      <alignment horizontal="center" vertical="center" wrapText="1"/>
      <protection hidden="1"/>
    </xf>
    <xf numFmtId="1" fontId="6" fillId="0" borderId="3" xfId="0" applyNumberFormat="1" applyFont="1" applyBorder="1" applyAlignment="1" applyProtection="1">
      <alignment horizontal="center" vertical="center" wrapText="1"/>
      <protection hidden="1"/>
    </xf>
    <xf numFmtId="1" fontId="6" fillId="0" borderId="14" xfId="0" applyNumberFormat="1" applyFont="1" applyBorder="1" applyAlignment="1" applyProtection="1">
      <alignment horizontal="center" vertical="center" wrapText="1"/>
      <protection hidden="1"/>
    </xf>
    <xf numFmtId="0" fontId="51" fillId="12" borderId="26" xfId="0" applyFont="1" applyFill="1" applyBorder="1" applyAlignment="1" applyProtection="1">
      <alignment horizontal="left" vertical="top" wrapText="1"/>
      <protection hidden="1"/>
    </xf>
    <xf numFmtId="0" fontId="51" fillId="12" borderId="3" xfId="0" applyFont="1" applyFill="1" applyBorder="1" applyAlignment="1" applyProtection="1">
      <alignment horizontal="left" vertical="top" wrapText="1"/>
      <protection hidden="1"/>
    </xf>
    <xf numFmtId="0" fontId="51" fillId="12" borderId="14" xfId="0" applyFont="1" applyFill="1" applyBorder="1" applyAlignment="1" applyProtection="1">
      <alignment horizontal="left" vertical="top" wrapText="1"/>
      <protection hidden="1"/>
    </xf>
    <xf numFmtId="0" fontId="15" fillId="0" borderId="0" xfId="40" applyFont="1" applyAlignment="1" applyProtection="1">
      <alignment horizontal="left" vertical="top" wrapText="1"/>
      <protection hidden="1"/>
    </xf>
    <xf numFmtId="0" fontId="15" fillId="0" borderId="0" xfId="0" applyFont="1" applyAlignment="1" applyProtection="1">
      <alignment horizontal="center" vertical="center" wrapText="1"/>
      <protection hidden="1"/>
    </xf>
    <xf numFmtId="0" fontId="24" fillId="6" borderId="0" xfId="0" applyFont="1" applyFill="1" applyAlignment="1" applyProtection="1">
      <alignment horizontal="center" vertical="center" wrapText="1"/>
      <protection hidden="1"/>
    </xf>
    <xf numFmtId="0" fontId="24" fillId="6" borderId="0" xfId="0" applyFont="1" applyFill="1" applyAlignment="1" applyProtection="1">
      <alignment horizontal="center" vertical="center"/>
      <protection hidden="1"/>
    </xf>
    <xf numFmtId="1" fontId="59" fillId="12" borderId="26" xfId="0" applyNumberFormat="1" applyFont="1" applyFill="1" applyBorder="1" applyAlignment="1" applyProtection="1">
      <alignment horizontal="left" vertical="top" wrapText="1"/>
      <protection hidden="1"/>
    </xf>
    <xf numFmtId="1" fontId="59" fillId="12" borderId="3" xfId="0" applyNumberFormat="1" applyFont="1" applyFill="1" applyBorder="1" applyAlignment="1" applyProtection="1">
      <alignment horizontal="left" vertical="top" wrapText="1"/>
      <protection hidden="1"/>
    </xf>
    <xf numFmtId="1" fontId="59" fillId="12" borderId="14" xfId="0" applyNumberFormat="1" applyFont="1" applyFill="1" applyBorder="1" applyAlignment="1" applyProtection="1">
      <alignment horizontal="left" vertical="top" wrapText="1"/>
      <protection hidden="1"/>
    </xf>
    <xf numFmtId="0" fontId="74" fillId="15" borderId="0" xfId="0" applyFont="1" applyFill="1" applyAlignment="1" applyProtection="1">
      <alignment horizontal="center" vertical="center" wrapText="1"/>
      <protection hidden="1"/>
    </xf>
    <xf numFmtId="0" fontId="53" fillId="0" borderId="26" xfId="0" applyFont="1" applyBorder="1" applyAlignment="1" applyProtection="1">
      <alignment horizontal="left" vertical="top" wrapText="1"/>
      <protection hidden="1"/>
    </xf>
    <xf numFmtId="0" fontId="53" fillId="0" borderId="3" xfId="0" applyFont="1" applyBorder="1" applyAlignment="1" applyProtection="1">
      <alignment horizontal="left" vertical="top"/>
      <protection hidden="1"/>
    </xf>
    <xf numFmtId="0" fontId="53" fillId="0" borderId="14" xfId="0" applyFont="1" applyBorder="1" applyAlignment="1" applyProtection="1">
      <alignment horizontal="left" vertical="top"/>
      <protection hidden="1"/>
    </xf>
    <xf numFmtId="49" fontId="47" fillId="0" borderId="12" xfId="0" applyNumberFormat="1" applyFont="1" applyBorder="1" applyAlignment="1">
      <alignment horizontal="center" vertical="center" wrapText="1"/>
    </xf>
    <xf numFmtId="0" fontId="27" fillId="0" borderId="0" xfId="0" applyFont="1" applyAlignment="1" applyProtection="1">
      <alignment horizontal="justify" vertical="center" wrapText="1"/>
      <protection hidden="1"/>
    </xf>
    <xf numFmtId="0" fontId="15" fillId="0" borderId="0" xfId="40" applyFont="1" applyAlignment="1" applyProtection="1">
      <alignment horizontal="left" vertical="center" wrapText="1"/>
      <protection hidden="1"/>
    </xf>
    <xf numFmtId="0" fontId="15" fillId="0" borderId="0" xfId="0" applyFont="1" applyAlignment="1" applyProtection="1">
      <alignment horizontal="center" vertical="top" wrapText="1"/>
      <protection hidden="1"/>
    </xf>
    <xf numFmtId="0" fontId="18" fillId="11" borderId="0" xfId="0" applyFont="1" applyFill="1" applyAlignment="1">
      <alignment horizontal="center" vertical="top" wrapText="1"/>
    </xf>
    <xf numFmtId="0" fontId="18" fillId="0" borderId="0" xfId="0" applyFont="1" applyAlignment="1">
      <alignment horizontal="center" vertical="top" wrapText="1"/>
    </xf>
    <xf numFmtId="1" fontId="18" fillId="0" borderId="0" xfId="0" applyNumberFormat="1" applyFont="1" applyAlignment="1">
      <alignment horizontal="center" vertical="top" wrapText="1"/>
    </xf>
    <xf numFmtId="0" fontId="4" fillId="0" borderId="0" xfId="0" applyFont="1" applyAlignment="1">
      <alignment horizontal="center" vertical="top" wrapText="1"/>
    </xf>
    <xf numFmtId="0" fontId="76" fillId="12" borderId="26" xfId="0" applyFont="1" applyFill="1" applyBorder="1" applyAlignment="1">
      <alignment horizontal="left" vertical="center"/>
    </xf>
    <xf numFmtId="0" fontId="76" fillId="12" borderId="3" xfId="0" applyFont="1" applyFill="1" applyBorder="1" applyAlignment="1">
      <alignment horizontal="left" vertical="center"/>
    </xf>
    <xf numFmtId="0" fontId="76" fillId="12" borderId="14" xfId="0" applyFont="1" applyFill="1" applyBorder="1" applyAlignment="1">
      <alignment horizontal="left" vertical="center"/>
    </xf>
    <xf numFmtId="0" fontId="15" fillId="11" borderId="26" xfId="39" applyFont="1" applyFill="1" applyBorder="1" applyAlignment="1" applyProtection="1">
      <alignment horizontal="center" vertical="center" wrapText="1"/>
      <protection hidden="1"/>
    </xf>
    <xf numFmtId="0" fontId="15" fillId="11" borderId="14" xfId="39" applyFont="1" applyFill="1" applyBorder="1" applyAlignment="1" applyProtection="1">
      <alignment horizontal="center" vertical="center" wrapText="1"/>
      <protection hidden="1"/>
    </xf>
    <xf numFmtId="0" fontId="0" fillId="0" borderId="38" xfId="39" applyFont="1" applyBorder="1" applyAlignment="1" applyProtection="1">
      <alignment horizontal="center" vertical="center" wrapText="1"/>
      <protection hidden="1"/>
    </xf>
    <xf numFmtId="0" fontId="16" fillId="0" borderId="6" xfId="39" applyFont="1" applyBorder="1" applyAlignment="1" applyProtection="1">
      <alignment horizontal="center" vertical="center" wrapText="1"/>
      <protection hidden="1"/>
    </xf>
    <xf numFmtId="0" fontId="15" fillId="17" borderId="12" xfId="39" applyFont="1" applyFill="1" applyBorder="1" applyAlignment="1" applyProtection="1">
      <alignment horizontal="left" vertical="center" wrapText="1"/>
      <protection hidden="1"/>
    </xf>
    <xf numFmtId="0" fontId="15" fillId="17" borderId="26" xfId="39" applyFont="1" applyFill="1" applyBorder="1" applyAlignment="1" applyProtection="1">
      <alignment horizontal="left" vertical="center" wrapText="1"/>
      <protection hidden="1"/>
    </xf>
    <xf numFmtId="0" fontId="15" fillId="17" borderId="14" xfId="39" applyFont="1" applyFill="1" applyBorder="1" applyAlignment="1" applyProtection="1">
      <alignment horizontal="left" vertical="center" wrapText="1"/>
      <protection hidden="1"/>
    </xf>
    <xf numFmtId="0" fontId="15" fillId="0" borderId="26" xfId="39" applyFont="1" applyBorder="1" applyAlignment="1" applyProtection="1">
      <alignment horizontal="center" vertical="center" wrapText="1"/>
      <protection hidden="1"/>
    </xf>
    <xf numFmtId="0" fontId="15" fillId="0" borderId="14" xfId="39" applyFont="1" applyBorder="1" applyAlignment="1" applyProtection="1">
      <alignment horizontal="center" vertical="center" wrapText="1"/>
      <protection hidden="1"/>
    </xf>
    <xf numFmtId="0" fontId="15" fillId="0" borderId="0" xfId="33" applyFont="1" applyAlignment="1" applyProtection="1">
      <alignment horizontal="left" vertical="center" indent="2"/>
      <protection hidden="1"/>
    </xf>
    <xf numFmtId="0" fontId="15" fillId="0" borderId="26" xfId="38" applyFont="1" applyBorder="1" applyAlignment="1" applyProtection="1">
      <alignment horizontal="justify" vertical="top" wrapText="1"/>
      <protection hidden="1"/>
    </xf>
    <xf numFmtId="0" fontId="16" fillId="0" borderId="3" xfId="38" applyFont="1" applyBorder="1" applyAlignment="1" applyProtection="1">
      <alignment horizontal="justify" vertical="top"/>
      <protection hidden="1"/>
    </xf>
    <xf numFmtId="0" fontId="16" fillId="0" borderId="14" xfId="38" applyFont="1" applyBorder="1" applyAlignment="1" applyProtection="1">
      <alignment horizontal="justify" vertical="top"/>
      <protection hidden="1"/>
    </xf>
    <xf numFmtId="0" fontId="0" fillId="0" borderId="8" xfId="38" applyFont="1" applyBorder="1" applyAlignment="1" applyProtection="1">
      <alignment horizontal="left" vertical="center" wrapText="1"/>
      <protection hidden="1"/>
    </xf>
    <xf numFmtId="0" fontId="16" fillId="0" borderId="8" xfId="38" applyFont="1" applyBorder="1" applyAlignment="1" applyProtection="1">
      <alignment horizontal="left" vertical="center" wrapText="1"/>
      <protection hidden="1"/>
    </xf>
    <xf numFmtId="0" fontId="15" fillId="8" borderId="0" xfId="38" applyNumberFormat="1" applyFont="1" applyFill="1" applyBorder="1" applyAlignment="1" applyProtection="1">
      <alignment horizontal="center" vertical="center" wrapText="1"/>
      <protection hidden="1"/>
    </xf>
    <xf numFmtId="0" fontId="16" fillId="0" borderId="0" xfId="0" applyFont="1" applyAlignment="1" applyProtection="1">
      <alignment horizontal="justify" vertical="top" wrapText="1"/>
      <protection hidden="1"/>
    </xf>
    <xf numFmtId="0" fontId="16" fillId="0" borderId="0" xfId="38" applyFont="1" applyAlignment="1" applyProtection="1">
      <alignment horizontal="justify" vertical="center"/>
      <protection hidden="1"/>
    </xf>
    <xf numFmtId="0" fontId="15" fillId="0" borderId="0" xfId="0" applyFont="1" applyAlignment="1" applyProtection="1">
      <alignment horizontal="center" vertical="center"/>
      <protection hidden="1"/>
    </xf>
    <xf numFmtId="0" fontId="0" fillId="0" borderId="12" xfId="38" applyFont="1" applyBorder="1" applyAlignment="1" applyProtection="1">
      <alignment horizontal="left" vertical="top" wrapText="1"/>
      <protection hidden="1"/>
    </xf>
    <xf numFmtId="0" fontId="16" fillId="0" borderId="12" xfId="38" applyFont="1" applyBorder="1" applyAlignment="1" applyProtection="1">
      <alignment horizontal="left" vertical="top" wrapText="1"/>
      <protection hidden="1"/>
    </xf>
    <xf numFmtId="0" fontId="0" fillId="0" borderId="26" xfId="38" applyFont="1" applyBorder="1" applyAlignment="1" applyProtection="1">
      <alignment horizontal="left" vertical="top" wrapText="1"/>
      <protection hidden="1"/>
    </xf>
    <xf numFmtId="0" fontId="16" fillId="0" borderId="3" xfId="38" applyFont="1" applyBorder="1" applyAlignment="1" applyProtection="1">
      <alignment horizontal="left" vertical="top" wrapText="1"/>
      <protection hidden="1"/>
    </xf>
    <xf numFmtId="0" fontId="16" fillId="0" borderId="14" xfId="38" applyFont="1" applyBorder="1" applyAlignment="1" applyProtection="1">
      <alignment horizontal="left" vertical="top" wrapText="1"/>
      <protection hidden="1"/>
    </xf>
    <xf numFmtId="10" fontId="16" fillId="2" borderId="26" xfId="38" applyNumberFormat="1" applyFont="1" applyFill="1" applyBorder="1" applyAlignment="1" applyProtection="1">
      <alignment horizontal="center" vertical="center"/>
      <protection locked="0"/>
    </xf>
    <xf numFmtId="10" fontId="16" fillId="2" borderId="3" xfId="38" applyNumberFormat="1" applyFont="1" applyFill="1" applyBorder="1" applyAlignment="1" applyProtection="1">
      <alignment horizontal="center" vertical="center"/>
      <protection locked="0"/>
    </xf>
    <xf numFmtId="10" fontId="16" fillId="2" borderId="14" xfId="38" applyNumberFormat="1" applyFont="1" applyFill="1" applyBorder="1" applyAlignment="1" applyProtection="1">
      <alignment horizontal="center" vertical="center"/>
      <protection locked="0"/>
    </xf>
    <xf numFmtId="0" fontId="15" fillId="0" borderId="0" xfId="38" applyNumberFormat="1" applyFont="1" applyFill="1" applyBorder="1" applyAlignment="1" applyProtection="1">
      <alignment horizontal="left" vertical="top"/>
      <protection hidden="1"/>
    </xf>
    <xf numFmtId="0" fontId="48" fillId="0" borderId="3" xfId="38" applyFont="1" applyBorder="1" applyAlignment="1" applyProtection="1">
      <alignment horizontal="center" vertical="center" wrapText="1"/>
      <protection hidden="1"/>
    </xf>
    <xf numFmtId="0" fontId="70" fillId="0" borderId="0" xfId="33" applyFont="1" applyAlignment="1" applyProtection="1">
      <alignment horizontal="center" vertical="center"/>
      <protection hidden="1"/>
    </xf>
    <xf numFmtId="0" fontId="5" fillId="0" borderId="0" xfId="33" applyFont="1" applyAlignment="1" applyProtection="1">
      <alignment horizontal="justify" vertical="top"/>
      <protection hidden="1"/>
    </xf>
    <xf numFmtId="0" fontId="16" fillId="0" borderId="37" xfId="0" applyFont="1" applyBorder="1" applyAlignment="1" applyProtection="1">
      <alignment horizontal="left" vertical="center" indent="2"/>
      <protection hidden="1"/>
    </xf>
    <xf numFmtId="176" fontId="15" fillId="0" borderId="0" xfId="33" applyNumberFormat="1" applyFont="1" applyAlignment="1" applyProtection="1">
      <alignment horizontal="left" vertical="center" indent="1"/>
      <protection hidden="1"/>
    </xf>
    <xf numFmtId="0" fontId="6" fillId="0" borderId="0" xfId="33" applyFont="1" applyAlignment="1" applyProtection="1">
      <alignment horizontal="justify" vertical="center"/>
      <protection hidden="1"/>
    </xf>
    <xf numFmtId="0" fontId="0" fillId="0" borderId="0" xfId="33" applyFont="1" applyAlignment="1" applyProtection="1">
      <alignment vertical="top" wrapText="1"/>
      <protection hidden="1"/>
    </xf>
    <xf numFmtId="0" fontId="0" fillId="0" borderId="0" xfId="0" applyAlignment="1">
      <alignment vertical="top" wrapText="1"/>
    </xf>
    <xf numFmtId="0" fontId="5" fillId="0" borderId="0" xfId="33" applyFont="1" applyAlignment="1" applyProtection="1">
      <alignment horizontal="left" vertical="top"/>
      <protection hidden="1"/>
    </xf>
    <xf numFmtId="0" fontId="5" fillId="0" borderId="0" xfId="33" applyFont="1" applyAlignment="1" applyProtection="1">
      <alignment horizontal="justify" vertical="center"/>
      <protection hidden="1"/>
    </xf>
    <xf numFmtId="0" fontId="16" fillId="2" borderId="13" xfId="0" applyFont="1" applyFill="1" applyBorder="1" applyAlignment="1" applyProtection="1">
      <alignment horizontal="left" vertical="center"/>
      <protection locked="0"/>
    </xf>
    <xf numFmtId="0" fontId="16" fillId="0" borderId="11" xfId="0" applyFont="1" applyBorder="1" applyAlignment="1" applyProtection="1">
      <alignment horizontal="left" vertical="center" indent="2"/>
      <protection hidden="1"/>
    </xf>
    <xf numFmtId="0" fontId="16" fillId="0" borderId="0" xfId="0" applyFont="1" applyAlignment="1" applyProtection="1">
      <alignment horizontal="left" vertical="center" indent="2"/>
      <protection hidden="1"/>
    </xf>
    <xf numFmtId="0" fontId="16" fillId="0" borderId="13" xfId="0" applyFont="1" applyBorder="1" applyAlignment="1" applyProtection="1">
      <alignment horizontal="left" vertical="center" indent="2"/>
      <protection hidden="1"/>
    </xf>
    <xf numFmtId="0" fontId="0" fillId="0" borderId="0" xfId="33" applyFont="1" applyAlignment="1" applyProtection="1">
      <alignment horizontal="left" vertical="top" wrapText="1"/>
      <protection hidden="1"/>
    </xf>
    <xf numFmtId="0" fontId="0" fillId="0" borderId="0" xfId="33" applyFont="1" applyAlignment="1" applyProtection="1">
      <alignment horizontal="justify" vertical="top"/>
      <protection hidden="1"/>
    </xf>
    <xf numFmtId="0" fontId="16" fillId="0" borderId="0" xfId="33" applyFont="1" applyAlignment="1" applyProtection="1">
      <alignment horizontal="justify" vertical="top"/>
      <protection hidden="1"/>
    </xf>
    <xf numFmtId="0" fontId="15" fillId="0" borderId="0" xfId="33" applyFont="1" applyAlignment="1" applyProtection="1">
      <alignment horizontal="center" vertical="center"/>
      <protection hidden="1"/>
    </xf>
    <xf numFmtId="0" fontId="0" fillId="2" borderId="0" xfId="33" applyFont="1" applyFill="1" applyAlignment="1" applyProtection="1">
      <alignment horizontal="left" vertical="center"/>
      <protection locked="0"/>
    </xf>
    <xf numFmtId="0" fontId="16" fillId="2" borderId="0" xfId="33" applyFont="1" applyFill="1" applyAlignment="1" applyProtection="1">
      <alignment horizontal="left" vertical="center"/>
      <protection locked="0"/>
    </xf>
    <xf numFmtId="176" fontId="16" fillId="0" borderId="0" xfId="33" applyNumberFormat="1" applyFont="1" applyAlignment="1" applyProtection="1">
      <alignment horizontal="left" vertical="center"/>
      <protection hidden="1"/>
    </xf>
    <xf numFmtId="0" fontId="6" fillId="0" borderId="0" xfId="33" applyFont="1" applyAlignment="1" applyProtection="1">
      <alignment horizontal="justify" vertical="top"/>
      <protection hidden="1"/>
    </xf>
  </cellXfs>
  <cellStyles count="57">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3" xfId="17" xr:uid="{00000000-0005-0000-0000-000010000000}"/>
    <cellStyle name="Comma 4" xfId="51" xr:uid="{281F6B8A-22EC-4600-B37F-772B5863D5BA}"/>
    <cellStyle name="Comma 5" xfId="53" xr:uid="{432DEC2E-BBCE-4D46-A566-9D38975629B8}"/>
    <cellStyle name="Comma 6" xfId="55" xr:uid="{8D2942E9-9982-41E5-86B3-D91066716743}"/>
    <cellStyle name="Excel Built-in Normal" xfId="18" xr:uid="{00000000-0005-0000-0000-000011000000}"/>
    <cellStyle name="Formula" xfId="19" xr:uid="{00000000-0005-0000-0000-000012000000}"/>
    <cellStyle name="Good" xfId="56" builtinId="26"/>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1" xfId="26" xr:uid="{00000000-0005-0000-0000-00001A000000}"/>
    <cellStyle name="Normal 13" xfId="27" xr:uid="{00000000-0005-0000-0000-00001B000000}"/>
    <cellStyle name="Normal 18" xfId="28" xr:uid="{00000000-0005-0000-0000-00001C000000}"/>
    <cellStyle name="Normal 2" xfId="29" xr:uid="{00000000-0005-0000-0000-00001D000000}"/>
    <cellStyle name="Normal 2 2" xfId="30" xr:uid="{00000000-0005-0000-0000-00001E000000}"/>
    <cellStyle name="Normal 2 2 2" xfId="49" xr:uid="{37472D30-556E-43D4-807B-85D7ADF4693D}"/>
    <cellStyle name="Normal 2 4" xfId="50" xr:uid="{455C4370-3626-484A-A31C-DA3C5B02D3D0}"/>
    <cellStyle name="Normal 3" xfId="31" xr:uid="{00000000-0005-0000-0000-00001F000000}"/>
    <cellStyle name="Normal 4" xfId="32" xr:uid="{00000000-0005-0000-0000-000020000000}"/>
    <cellStyle name="Normal 5" xfId="48" xr:uid="{22013933-C37C-40A2-BE69-289BE7E2DF0F}"/>
    <cellStyle name="Normal 6" xfId="52" xr:uid="{A6137D7F-1BEF-4C04-905F-B1A3229DC474}"/>
    <cellStyle name="Normal 7" xfId="54" xr:uid="{6C47D33F-BB2C-4AC8-B180-32FCBDA02E92}"/>
    <cellStyle name="Normal_Annexures TW 04" xfId="33" xr:uid="{00000000-0005-0000-0000-000021000000}"/>
    <cellStyle name="Normal_Attach 3(JV)" xfId="34" xr:uid="{00000000-0005-0000-0000-000022000000}"/>
    <cellStyle name="Normal_Attacments TW 04" xfId="35" xr:uid="{00000000-0005-0000-0000-000023000000}"/>
    <cellStyle name="Normal_pgcil-tivim-pricesched" xfId="36" xr:uid="{00000000-0005-0000-0000-000024000000}"/>
    <cellStyle name="Normal_pgcil-tivim-pricesched_Sch-1" xfId="37" xr:uid="{00000000-0005-0000-0000-000025000000}"/>
    <cellStyle name="Normal_PRICE SCHEDULE-4 to 6-A4"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PRICE-SCHE Bihar-Rev-2-corrections_Price_Schedules for Insulator Package Rev-01" xfId="42" xr:uid="{00000000-0005-0000-0000-00002A000000}"/>
    <cellStyle name="Normal_Sch-1" xfId="43" xr:uid="{00000000-0005-0000-0000-00002B000000}"/>
    <cellStyle name="Percent" xfId="44" builtinId="5"/>
    <cellStyle name="Popis" xfId="45" xr:uid="{00000000-0005-0000-0000-00002D000000}"/>
    <cellStyle name="Sledovaný hypertextový odkaz" xfId="46" xr:uid="{00000000-0005-0000-0000-00002E000000}"/>
    <cellStyle name="Standard_BS14" xfId="47" xr:uid="{00000000-0005-0000-0000-00002F000000}"/>
  </cellStyles>
  <dxfs count="3">
    <dxf>
      <font>
        <color theme="0"/>
      </font>
      <fill>
        <patternFill patternType="none">
          <bgColor indexed="65"/>
        </patternFill>
      </fill>
      <border>
        <left/>
        <right/>
        <top/>
        <bottom/>
      </border>
    </dxf>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1.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2" Type="http://schemas.openxmlformats.org/officeDocument/2006/relationships/hyperlink" Target="#'  Sch-1'!A1"/><Relationship Id="rId1" Type="http://schemas.openxmlformats.org/officeDocument/2006/relationships/hyperlink" Target="#'Sch-1'!A1"/></Relationships>
</file>

<file path=xl/drawings/_rels/drawing3.xml.rels><?xml version="1.0" encoding="UTF-8" standalone="yes"?>
<Relationships xmlns="http://schemas.openxmlformats.org/package/2006/relationships"><Relationship Id="rId1" Type="http://schemas.openxmlformats.org/officeDocument/2006/relationships/hyperlink" Target="#'  Sch-2'!A1"/></Relationships>
</file>

<file path=xl/drawings/_rels/drawing4.xml.rels><?xml version="1.0" encoding="UTF-8" standalone="yes"?>
<Relationships xmlns="http://schemas.openxmlformats.org/package/2006/relationships"><Relationship Id="rId2" Type="http://schemas.openxmlformats.org/officeDocument/2006/relationships/hyperlink" Target="#'Sch-3'!A1"/><Relationship Id="rId1" Type="http://schemas.openxmlformats.org/officeDocument/2006/relationships/hyperlink" Target="#'Sch-3(Part-I) '!Print_Area"/></Relationships>
</file>

<file path=xl/drawings/_rels/drawing5.xml.rels><?xml version="1.0" encoding="UTF-8" standalone="yes"?>
<Relationships xmlns="http://schemas.openxmlformats.org/package/2006/relationships"><Relationship Id="rId1" Type="http://schemas.openxmlformats.org/officeDocument/2006/relationships/hyperlink" Target="#'Sch-2(Part-I)'!A1"/></Relationships>
</file>

<file path=xl/drawings/_rels/drawing6.xml.rels><?xml version="1.0" encoding="UTF-8" standalone="yes"?>
<Relationships xmlns="http://schemas.openxmlformats.org/package/2006/relationships"><Relationship Id="rId2" Type="http://schemas.openxmlformats.org/officeDocument/2006/relationships/hyperlink" Target="#'Sch-3(Part-I) '!A1"/><Relationship Id="rId1" Type="http://schemas.openxmlformats.org/officeDocument/2006/relationships/hyperlink" Target="#'Sch-3(Part-I) '!Print_Area"/></Relationships>
</file>

<file path=xl/drawings/_rels/drawing7.xml.rels><?xml version="1.0" encoding="UTF-8" standalone="yes"?>
<Relationships xmlns="http://schemas.openxmlformats.org/package/2006/relationships"><Relationship Id="rId1" Type="http://schemas.openxmlformats.org/officeDocument/2006/relationships/hyperlink" Target="#'Sch-4'!A1"/></Relationships>
</file>

<file path=xl/drawings/_rels/drawing8.xml.rels><?xml version="1.0" encoding="UTF-8" standalone="yes"?>
<Relationships xmlns="http://schemas.openxmlformats.org/package/2006/relationships"><Relationship Id="rId1" Type="http://schemas.openxmlformats.org/officeDocument/2006/relationships/hyperlink" Target="#Discount!A1"/></Relationships>
</file>

<file path=xl/drawings/_rels/drawing9.xml.rels><?xml version="1.0" encoding="UTF-8" standalone="yes"?>
<Relationships xmlns="http://schemas.openxmlformats.org/package/2006/relationships"><Relationship Id="rId1" Type="http://schemas.openxmlformats.org/officeDocument/2006/relationships/hyperlink" Target="#Discount!A1"/></Relationships>
</file>

<file path=xl/drawings/drawing1.xml><?xml version="1.0" encoding="utf-8"?>
<xdr:wsDr xmlns:xdr="http://schemas.openxmlformats.org/drawingml/2006/spreadsheetDrawing" xmlns:a="http://schemas.openxmlformats.org/drawingml/2006/main">
  <xdr:twoCellAnchor>
    <xdr:from>
      <xdr:col>1</xdr:col>
      <xdr:colOff>1904</xdr:colOff>
      <xdr:row>7</xdr:row>
      <xdr:rowOff>50006</xdr:rowOff>
    </xdr:from>
    <xdr:to>
      <xdr:col>4</xdr:col>
      <xdr:colOff>1131651</xdr:colOff>
      <xdr:row>8</xdr:row>
      <xdr:rowOff>195262</xdr:rowOff>
    </xdr:to>
    <xdr:sp macro="" textlink="">
      <xdr:nvSpPr>
        <xdr:cNvPr id="1026" name="Text Box 2">
          <a:hlinkClick xmlns:r="http://schemas.openxmlformats.org/officeDocument/2006/relationships" r:id="rId1" tooltip="Click to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657224" y="2507456"/>
          <a:ext cx="7858125" cy="297656"/>
        </a:xfrm>
        <a:prstGeom prst="rect">
          <a:avLst/>
        </a:prstGeom>
        <a:solidFill>
          <a:srgbClr val="FFFF99"/>
        </a:solidFill>
        <a:ln w="6350">
          <a:solidFill>
            <a:srgbClr val="000000"/>
          </a:solidFill>
          <a:miter lim="800000"/>
          <a:headEnd/>
          <a:tailEnd/>
        </a:ln>
      </xdr:spPr>
      <xdr:txBody>
        <a:bodyPr vertOverflow="clip" wrap="square" lIns="27432" tIns="32004" rIns="27432" bIns="32004" anchor="ctr" upright="1"/>
        <a:lstStyle/>
        <a:p>
          <a:pPr algn="ctr" rtl="1">
            <a:defRPr sz="1000"/>
          </a:pPr>
          <a:r>
            <a:rPr lang="en-US" sz="1200" b="1" i="0" strike="noStrike">
              <a:solidFill>
                <a:srgbClr val="000000"/>
              </a:solidFill>
              <a:latin typeface="Book Antiqua"/>
            </a:rPr>
            <a:t>Click to Proceed</a:t>
          </a:r>
        </a:p>
      </xdr:txBody>
    </xdr:sp>
    <xdr:clientData/>
  </xdr:twoCellAnchor>
  <xdr:twoCellAnchor>
    <xdr:from>
      <xdr:col>4</xdr:col>
      <xdr:colOff>19050</xdr:colOff>
      <xdr:row>10</xdr:row>
      <xdr:rowOff>228600</xdr:rowOff>
    </xdr:from>
    <xdr:to>
      <xdr:col>4</xdr:col>
      <xdr:colOff>1552575</xdr:colOff>
      <xdr:row>12</xdr:row>
      <xdr:rowOff>200025</xdr:rowOff>
    </xdr:to>
    <xdr:pic>
      <xdr:nvPicPr>
        <xdr:cNvPr id="105477" name="Picture 3">
          <a:extLst>
            <a:ext uri="{FF2B5EF4-FFF2-40B4-BE49-F238E27FC236}">
              <a16:creationId xmlns:a16="http://schemas.microsoft.com/office/drawing/2014/main" id="{00000000-0008-0000-0100-0000059C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10450" y="3543300"/>
          <a:ext cx="15335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685800</xdr:colOff>
      <xdr:row>0</xdr:row>
      <xdr:rowOff>0</xdr:rowOff>
    </xdr:from>
    <xdr:to>
      <xdr:col>13</xdr:col>
      <xdr:colOff>504825</xdr:colOff>
      <xdr:row>2</xdr:row>
      <xdr:rowOff>123825</xdr:rowOff>
    </xdr:to>
    <xdr:grpSp>
      <xdr:nvGrpSpPr>
        <xdr:cNvPr id="114694" name="Group 7">
          <a:extLst>
            <a:ext uri="{FF2B5EF4-FFF2-40B4-BE49-F238E27FC236}">
              <a16:creationId xmlns:a16="http://schemas.microsoft.com/office/drawing/2014/main" id="{00000000-0008-0000-0A00-000006C00100}"/>
            </a:ext>
          </a:extLst>
        </xdr:cNvPr>
        <xdr:cNvGrpSpPr>
          <a:grpSpLocks/>
        </xdr:cNvGrpSpPr>
      </xdr:nvGrpSpPr>
      <xdr:grpSpPr bwMode="auto">
        <a:xfrm>
          <a:off x="8553450" y="0"/>
          <a:ext cx="1304925" cy="857250"/>
          <a:chOff x="4776511" y="0"/>
          <a:chExt cx="1896595" cy="854286"/>
        </a:xfrm>
      </xdr:grpSpPr>
      <xdr:sp macro="" textlink="">
        <xdr:nvSpPr>
          <xdr:cNvPr id="114695" name="AutoShape 2">
            <a:extLst>
              <a:ext uri="{FF2B5EF4-FFF2-40B4-BE49-F238E27FC236}">
                <a16:creationId xmlns:a16="http://schemas.microsoft.com/office/drawing/2014/main" id="{00000000-0008-0000-0A00-000007C00100}"/>
              </a:ext>
            </a:extLst>
          </xdr:cNvPr>
          <xdr:cNvSpPr>
            <a:spLocks noChangeArrowheads="1"/>
          </xdr:cNvSpPr>
        </xdr:nvSpPr>
        <xdr:spPr bwMode="auto">
          <a:xfrm>
            <a:off x="4776511" y="0"/>
            <a:ext cx="1896595" cy="8542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8" name="Text Box 3">
            <a:hlinkClick xmlns:r="http://schemas.openxmlformats.org/officeDocument/2006/relationships" r:id="rId1"/>
            <a:extLst>
              <a:ext uri="{FF2B5EF4-FFF2-40B4-BE49-F238E27FC236}">
                <a16:creationId xmlns:a16="http://schemas.microsoft.com/office/drawing/2014/main" id="{00000000-0008-0000-0A00-000008000000}"/>
              </a:ext>
            </a:extLst>
          </xdr:cNvPr>
          <xdr:cNvSpPr txBox="1">
            <a:spLocks noChangeArrowheads="1"/>
          </xdr:cNvSpPr>
        </xdr:nvSpPr>
        <xdr:spPr bwMode="auto">
          <a:xfrm>
            <a:off x="5025699" y="180349"/>
            <a:ext cx="1647407" cy="465111"/>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342900</xdr:colOff>
      <xdr:row>0</xdr:row>
      <xdr:rowOff>47625</xdr:rowOff>
    </xdr:from>
    <xdr:to>
      <xdr:col>8</xdr:col>
      <xdr:colOff>228600</xdr:colOff>
      <xdr:row>3</xdr:row>
      <xdr:rowOff>133350</xdr:rowOff>
    </xdr:to>
    <xdr:grpSp>
      <xdr:nvGrpSpPr>
        <xdr:cNvPr id="104455" name="Group 5">
          <a:hlinkClick xmlns:r="http://schemas.openxmlformats.org/officeDocument/2006/relationships" r:id="rId1" tooltip="Back to Cover Page"/>
          <a:extLst>
            <a:ext uri="{FF2B5EF4-FFF2-40B4-BE49-F238E27FC236}">
              <a16:creationId xmlns:a16="http://schemas.microsoft.com/office/drawing/2014/main" id="{00000000-0008-0000-0B00-000007980100}"/>
            </a:ext>
          </a:extLst>
        </xdr:cNvPr>
        <xdr:cNvGrpSpPr>
          <a:grpSpLocks/>
        </xdr:cNvGrpSpPr>
      </xdr:nvGrpSpPr>
      <xdr:grpSpPr bwMode="auto">
        <a:xfrm>
          <a:off x="7335644" y="47625"/>
          <a:ext cx="1093749" cy="689749"/>
          <a:chOff x="762" y="5"/>
          <a:chExt cx="116" cy="73"/>
        </a:xfrm>
      </xdr:grpSpPr>
      <xdr:sp macro="" textlink="">
        <xdr:nvSpPr>
          <xdr:cNvPr id="104456" name="AutoShape 2">
            <a:extLst>
              <a:ext uri="{FF2B5EF4-FFF2-40B4-BE49-F238E27FC236}">
                <a16:creationId xmlns:a16="http://schemas.microsoft.com/office/drawing/2014/main" id="{00000000-0008-0000-0B00-000008980100}"/>
              </a:ext>
            </a:extLst>
          </xdr:cNvPr>
          <xdr:cNvSpPr>
            <a:spLocks noChangeArrowheads="1"/>
          </xdr:cNvSpPr>
        </xdr:nvSpPr>
        <xdr:spPr bwMode="auto">
          <a:xfrm flipH="1">
            <a:off x="762"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87" name="Text Box 3">
            <a:extLst>
              <a:ext uri="{FF2B5EF4-FFF2-40B4-BE49-F238E27FC236}">
                <a16:creationId xmlns:a16="http://schemas.microsoft.com/office/drawing/2014/main" id="{00000000-0008-0000-0B00-000003400000}"/>
              </a:ext>
            </a:extLst>
          </xdr:cNvPr>
          <xdr:cNvSpPr txBox="1">
            <a:spLocks noChangeArrowheads="1"/>
          </xdr:cNvSpPr>
        </xdr:nvSpPr>
        <xdr:spPr bwMode="auto">
          <a:xfrm>
            <a:off x="776" y="21"/>
            <a:ext cx="82"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542925</xdr:colOff>
      <xdr:row>0</xdr:row>
      <xdr:rowOff>209550</xdr:rowOff>
    </xdr:from>
    <xdr:to>
      <xdr:col>6</xdr:col>
      <xdr:colOff>66675</xdr:colOff>
      <xdr:row>1</xdr:row>
      <xdr:rowOff>209550</xdr:rowOff>
    </xdr:to>
    <xdr:grpSp>
      <xdr:nvGrpSpPr>
        <xdr:cNvPr id="106502" name="Group 6">
          <a:hlinkClick xmlns:r="http://schemas.openxmlformats.org/officeDocument/2006/relationships" r:id="rId1" tooltip="Click for Sch-1"/>
          <a:extLst>
            <a:ext uri="{FF2B5EF4-FFF2-40B4-BE49-F238E27FC236}">
              <a16:creationId xmlns:a16="http://schemas.microsoft.com/office/drawing/2014/main" id="{00000000-0008-0000-0200-000006A00100}"/>
            </a:ext>
          </a:extLst>
        </xdr:cNvPr>
        <xdr:cNvGrpSpPr>
          <a:grpSpLocks/>
        </xdr:cNvGrpSpPr>
      </xdr:nvGrpSpPr>
      <xdr:grpSpPr bwMode="auto">
        <a:xfrm>
          <a:off x="8004175" y="209550"/>
          <a:ext cx="1111250" cy="846667"/>
          <a:chOff x="804" y="5"/>
          <a:chExt cx="116" cy="73"/>
        </a:xfrm>
      </xdr:grpSpPr>
      <xdr:sp macro="" textlink="">
        <xdr:nvSpPr>
          <xdr:cNvPr id="106503" name="AutoShape 2">
            <a:extLst>
              <a:ext uri="{FF2B5EF4-FFF2-40B4-BE49-F238E27FC236}">
                <a16:creationId xmlns:a16="http://schemas.microsoft.com/office/drawing/2014/main" id="{00000000-0008-0000-0200-000007A0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hlinkClick xmlns:r="http://schemas.openxmlformats.org/officeDocument/2006/relationships" r:id="rId2"/>
            <a:extLst>
              <a:ext uri="{FF2B5EF4-FFF2-40B4-BE49-F238E27FC236}">
                <a16:creationId xmlns:a16="http://schemas.microsoft.com/office/drawing/2014/main" id="{00000000-0008-0000-0200-0000032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7524" name="AutoShape 39">
          <a:extLst>
            <a:ext uri="{FF2B5EF4-FFF2-40B4-BE49-F238E27FC236}">
              <a16:creationId xmlns:a16="http://schemas.microsoft.com/office/drawing/2014/main" id="{00000000-0008-0000-0300-000004A40100}"/>
            </a:ext>
          </a:extLst>
        </xdr:cNvPr>
        <xdr:cNvSpPr>
          <a:spLocks noChangeArrowheads="1"/>
        </xdr:cNvSpPr>
      </xdr:nvSpPr>
      <xdr:spPr bwMode="auto">
        <a:xfrm>
          <a:off x="9705975" y="0"/>
          <a:ext cx="2457450" cy="6477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842090</xdr:colOff>
      <xdr:row>0</xdr:row>
      <xdr:rowOff>131674</xdr:rowOff>
    </xdr:from>
    <xdr:to>
      <xdr:col>6</xdr:col>
      <xdr:colOff>913507</xdr:colOff>
      <xdr:row>2</xdr:row>
      <xdr:rowOff>109156</xdr:rowOff>
    </xdr:to>
    <xdr:sp macro="" textlink="">
      <xdr:nvSpPr>
        <xdr:cNvPr id="6" name="Text Box 3">
          <a:hlinkClick xmlns:r="http://schemas.openxmlformats.org/officeDocument/2006/relationships" r:id="rId1"/>
          <a:extLst>
            <a:ext uri="{FF2B5EF4-FFF2-40B4-BE49-F238E27FC236}">
              <a16:creationId xmlns:a16="http://schemas.microsoft.com/office/drawing/2014/main" id="{00000000-0008-0000-0300-000006000000}"/>
            </a:ext>
          </a:extLst>
        </xdr:cNvPr>
        <xdr:cNvSpPr txBox="1">
          <a:spLocks noChangeArrowheads="1"/>
        </xdr:cNvSpPr>
      </xdr:nvSpPr>
      <xdr:spPr bwMode="auto">
        <a:xfrm>
          <a:off x="7680731" y="124054"/>
          <a:ext cx="1192966" cy="449587"/>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a:t>
          </a:r>
          <a:endParaRPr lang="en-US" sz="1000" b="1" i="0" strike="noStrike">
            <a:solidFill>
              <a:srgbClr val="000000"/>
            </a:solidFill>
            <a:latin typeface="Book Antiqu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08550" name="Group 5">
          <a:extLst>
            <a:ext uri="{FF2B5EF4-FFF2-40B4-BE49-F238E27FC236}">
              <a16:creationId xmlns:a16="http://schemas.microsoft.com/office/drawing/2014/main" id="{00000000-0008-0000-0400-000006A80100}"/>
            </a:ext>
          </a:extLst>
        </xdr:cNvPr>
        <xdr:cNvGrpSpPr>
          <a:grpSpLocks/>
        </xdr:cNvGrpSpPr>
      </xdr:nvGrpSpPr>
      <xdr:grpSpPr bwMode="auto">
        <a:xfrm>
          <a:off x="11663205" y="0"/>
          <a:ext cx="2414536" cy="656806"/>
          <a:chOff x="5992911" y="0"/>
          <a:chExt cx="2419036" cy="769027"/>
        </a:xfrm>
      </xdr:grpSpPr>
      <xdr:sp macro="" textlink="">
        <xdr:nvSpPr>
          <xdr:cNvPr id="108551" name="AutoShape 2">
            <a:hlinkClick xmlns:r="http://schemas.openxmlformats.org/officeDocument/2006/relationships" r:id="rId1"/>
            <a:extLst>
              <a:ext uri="{FF2B5EF4-FFF2-40B4-BE49-F238E27FC236}">
                <a16:creationId xmlns:a16="http://schemas.microsoft.com/office/drawing/2014/main" id="{00000000-0008-0000-0400-000007A8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6" name="Text Box 3">
            <a:hlinkClick xmlns:r="http://schemas.openxmlformats.org/officeDocument/2006/relationships" r:id="rId2"/>
            <a:extLst>
              <a:ext uri="{FF2B5EF4-FFF2-40B4-BE49-F238E27FC236}">
                <a16:creationId xmlns:a16="http://schemas.microsoft.com/office/drawing/2014/main" id="{00000000-0008-0000-0400-000006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1333500</xdr:colOff>
      <xdr:row>2</xdr:row>
      <xdr:rowOff>228600</xdr:rowOff>
    </xdr:to>
    <xdr:sp macro="" textlink="">
      <xdr:nvSpPr>
        <xdr:cNvPr id="109572" name="AutoShape 39">
          <a:extLst>
            <a:ext uri="{FF2B5EF4-FFF2-40B4-BE49-F238E27FC236}">
              <a16:creationId xmlns:a16="http://schemas.microsoft.com/office/drawing/2014/main" id="{00000000-0008-0000-0500-000004AC0100}"/>
            </a:ext>
          </a:extLst>
        </xdr:cNvPr>
        <xdr:cNvSpPr>
          <a:spLocks noChangeArrowheads="1"/>
        </xdr:cNvSpPr>
      </xdr:nvSpPr>
      <xdr:spPr bwMode="auto">
        <a:xfrm>
          <a:off x="7534275" y="0"/>
          <a:ext cx="1933575" cy="685800"/>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clientData/>
  </xdr:twoCellAnchor>
  <xdr:twoCellAnchor>
    <xdr:from>
      <xdr:col>5</xdr:col>
      <xdr:colOff>849710</xdr:colOff>
      <xdr:row>0</xdr:row>
      <xdr:rowOff>124054</xdr:rowOff>
    </xdr:from>
    <xdr:to>
      <xdr:col>6</xdr:col>
      <xdr:colOff>895486</xdr:colOff>
      <xdr:row>2</xdr:row>
      <xdr:rowOff>110263</xdr:rowOff>
    </xdr:to>
    <xdr:sp macro="" textlink="">
      <xdr:nvSpPr>
        <xdr:cNvPr id="3" name="Text Box 3">
          <a:hlinkClick xmlns:r="http://schemas.openxmlformats.org/officeDocument/2006/relationships" r:id="rId1"/>
          <a:extLst>
            <a:ext uri="{FF2B5EF4-FFF2-40B4-BE49-F238E27FC236}">
              <a16:creationId xmlns:a16="http://schemas.microsoft.com/office/drawing/2014/main" id="{00000000-0008-0000-0500-000003000000}"/>
            </a:ext>
          </a:extLst>
        </xdr:cNvPr>
        <xdr:cNvSpPr txBox="1">
          <a:spLocks noChangeArrowheads="1"/>
        </xdr:cNvSpPr>
      </xdr:nvSpPr>
      <xdr:spPr bwMode="auto">
        <a:xfrm>
          <a:off x="8113475" y="124054"/>
          <a:ext cx="927038" cy="443409"/>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r>
            <a:rPr lang="en-US" sz="1000" b="1" i="0" strike="noStrike" baseline="0">
              <a:solidFill>
                <a:srgbClr val="000000"/>
              </a:solidFill>
              <a:latin typeface="Book Antiqua"/>
            </a:rPr>
            <a:t> </a:t>
          </a:r>
        </a:p>
        <a:p>
          <a:pPr algn="ctr" rtl="1">
            <a:lnSpc>
              <a:spcPts val="1000"/>
            </a:lnSpc>
            <a:defRPr sz="1000"/>
          </a:pPr>
          <a:r>
            <a:rPr lang="en-US" sz="1000" b="1" i="0" strike="noStrike" baseline="0">
              <a:solidFill>
                <a:srgbClr val="000000"/>
              </a:solidFill>
              <a:latin typeface="Book Antiqua"/>
            </a:rPr>
            <a:t>Sch-2(Part-I)</a:t>
          </a:r>
          <a:endParaRPr lang="en-US" sz="1000" b="1" i="0" strike="noStrike">
            <a:solidFill>
              <a:srgbClr val="000000"/>
            </a:solidFill>
            <a:latin typeface="Book Antiqu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0</xdr:rowOff>
    </xdr:from>
    <xdr:to>
      <xdr:col>9</xdr:col>
      <xdr:colOff>533400</xdr:colOff>
      <xdr:row>2</xdr:row>
      <xdr:rowOff>238125</xdr:rowOff>
    </xdr:to>
    <xdr:grpSp>
      <xdr:nvGrpSpPr>
        <xdr:cNvPr id="110598" name="Group 5">
          <a:extLst>
            <a:ext uri="{FF2B5EF4-FFF2-40B4-BE49-F238E27FC236}">
              <a16:creationId xmlns:a16="http://schemas.microsoft.com/office/drawing/2014/main" id="{00000000-0008-0000-0600-000006B00100}"/>
            </a:ext>
          </a:extLst>
        </xdr:cNvPr>
        <xdr:cNvGrpSpPr>
          <a:grpSpLocks/>
        </xdr:cNvGrpSpPr>
      </xdr:nvGrpSpPr>
      <xdr:grpSpPr bwMode="auto">
        <a:xfrm>
          <a:off x="9182100" y="0"/>
          <a:ext cx="2419350" cy="762000"/>
          <a:chOff x="5992911" y="0"/>
          <a:chExt cx="2419036" cy="769027"/>
        </a:xfrm>
      </xdr:grpSpPr>
      <xdr:sp macro="" textlink="">
        <xdr:nvSpPr>
          <xdr:cNvPr id="110599" name="AutoShape 2">
            <a:hlinkClick xmlns:r="http://schemas.openxmlformats.org/officeDocument/2006/relationships" r:id="rId1"/>
            <a:extLst>
              <a:ext uri="{FF2B5EF4-FFF2-40B4-BE49-F238E27FC236}">
                <a16:creationId xmlns:a16="http://schemas.microsoft.com/office/drawing/2014/main" id="{00000000-0008-0000-0600-000007B00100}"/>
              </a:ext>
            </a:extLst>
          </xdr:cNvPr>
          <xdr:cNvSpPr>
            <a:spLocks noChangeArrowheads="1"/>
          </xdr:cNvSpPr>
        </xdr:nvSpPr>
        <xdr:spPr bwMode="auto">
          <a:xfrm>
            <a:off x="5992911" y="0"/>
            <a:ext cx="2419036" cy="769027"/>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a:spLocks noChangeArrowheads="1"/>
          </xdr:cNvSpPr>
        </xdr:nvSpPr>
        <xdr:spPr bwMode="auto">
          <a:xfrm>
            <a:off x="6459575" y="182644"/>
            <a:ext cx="1466660" cy="432578"/>
          </a:xfrm>
          <a:prstGeom prst="rect">
            <a:avLst/>
          </a:prstGeom>
          <a:noFill/>
          <a:ln w="9525">
            <a:noFill/>
            <a:miter lim="800000"/>
            <a:headEnd/>
            <a:tailEnd/>
          </a:ln>
        </xdr:spPr>
        <xdr:txBody>
          <a:bodyPr vertOverflow="clip" wrap="square" lIns="27432" tIns="32004" rIns="27432" bIns="32004" anchor="ctr" upright="1"/>
          <a:lstStyle/>
          <a:p>
            <a:pPr algn="ctr" rtl="1">
              <a:lnSpc>
                <a:spcPts val="1000"/>
              </a:lnSpc>
              <a:defRPr sz="1000"/>
            </a:pPr>
            <a:r>
              <a:rPr lang="en-US" sz="1000" b="1" i="0" strike="noStrike">
                <a:solidFill>
                  <a:srgbClr val="000000"/>
                </a:solidFill>
                <a:latin typeface="Book Antiqua"/>
              </a:rPr>
              <a:t>Click for </a:t>
            </a:r>
          </a:p>
          <a:p>
            <a:pPr algn="ctr" rtl="1">
              <a:lnSpc>
                <a:spcPts val="1000"/>
              </a:lnSpc>
              <a:defRPr sz="1000"/>
            </a:pPr>
            <a:r>
              <a:rPr lang="en-US" sz="1000" b="1" i="0" strike="noStrike">
                <a:solidFill>
                  <a:srgbClr val="000000"/>
                </a:solidFill>
                <a:latin typeface="Book Antiqua"/>
              </a:rPr>
              <a:t>Sch-3(Part-I)</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257175</xdr:colOff>
      <xdr:row>0</xdr:row>
      <xdr:rowOff>19050</xdr:rowOff>
    </xdr:from>
    <xdr:to>
      <xdr:col>8</xdr:col>
      <xdr:colOff>676275</xdr:colOff>
      <xdr:row>5</xdr:row>
      <xdr:rowOff>28575</xdr:rowOff>
    </xdr:to>
    <xdr:grpSp>
      <xdr:nvGrpSpPr>
        <xdr:cNvPr id="111622" name="Group 1">
          <a:hlinkClick xmlns:r="http://schemas.openxmlformats.org/officeDocument/2006/relationships" r:id="rId1" tooltip="Click for Sch-4"/>
          <a:extLst>
            <a:ext uri="{FF2B5EF4-FFF2-40B4-BE49-F238E27FC236}">
              <a16:creationId xmlns:a16="http://schemas.microsoft.com/office/drawing/2014/main" id="{00000000-0008-0000-0700-000006B40100}"/>
            </a:ext>
          </a:extLst>
        </xdr:cNvPr>
        <xdr:cNvGrpSpPr>
          <a:grpSpLocks/>
        </xdr:cNvGrpSpPr>
      </xdr:nvGrpSpPr>
      <xdr:grpSpPr bwMode="auto">
        <a:xfrm>
          <a:off x="12430125" y="19050"/>
          <a:ext cx="0" cy="1685925"/>
          <a:chOff x="804" y="5"/>
          <a:chExt cx="116" cy="73"/>
        </a:xfrm>
      </xdr:grpSpPr>
      <xdr:sp macro="" textlink="">
        <xdr:nvSpPr>
          <xdr:cNvPr id="111623" name="AutoShape 2">
            <a:extLst>
              <a:ext uri="{FF2B5EF4-FFF2-40B4-BE49-F238E27FC236}">
                <a16:creationId xmlns:a16="http://schemas.microsoft.com/office/drawing/2014/main" id="{00000000-0008-0000-0700-000007B4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hlinkClick xmlns:r="http://schemas.openxmlformats.org/officeDocument/2006/relationships" r:id="rId1"/>
            <a:extLst>
              <a:ext uri="{FF2B5EF4-FFF2-40B4-BE49-F238E27FC236}">
                <a16:creationId xmlns:a16="http://schemas.microsoft.com/office/drawing/2014/main" id="{00000000-0008-0000-0700-0000032C0000}"/>
              </a:ext>
            </a:extLst>
          </xdr:cNvPr>
          <xdr:cNvSpPr txBox="1">
            <a:spLocks noChangeArrowheads="1"/>
          </xdr:cNvSpPr>
        </xdr:nvSpPr>
        <xdr:spPr bwMode="auto">
          <a:xfrm>
            <a:off x="11449050" y="1714404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a:t>
            </a:r>
          </a:p>
          <a:p>
            <a:pPr algn="ctr" rtl="1">
              <a:defRPr sz="1000"/>
            </a:pPr>
            <a:r>
              <a:rPr lang="en-US" sz="1000" b="1" i="0" strike="noStrike">
                <a:solidFill>
                  <a:srgbClr val="000000"/>
                </a:solidFill>
                <a:latin typeface="Book Antiqua"/>
              </a:rPr>
              <a:t>Sch-4</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123825</xdr:colOff>
      <xdr:row>0</xdr:row>
      <xdr:rowOff>19050</xdr:rowOff>
    </xdr:from>
    <xdr:to>
      <xdr:col>6</xdr:col>
      <xdr:colOff>314325</xdr:colOff>
      <xdr:row>2</xdr:row>
      <xdr:rowOff>257175</xdr:rowOff>
    </xdr:to>
    <xdr:grpSp>
      <xdr:nvGrpSpPr>
        <xdr:cNvPr id="112646" name="Group 5">
          <a:hlinkClick xmlns:r="http://schemas.openxmlformats.org/officeDocument/2006/relationships" r:id="rId1"/>
          <a:extLst>
            <a:ext uri="{FF2B5EF4-FFF2-40B4-BE49-F238E27FC236}">
              <a16:creationId xmlns:a16="http://schemas.microsoft.com/office/drawing/2014/main" id="{00000000-0008-0000-0800-000006B80100}"/>
            </a:ext>
          </a:extLst>
        </xdr:cNvPr>
        <xdr:cNvGrpSpPr>
          <a:grpSpLocks/>
        </xdr:cNvGrpSpPr>
      </xdr:nvGrpSpPr>
      <xdr:grpSpPr bwMode="auto">
        <a:xfrm>
          <a:off x="7772400" y="19050"/>
          <a:ext cx="1714500" cy="695325"/>
          <a:chOff x="7341417" y="19050"/>
          <a:chExt cx="1701982" cy="687619"/>
        </a:xfrm>
      </xdr:grpSpPr>
      <xdr:sp macro="" textlink="">
        <xdr:nvSpPr>
          <xdr:cNvPr id="112647" name="AutoShape 2">
            <a:extLst>
              <a:ext uri="{FF2B5EF4-FFF2-40B4-BE49-F238E27FC236}">
                <a16:creationId xmlns:a16="http://schemas.microsoft.com/office/drawing/2014/main" id="{00000000-0008-0000-0800-000007B80100}"/>
              </a:ext>
            </a:extLst>
          </xdr:cNvPr>
          <xdr:cNvSpPr>
            <a:spLocks noChangeArrowheads="1"/>
          </xdr:cNvSpPr>
        </xdr:nvSpPr>
        <xdr:spPr bwMode="auto">
          <a:xfrm>
            <a:off x="7391614" y="19050"/>
            <a:ext cx="1598274" cy="687619"/>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800-000003340000}"/>
              </a:ext>
            </a:extLst>
          </xdr:cNvPr>
          <xdr:cNvSpPr txBox="1">
            <a:spLocks noChangeArrowheads="1"/>
          </xdr:cNvSpPr>
        </xdr:nvSpPr>
        <xdr:spPr bwMode="auto">
          <a:xfrm>
            <a:off x="7341417" y="188600"/>
            <a:ext cx="1701982" cy="367358"/>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Discout</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113670" name="Group 1">
          <a:hlinkClick xmlns:r="http://schemas.openxmlformats.org/officeDocument/2006/relationships" r:id="rId1"/>
          <a:extLst>
            <a:ext uri="{FF2B5EF4-FFF2-40B4-BE49-F238E27FC236}">
              <a16:creationId xmlns:a16="http://schemas.microsoft.com/office/drawing/2014/main" id="{00000000-0008-0000-0900-000006BC0100}"/>
            </a:ext>
          </a:extLst>
        </xdr:cNvPr>
        <xdr:cNvGrpSpPr>
          <a:grpSpLocks/>
        </xdr:cNvGrpSpPr>
      </xdr:nvGrpSpPr>
      <xdr:grpSpPr bwMode="auto">
        <a:xfrm>
          <a:off x="7629525" y="19050"/>
          <a:ext cx="533400" cy="695325"/>
          <a:chOff x="804" y="5"/>
          <a:chExt cx="116" cy="73"/>
        </a:xfrm>
      </xdr:grpSpPr>
      <xdr:sp macro="" textlink="">
        <xdr:nvSpPr>
          <xdr:cNvPr id="113671" name="AutoShape 2">
            <a:extLst>
              <a:ext uri="{FF2B5EF4-FFF2-40B4-BE49-F238E27FC236}">
                <a16:creationId xmlns:a16="http://schemas.microsoft.com/office/drawing/2014/main" id="{00000000-0008-0000-0900-000007BC01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21" y="23"/>
            <a:ext cx="99" cy="39"/>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Discount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50.bin"/><Relationship Id="rId13" Type="http://schemas.openxmlformats.org/officeDocument/2006/relationships/printerSettings" Target="../printerSettings/printerSettings155.bin"/><Relationship Id="rId18" Type="http://schemas.openxmlformats.org/officeDocument/2006/relationships/drawing" Target="../drawings/drawing9.xml"/><Relationship Id="rId3" Type="http://schemas.openxmlformats.org/officeDocument/2006/relationships/printerSettings" Target="../printerSettings/printerSettings145.bin"/><Relationship Id="rId7" Type="http://schemas.openxmlformats.org/officeDocument/2006/relationships/printerSettings" Target="../printerSettings/printerSettings149.bin"/><Relationship Id="rId12" Type="http://schemas.openxmlformats.org/officeDocument/2006/relationships/printerSettings" Target="../printerSettings/printerSettings154.bin"/><Relationship Id="rId17" Type="http://schemas.openxmlformats.org/officeDocument/2006/relationships/printerSettings" Target="../printerSettings/printerSettings159.bin"/><Relationship Id="rId2" Type="http://schemas.openxmlformats.org/officeDocument/2006/relationships/printerSettings" Target="../printerSettings/printerSettings144.bin"/><Relationship Id="rId16" Type="http://schemas.openxmlformats.org/officeDocument/2006/relationships/printerSettings" Target="../printerSettings/printerSettings158.bin"/><Relationship Id="rId1" Type="http://schemas.openxmlformats.org/officeDocument/2006/relationships/printerSettings" Target="../printerSettings/printerSettings143.bin"/><Relationship Id="rId6" Type="http://schemas.openxmlformats.org/officeDocument/2006/relationships/printerSettings" Target="../printerSettings/printerSettings148.bin"/><Relationship Id="rId11" Type="http://schemas.openxmlformats.org/officeDocument/2006/relationships/printerSettings" Target="../printerSettings/printerSettings153.bin"/><Relationship Id="rId5" Type="http://schemas.openxmlformats.org/officeDocument/2006/relationships/printerSettings" Target="../printerSettings/printerSettings147.bin"/><Relationship Id="rId15" Type="http://schemas.openxmlformats.org/officeDocument/2006/relationships/printerSettings" Target="../printerSettings/printerSettings157.bin"/><Relationship Id="rId10" Type="http://schemas.openxmlformats.org/officeDocument/2006/relationships/printerSettings" Target="../printerSettings/printerSettings152.bin"/><Relationship Id="rId4" Type="http://schemas.openxmlformats.org/officeDocument/2006/relationships/printerSettings" Target="../printerSettings/printerSettings146.bin"/><Relationship Id="rId9" Type="http://schemas.openxmlformats.org/officeDocument/2006/relationships/printerSettings" Target="../printerSettings/printerSettings151.bin"/><Relationship Id="rId14" Type="http://schemas.openxmlformats.org/officeDocument/2006/relationships/printerSettings" Target="../printerSettings/printerSettings15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67.bin"/><Relationship Id="rId13" Type="http://schemas.openxmlformats.org/officeDocument/2006/relationships/printerSettings" Target="../printerSettings/printerSettings172.bin"/><Relationship Id="rId18" Type="http://schemas.openxmlformats.org/officeDocument/2006/relationships/drawing" Target="../drawings/drawing10.xml"/><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12" Type="http://schemas.openxmlformats.org/officeDocument/2006/relationships/printerSettings" Target="../printerSettings/printerSettings171.bin"/><Relationship Id="rId17" Type="http://schemas.openxmlformats.org/officeDocument/2006/relationships/printerSettings" Target="../printerSettings/printerSettings176.bin"/><Relationship Id="rId2" Type="http://schemas.openxmlformats.org/officeDocument/2006/relationships/printerSettings" Target="../printerSettings/printerSettings161.bin"/><Relationship Id="rId16" Type="http://schemas.openxmlformats.org/officeDocument/2006/relationships/printerSettings" Target="../printerSettings/printerSettings175.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11" Type="http://schemas.openxmlformats.org/officeDocument/2006/relationships/printerSettings" Target="../printerSettings/printerSettings170.bin"/><Relationship Id="rId5" Type="http://schemas.openxmlformats.org/officeDocument/2006/relationships/printerSettings" Target="../printerSettings/printerSettings164.bin"/><Relationship Id="rId15" Type="http://schemas.openxmlformats.org/officeDocument/2006/relationships/printerSettings" Target="../printerSettings/printerSettings17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 Id="rId14" Type="http://schemas.openxmlformats.org/officeDocument/2006/relationships/printerSettings" Target="../printerSettings/printerSettings1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84.bin"/><Relationship Id="rId13" Type="http://schemas.openxmlformats.org/officeDocument/2006/relationships/printerSettings" Target="../printerSettings/printerSettings189.bin"/><Relationship Id="rId18" Type="http://schemas.openxmlformats.org/officeDocument/2006/relationships/drawing" Target="../drawings/drawing11.xml"/><Relationship Id="rId3" Type="http://schemas.openxmlformats.org/officeDocument/2006/relationships/printerSettings" Target="../printerSettings/printerSettings179.bin"/><Relationship Id="rId7" Type="http://schemas.openxmlformats.org/officeDocument/2006/relationships/printerSettings" Target="../printerSettings/printerSettings183.bin"/><Relationship Id="rId12" Type="http://schemas.openxmlformats.org/officeDocument/2006/relationships/printerSettings" Target="../printerSettings/printerSettings188.bin"/><Relationship Id="rId17" Type="http://schemas.openxmlformats.org/officeDocument/2006/relationships/printerSettings" Target="../printerSettings/printerSettings193.bin"/><Relationship Id="rId2" Type="http://schemas.openxmlformats.org/officeDocument/2006/relationships/printerSettings" Target="../printerSettings/printerSettings178.bin"/><Relationship Id="rId16" Type="http://schemas.openxmlformats.org/officeDocument/2006/relationships/printerSettings" Target="../printerSettings/printerSettings192.bin"/><Relationship Id="rId1" Type="http://schemas.openxmlformats.org/officeDocument/2006/relationships/printerSettings" Target="../printerSettings/printerSettings177.bin"/><Relationship Id="rId6" Type="http://schemas.openxmlformats.org/officeDocument/2006/relationships/printerSettings" Target="../printerSettings/printerSettings182.bin"/><Relationship Id="rId11" Type="http://schemas.openxmlformats.org/officeDocument/2006/relationships/printerSettings" Target="../printerSettings/printerSettings187.bin"/><Relationship Id="rId5" Type="http://schemas.openxmlformats.org/officeDocument/2006/relationships/printerSettings" Target="../printerSettings/printerSettings181.bin"/><Relationship Id="rId15" Type="http://schemas.openxmlformats.org/officeDocument/2006/relationships/printerSettings" Target="../printerSettings/printerSettings191.bin"/><Relationship Id="rId10" Type="http://schemas.openxmlformats.org/officeDocument/2006/relationships/printerSettings" Target="../printerSettings/printerSettings186.bin"/><Relationship Id="rId4" Type="http://schemas.openxmlformats.org/officeDocument/2006/relationships/printerSettings" Target="../printerSettings/printerSettings180.bin"/><Relationship Id="rId9" Type="http://schemas.openxmlformats.org/officeDocument/2006/relationships/printerSettings" Target="../printerSettings/printerSettings185.bin"/><Relationship Id="rId14"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18" Type="http://schemas.openxmlformats.org/officeDocument/2006/relationships/printerSettings" Target="../printerSettings/printerSettings35.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19" Type="http://schemas.openxmlformats.org/officeDocument/2006/relationships/drawing" Target="../drawings/drawing1.xml"/><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3.bin"/><Relationship Id="rId13" Type="http://schemas.openxmlformats.org/officeDocument/2006/relationships/printerSettings" Target="../printerSettings/printerSettings48.bin"/><Relationship Id="rId18" Type="http://schemas.openxmlformats.org/officeDocument/2006/relationships/drawing" Target="../drawings/drawing2.xml"/><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12" Type="http://schemas.openxmlformats.org/officeDocument/2006/relationships/printerSettings" Target="../printerSettings/printerSettings47.bin"/><Relationship Id="rId17" Type="http://schemas.openxmlformats.org/officeDocument/2006/relationships/printerSettings" Target="../printerSettings/printerSettings52.bin"/><Relationship Id="rId2" Type="http://schemas.openxmlformats.org/officeDocument/2006/relationships/printerSettings" Target="../printerSettings/printerSettings37.bin"/><Relationship Id="rId16" Type="http://schemas.openxmlformats.org/officeDocument/2006/relationships/printerSettings" Target="../printerSettings/printerSettings51.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11" Type="http://schemas.openxmlformats.org/officeDocument/2006/relationships/printerSettings" Target="../printerSettings/printerSettings46.bin"/><Relationship Id="rId5" Type="http://schemas.openxmlformats.org/officeDocument/2006/relationships/printerSettings" Target="../printerSettings/printerSettings40.bin"/><Relationship Id="rId15" Type="http://schemas.openxmlformats.org/officeDocument/2006/relationships/printerSettings" Target="../printerSettings/printerSettings50.bin"/><Relationship Id="rId10" Type="http://schemas.openxmlformats.org/officeDocument/2006/relationships/printerSettings" Target="../printerSettings/printerSettings45.bin"/><Relationship Id="rId4" Type="http://schemas.openxmlformats.org/officeDocument/2006/relationships/printerSettings" Target="../printerSettings/printerSettings39.bin"/><Relationship Id="rId9" Type="http://schemas.openxmlformats.org/officeDocument/2006/relationships/printerSettings" Target="../printerSettings/printerSettings44.bin"/><Relationship Id="rId14"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0.bin"/><Relationship Id="rId13" Type="http://schemas.openxmlformats.org/officeDocument/2006/relationships/printerSettings" Target="../printerSettings/printerSettings65.bin"/><Relationship Id="rId18" Type="http://schemas.openxmlformats.org/officeDocument/2006/relationships/printerSettings" Target="../printerSettings/printerSettings70.bin"/><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12" Type="http://schemas.openxmlformats.org/officeDocument/2006/relationships/printerSettings" Target="../printerSettings/printerSettings64.bin"/><Relationship Id="rId17" Type="http://schemas.openxmlformats.org/officeDocument/2006/relationships/printerSettings" Target="../printerSettings/printerSettings69.bin"/><Relationship Id="rId2" Type="http://schemas.openxmlformats.org/officeDocument/2006/relationships/printerSettings" Target="../printerSettings/printerSettings54.bin"/><Relationship Id="rId16" Type="http://schemas.openxmlformats.org/officeDocument/2006/relationships/printerSettings" Target="../printerSettings/printerSettings68.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11" Type="http://schemas.openxmlformats.org/officeDocument/2006/relationships/printerSettings" Target="../printerSettings/printerSettings63.bin"/><Relationship Id="rId5" Type="http://schemas.openxmlformats.org/officeDocument/2006/relationships/printerSettings" Target="../printerSettings/printerSettings57.bin"/><Relationship Id="rId15" Type="http://schemas.openxmlformats.org/officeDocument/2006/relationships/printerSettings" Target="../printerSettings/printerSettings67.bin"/><Relationship Id="rId10" Type="http://schemas.openxmlformats.org/officeDocument/2006/relationships/printerSettings" Target="../printerSettings/printerSettings62.bin"/><Relationship Id="rId19" Type="http://schemas.openxmlformats.org/officeDocument/2006/relationships/drawing" Target="../drawings/drawing3.xml"/><Relationship Id="rId4" Type="http://schemas.openxmlformats.org/officeDocument/2006/relationships/printerSettings" Target="../printerSettings/printerSettings56.bin"/><Relationship Id="rId9" Type="http://schemas.openxmlformats.org/officeDocument/2006/relationships/printerSettings" Target="../printerSettings/printerSettings61.bin"/><Relationship Id="rId14" Type="http://schemas.openxmlformats.org/officeDocument/2006/relationships/printerSettings" Target="../printerSettings/printerSettings6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78.bin"/><Relationship Id="rId13" Type="http://schemas.openxmlformats.org/officeDocument/2006/relationships/printerSettings" Target="../printerSettings/printerSettings83.bin"/><Relationship Id="rId18" Type="http://schemas.openxmlformats.org/officeDocument/2006/relationships/printerSettings" Target="../printerSettings/printerSettings88.bin"/><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12" Type="http://schemas.openxmlformats.org/officeDocument/2006/relationships/printerSettings" Target="../printerSettings/printerSettings82.bin"/><Relationship Id="rId17" Type="http://schemas.openxmlformats.org/officeDocument/2006/relationships/printerSettings" Target="../printerSettings/printerSettings87.bin"/><Relationship Id="rId2" Type="http://schemas.openxmlformats.org/officeDocument/2006/relationships/printerSettings" Target="../printerSettings/printerSettings72.bin"/><Relationship Id="rId16" Type="http://schemas.openxmlformats.org/officeDocument/2006/relationships/printerSettings" Target="../printerSettings/printerSettings86.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11" Type="http://schemas.openxmlformats.org/officeDocument/2006/relationships/printerSettings" Target="../printerSettings/printerSettings81.bin"/><Relationship Id="rId5" Type="http://schemas.openxmlformats.org/officeDocument/2006/relationships/printerSettings" Target="../printerSettings/printerSettings75.bin"/><Relationship Id="rId15" Type="http://schemas.openxmlformats.org/officeDocument/2006/relationships/printerSettings" Target="../printerSettings/printerSettings85.bin"/><Relationship Id="rId10" Type="http://schemas.openxmlformats.org/officeDocument/2006/relationships/printerSettings" Target="../printerSettings/printerSettings80.bin"/><Relationship Id="rId19" Type="http://schemas.openxmlformats.org/officeDocument/2006/relationships/drawing" Target="../drawings/drawing4.xml"/><Relationship Id="rId4" Type="http://schemas.openxmlformats.org/officeDocument/2006/relationships/printerSettings" Target="../printerSettings/printerSettings74.bin"/><Relationship Id="rId9" Type="http://schemas.openxmlformats.org/officeDocument/2006/relationships/printerSettings" Target="../printerSettings/printerSettings79.bin"/><Relationship Id="rId14" Type="http://schemas.openxmlformats.org/officeDocument/2006/relationships/printerSettings" Target="../printerSettings/printerSettings8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10" Type="http://schemas.openxmlformats.org/officeDocument/2006/relationships/drawing" Target="../drawings/drawing5.xml"/><Relationship Id="rId4" Type="http://schemas.openxmlformats.org/officeDocument/2006/relationships/printerSettings" Target="../printerSettings/printerSettings92.bin"/><Relationship Id="rId9" Type="http://schemas.openxmlformats.org/officeDocument/2006/relationships/printerSettings" Target="../printerSettings/printerSettings97.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10" Type="http://schemas.openxmlformats.org/officeDocument/2006/relationships/drawing" Target="../drawings/drawing6.xml"/><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14.bin"/><Relationship Id="rId13" Type="http://schemas.openxmlformats.org/officeDocument/2006/relationships/printerSettings" Target="../printerSettings/printerSettings119.bin"/><Relationship Id="rId18" Type="http://schemas.openxmlformats.org/officeDocument/2006/relationships/printerSettings" Target="../printerSettings/printerSettings12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12" Type="http://schemas.openxmlformats.org/officeDocument/2006/relationships/printerSettings" Target="../printerSettings/printerSettings118.bin"/><Relationship Id="rId17" Type="http://schemas.openxmlformats.org/officeDocument/2006/relationships/printerSettings" Target="../printerSettings/printerSettings123.bin"/><Relationship Id="rId2" Type="http://schemas.openxmlformats.org/officeDocument/2006/relationships/printerSettings" Target="../printerSettings/printerSettings108.bin"/><Relationship Id="rId16" Type="http://schemas.openxmlformats.org/officeDocument/2006/relationships/printerSettings" Target="../printerSettings/printerSettings122.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11" Type="http://schemas.openxmlformats.org/officeDocument/2006/relationships/printerSettings" Target="../printerSettings/printerSettings117.bin"/><Relationship Id="rId5" Type="http://schemas.openxmlformats.org/officeDocument/2006/relationships/printerSettings" Target="../printerSettings/printerSettings111.bin"/><Relationship Id="rId15" Type="http://schemas.openxmlformats.org/officeDocument/2006/relationships/printerSettings" Target="../printerSettings/printerSettings121.bin"/><Relationship Id="rId10" Type="http://schemas.openxmlformats.org/officeDocument/2006/relationships/printerSettings" Target="../printerSettings/printerSettings116.bin"/><Relationship Id="rId19" Type="http://schemas.openxmlformats.org/officeDocument/2006/relationships/drawing" Target="../drawings/drawing7.xml"/><Relationship Id="rId4" Type="http://schemas.openxmlformats.org/officeDocument/2006/relationships/printerSettings" Target="../printerSettings/printerSettings110.bin"/><Relationship Id="rId9" Type="http://schemas.openxmlformats.org/officeDocument/2006/relationships/printerSettings" Target="../printerSettings/printerSettings115.bin"/><Relationship Id="rId14" Type="http://schemas.openxmlformats.org/officeDocument/2006/relationships/printerSettings" Target="../printerSettings/printerSettings12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3" Type="http://schemas.openxmlformats.org/officeDocument/2006/relationships/printerSettings" Target="../printerSettings/printerSettings127.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10" Type="http://schemas.openxmlformats.org/officeDocument/2006/relationships/printerSettings" Target="../printerSettings/printerSettings134.bin"/><Relationship Id="rId19" Type="http://schemas.openxmlformats.org/officeDocument/2006/relationships/drawing" Target="../drawings/drawing8.xml"/><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20"/>
  <sheetViews>
    <sheetView showGridLines="0" workbookViewId="0">
      <selection activeCell="C5" sqref="C5:F5"/>
    </sheetView>
  </sheetViews>
  <sheetFormatPr defaultColWidth="9" defaultRowHeight="16.5"/>
  <cols>
    <col min="1" max="1" width="3.5" style="153" customWidth="1"/>
    <col min="2" max="2" width="18" style="160" customWidth="1"/>
    <col min="3" max="3" width="6.625" style="160" customWidth="1"/>
    <col min="4" max="4" width="36" style="160" customWidth="1"/>
    <col min="5" max="5" width="11" style="160" customWidth="1"/>
    <col min="6" max="6" width="9" style="160"/>
    <col min="7" max="16384" width="9" style="155"/>
  </cols>
  <sheetData>
    <row r="1" spans="1:6">
      <c r="B1" s="154"/>
      <c r="C1" s="154"/>
      <c r="D1" s="154"/>
      <c r="E1" s="154"/>
      <c r="F1" s="154"/>
    </row>
    <row r="2" spans="1:6" ht="18.75">
      <c r="A2" s="507" t="s">
        <v>0</v>
      </c>
      <c r="B2" s="507"/>
      <c r="C2" s="507"/>
      <c r="D2" s="507"/>
      <c r="E2" s="507"/>
      <c r="F2" s="507"/>
    </row>
    <row r="3" spans="1:6">
      <c r="A3" s="511" t="s">
        <v>1</v>
      </c>
      <c r="B3" s="511"/>
      <c r="C3" s="511"/>
      <c r="D3" s="511"/>
      <c r="E3" s="511"/>
      <c r="F3" s="511"/>
    </row>
    <row r="4" spans="1:6">
      <c r="B4" s="154"/>
      <c r="C4" s="154"/>
      <c r="D4" s="154"/>
      <c r="E4" s="154"/>
      <c r="F4" s="154"/>
    </row>
    <row r="5" spans="1:6" ht="37.5" customHeight="1">
      <c r="A5" s="157">
        <v>1</v>
      </c>
      <c r="B5" s="158" t="s">
        <v>2</v>
      </c>
      <c r="C5" s="508"/>
      <c r="D5" s="509"/>
      <c r="E5" s="509"/>
      <c r="F5" s="510"/>
    </row>
    <row r="6" spans="1:6">
      <c r="A6" s="156"/>
      <c r="B6" s="159"/>
      <c r="C6" s="154"/>
      <c r="D6" s="154"/>
      <c r="E6" s="154"/>
      <c r="F6" s="154"/>
    </row>
    <row r="7" spans="1:6" ht="24.95" customHeight="1">
      <c r="A7" s="156">
        <v>2</v>
      </c>
      <c r="B7" s="159" t="s">
        <v>3</v>
      </c>
      <c r="C7" s="504"/>
      <c r="D7" s="505"/>
      <c r="E7" s="505"/>
      <c r="F7" s="506"/>
    </row>
    <row r="8" spans="1:6">
      <c r="A8" s="156"/>
      <c r="B8" s="159"/>
      <c r="C8" s="154"/>
      <c r="D8" s="154"/>
      <c r="E8" s="154"/>
      <c r="F8" s="154"/>
    </row>
    <row r="9" spans="1:6" ht="24.95" customHeight="1">
      <c r="A9" s="156">
        <v>3</v>
      </c>
      <c r="B9" s="159" t="s">
        <v>4</v>
      </c>
      <c r="C9" s="504"/>
      <c r="D9" s="505"/>
      <c r="E9" s="505"/>
      <c r="F9" s="506"/>
    </row>
    <row r="10" spans="1:6" hidden="1">
      <c r="A10" s="156"/>
      <c r="B10" s="159"/>
      <c r="C10" s="154"/>
      <c r="D10" s="154"/>
      <c r="E10" s="154"/>
      <c r="F10" s="154"/>
    </row>
    <row r="11" spans="1:6" ht="24.95" hidden="1" customHeight="1">
      <c r="A11" s="156">
        <v>4</v>
      </c>
      <c r="B11" s="159" t="s">
        <v>5</v>
      </c>
      <c r="C11" s="504" t="s">
        <v>6</v>
      </c>
      <c r="D11" s="505"/>
      <c r="E11" s="505"/>
      <c r="F11" s="506"/>
    </row>
    <row r="12" spans="1:6" ht="24.95" hidden="1" customHeight="1">
      <c r="A12" s="156">
        <v>5</v>
      </c>
      <c r="B12" s="159" t="s">
        <v>7</v>
      </c>
      <c r="C12" s="514">
        <v>6615</v>
      </c>
      <c r="D12" s="505"/>
      <c r="E12" s="505"/>
      <c r="F12" s="506"/>
    </row>
    <row r="13" spans="1:6" hidden="1">
      <c r="A13" s="156"/>
      <c r="B13" s="159"/>
      <c r="C13" s="154"/>
      <c r="D13" s="154"/>
      <c r="E13" s="154"/>
      <c r="F13" s="154"/>
    </row>
    <row r="14" spans="1:6" ht="24.95" hidden="1" customHeight="1">
      <c r="A14" s="156">
        <v>6</v>
      </c>
      <c r="B14" s="159" t="s">
        <v>8</v>
      </c>
      <c r="C14" s="512" t="s">
        <v>9</v>
      </c>
      <c r="D14" s="513"/>
      <c r="E14" s="161" t="s">
        <v>10</v>
      </c>
      <c r="F14" s="154"/>
    </row>
    <row r="15" spans="1:6" ht="20.100000000000001" hidden="1" customHeight="1">
      <c r="B15" s="154"/>
      <c r="C15" s="426"/>
      <c r="D15" s="427"/>
      <c r="E15" s="428"/>
      <c r="F15" s="154"/>
    </row>
    <row r="16" spans="1:6" ht="20.100000000000001" hidden="1" customHeight="1">
      <c r="B16" s="154"/>
      <c r="C16" s="429"/>
      <c r="D16" s="430"/>
      <c r="E16" s="431"/>
      <c r="F16" s="154"/>
    </row>
    <row r="17" spans="3:5" ht="20.100000000000001" hidden="1" customHeight="1">
      <c r="C17" s="429"/>
      <c r="D17" s="430"/>
      <c r="E17" s="431"/>
    </row>
    <row r="18" spans="3:5" ht="20.100000000000001" hidden="1" customHeight="1">
      <c r="C18" s="432"/>
      <c r="D18" s="433"/>
      <c r="E18" s="434"/>
    </row>
    <row r="19" spans="3:5" hidden="1">
      <c r="C19" s="154"/>
      <c r="D19" s="154"/>
      <c r="E19" s="154"/>
    </row>
    <row r="20" spans="3:5" hidden="1">
      <c r="C20" s="154"/>
      <c r="D20" s="154"/>
      <c r="E20" s="154"/>
    </row>
  </sheetData>
  <sheetProtection selectLockedCells="1" selectUnlockedCells="1"/>
  <customSheetViews>
    <customSheetView guid="{F2279B93-E4FF-4A81-B734-06F92F73708D}" showGridLines="0" hiddenRows="1" state="hidden">
      <selection activeCell="C5" sqref="C5:F5"/>
      <pageMargins left="0" right="0" top="0" bottom="0" header="0" footer="0"/>
      <pageSetup orientation="portrait" r:id="rId1"/>
      <headerFooter alignWithMargins="0"/>
    </customSheetView>
    <customSheetView guid="{C3C2F6BE-1796-4187-BF38-BACEF6057F57}" showGridLines="0" hiddenRows="1" state="hidden">
      <selection activeCell="C5" sqref="C5:F5"/>
      <pageMargins left="0" right="0" top="0" bottom="0" header="0" footer="0"/>
      <pageSetup orientation="portrait" r:id="rId2"/>
      <headerFooter alignWithMargins="0"/>
    </customSheetView>
    <customSheetView guid="{5E2FF645-A015-403E-863B-BADF6B75C7D1}" showGridLines="0" hiddenRows="1" state="hidden">
      <selection activeCell="C5" sqref="C5:F5"/>
      <pageMargins left="0" right="0" top="0" bottom="0" header="0" footer="0"/>
      <pageSetup orientation="portrait" r:id="rId3"/>
      <headerFooter alignWithMargins="0"/>
    </customSheetView>
    <customSheetView guid="{25334923-91A5-4F88-9A10-8FA88873EC26}" showGridLines="0" hiddenRows="1" state="hidden">
      <selection activeCell="C5" sqref="C5:F5"/>
      <pageMargins left="0" right="0" top="0" bottom="0" header="0" footer="0"/>
      <pageSetup orientation="portrait" r:id="rId4"/>
      <headerFooter alignWithMargins="0"/>
    </customSheetView>
    <customSheetView guid="{4F47A486-EA66-4D4B-9D65-1ABEAC31AACE}" showGridLines="0" hiddenRows="1" state="hidden">
      <selection activeCell="C5" sqref="C5:F5"/>
      <pageMargins left="0" right="0" top="0" bottom="0" header="0" footer="0"/>
      <pageSetup orientation="portrait" r:id="rId5"/>
      <headerFooter alignWithMargins="0"/>
    </customSheetView>
    <customSheetView guid="{1A26D3B9-AD8D-4AE9-81F5-E0DF795F4658}" showGridLines="0" hiddenRows="1" state="hidden">
      <selection activeCell="C5" sqref="C5:F5"/>
      <pageMargins left="0" right="0" top="0" bottom="0" header="0" footer="0"/>
      <pageSetup orientation="portrait" r:id="rId6"/>
      <headerFooter alignWithMargins="0"/>
    </customSheetView>
    <customSheetView guid="{B0EE7D76-5806-4718-BDAD-3A3EA691E5E4}" showGridLines="0" hiddenRows="1" state="hidden">
      <selection activeCell="I14" sqref="I14"/>
      <pageMargins left="0" right="0" top="0" bottom="0" header="0" footer="0"/>
      <pageSetup orientation="portrait" r:id="rId7"/>
      <headerFooter alignWithMargins="0"/>
    </customSheetView>
    <customSheetView guid="{696D9240-6693-44E8-B9A4-2BFADD101EE2}" showGridLines="0" hiddenRows="1" state="hidden">
      <selection activeCell="C9" sqref="C9:F9"/>
      <pageMargins left="0" right="0" top="0" bottom="0" header="0" footer="0"/>
      <pageSetup orientation="portrait" r:id="rId8"/>
      <headerFooter alignWithMargins="0"/>
    </customSheetView>
    <customSheetView guid="{58D82F59-8CF6-455F-B9F4-081499FDF243}" showGridLines="0" hiddenRows="1" state="hidden">
      <selection activeCell="I14" sqref="I14"/>
      <pageMargins left="0" right="0" top="0" bottom="0" header="0" footer="0"/>
      <pageSetup orientation="portrait" r:id="rId9"/>
      <headerFooter alignWithMargins="0"/>
    </customSheetView>
    <customSheetView guid="{B1277D53-29D6-4226-81E2-084FB62977B6}" showGridLines="0" hiddenRows="1" state="hidden">
      <selection activeCell="I14" sqref="I14"/>
      <pageMargins left="0" right="0" top="0" bottom="0" header="0" footer="0"/>
      <pageSetup orientation="portrait" r:id="rId10"/>
      <headerFooter alignWithMargins="0"/>
    </customSheetView>
    <customSheetView guid="{E95B21C1-D936-4435-AF6F-90CF0B6A7506}" showGridLines="0" hiddenRows="1" state="hidden">
      <selection activeCell="C7" sqref="C7:F7"/>
      <pageMargins left="0" right="0" top="0" bottom="0" header="0" footer="0"/>
      <pageSetup orientation="portrait" r:id="rId11"/>
      <headerFooter alignWithMargins="0"/>
    </customSheetView>
    <customSheetView guid="{8DC3BA4D-7811-4245-A3D0-7EE4A8A001CA}" showGridLines="0" hiddenRows="1" state="hidden">
      <selection activeCell="C5" sqref="C5:F5"/>
      <pageMargins left="0" right="0" top="0" bottom="0" header="0" footer="0"/>
      <pageSetup orientation="portrait" r:id="rId12"/>
      <headerFooter alignWithMargins="0"/>
    </customSheetView>
    <customSheetView guid="{BAD0225F-C858-4E40-A5E7-64BB5328C88A}" showGridLines="0" hiddenRows="1" state="hidden">
      <selection activeCell="C5" sqref="C5:F5"/>
      <pageMargins left="0" right="0" top="0" bottom="0" header="0" footer="0"/>
      <pageSetup orientation="portrait" r:id="rId13"/>
      <headerFooter alignWithMargins="0"/>
    </customSheetView>
    <customSheetView guid="{CF0E662C-D3BC-4297-99E8-62C40B3B7AD9}" showGridLines="0" hiddenRows="1" state="hidden">
      <selection activeCell="C5" sqref="C5:F5"/>
      <pageMargins left="0" right="0" top="0" bottom="0" header="0" footer="0"/>
      <pageSetup orientation="portrait" r:id="rId14"/>
      <headerFooter alignWithMargins="0"/>
    </customSheetView>
    <customSheetView guid="{BEF72719-4CCF-4C9B-95F6-0F3535FF30B3}" showGridLines="0" hiddenRows="1" state="hidden">
      <selection activeCell="C5" sqref="C5:F5"/>
      <pageMargins left="0" right="0" top="0" bottom="0" header="0" footer="0"/>
      <pageSetup orientation="portrait" r:id="rId15"/>
      <headerFooter alignWithMargins="0"/>
    </customSheetView>
    <customSheetView guid="{398C7893-3C2A-4DA4-8552-014985533932}" showGridLines="0" hiddenRows="1" state="hidden">
      <selection activeCell="C5" sqref="C5:F5"/>
      <pageMargins left="0" right="0" top="0" bottom="0" header="0" footer="0"/>
      <pageSetup orientation="portrait" r:id="rId16"/>
      <headerFooter alignWithMargins="0"/>
    </customSheetView>
  </customSheetViews>
  <mergeCells count="8">
    <mergeCell ref="C7:F7"/>
    <mergeCell ref="A2:F2"/>
    <mergeCell ref="C5:F5"/>
    <mergeCell ref="A3:F3"/>
    <mergeCell ref="C14:D14"/>
    <mergeCell ref="C11:F11"/>
    <mergeCell ref="C12:F12"/>
    <mergeCell ref="C9:F9"/>
  </mergeCells>
  <phoneticPr fontId="28" type="noConversion"/>
  <pageMargins left="0.75" right="0.75" top="1" bottom="1" header="0.5" footer="0.5"/>
  <pageSetup orientation="portrait" r:id="rId1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00B0F0"/>
  </sheetPr>
  <dimension ref="A1:G39"/>
  <sheetViews>
    <sheetView view="pageBreakPreview" topLeftCell="A7" zoomScaleNormal="85" zoomScaleSheetLayoutView="100" workbookViewId="0">
      <selection activeCell="D29" sqref="D29"/>
    </sheetView>
  </sheetViews>
  <sheetFormatPr defaultColWidth="10" defaultRowHeight="16.5"/>
  <cols>
    <col min="1" max="1" width="10.625" style="33" customWidth="1"/>
    <col min="2" max="2" width="27.5" style="33" customWidth="1"/>
    <col min="3" max="3" width="21" style="33" customWidth="1"/>
    <col min="4" max="4" width="37.375" style="33" customWidth="1"/>
    <col min="5" max="5" width="10.625" style="31" customWidth="1"/>
    <col min="6" max="7" width="36.5" style="31" hidden="1" customWidth="1"/>
    <col min="8" max="8" width="8.125" style="31" customWidth="1"/>
    <col min="9" max="9" width="10" style="31" customWidth="1"/>
    <col min="10" max="16384" width="10" style="31"/>
  </cols>
  <sheetData>
    <row r="1" spans="1:7" ht="18" customHeight="1">
      <c r="A1" s="44" t="str">
        <f>Cover!B3</f>
        <v>Specification No.:WR1/NT/W-CABLE/DOM/F01/26/08125 (RFx No. 5002005451)</v>
      </c>
      <c r="B1" s="45"/>
      <c r="C1" s="4"/>
      <c r="D1" s="5" t="s">
        <v>153</v>
      </c>
    </row>
    <row r="2" spans="1:7" ht="18" customHeight="1">
      <c r="A2" s="2"/>
      <c r="B2" s="6"/>
      <c r="C2" s="1"/>
      <c r="D2" s="1"/>
    </row>
    <row r="3" spans="1:7" ht="93" customHeight="1">
      <c r="A3" s="501" t="str">
        <f>Cover!$B$2</f>
        <v>Supply of 220 KV XLPE cable along with termination module &amp; accessories including laying and termination at POWERGRID 400/220 kV Raipur  substation</v>
      </c>
      <c r="B3" s="501"/>
      <c r="C3" s="501"/>
      <c r="D3" s="501"/>
      <c r="E3" s="37"/>
      <c r="F3" s="37"/>
    </row>
    <row r="4" spans="1:7" ht="40.5" customHeight="1">
      <c r="A4" s="502" t="s">
        <v>154</v>
      </c>
      <c r="B4" s="502"/>
      <c r="C4" s="502"/>
      <c r="D4" s="502"/>
    </row>
    <row r="5" spans="1:7" ht="18" customHeight="1">
      <c r="A5" s="32"/>
    </row>
    <row r="6" spans="1:7" ht="18" customHeight="1">
      <c r="A6" s="24" t="str">
        <f>'  Sch-1'!A6</f>
        <v>Bidder’s Name and Address</v>
      </c>
      <c r="D6" s="46" t="s">
        <v>38</v>
      </c>
      <c r="E6" s="27"/>
      <c r="F6" s="25"/>
    </row>
    <row r="7" spans="1:7" ht="18" customHeight="1">
      <c r="A7" s="124" t="str">
        <f>'  Sch-1'!A7</f>
        <v xml:space="preserve">Bidder as </v>
      </c>
      <c r="D7" s="179" t="s">
        <v>39</v>
      </c>
      <c r="E7" s="27"/>
      <c r="F7" s="25"/>
    </row>
    <row r="8" spans="1:7">
      <c r="A8" s="34" t="s">
        <v>145</v>
      </c>
      <c r="B8" s="499" t="str">
        <f>IF('  Sch-1'!C8=0, "", '  Sch-1'!C8)</f>
        <v/>
      </c>
      <c r="C8" s="499"/>
      <c r="D8" s="190" t="s">
        <v>41</v>
      </c>
      <c r="E8" s="49"/>
      <c r="F8" s="27"/>
    </row>
    <row r="9" spans="1:7">
      <c r="A9" s="34" t="s">
        <v>146</v>
      </c>
      <c r="B9" s="499" t="str">
        <f>IF('  Sch-1'!C9=0, "", '  Sch-1'!C9)</f>
        <v/>
      </c>
      <c r="C9" s="499"/>
      <c r="D9" s="190" t="s">
        <v>43</v>
      </c>
      <c r="E9" s="49"/>
      <c r="F9" s="27"/>
    </row>
    <row r="10" spans="1:7">
      <c r="A10" s="35"/>
      <c r="B10" s="499" t="str">
        <f>IF('  Sch-1'!C10=0, "", '  Sch-1'!C10)</f>
        <v/>
      </c>
      <c r="C10" s="499"/>
      <c r="D10" s="190" t="s">
        <v>44</v>
      </c>
      <c r="E10" s="49"/>
      <c r="F10" s="27"/>
    </row>
    <row r="11" spans="1:7">
      <c r="A11" s="35"/>
      <c r="B11" s="499" t="str">
        <f>IF('  Sch-1'!C11=0, "", '  Sch-1'!C11)</f>
        <v/>
      </c>
      <c r="C11" s="499"/>
      <c r="D11" s="190" t="s">
        <v>45</v>
      </c>
      <c r="E11" s="49"/>
      <c r="F11" s="27"/>
    </row>
    <row r="12" spans="1:7" ht="18" customHeight="1">
      <c r="A12" s="38"/>
      <c r="B12" s="38"/>
      <c r="C12" s="38"/>
      <c r="D12" s="47"/>
    </row>
    <row r="13" spans="1:7" ht="21.95" customHeight="1">
      <c r="A13" s="39" t="s">
        <v>147</v>
      </c>
      <c r="B13" s="580" t="s">
        <v>148</v>
      </c>
      <c r="C13" s="581"/>
      <c r="D13" s="40" t="s">
        <v>155</v>
      </c>
      <c r="F13" s="31" t="s">
        <v>136</v>
      </c>
      <c r="G13" s="230">
        <f>Discount!L20</f>
        <v>0</v>
      </c>
    </row>
    <row r="14" spans="1:7" ht="14.45" customHeight="1">
      <c r="A14" s="205"/>
      <c r="B14" s="500"/>
      <c r="C14" s="500"/>
      <c r="D14" s="50"/>
      <c r="G14" s="299"/>
    </row>
    <row r="15" spans="1:7" ht="33" customHeight="1">
      <c r="A15" s="238">
        <v>1</v>
      </c>
      <c r="B15" s="497" t="s">
        <v>341</v>
      </c>
      <c r="C15" s="498"/>
      <c r="D15" s="482">
        <f>G15</f>
        <v>0</v>
      </c>
      <c r="F15" s="298">
        <f>'Sch-4'!D15</f>
        <v>0</v>
      </c>
      <c r="G15" s="31">
        <f>F15*(1-$G$13)</f>
        <v>0</v>
      </c>
    </row>
    <row r="16" spans="1:7" ht="33.75" customHeight="1">
      <c r="A16" s="238">
        <v>2</v>
      </c>
      <c r="B16" s="497" t="s">
        <v>342</v>
      </c>
      <c r="C16" s="498"/>
      <c r="D16" s="482">
        <f>G16</f>
        <v>0</v>
      </c>
      <c r="F16" s="31">
        <f>'  Sch-2'!G21</f>
        <v>0</v>
      </c>
      <c r="G16" s="31">
        <f>F16*(1-$G$13)</f>
        <v>0</v>
      </c>
    </row>
    <row r="17" spans="1:7" ht="49.5" hidden="1" customHeight="1">
      <c r="A17" s="238"/>
      <c r="B17" s="497" t="s">
        <v>151</v>
      </c>
      <c r="C17" s="498"/>
      <c r="D17" s="482">
        <f t="shared" ref="D17:D26" si="0">G17</f>
        <v>0</v>
      </c>
    </row>
    <row r="18" spans="1:7" ht="21.95" hidden="1" customHeight="1">
      <c r="A18" s="238"/>
      <c r="B18" s="497"/>
      <c r="C18" s="498"/>
      <c r="D18" s="482">
        <f t="shared" si="0"/>
        <v>0</v>
      </c>
      <c r="F18" s="298"/>
    </row>
    <row r="19" spans="1:7" ht="21.95" hidden="1" customHeight="1">
      <c r="A19" s="238"/>
      <c r="B19" s="497"/>
      <c r="C19" s="498"/>
      <c r="D19" s="482">
        <f t="shared" si="0"/>
        <v>0</v>
      </c>
    </row>
    <row r="20" spans="1:7" ht="48" hidden="1" customHeight="1">
      <c r="A20" s="238"/>
      <c r="B20" s="500"/>
      <c r="C20" s="500"/>
      <c r="D20" s="482">
        <f t="shared" si="0"/>
        <v>0</v>
      </c>
    </row>
    <row r="21" spans="1:7" ht="21.95" hidden="1" customHeight="1">
      <c r="A21" s="238"/>
      <c r="B21" s="497"/>
      <c r="C21" s="498"/>
      <c r="D21" s="482">
        <f t="shared" si="0"/>
        <v>0</v>
      </c>
      <c r="F21" s="298"/>
    </row>
    <row r="22" spans="1:7" ht="21.95" hidden="1" customHeight="1">
      <c r="A22" s="238"/>
      <c r="B22" s="497"/>
      <c r="C22" s="498"/>
      <c r="D22" s="482">
        <f t="shared" si="0"/>
        <v>0</v>
      </c>
    </row>
    <row r="23" spans="1:7" ht="61.5" hidden="1" customHeight="1">
      <c r="A23" s="203"/>
      <c r="B23" s="500"/>
      <c r="C23" s="500"/>
      <c r="D23" s="482">
        <f t="shared" si="0"/>
        <v>0</v>
      </c>
    </row>
    <row r="24" spans="1:7" ht="21.95" hidden="1" customHeight="1">
      <c r="A24" s="203"/>
      <c r="B24" s="497"/>
      <c r="C24" s="498"/>
      <c r="D24" s="482">
        <f t="shared" si="0"/>
        <v>0</v>
      </c>
      <c r="F24" s="298"/>
    </row>
    <row r="25" spans="1:7" ht="21.95" hidden="1" customHeight="1">
      <c r="A25" s="203"/>
      <c r="B25" s="497"/>
      <c r="C25" s="498"/>
      <c r="D25" s="482">
        <f t="shared" si="0"/>
        <v>0</v>
      </c>
    </row>
    <row r="26" spans="1:7" ht="4.9000000000000004" hidden="1" customHeight="1">
      <c r="A26" s="238"/>
      <c r="B26" s="500"/>
      <c r="C26" s="500"/>
      <c r="D26" s="482">
        <f t="shared" si="0"/>
        <v>0</v>
      </c>
    </row>
    <row r="27" spans="1:7" ht="39.75" customHeight="1">
      <c r="A27" s="238">
        <v>2</v>
      </c>
      <c r="B27" s="497" t="s">
        <v>343</v>
      </c>
      <c r="C27" s="498"/>
      <c r="D27" s="482">
        <f>G27</f>
        <v>0</v>
      </c>
      <c r="F27" s="298">
        <f>'Sch-3'!G22</f>
        <v>0</v>
      </c>
      <c r="G27" s="31">
        <f>F27*(1-$G$13)</f>
        <v>0</v>
      </c>
    </row>
    <row r="28" spans="1:7" ht="36.75" customHeight="1">
      <c r="A28" s="41"/>
      <c r="B28" s="496" t="s">
        <v>156</v>
      </c>
      <c r="C28" s="496"/>
      <c r="D28" s="482">
        <f>SUM(D15:D27)</f>
        <v>0</v>
      </c>
      <c r="G28" s="31">
        <f>SUM(G15:G27)</f>
        <v>0</v>
      </c>
    </row>
    <row r="29" spans="1:7" ht="33" customHeight="1">
      <c r="A29" s="484" t="s">
        <v>353</v>
      </c>
      <c r="B29" s="578" t="s">
        <v>352</v>
      </c>
      <c r="C29" s="579"/>
      <c r="D29" s="483">
        <f>D28</f>
        <v>0</v>
      </c>
    </row>
    <row r="30" spans="1:7" ht="31.5" customHeight="1">
      <c r="A30" s="575" t="s">
        <v>351</v>
      </c>
      <c r="B30" s="573" t="s">
        <v>344</v>
      </c>
      <c r="C30" s="574"/>
      <c r="D30" s="481">
        <f>18%*D15</f>
        <v>0</v>
      </c>
    </row>
    <row r="31" spans="1:7" ht="43.5" customHeight="1">
      <c r="A31" s="576"/>
      <c r="B31" s="573" t="s">
        <v>347</v>
      </c>
      <c r="C31" s="574"/>
      <c r="D31" s="481" t="s">
        <v>346</v>
      </c>
    </row>
    <row r="32" spans="1:7" ht="48" customHeight="1">
      <c r="A32" s="576"/>
      <c r="B32" s="573" t="s">
        <v>345</v>
      </c>
      <c r="C32" s="574"/>
      <c r="D32" s="481">
        <f>18%*D27</f>
        <v>0</v>
      </c>
    </row>
    <row r="33" spans="1:6" ht="45" customHeight="1">
      <c r="A33" s="484" t="s">
        <v>354</v>
      </c>
      <c r="B33" s="577" t="s">
        <v>350</v>
      </c>
      <c r="C33" s="577"/>
      <c r="D33" s="483">
        <f>D29+D30+D32</f>
        <v>0</v>
      </c>
    </row>
    <row r="34" spans="1:6" ht="30" customHeight="1">
      <c r="A34" s="51"/>
      <c r="B34" s="52"/>
      <c r="C34" s="52"/>
      <c r="D34" s="53"/>
    </row>
    <row r="35" spans="1:6" ht="30" customHeight="1">
      <c r="A35" s="28" t="s">
        <v>55</v>
      </c>
      <c r="B35" s="85" t="str">
        <f>IF('  Sch-1'!C124=0,"", '  Sch-1'!C124)</f>
        <v/>
      </c>
      <c r="C35" s="29" t="s">
        <v>56</v>
      </c>
      <c r="D35" s="187"/>
      <c r="F35" s="30"/>
    </row>
    <row r="36" spans="1:6" ht="30" customHeight="1">
      <c r="A36" s="28" t="s">
        <v>57</v>
      </c>
      <c r="B36" s="85" t="str">
        <f>IF('  Sch-1'!C125=0,"", '  Sch-1'!C125)</f>
        <v/>
      </c>
      <c r="C36" s="29" t="s">
        <v>58</v>
      </c>
      <c r="D36" s="68" t="str">
        <f>IF('  Sch-1'!G124=0,"",'  Sch-1'!G124)</f>
        <v/>
      </c>
      <c r="F36" s="2"/>
    </row>
    <row r="37" spans="1:6" ht="30" customHeight="1">
      <c r="A37" s="3"/>
      <c r="B37" s="186"/>
      <c r="D37" s="68" t="str">
        <f>IF('  Sch-1'!G125=0,"",'  Sch-1'!G125)</f>
        <v/>
      </c>
      <c r="F37" s="2"/>
    </row>
    <row r="38" spans="1:6" ht="30" customHeight="1">
      <c r="A38" s="3"/>
      <c r="B38" s="6"/>
      <c r="C38" s="29"/>
      <c r="D38" s="3"/>
      <c r="F38" s="30"/>
    </row>
    <row r="39" spans="1:6" ht="30" customHeight="1">
      <c r="A39" s="36"/>
      <c r="B39" s="36"/>
      <c r="C39" s="42"/>
      <c r="E39" s="43"/>
    </row>
  </sheetData>
  <sheetProtection algorithmName="SHA-512" hashValue="Btp0VsTiLTX0Oub9XhZZuwSgNTnTSLkAxRVTDyGjJG7je9xZuoJcOLg3T/fcqhtvJMBDOhiX/wWwvjpTqdLFWA==" saltValue="0cqeV7guHjMOVIO3LupN2g==" spinCount="100000" sheet="1" formatColumns="0" formatRows="0" selectLockedCells="1"/>
  <customSheetViews>
    <customSheetView guid="{F2279B93-E4FF-4A81-B734-06F92F73708D}" showPageBreaks="1" printArea="1" hiddenRows="1" hiddenColumns="1" view="pageBreakPreview">
      <selection activeCell="H16" sqref="H16"/>
      <pageMargins left="0" right="0" top="0" bottom="0" header="0" footer="0"/>
      <printOptions horizontalCentered="1"/>
      <pageSetup paperSize="9" scale="99" fitToHeight="0" orientation="portrait" r:id="rId1"/>
      <headerFooter alignWithMargins="0">
        <oddFooter>&amp;R&amp;"Book Antiqua,Bold"&amp;10Schedule-6/ Page &amp;P of &amp;N</oddFooter>
      </headerFooter>
    </customSheetView>
    <customSheetView guid="{C3C2F6BE-1796-4187-BF38-BACEF6057F57}" scale="85" hiddenRows="1" hiddenColumns="1">
      <selection activeCell="L28" sqref="L28"/>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5E2FF645-A015-403E-863B-BADF6B75C7D1}" scale="85" printArea="1" hiddenRows="1" hiddenColumns="1" topLeftCell="A4">
      <selection activeCell="F4" sqref="F1:G65536"/>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25334923-91A5-4F88-9A10-8FA88873EC26}" scale="85" hiddenRows="1" hiddenColumns="1" topLeftCell="A15">
      <selection activeCell="L23" sqref="L2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4F47A486-EA66-4D4B-9D65-1ABEAC31AACE}" scale="85" topLeftCell="A19">
      <selection activeCell="D27" sqref="D27"/>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A26D3B9-AD8D-4AE9-81F5-E0DF795F4658}" topLeftCell="A13">
      <selection activeCell="D15" sqref="D15"/>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7">
      <selection activeCell="F21" sqref="F21"/>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696D9240-6693-44E8-B9A4-2BFADD101EE2}">
      <selection activeCell="F21" sqref="F21"/>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58D82F59-8CF6-455F-B9F4-081499FDF243}" topLeftCell="A13">
      <selection activeCell="F21" sqref="F21"/>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B1277D53-29D6-4226-81E2-084FB62977B6}" topLeftCell="A28">
      <selection activeCell="B28" sqref="B28:D30"/>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95B21C1-D936-4435-AF6F-90CF0B6A7506}" topLeftCell="A28">
      <selection activeCell="B28" sqref="B28:D30"/>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8DC3BA4D-7811-4245-A3D0-7EE4A8A001CA}" topLeftCell="A10">
      <selection activeCell="G6" sqref="G6"/>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AD0225F-C858-4E40-A5E7-64BB5328C88A}" scale="85" hiddenColumns="1" topLeftCell="A22">
      <selection activeCell="L11" sqref="L11"/>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CF0E662C-D3BC-4297-99E8-62C40B3B7AD9}" scale="85" printArea="1" hiddenRows="1" hiddenColumns="1" topLeftCell="A4">
      <selection activeCell="F4" sqref="F1:G65536"/>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BEF72719-4CCF-4C9B-95F6-0F3535FF30B3}" scale="85" hiddenRows="1" hiddenColumns="1">
      <selection activeCell="K15" sqref="K15"/>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398C7893-3C2A-4DA4-8552-014985533932}" showPageBreaks="1" printArea="1" hiddenRows="1" hiddenColumns="1" view="pageBreakPreview">
      <selection activeCell="H16" sqref="H16"/>
      <pageMargins left="0" right="0" top="0" bottom="0" header="0" footer="0"/>
      <printOptions horizontalCentered="1"/>
      <pageSetup paperSize="9" scale="99" fitToHeight="0" orientation="portrait" r:id="rId16"/>
      <headerFooter alignWithMargins="0">
        <oddFooter>&amp;R&amp;"Book Antiqua,Bold"&amp;10Schedule-6/ Page &amp;P of &amp;N</oddFooter>
      </headerFooter>
    </customSheetView>
  </customSheetViews>
  <mergeCells count="28">
    <mergeCell ref="A30:A32"/>
    <mergeCell ref="B33:C33"/>
    <mergeCell ref="B21:C21"/>
    <mergeCell ref="A3:D3"/>
    <mergeCell ref="A4:D4"/>
    <mergeCell ref="B8:C8"/>
    <mergeCell ref="B9:C9"/>
    <mergeCell ref="B10:C10"/>
    <mergeCell ref="B11:C11"/>
    <mergeCell ref="B26:C26"/>
    <mergeCell ref="B29:C29"/>
    <mergeCell ref="B13:C13"/>
    <mergeCell ref="B14:C14"/>
    <mergeCell ref="B28:C28"/>
    <mergeCell ref="B15:C15"/>
    <mergeCell ref="B27:C27"/>
    <mergeCell ref="B23:C23"/>
    <mergeCell ref="B22:C22"/>
    <mergeCell ref="B16:C16"/>
    <mergeCell ref="B17:C17"/>
    <mergeCell ref="B18:C18"/>
    <mergeCell ref="B19:C19"/>
    <mergeCell ref="B20:C20"/>
    <mergeCell ref="B30:C30"/>
    <mergeCell ref="B31:C31"/>
    <mergeCell ref="B32:C32"/>
    <mergeCell ref="B24:C24"/>
    <mergeCell ref="B25:C25"/>
  </mergeCells>
  <printOptions horizontalCentered="1"/>
  <pageMargins left="0.5" right="0.38" top="0.56999999999999995" bottom="0.48" header="0.38" footer="0.24"/>
  <pageSetup paperSize="9" scale="99" fitToHeight="0" orientation="portrait" r:id="rId17"/>
  <headerFooter alignWithMargins="0">
    <oddFooter>&amp;R&amp;"Book Antiqua,Bold"&amp;10Schedule-6/ Page &amp;P of &amp;N</oddFooter>
  </headerFooter>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11"/>
  </sheetPr>
  <dimension ref="A1:W35"/>
  <sheetViews>
    <sheetView showZeros="0" view="pageBreakPreview" zoomScaleNormal="79" zoomScaleSheetLayoutView="100" workbookViewId="0">
      <selection activeCell="G17" sqref="G17"/>
    </sheetView>
  </sheetViews>
  <sheetFormatPr defaultColWidth="9" defaultRowHeight="16.5"/>
  <cols>
    <col min="1" max="2" width="6.625" style="105" customWidth="1"/>
    <col min="3" max="3" width="21.625" style="105" customWidth="1"/>
    <col min="4" max="4" width="13.375" style="105" customWidth="1"/>
    <col min="5" max="5" width="23.625" style="105" customWidth="1"/>
    <col min="6" max="6" width="11.875" style="105" customWidth="1"/>
    <col min="7" max="7" width="19.5" style="105" customWidth="1"/>
    <col min="8" max="8" width="19.5" style="165" customWidth="1"/>
    <col min="9" max="9" width="15.375" style="166" hidden="1" customWidth="1"/>
    <col min="10" max="10" width="18.375" style="167" hidden="1" customWidth="1"/>
    <col min="11" max="11" width="8" style="167" hidden="1" customWidth="1"/>
    <col min="12" max="12" width="11.5" style="167" hidden="1" customWidth="1"/>
    <col min="13" max="13" width="13.25" style="167" hidden="1" customWidth="1"/>
    <col min="14" max="14" width="18.75" style="167" customWidth="1"/>
    <col min="15" max="15" width="15.375" style="167" customWidth="1"/>
    <col min="16" max="16" width="9.875" style="167" customWidth="1"/>
    <col min="17" max="17" width="14.25" style="167" customWidth="1"/>
    <col min="18" max="22" width="9" style="167" customWidth="1"/>
    <col min="23" max="23" width="9" style="167"/>
    <col min="24" max="16384" width="9" style="60"/>
  </cols>
  <sheetData>
    <row r="1" spans="1:23" s="99" customFormat="1" ht="39.950000000000003" customHeight="1">
      <c r="A1" s="588" t="s">
        <v>157</v>
      </c>
      <c r="B1" s="588"/>
      <c r="C1" s="588"/>
      <c r="D1" s="588"/>
      <c r="E1" s="588"/>
      <c r="F1" s="588"/>
      <c r="G1" s="588"/>
      <c r="H1" s="162"/>
      <c r="I1" s="163"/>
      <c r="J1" s="164"/>
      <c r="K1" s="164"/>
      <c r="L1" s="164"/>
      <c r="M1" s="164"/>
      <c r="N1" s="164"/>
      <c r="O1" s="164"/>
      <c r="P1" s="164"/>
      <c r="Q1" s="164"/>
      <c r="R1" s="164"/>
      <c r="S1" s="164"/>
      <c r="T1" s="164"/>
      <c r="U1" s="164"/>
      <c r="V1" s="164"/>
      <c r="W1" s="164"/>
    </row>
    <row r="2" spans="1:23" ht="18" customHeight="1">
      <c r="A2" s="55" t="str">
        <f>Cover!B3</f>
        <v>Specification No.:WR1/NT/W-CABLE/DOM/F01/26/08125 (RFx No. 5002005451)</v>
      </c>
      <c r="B2" s="55"/>
      <c r="C2" s="56"/>
      <c r="D2" s="57"/>
      <c r="E2" s="57"/>
      <c r="F2" s="57"/>
      <c r="G2" s="59" t="s">
        <v>158</v>
      </c>
    </row>
    <row r="3" spans="1:23" ht="18" customHeight="1">
      <c r="A3" s="48"/>
      <c r="B3" s="48"/>
      <c r="C3" s="61"/>
      <c r="D3" s="62"/>
      <c r="E3" s="62"/>
      <c r="F3" s="62"/>
      <c r="G3" s="27"/>
    </row>
    <row r="4" spans="1:23" ht="18.95" customHeight="1">
      <c r="A4" s="591" t="s">
        <v>159</v>
      </c>
      <c r="B4" s="591"/>
      <c r="C4" s="591"/>
      <c r="D4" s="591"/>
      <c r="E4" s="591"/>
      <c r="F4" s="591"/>
      <c r="G4" s="591"/>
    </row>
    <row r="5" spans="1:23" ht="21" customHeight="1">
      <c r="A5" s="46" t="s">
        <v>38</v>
      </c>
      <c r="B5" s="27"/>
      <c r="C5" s="25"/>
      <c r="D5" s="100"/>
      <c r="E5" s="100"/>
      <c r="F5" s="100"/>
      <c r="G5" s="100"/>
    </row>
    <row r="6" spans="1:23" ht="21" customHeight="1">
      <c r="A6" s="179" t="s">
        <v>39</v>
      </c>
      <c r="B6" s="27"/>
      <c r="C6" s="25"/>
      <c r="D6" s="100"/>
      <c r="E6" s="100"/>
      <c r="F6" s="100"/>
      <c r="G6" s="100"/>
    </row>
    <row r="7" spans="1:23" ht="21" customHeight="1">
      <c r="A7" s="190" t="s">
        <v>41</v>
      </c>
      <c r="B7" s="49"/>
      <c r="C7" s="27"/>
      <c r="D7" s="100"/>
      <c r="E7" s="100"/>
      <c r="F7" s="100"/>
      <c r="G7" s="100"/>
    </row>
    <row r="8" spans="1:23" ht="21" customHeight="1">
      <c r="A8" s="190" t="s">
        <v>43</v>
      </c>
      <c r="B8" s="49"/>
      <c r="C8" s="27"/>
      <c r="D8" s="100"/>
      <c r="E8" s="100"/>
      <c r="F8" s="100"/>
      <c r="G8" s="100"/>
    </row>
    <row r="9" spans="1:23" ht="21" customHeight="1">
      <c r="A9" s="190" t="s">
        <v>44</v>
      </c>
      <c r="B9" s="49"/>
      <c r="C9" s="27"/>
      <c r="D9" s="100"/>
      <c r="E9" s="100"/>
      <c r="F9" s="100"/>
      <c r="G9" s="100"/>
    </row>
    <row r="10" spans="1:23" ht="21" customHeight="1">
      <c r="A10" s="190" t="s">
        <v>45</v>
      </c>
      <c r="B10" s="49"/>
      <c r="C10" s="27"/>
      <c r="D10" s="100"/>
      <c r="E10" s="100"/>
      <c r="F10" s="100"/>
      <c r="G10" s="100"/>
    </row>
    <row r="11" spans="1:23" ht="21" customHeight="1">
      <c r="A11" s="100"/>
      <c r="B11" s="100"/>
      <c r="C11" s="100"/>
      <c r="D11" s="100"/>
      <c r="E11" s="100"/>
      <c r="F11" s="100"/>
      <c r="G11" s="100"/>
    </row>
    <row r="12" spans="1:23" ht="70.5" customHeight="1">
      <c r="A12" s="436" t="s">
        <v>160</v>
      </c>
      <c r="B12" s="436"/>
      <c r="C12" s="589" t="str">
        <f>Cover!$B$2</f>
        <v>Supply of 220 KV XLPE cable along with termination module &amp; accessories including laying and termination at POWERGRID 400/220 kV Raipur  substation</v>
      </c>
      <c r="D12" s="589"/>
      <c r="E12" s="589"/>
      <c r="F12" s="589"/>
      <c r="G12" s="589"/>
    </row>
    <row r="13" spans="1:23" ht="21" customHeight="1">
      <c r="A13" s="602" t="s">
        <v>161</v>
      </c>
      <c r="B13" s="602"/>
      <c r="C13" s="602"/>
      <c r="D13" s="602"/>
      <c r="E13" s="602"/>
      <c r="F13" s="602"/>
      <c r="G13" s="602"/>
    </row>
    <row r="14" spans="1:23" ht="21" customHeight="1">
      <c r="A14" s="602" t="s">
        <v>162</v>
      </c>
      <c r="B14" s="602"/>
      <c r="C14" s="602"/>
      <c r="D14" s="602"/>
      <c r="E14" s="602"/>
      <c r="F14" s="602"/>
      <c r="G14" s="602"/>
    </row>
    <row r="15" spans="1:23" ht="21" customHeight="1">
      <c r="A15" s="104" t="s">
        <v>163</v>
      </c>
      <c r="B15" s="193"/>
      <c r="C15" s="194"/>
      <c r="D15" s="65"/>
      <c r="E15" s="192"/>
      <c r="F15" s="192"/>
      <c r="G15" s="192"/>
    </row>
    <row r="16" spans="1:23" ht="45.75" customHeight="1">
      <c r="A16" s="590" t="s">
        <v>164</v>
      </c>
      <c r="B16" s="590"/>
      <c r="C16" s="590"/>
      <c r="D16" s="590"/>
      <c r="E16" s="590"/>
      <c r="F16" s="590"/>
      <c r="G16" s="590"/>
      <c r="J16" s="233" t="s">
        <v>165</v>
      </c>
      <c r="K16" s="234"/>
      <c r="L16" s="234" t="s">
        <v>166</v>
      </c>
      <c r="M16" s="177"/>
      <c r="O16" s="224"/>
    </row>
    <row r="17" spans="1:23" ht="54.75" customHeight="1">
      <c r="A17" s="437"/>
      <c r="B17" s="107">
        <v>1</v>
      </c>
      <c r="C17" s="583" t="s">
        <v>167</v>
      </c>
      <c r="D17" s="584"/>
      <c r="E17" s="584"/>
      <c r="F17" s="585"/>
      <c r="G17" s="172"/>
      <c r="I17" s="173">
        <f>'Sch-4'!D19</f>
        <v>0</v>
      </c>
      <c r="J17" s="231">
        <f>IF(I17=0,0,G17/I17)</f>
        <v>0</v>
      </c>
      <c r="L17" s="175"/>
    </row>
    <row r="18" spans="1:23" ht="54.75" customHeight="1">
      <c r="A18" s="437"/>
      <c r="B18" s="601" t="s">
        <v>168</v>
      </c>
      <c r="C18" s="601"/>
      <c r="D18" s="601"/>
      <c r="E18" s="601"/>
      <c r="F18" s="601"/>
      <c r="G18" s="601"/>
      <c r="I18" s="173"/>
      <c r="J18" s="231"/>
    </row>
    <row r="19" spans="1:23" ht="54" customHeight="1">
      <c r="A19" s="437"/>
      <c r="B19" s="107">
        <v>2</v>
      </c>
      <c r="C19" s="583" t="s">
        <v>169</v>
      </c>
      <c r="D19" s="584"/>
      <c r="E19" s="584"/>
      <c r="F19" s="585"/>
      <c r="G19" s="110"/>
      <c r="I19" s="173"/>
      <c r="J19" s="232">
        <f>G19</f>
        <v>0</v>
      </c>
    </row>
    <row r="20" spans="1:23" s="102" customFormat="1" ht="87.75" customHeight="1">
      <c r="A20" s="101"/>
      <c r="B20" s="592" t="s">
        <v>170</v>
      </c>
      <c r="C20" s="593"/>
      <c r="D20" s="593"/>
      <c r="E20" s="593"/>
      <c r="F20" s="593"/>
      <c r="G20" s="593"/>
      <c r="H20" s="165"/>
      <c r="I20" s="174"/>
      <c r="J20" s="182"/>
      <c r="K20" s="168"/>
      <c r="L20" s="176">
        <f>J19+J17</f>
        <v>0</v>
      </c>
      <c r="M20" s="168"/>
      <c r="N20" s="168"/>
      <c r="O20" s="168"/>
      <c r="P20" s="168"/>
      <c r="Q20" s="168"/>
      <c r="R20" s="168"/>
      <c r="S20" s="168"/>
      <c r="T20" s="168"/>
      <c r="U20" s="168"/>
      <c r="V20" s="168"/>
      <c r="W20" s="168"/>
    </row>
    <row r="21" spans="1:23" s="102" customFormat="1" ht="24.75" hidden="1" customHeight="1">
      <c r="A21" s="101"/>
      <c r="B21" s="189">
        <v>5</v>
      </c>
      <c r="C21" s="594" t="s">
        <v>171</v>
      </c>
      <c r="D21" s="595"/>
      <c r="E21" s="595"/>
      <c r="F21" s="595"/>
      <c r="G21" s="596"/>
      <c r="H21" s="165"/>
      <c r="I21" s="174"/>
      <c r="J21" s="182"/>
      <c r="K21" s="168"/>
      <c r="L21" s="168"/>
      <c r="M21" s="168"/>
      <c r="N21" s="168"/>
      <c r="O21" s="168"/>
      <c r="P21" s="168"/>
      <c r="Q21" s="168"/>
      <c r="R21" s="168"/>
      <c r="S21" s="168"/>
      <c r="T21" s="168"/>
      <c r="U21" s="168"/>
      <c r="V21" s="168"/>
      <c r="W21" s="168"/>
    </row>
    <row r="22" spans="1:23" s="102" customFormat="1" ht="61.5" hidden="1" customHeight="1">
      <c r="A22" s="101"/>
      <c r="B22" s="597"/>
      <c r="C22" s="598"/>
      <c r="D22" s="598"/>
      <c r="E22" s="598"/>
      <c r="F22" s="598"/>
      <c r="G22" s="599"/>
      <c r="H22" s="165"/>
      <c r="I22" s="174" t="e">
        <f>'  Sch-1'!#REF!+'  Sch-2'!#REF!+#REF!</f>
        <v>#REF!</v>
      </c>
      <c r="J22" s="176">
        <f>G22</f>
        <v>0</v>
      </c>
      <c r="K22" s="168"/>
      <c r="L22" s="168"/>
      <c r="M22" s="168"/>
      <c r="N22" s="168"/>
      <c r="O22" s="168"/>
      <c r="P22" s="168"/>
      <c r="Q22" s="168"/>
      <c r="R22" s="168"/>
      <c r="S22" s="168"/>
      <c r="T22" s="168"/>
      <c r="U22" s="168"/>
      <c r="V22" s="168"/>
      <c r="W22" s="168"/>
    </row>
    <row r="23" spans="1:23" s="102" customFormat="1" ht="48.75" hidden="1" customHeight="1">
      <c r="A23" s="101"/>
      <c r="B23" s="586" t="s">
        <v>172</v>
      </c>
      <c r="C23" s="587"/>
      <c r="D23" s="587"/>
      <c r="E23" s="587"/>
      <c r="F23" s="587"/>
      <c r="G23" s="587"/>
      <c r="H23" s="165"/>
      <c r="I23" s="165"/>
      <c r="J23" s="168"/>
      <c r="K23" s="168"/>
      <c r="L23" s="168"/>
      <c r="M23" s="168"/>
      <c r="N23" s="168"/>
      <c r="O23" s="168"/>
      <c r="P23" s="168"/>
      <c r="Q23" s="168"/>
      <c r="R23" s="168"/>
      <c r="S23" s="168"/>
      <c r="T23" s="168"/>
      <c r="U23" s="168"/>
      <c r="V23" s="168"/>
      <c r="W23" s="168"/>
    </row>
    <row r="24" spans="1:23" s="102" customFormat="1" ht="33" customHeight="1">
      <c r="A24" s="104" t="s">
        <v>173</v>
      </c>
      <c r="B24" s="108"/>
      <c r="C24" s="106"/>
      <c r="E24" s="109"/>
      <c r="F24" s="109"/>
      <c r="G24" s="103"/>
      <c r="H24" s="165"/>
      <c r="I24" s="165"/>
      <c r="J24" s="168"/>
      <c r="K24" s="168"/>
      <c r="L24" s="168"/>
      <c r="M24" s="168"/>
      <c r="N24" s="168"/>
      <c r="O24" s="168"/>
      <c r="P24" s="168"/>
      <c r="Q24" s="168"/>
      <c r="R24" s="168"/>
      <c r="S24" s="168"/>
      <c r="T24" s="168"/>
      <c r="U24" s="168"/>
      <c r="V24" s="168"/>
      <c r="W24" s="168"/>
    </row>
    <row r="25" spans="1:23" s="102" customFormat="1" ht="33" customHeight="1">
      <c r="A25" s="27" t="s">
        <v>174</v>
      </c>
      <c r="B25" s="108"/>
      <c r="C25" s="106"/>
      <c r="E25" s="109"/>
      <c r="F25" s="109"/>
      <c r="G25" s="103"/>
      <c r="H25" s="165"/>
      <c r="I25" s="165"/>
      <c r="J25" s="168"/>
      <c r="K25" s="168"/>
      <c r="L25" s="168"/>
      <c r="M25" s="168"/>
      <c r="N25" s="168"/>
      <c r="O25" s="168"/>
      <c r="P25" s="168"/>
      <c r="Q25" s="168"/>
      <c r="R25" s="168"/>
      <c r="S25" s="168"/>
      <c r="T25" s="168"/>
      <c r="U25" s="168"/>
      <c r="V25" s="168"/>
      <c r="W25" s="168"/>
    </row>
    <row r="26" spans="1:23" s="102" customFormat="1" ht="33" customHeight="1">
      <c r="A26" s="191" t="s">
        <v>175</v>
      </c>
      <c r="B26" s="108"/>
      <c r="C26" s="106"/>
      <c r="E26" s="109"/>
      <c r="F26" s="109"/>
      <c r="G26" s="103"/>
      <c r="H26" s="169"/>
      <c r="I26" s="165"/>
      <c r="J26" s="168"/>
      <c r="K26" s="168"/>
      <c r="L26" s="168"/>
      <c r="M26" s="168"/>
      <c r="N26" s="168"/>
      <c r="O26" s="168"/>
      <c r="P26" s="168"/>
      <c r="Q26" s="168"/>
      <c r="R26" s="168"/>
      <c r="S26" s="168"/>
      <c r="T26" s="168"/>
      <c r="U26" s="168"/>
      <c r="V26" s="168"/>
      <c r="W26" s="168"/>
    </row>
    <row r="27" spans="1:23" ht="21" customHeight="1">
      <c r="A27" s="600" t="s">
        <v>176</v>
      </c>
      <c r="B27" s="600"/>
      <c r="C27" s="600"/>
      <c r="D27" s="600"/>
      <c r="E27" s="600"/>
      <c r="F27" s="600"/>
      <c r="G27" s="600"/>
      <c r="H27" s="167"/>
    </row>
    <row r="28" spans="1:23" ht="33" customHeight="1">
      <c r="A28" s="193" t="s">
        <v>177</v>
      </c>
      <c r="B28" s="193"/>
      <c r="C28" s="194"/>
      <c r="D28" s="65"/>
      <c r="E28" s="192"/>
      <c r="F28" s="192"/>
      <c r="G28" s="192"/>
      <c r="H28" s="167"/>
    </row>
    <row r="29" spans="1:23" ht="33" customHeight="1">
      <c r="A29" s="102"/>
      <c r="B29" s="27"/>
      <c r="C29" s="102"/>
      <c r="D29" s="54"/>
      <c r="E29" s="61"/>
      <c r="F29" s="61"/>
      <c r="G29" s="61"/>
      <c r="H29" s="170"/>
    </row>
    <row r="30" spans="1:23" ht="33" customHeight="1">
      <c r="A30" s="74"/>
      <c r="B30" s="74"/>
      <c r="C30" s="84"/>
      <c r="D30" s="61"/>
      <c r="E30" s="27"/>
      <c r="F30" s="27"/>
      <c r="G30" s="67" t="s">
        <v>178</v>
      </c>
      <c r="H30" s="167"/>
    </row>
    <row r="31" spans="1:23" ht="33" customHeight="1">
      <c r="A31" s="74"/>
      <c r="B31" s="74"/>
      <c r="C31" s="84"/>
      <c r="D31" s="61"/>
      <c r="E31" s="27"/>
      <c r="F31" s="27"/>
      <c r="G31" s="67" t="str">
        <f>"For and on behalf of " &amp; '  Sch-1'!C8</f>
        <v xml:space="preserve">For and on behalf of </v>
      </c>
      <c r="H31" s="167"/>
    </row>
    <row r="32" spans="1:23" ht="33" customHeight="1">
      <c r="A32" s="72"/>
      <c r="B32" s="72"/>
      <c r="C32" s="72"/>
      <c r="D32" s="86"/>
      <c r="E32" s="79"/>
      <c r="F32" s="79"/>
      <c r="G32" s="60"/>
      <c r="H32" s="171"/>
    </row>
    <row r="33" spans="1:7" ht="15">
      <c r="A33" s="98" t="s">
        <v>179</v>
      </c>
      <c r="B33" s="98"/>
      <c r="C33" s="86" t="str">
        <f>'  Sch-1'!C124</f>
        <v/>
      </c>
      <c r="D33" s="86"/>
      <c r="E33" s="79" t="s">
        <v>180</v>
      </c>
      <c r="F33" s="582" t="str">
        <f>'  Sch-1'!G124</f>
        <v/>
      </c>
      <c r="G33" s="582"/>
    </row>
    <row r="34" spans="1:7">
      <c r="A34" s="98" t="s">
        <v>181</v>
      </c>
      <c r="B34" s="98"/>
      <c r="C34" s="87" t="str">
        <f>'  Sch-1'!C125</f>
        <v/>
      </c>
      <c r="D34" s="88"/>
      <c r="E34" s="79" t="s">
        <v>182</v>
      </c>
      <c r="F34" s="582" t="str">
        <f>'  Sch-1'!G125</f>
        <v/>
      </c>
      <c r="G34" s="582"/>
    </row>
    <row r="35" spans="1:7">
      <c r="A35" s="74"/>
      <c r="B35" s="74"/>
      <c r="C35" s="74"/>
      <c r="D35" s="74"/>
      <c r="E35" s="79"/>
      <c r="F35" s="79"/>
      <c r="G35" s="60"/>
    </row>
  </sheetData>
  <sheetProtection algorithmName="SHA-512" hashValue="xjIW2NWQ4P+dekXwae0HYF2wAVukWW/Wh/jgamlYX4TklPb6nmIBdO3z/ySwUzDMHBz8YUX2Bj6W9dJXQTjZdg==" saltValue="oqwEs3nZDBKaAfncXIcPXw==" spinCount="100000" sheet="1" formatColumns="0" formatRows="0" selectLockedCells="1"/>
  <customSheetViews>
    <customSheetView guid="{F2279B93-E4FF-4A81-B734-06F92F73708D}" scale="79" zeroValues="0" hiddenRows="1" hiddenColumns="1" topLeftCell="A5">
      <selection activeCell="G19" sqref="G19"/>
      <pageMargins left="0" right="0" top="0" bottom="0" header="0" footer="0"/>
      <pageSetup scale="96" orientation="portrait" r:id="rId1"/>
      <headerFooter alignWithMargins="0">
        <oddFooter>&amp;R&amp;"Book Antiqua,Bold"&amp;10Letter of Discount  / Page &amp;P of &amp;N</oddFooter>
      </headerFooter>
    </customSheetView>
    <customSheetView guid="{C3C2F6BE-1796-4187-BF38-BACEF6057F57}" scale="79" zeroValues="0" hiddenRows="1" hiddenColumns="1" topLeftCell="C1">
      <selection activeCell="G19" sqref="G19"/>
      <pageMargins left="0" right="0" top="0" bottom="0" header="0" footer="0"/>
      <pageSetup scale="96" orientation="portrait" r:id="rId2"/>
      <headerFooter alignWithMargins="0">
        <oddFooter>&amp;R&amp;"Book Antiqua,Bold"&amp;10Letter of Discount  / Page &amp;P of &amp;N</oddFooter>
      </headerFooter>
    </customSheetView>
    <customSheetView guid="{5E2FF645-A015-403E-863B-BADF6B75C7D1}" scale="79" zeroValues="0" hiddenRows="1" hiddenColumns="1" topLeftCell="C1">
      <selection activeCell="G17" sqref="G17"/>
      <pageMargins left="0" right="0" top="0" bottom="0" header="0" footer="0"/>
      <pageSetup scale="96" orientation="portrait" r:id="rId3"/>
      <headerFooter alignWithMargins="0">
        <oddFooter>&amp;R&amp;"Book Antiqua,Bold"&amp;10Letter of Discount  / Page &amp;P of &amp;N</oddFooter>
      </headerFooter>
    </customSheetView>
    <customSheetView guid="{25334923-91A5-4F88-9A10-8FA88873EC26}" scale="79" zeroValues="0" hiddenRows="1" hiddenColumns="1" topLeftCell="A14">
      <selection activeCell="G17" sqref="G17"/>
      <pageMargins left="0" right="0" top="0" bottom="0" header="0" footer="0"/>
      <pageSetup scale="96" orientation="portrait" r:id="rId4"/>
      <headerFooter alignWithMargins="0">
        <oddFooter>&amp;R&amp;"Book Antiqua,Bold"&amp;10Letter of Discount  / Page &amp;P of &amp;N</oddFooter>
      </headerFooter>
    </customSheetView>
    <customSheetView guid="{4F47A486-EA66-4D4B-9D65-1ABEAC31AACE}" scale="68" zeroValues="0" hiddenRows="1" hiddenColumns="1" topLeftCell="A16">
      <selection activeCell="G17" sqref="G17"/>
      <pageMargins left="0" right="0" top="0" bottom="0" header="0" footer="0"/>
      <pageSetup scale="96" orientation="portrait" r:id="rId5"/>
      <headerFooter alignWithMargins="0">
        <oddFooter>&amp;R&amp;"Book Antiqua,Bold"&amp;10Letter of Discount  / Page &amp;P of &amp;N</oddFooter>
      </headerFooter>
    </customSheetView>
    <customSheetView guid="{1A26D3B9-AD8D-4AE9-81F5-E0DF795F4658}" zeroValues="0" hiddenRows="1" hiddenColumns="1" topLeftCell="A12">
      <selection activeCell="G15" sqref="G15"/>
      <pageMargins left="0" right="0" top="0" bottom="0" header="0" footer="0"/>
      <pageSetup scale="96" orientation="portrait" r:id="rId6"/>
      <headerFooter alignWithMargins="0">
        <oddFooter>&amp;R&amp;"Book Antiqua,Bold"&amp;10Letter of Discount  / Page &amp;P of &amp;N</oddFooter>
      </headerFooter>
    </customSheetView>
    <customSheetView guid="{B0EE7D76-5806-4718-BDAD-3A3EA691E5E4}" zeroValues="0" hiddenRows="1" hiddenColumns="1">
      <selection activeCell="G24" sqref="G24"/>
      <pageMargins left="0" right="0" top="0" bottom="0" header="0" footer="0"/>
      <pageSetup scale="96" orientation="portrait" r:id="rId7"/>
      <headerFooter alignWithMargins="0">
        <oddFooter>&amp;R&amp;"Book Antiqua,Bold"&amp;10Letter of Discount  / Page &amp;P of &amp;N</oddFooter>
      </headerFooter>
    </customSheetView>
    <customSheetView guid="{696D9240-6693-44E8-B9A4-2BFADD101EE2}" zeroValues="0" hiddenRows="1" hiddenColumns="1" topLeftCell="A4">
      <selection activeCell="G15" sqref="G15"/>
      <pageMargins left="0" right="0" top="0" bottom="0" header="0" footer="0"/>
      <pageSetup scale="96" orientation="portrait" r:id="rId8"/>
      <headerFooter alignWithMargins="0">
        <oddFooter>&amp;R&amp;"Book Antiqua,Bold"&amp;10Letter of Discount  / Page &amp;P of &amp;N</oddFooter>
      </headerFooter>
    </customSheetView>
    <customSheetView guid="{58D82F59-8CF6-455F-B9F4-081499FDF243}" zeroValues="0" hiddenRows="1" hiddenColumns="1">
      <selection activeCell="G24" sqref="G24"/>
      <pageMargins left="0" right="0" top="0" bottom="0" header="0" footer="0"/>
      <pageSetup scale="96" orientation="portrait" r:id="rId9"/>
      <headerFooter alignWithMargins="0">
        <oddFooter>&amp;R&amp;"Book Antiqua,Bold"&amp;10Letter of Discount  / Page &amp;P of &amp;N</oddFooter>
      </headerFooter>
    </customSheetView>
    <customSheetView guid="{B1277D53-29D6-4226-81E2-084FB62977B6}" zeroValues="0" hiddenRows="1" hiddenColumns="1" topLeftCell="A15">
      <selection activeCell="G15" sqref="G15"/>
      <pageMargins left="0" right="0" top="0" bottom="0" header="0" footer="0"/>
      <pageSetup scale="96" orientation="portrait" r:id="rId10"/>
      <headerFooter alignWithMargins="0">
        <oddFooter>&amp;R&amp;"Book Antiqua,Bold"&amp;10Letter of Discount  / Page &amp;P of &amp;N</oddFooter>
      </headerFooter>
    </customSheetView>
    <customSheetView guid="{E95B21C1-D936-4435-AF6F-90CF0B6A7506}" zeroValues="0" hiddenRows="1" hiddenColumns="1" topLeftCell="A15">
      <selection activeCell="G15" sqref="G15"/>
      <pageMargins left="0" right="0" top="0" bottom="0" header="0" footer="0"/>
      <pageSetup scale="96" orientation="portrait" r:id="rId11"/>
      <headerFooter alignWithMargins="0">
        <oddFooter>&amp;R&amp;"Book Antiqua,Bold"&amp;10Letter of Discount  / Page &amp;P of &amp;N</oddFooter>
      </headerFooter>
    </customSheetView>
    <customSheetView guid="{8DC3BA4D-7811-4245-A3D0-7EE4A8A001CA}" scale="68" zeroValues="0" hiddenRows="1" hiddenColumns="1" topLeftCell="A7">
      <selection activeCell="G19" sqref="G19"/>
      <pageMargins left="0" right="0" top="0" bottom="0" header="0" footer="0"/>
      <pageSetup scale="96" orientation="portrait" r:id="rId12"/>
      <headerFooter alignWithMargins="0">
        <oddFooter>&amp;R&amp;"Book Antiqua,Bold"&amp;10Letter of Discount  / Page &amp;P of &amp;N</oddFooter>
      </headerFooter>
    </customSheetView>
    <customSheetView guid="{BAD0225F-C858-4E40-A5E7-64BB5328C88A}" scale="79" zeroValues="0" hiddenRows="1" hiddenColumns="1" topLeftCell="A11">
      <selection activeCell="G19" sqref="G19"/>
      <pageMargins left="0" right="0" top="0" bottom="0" header="0" footer="0"/>
      <pageSetup scale="96" orientation="portrait" r:id="rId13"/>
      <headerFooter alignWithMargins="0">
        <oddFooter>&amp;R&amp;"Book Antiqua,Bold"&amp;10Letter of Discount  / Page &amp;P of &amp;N</oddFooter>
      </headerFooter>
    </customSheetView>
    <customSheetView guid="{CF0E662C-D3BC-4297-99E8-62C40B3B7AD9}" scale="79" zeroValues="0" hiddenRows="1" hiddenColumns="1" topLeftCell="A8">
      <selection activeCell="G19" sqref="G19"/>
      <pageMargins left="0" right="0" top="0" bottom="0" header="0" footer="0"/>
      <pageSetup scale="96" orientation="portrait" r:id="rId14"/>
      <headerFooter alignWithMargins="0">
        <oddFooter>&amp;R&amp;"Book Antiqua,Bold"&amp;10Letter of Discount  / Page &amp;P of &amp;N</oddFooter>
      </headerFooter>
    </customSheetView>
    <customSheetView guid="{BEF72719-4CCF-4C9B-95F6-0F3535FF30B3}" scale="79" zeroValues="0" hiddenRows="1" hiddenColumns="1">
      <selection activeCell="G19" sqref="G19"/>
      <pageMargins left="0" right="0" top="0" bottom="0" header="0" footer="0"/>
      <pageSetup scale="96" orientation="portrait" r:id="rId15"/>
      <headerFooter alignWithMargins="0">
        <oddFooter>&amp;R&amp;"Book Antiqua,Bold"&amp;10Letter of Discount  / Page &amp;P of &amp;N</oddFooter>
      </headerFooter>
    </customSheetView>
    <customSheetView guid="{398C7893-3C2A-4DA4-8552-014985533932}" scale="79" zeroValues="0" hiddenRows="1" hiddenColumns="1" topLeftCell="A5">
      <selection activeCell="G19" sqref="G19"/>
      <pageMargins left="0" right="0" top="0" bottom="0" header="0" footer="0"/>
      <pageSetup scale="96" orientation="portrait" r:id="rId16"/>
      <headerFooter alignWithMargins="0">
        <oddFooter>&amp;R&amp;"Book Antiqua,Bold"&amp;10Letter of Discount  / Page &amp;P of &amp;N</oddFooter>
      </headerFooter>
    </customSheetView>
  </customSheetViews>
  <mergeCells count="16">
    <mergeCell ref="F34:G34"/>
    <mergeCell ref="C17:F17"/>
    <mergeCell ref="C19:F19"/>
    <mergeCell ref="B23:G23"/>
    <mergeCell ref="A1:G1"/>
    <mergeCell ref="C12:G12"/>
    <mergeCell ref="A16:G16"/>
    <mergeCell ref="A4:G4"/>
    <mergeCell ref="F33:G33"/>
    <mergeCell ref="B20:G20"/>
    <mergeCell ref="C21:G21"/>
    <mergeCell ref="B22:G22"/>
    <mergeCell ref="A27:G27"/>
    <mergeCell ref="B18:G18"/>
    <mergeCell ref="A13:G13"/>
    <mergeCell ref="A14:G14"/>
  </mergeCells>
  <phoneticPr fontId="3" type="noConversion"/>
  <dataValidations count="2">
    <dataValidation type="decimal" allowBlank="1" showInputMessage="1" showErrorMessage="1" error="Enter in percent only." sqref="G19" xr:uid="{00000000-0002-0000-0A00-000000000000}">
      <formula1>0</formula1>
      <formula2>1</formula2>
    </dataValidation>
    <dataValidation type="whole" operator="greaterThanOrEqual" allowBlank="1" showInputMessage="1" showErrorMessage="1" error="Enter numeric figure without decimal only" sqref="G17" xr:uid="{00000000-0002-0000-0A00-000001000000}">
      <formula1>0</formula1>
    </dataValidation>
  </dataValidations>
  <pageMargins left="0.72" right="0.49" top="0.62" bottom="0.52" header="0.32" footer="0.27"/>
  <pageSetup scale="96" orientation="portrait" r:id="rId17"/>
  <headerFooter alignWithMargins="0">
    <oddFooter>&amp;R&amp;"Book Antiqua,Bold"&amp;10Letter of Discount  / Page &amp;P of &amp;N</oddFooter>
  </headerFooter>
  <drawing r:id="rId1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P65"/>
  <sheetViews>
    <sheetView showZeros="0" tabSelected="1" topLeftCell="A28" zoomScale="82" zoomScaleNormal="82" zoomScaleSheetLayoutView="100" workbookViewId="0">
      <selection activeCell="F40" sqref="F40"/>
    </sheetView>
  </sheetViews>
  <sheetFormatPr defaultColWidth="8" defaultRowHeight="16.5"/>
  <cols>
    <col min="1" max="1" width="9.375" style="74" customWidth="1"/>
    <col min="2" max="2" width="9.375" style="77" customWidth="1"/>
    <col min="3" max="3" width="12.875" style="74" customWidth="1"/>
    <col min="4" max="4" width="18.125" style="74" customWidth="1"/>
    <col min="5" max="5" width="11.125" style="74" customWidth="1"/>
    <col min="6" max="6" width="30.75" style="71" customWidth="1"/>
    <col min="7" max="8" width="8" style="71" customWidth="1"/>
    <col min="9" max="25" width="8" style="72" customWidth="1"/>
    <col min="26" max="28" width="8" style="188" hidden="1" customWidth="1"/>
    <col min="29" max="29" width="17.5" style="188" hidden="1" customWidth="1"/>
    <col min="30" max="30" width="12.125" style="188" hidden="1" customWidth="1"/>
    <col min="31" max="31" width="8" style="136" customWidth="1"/>
    <col min="32" max="32" width="8" style="137" customWidth="1"/>
    <col min="33" max="33" width="12" style="137" customWidth="1"/>
    <col min="34" max="34" width="8" style="136" hidden="1" customWidth="1"/>
    <col min="35" max="36" width="8" style="136" customWidth="1"/>
    <col min="37" max="37" width="9.125" style="136" customWidth="1"/>
    <col min="38" max="42" width="8" style="136" customWidth="1"/>
    <col min="43" max="16384" width="8" style="72"/>
  </cols>
  <sheetData>
    <row r="1" spans="1:37">
      <c r="A1" s="69" t="str">
        <f>Cover!B3</f>
        <v>Specification No.:WR1/NT/W-CABLE/DOM/F01/26/08125 (RFx No. 5002005451)</v>
      </c>
      <c r="B1" s="69"/>
      <c r="C1" s="70"/>
      <c r="D1" s="70"/>
      <c r="E1" s="70"/>
      <c r="F1" s="80" t="s">
        <v>183</v>
      </c>
      <c r="Z1" s="188">
        <f>'Names of Bidder'!D6</f>
        <v>0</v>
      </c>
      <c r="AF1" s="137">
        <v>1</v>
      </c>
      <c r="AG1" s="137" t="s">
        <v>184</v>
      </c>
      <c r="AJ1" s="137">
        <v>1</v>
      </c>
      <c r="AK1" s="136" t="s">
        <v>185</v>
      </c>
    </row>
    <row r="2" spans="1:37">
      <c r="B2" s="74"/>
      <c r="F2" s="74"/>
      <c r="Z2" s="188" t="e">
        <f>'Names of Bidder'!AA6</f>
        <v>#REF!</v>
      </c>
      <c r="AF2" s="137">
        <v>2</v>
      </c>
      <c r="AG2" s="137" t="s">
        <v>186</v>
      </c>
      <c r="AJ2" s="137">
        <v>2</v>
      </c>
      <c r="AK2" s="136" t="s">
        <v>187</v>
      </c>
    </row>
    <row r="3" spans="1:37" ht="15">
      <c r="A3" s="618" t="s">
        <v>188</v>
      </c>
      <c r="B3" s="618"/>
      <c r="C3" s="618"/>
      <c r="D3" s="618"/>
      <c r="E3" s="618"/>
      <c r="F3" s="618"/>
      <c r="AF3" s="137">
        <v>3</v>
      </c>
      <c r="AG3" s="137" t="s">
        <v>189</v>
      </c>
      <c r="AJ3" s="137">
        <v>3</v>
      </c>
      <c r="AK3" s="136" t="s">
        <v>190</v>
      </c>
    </row>
    <row r="4" spans="1:37" ht="15">
      <c r="A4" s="73"/>
      <c r="B4" s="73"/>
      <c r="C4" s="73"/>
      <c r="D4" s="73"/>
      <c r="E4" s="73"/>
      <c r="F4" s="73"/>
      <c r="AF4" s="137">
        <v>4</v>
      </c>
      <c r="AG4" s="137" t="s">
        <v>191</v>
      </c>
      <c r="AJ4" s="137">
        <v>4</v>
      </c>
      <c r="AK4" s="136" t="s">
        <v>192</v>
      </c>
    </row>
    <row r="5" spans="1:37">
      <c r="A5" s="77" t="s">
        <v>193</v>
      </c>
      <c r="C5" s="619"/>
      <c r="D5" s="620"/>
      <c r="E5" s="620"/>
      <c r="F5" s="620"/>
      <c r="AF5" s="137">
        <v>5</v>
      </c>
      <c r="AG5" s="137" t="s">
        <v>191</v>
      </c>
      <c r="AJ5" s="137">
        <v>5</v>
      </c>
      <c r="AK5" s="136" t="s">
        <v>194</v>
      </c>
    </row>
    <row r="6" spans="1:37">
      <c r="A6" s="77" t="s">
        <v>195</v>
      </c>
      <c r="B6" s="621" t="str">
        <f>'  Sch-1'!C124</f>
        <v/>
      </c>
      <c r="C6" s="621"/>
      <c r="F6" s="74"/>
      <c r="AF6" s="137">
        <v>6</v>
      </c>
      <c r="AG6" s="137" t="s">
        <v>191</v>
      </c>
      <c r="AH6" s="138" t="e">
        <f>DAY(B6)</f>
        <v>#VALUE!</v>
      </c>
      <c r="AJ6" s="137">
        <v>6</v>
      </c>
      <c r="AK6" s="136" t="s">
        <v>196</v>
      </c>
    </row>
    <row r="7" spans="1:37">
      <c r="A7" s="77"/>
      <c r="B7" s="81"/>
      <c r="C7" s="81"/>
      <c r="F7" s="74"/>
      <c r="AF7" s="137">
        <v>7</v>
      </c>
      <c r="AG7" s="137" t="s">
        <v>191</v>
      </c>
      <c r="AH7" s="138" t="e">
        <f>MONTH(B6)</f>
        <v>#VALUE!</v>
      </c>
      <c r="AJ7" s="137">
        <v>7</v>
      </c>
      <c r="AK7" s="136" t="s">
        <v>197</v>
      </c>
    </row>
    <row r="8" spans="1:37">
      <c r="A8" s="76" t="str">
        <f>'  Sch-1'!F6</f>
        <v>To:</v>
      </c>
      <c r="B8" s="75"/>
      <c r="F8" s="78"/>
      <c r="AF8" s="137">
        <v>8</v>
      </c>
      <c r="AG8" s="137" t="s">
        <v>191</v>
      </c>
      <c r="AH8" s="138" t="e">
        <f>LOOKUP(AH7,AJ1:AJ12,AK1:AK12)</f>
        <v>#VALUE!</v>
      </c>
      <c r="AJ8" s="137">
        <v>8</v>
      </c>
      <c r="AK8" s="136" t="s">
        <v>198</v>
      </c>
    </row>
    <row r="9" spans="1:37">
      <c r="A9" s="76" t="str">
        <f>'  Sch-1'!F7</f>
        <v>Contract &amp; Material</v>
      </c>
      <c r="B9" s="76"/>
      <c r="F9" s="78"/>
      <c r="AF9" s="137">
        <v>9</v>
      </c>
      <c r="AG9" s="137" t="s">
        <v>191</v>
      </c>
      <c r="AH9" s="138" t="e">
        <f>YEAR(B6)</f>
        <v>#VALUE!</v>
      </c>
      <c r="AJ9" s="137">
        <v>9</v>
      </c>
      <c r="AK9" s="136" t="s">
        <v>199</v>
      </c>
    </row>
    <row r="10" spans="1:37">
      <c r="A10" s="76" t="str">
        <f>'  Sch-1'!F8</f>
        <v>Power Grid Corporation of India Ltd.,</v>
      </c>
      <c r="B10" s="76"/>
      <c r="F10" s="78"/>
      <c r="AF10" s="137">
        <v>10</v>
      </c>
      <c r="AG10" s="137" t="s">
        <v>191</v>
      </c>
      <c r="AJ10" s="137">
        <v>10</v>
      </c>
      <c r="AK10" s="136" t="s">
        <v>200</v>
      </c>
    </row>
    <row r="11" spans="1:37">
      <c r="A11" s="76" t="str">
        <f>'  Sch-1'!F9</f>
        <v>Western Region -I Headquarters</v>
      </c>
      <c r="B11" s="76"/>
      <c r="F11" s="78"/>
      <c r="AF11" s="137">
        <v>11</v>
      </c>
      <c r="AG11" s="137" t="s">
        <v>191</v>
      </c>
      <c r="AJ11" s="137">
        <v>11</v>
      </c>
      <c r="AK11" s="136" t="s">
        <v>201</v>
      </c>
    </row>
    <row r="12" spans="1:37">
      <c r="A12" s="76" t="str">
        <f>'  Sch-1'!F10</f>
        <v>Sampriti Nagar, Nari Ring Road</v>
      </c>
      <c r="B12" s="76"/>
      <c r="F12" s="78"/>
      <c r="AF12" s="137">
        <v>12</v>
      </c>
      <c r="AG12" s="137" t="s">
        <v>191</v>
      </c>
      <c r="AJ12" s="137">
        <v>12</v>
      </c>
      <c r="AK12" s="136" t="s">
        <v>202</v>
      </c>
    </row>
    <row r="13" spans="1:37">
      <c r="A13" s="76" t="str">
        <f>'  Sch-1'!F11</f>
        <v>PO: Uppalwadi, Nagpur (MS) -440026</v>
      </c>
      <c r="B13" s="76"/>
      <c r="F13" s="78"/>
      <c r="AF13" s="137">
        <v>13</v>
      </c>
      <c r="AG13" s="137" t="s">
        <v>191</v>
      </c>
    </row>
    <row r="14" spans="1:37" ht="49.5" customHeight="1">
      <c r="A14" s="77"/>
      <c r="F14" s="78"/>
      <c r="AF14" s="137">
        <v>14</v>
      </c>
      <c r="AG14" s="137" t="s">
        <v>191</v>
      </c>
    </row>
    <row r="15" spans="1:37" ht="71.25" customHeight="1">
      <c r="A15" s="82" t="s">
        <v>203</v>
      </c>
      <c r="B15" s="89"/>
      <c r="C15" s="622" t="str">
        <f>Cover!B2</f>
        <v>Supply of 220 KV XLPE cable along with termination module &amp; accessories including laying and termination at POWERGRID 400/220 kV Raipur  substation</v>
      </c>
      <c r="D15" s="622"/>
      <c r="E15" s="622"/>
      <c r="F15" s="622"/>
      <c r="U15" s="188"/>
      <c r="V15" s="188"/>
      <c r="W15" s="188"/>
      <c r="X15" s="188"/>
      <c r="Y15" s="188"/>
      <c r="AE15" s="188"/>
      <c r="AF15" s="137">
        <v>15</v>
      </c>
      <c r="AG15" s="137" t="s">
        <v>191</v>
      </c>
    </row>
    <row r="16" spans="1:37" ht="33" customHeight="1">
      <c r="A16" s="74" t="s">
        <v>204</v>
      </c>
      <c r="B16" s="74"/>
      <c r="C16" s="78"/>
      <c r="D16" s="78"/>
      <c r="E16" s="78"/>
      <c r="F16" s="78"/>
      <c r="U16" s="188"/>
      <c r="V16" s="188"/>
      <c r="W16" s="188"/>
      <c r="X16" s="188"/>
      <c r="Y16" s="197"/>
      <c r="AE16" s="188"/>
      <c r="AF16" s="137">
        <v>16</v>
      </c>
      <c r="AG16" s="137" t="s">
        <v>191</v>
      </c>
    </row>
    <row r="17" spans="1:42" ht="144" customHeight="1">
      <c r="A17" s="89">
        <v>1</v>
      </c>
      <c r="B17" s="603" t="str">
        <f>Z17&amp;C15&amp;" "&amp;AA17&amp;AC17&amp;AD17&amp;AB17</f>
        <v>In continuation of First Envelope of our Bid, we hereby submit the Second Envelope of the Bid, both of which shall be read together and in conjunction with each other, and shall be construed as an integral part of our Bid. Accordingly, we the undersigned, offer to  execute the work of  Supply of 220 KV XLPE cable along with termination module &amp; accessories including laying and termination at POWERGRID 400/220 kV Raipur  substation under the above-named package in full conformity with the said Bidding Documents for the sum of Rs. 0 (Rupees          only) or such other sums as may be determined in accordance with the terms and conditions of the Bidding Documents.</v>
      </c>
      <c r="C17" s="603"/>
      <c r="D17" s="603"/>
      <c r="E17" s="603"/>
      <c r="F17" s="603"/>
      <c r="U17" s="188"/>
      <c r="V17" s="188"/>
      <c r="W17" s="188"/>
      <c r="X17" s="188"/>
      <c r="Y17" s="197"/>
      <c r="Z17" s="225" t="s">
        <v>205</v>
      </c>
      <c r="AA17" s="225" t="s">
        <v>206</v>
      </c>
      <c r="AB17" s="226" t="s">
        <v>207</v>
      </c>
      <c r="AC17" s="227">
        <f>ROUND('Sch-5 After Discount'!D29,0)</f>
        <v>0</v>
      </c>
      <c r="AD17" s="228" t="str">
        <f>" (" &amp; 'N-W'!A8 &amp; ")"</f>
        <v xml:space="preserve"> (Rupees          only)</v>
      </c>
      <c r="AE17" s="188"/>
      <c r="AF17" s="137">
        <v>17</v>
      </c>
      <c r="AG17" s="137" t="s">
        <v>191</v>
      </c>
    </row>
    <row r="18" spans="1:42" ht="43.5" customHeight="1">
      <c r="B18" s="610" t="s">
        <v>208</v>
      </c>
      <c r="C18" s="610"/>
      <c r="D18" s="610"/>
      <c r="E18" s="610"/>
      <c r="F18" s="610"/>
      <c r="AF18" s="137">
        <v>18</v>
      </c>
      <c r="AG18" s="137" t="s">
        <v>191</v>
      </c>
    </row>
    <row r="19" spans="1:42" s="71" customFormat="1" ht="33" customHeight="1">
      <c r="A19" s="90">
        <v>2</v>
      </c>
      <c r="B19" s="606" t="s">
        <v>209</v>
      </c>
      <c r="C19" s="606"/>
      <c r="D19" s="606"/>
      <c r="E19" s="606"/>
      <c r="F19" s="606"/>
      <c r="Z19" s="229"/>
      <c r="AA19" s="229"/>
      <c r="AB19" s="229"/>
      <c r="AC19" s="229"/>
      <c r="AD19" s="229"/>
      <c r="AE19" s="139"/>
      <c r="AF19" s="137">
        <v>19</v>
      </c>
      <c r="AG19" s="137" t="s">
        <v>191</v>
      </c>
      <c r="AH19" s="139"/>
      <c r="AI19" s="139"/>
      <c r="AJ19" s="139"/>
      <c r="AK19" s="139"/>
      <c r="AL19" s="139"/>
      <c r="AM19" s="139"/>
      <c r="AN19" s="139"/>
      <c r="AO19" s="139"/>
      <c r="AP19" s="139"/>
    </row>
    <row r="20" spans="1:42" ht="45" customHeight="1">
      <c r="A20" s="89">
        <v>2.1</v>
      </c>
      <c r="B20" s="603" t="s">
        <v>210</v>
      </c>
      <c r="C20" s="603"/>
      <c r="D20" s="603"/>
      <c r="E20" s="603"/>
      <c r="F20" s="603"/>
      <c r="AF20" s="137">
        <v>20</v>
      </c>
      <c r="AG20" s="137" t="s">
        <v>191</v>
      </c>
    </row>
    <row r="21" spans="1:42" ht="29.25" customHeight="1">
      <c r="B21" s="609" t="s">
        <v>211</v>
      </c>
      <c r="C21" s="609"/>
      <c r="D21" s="616" t="s">
        <v>367</v>
      </c>
      <c r="E21" s="617"/>
      <c r="F21" s="617"/>
      <c r="AF21" s="137">
        <v>21</v>
      </c>
      <c r="AG21" s="137" t="s">
        <v>184</v>
      </c>
    </row>
    <row r="22" spans="1:42" ht="36" customHeight="1">
      <c r="B22" s="609" t="s">
        <v>212</v>
      </c>
      <c r="C22" s="609"/>
      <c r="D22" s="607" t="s">
        <v>368</v>
      </c>
      <c r="E22" s="608"/>
      <c r="F22" s="608"/>
    </row>
    <row r="23" spans="1:42" ht="39" customHeight="1">
      <c r="B23" s="180" t="s">
        <v>213</v>
      </c>
      <c r="C23" s="82"/>
      <c r="D23" s="615" t="s">
        <v>369</v>
      </c>
      <c r="E23" s="615"/>
      <c r="F23" s="615"/>
    </row>
    <row r="24" spans="1:42" ht="32.25" customHeight="1">
      <c r="B24" s="609" t="s">
        <v>214</v>
      </c>
      <c r="C24" s="609"/>
      <c r="D24" s="494" t="s">
        <v>215</v>
      </c>
      <c r="E24" s="495"/>
      <c r="F24" s="495"/>
      <c r="H24" s="125"/>
    </row>
    <row r="25" spans="1:42" ht="32.25" customHeight="1">
      <c r="B25" s="239" t="s">
        <v>216</v>
      </c>
      <c r="C25" s="239"/>
      <c r="D25" s="181" t="s">
        <v>217</v>
      </c>
      <c r="E25" s="240"/>
      <c r="F25" s="240"/>
      <c r="H25" s="125"/>
    </row>
    <row r="26" spans="1:42">
      <c r="B26" s="239"/>
      <c r="C26" s="239"/>
      <c r="D26" s="181"/>
      <c r="E26" s="240"/>
      <c r="F26" s="240"/>
      <c r="H26" s="125"/>
    </row>
    <row r="27" spans="1:42" ht="104.25" customHeight="1">
      <c r="A27" s="91">
        <v>2.2000000000000002</v>
      </c>
      <c r="B27" s="603" t="s">
        <v>218</v>
      </c>
      <c r="C27" s="603"/>
      <c r="D27" s="603"/>
      <c r="E27" s="603"/>
      <c r="F27" s="603"/>
      <c r="AF27" s="137">
        <v>28</v>
      </c>
      <c r="AG27" s="137" t="s">
        <v>191</v>
      </c>
    </row>
    <row r="28" spans="1:42" ht="76.5" customHeight="1">
      <c r="A28" s="91">
        <v>2.2999999999999998</v>
      </c>
      <c r="B28" s="603" t="s">
        <v>366</v>
      </c>
      <c r="C28" s="603"/>
      <c r="D28" s="603"/>
      <c r="E28" s="603"/>
      <c r="F28" s="603"/>
      <c r="AF28" s="137">
        <v>29</v>
      </c>
      <c r="AG28" s="137" t="s">
        <v>191</v>
      </c>
    </row>
    <row r="29" spans="1:42" ht="139.5" customHeight="1">
      <c r="A29" s="91">
        <v>2.4</v>
      </c>
      <c r="B29" s="603" t="s">
        <v>219</v>
      </c>
      <c r="C29" s="603"/>
      <c r="D29" s="603"/>
      <c r="E29" s="603"/>
      <c r="F29" s="603"/>
      <c r="AF29" s="137">
        <v>30</v>
      </c>
      <c r="AG29" s="137" t="s">
        <v>191</v>
      </c>
    </row>
    <row r="30" spans="1:42" ht="72" customHeight="1">
      <c r="A30" s="91">
        <v>2.5</v>
      </c>
      <c r="B30" s="603" t="s">
        <v>220</v>
      </c>
      <c r="C30" s="603"/>
      <c r="D30" s="603"/>
      <c r="E30" s="603"/>
      <c r="F30" s="603"/>
      <c r="AF30" s="137">
        <v>31</v>
      </c>
      <c r="AG30" s="137" t="s">
        <v>184</v>
      </c>
    </row>
    <row r="31" spans="1:42" ht="117" customHeight="1">
      <c r="A31" s="89">
        <v>3</v>
      </c>
      <c r="B31" s="603" t="s">
        <v>221</v>
      </c>
      <c r="C31" s="603"/>
      <c r="D31" s="603"/>
      <c r="E31" s="603"/>
      <c r="F31" s="603"/>
    </row>
    <row r="32" spans="1:42" ht="21" customHeight="1">
      <c r="B32" s="27"/>
      <c r="C32" s="27"/>
      <c r="D32" s="27"/>
      <c r="E32" s="83"/>
      <c r="F32" s="83"/>
    </row>
    <row r="33" spans="1:42" ht="21" customHeight="1">
      <c r="B33" s="27" t="s">
        <v>174</v>
      </c>
      <c r="C33" s="54"/>
      <c r="D33" s="61"/>
      <c r="E33" s="61"/>
      <c r="F33" s="61"/>
    </row>
    <row r="34" spans="1:42" ht="21" customHeight="1">
      <c r="B34" s="84"/>
      <c r="C34" s="61"/>
      <c r="D34" s="61"/>
      <c r="E34" s="27"/>
      <c r="F34" s="67" t="s">
        <v>178</v>
      </c>
    </row>
    <row r="35" spans="1:42" ht="21" customHeight="1">
      <c r="B35" s="84"/>
      <c r="C35" s="61"/>
      <c r="D35" s="27"/>
      <c r="E35" s="27"/>
      <c r="F35" s="67" t="str">
        <f>"For and on behalf of " &amp; '  Sch-1'!C8</f>
        <v xml:space="preserve">For and on behalf of </v>
      </c>
    </row>
    <row r="36" spans="1:42" ht="24.95" customHeight="1">
      <c r="A36" s="72"/>
      <c r="B36" s="72"/>
      <c r="C36" s="86"/>
      <c r="D36" s="72"/>
      <c r="E36" s="79"/>
      <c r="F36" s="77"/>
    </row>
    <row r="37" spans="1:42" ht="24.95" customHeight="1">
      <c r="A37" s="98" t="s">
        <v>179</v>
      </c>
      <c r="B37" s="605" t="str">
        <f>'  Sch-1'!C124</f>
        <v/>
      </c>
      <c r="C37" s="605"/>
      <c r="D37" s="188"/>
      <c r="E37" s="79" t="s">
        <v>180</v>
      </c>
      <c r="F37" s="87" t="str">
        <f>'  Sch-1'!G124</f>
        <v/>
      </c>
    </row>
    <row r="38" spans="1:42" ht="24.95" customHeight="1">
      <c r="A38" s="98" t="s">
        <v>181</v>
      </c>
      <c r="B38" s="87" t="str">
        <f>'  Sch-1'!C125</f>
        <v/>
      </c>
      <c r="C38" s="88"/>
      <c r="D38" s="188"/>
      <c r="E38" s="79" t="s">
        <v>182</v>
      </c>
      <c r="F38" s="87" t="str">
        <f>'  Sch-1'!G125</f>
        <v/>
      </c>
    </row>
    <row r="39" spans="1:42" ht="24.95" customHeight="1">
      <c r="B39" s="74"/>
      <c r="D39" s="72"/>
      <c r="E39" s="79"/>
      <c r="F39" s="74"/>
    </row>
    <row r="40" spans="1:42" s="71" customFormat="1" ht="33" customHeight="1">
      <c r="A40" s="93" t="s">
        <v>222</v>
      </c>
      <c r="B40" s="94"/>
      <c r="C40" s="95"/>
      <c r="D40" s="27"/>
      <c r="E40" s="67"/>
      <c r="F40" s="96"/>
      <c r="H40" s="92"/>
      <c r="Z40" s="229"/>
      <c r="AA40" s="229"/>
      <c r="AB40" s="229"/>
      <c r="AC40" s="229"/>
      <c r="AD40" s="229"/>
      <c r="AE40" s="139"/>
      <c r="AF40" s="137"/>
      <c r="AG40" s="137"/>
      <c r="AH40" s="139"/>
      <c r="AI40" s="139"/>
      <c r="AJ40" s="139"/>
      <c r="AK40" s="139"/>
      <c r="AL40" s="139"/>
      <c r="AM40" s="139"/>
      <c r="AN40" s="139"/>
      <c r="AO40" s="139"/>
      <c r="AP40" s="139"/>
    </row>
    <row r="41" spans="1:42" s="71" customFormat="1" ht="33" customHeight="1">
      <c r="A41" s="612" t="s">
        <v>223</v>
      </c>
      <c r="B41" s="612"/>
      <c r="C41" s="612"/>
      <c r="D41" s="111"/>
      <c r="E41" s="111"/>
      <c r="F41" s="111"/>
      <c r="H41" s="92"/>
      <c r="Z41" s="229"/>
      <c r="AA41" s="229"/>
      <c r="AB41" s="229"/>
      <c r="AC41" s="229"/>
      <c r="AD41" s="229"/>
      <c r="AE41" s="139"/>
      <c r="AF41" s="137"/>
      <c r="AG41" s="137"/>
      <c r="AH41" s="139"/>
      <c r="AI41" s="139"/>
      <c r="AJ41" s="139"/>
      <c r="AK41" s="139"/>
      <c r="AL41" s="139"/>
      <c r="AM41" s="139"/>
      <c r="AN41" s="139"/>
      <c r="AO41" s="139"/>
      <c r="AP41" s="139"/>
    </row>
    <row r="42" spans="1:42" s="71" customFormat="1" ht="33" customHeight="1">
      <c r="A42" s="613"/>
      <c r="B42" s="613"/>
      <c r="C42" s="613"/>
      <c r="D42" s="111"/>
      <c r="E42" s="111"/>
      <c r="F42" s="111"/>
      <c r="H42" s="92"/>
      <c r="Z42" s="229"/>
      <c r="AA42" s="229"/>
      <c r="AB42" s="229"/>
      <c r="AC42" s="229"/>
      <c r="AD42" s="229"/>
      <c r="AE42" s="139"/>
      <c r="AF42" s="137"/>
      <c r="AG42" s="137"/>
      <c r="AH42" s="139"/>
      <c r="AI42" s="139"/>
      <c r="AJ42" s="139"/>
      <c r="AK42" s="139"/>
      <c r="AL42" s="139"/>
      <c r="AM42" s="139"/>
      <c r="AN42" s="139"/>
      <c r="AO42" s="139"/>
      <c r="AP42" s="139"/>
    </row>
    <row r="43" spans="1:42" s="71" customFormat="1" ht="33" customHeight="1">
      <c r="A43" s="604"/>
      <c r="B43" s="604"/>
      <c r="C43" s="604"/>
      <c r="D43" s="111"/>
      <c r="E43" s="111"/>
      <c r="F43" s="111"/>
      <c r="H43" s="92"/>
      <c r="Z43" s="229"/>
      <c r="AA43" s="229"/>
      <c r="AB43" s="229"/>
      <c r="AC43" s="229"/>
      <c r="AD43" s="229"/>
      <c r="AE43" s="139"/>
      <c r="AF43" s="137"/>
      <c r="AG43" s="137"/>
      <c r="AH43" s="139"/>
      <c r="AI43" s="139"/>
      <c r="AJ43" s="139"/>
      <c r="AK43" s="139"/>
      <c r="AL43" s="139"/>
      <c r="AM43" s="139"/>
      <c r="AN43" s="139"/>
      <c r="AO43" s="139"/>
      <c r="AP43" s="139"/>
    </row>
    <row r="44" spans="1:42" s="71" customFormat="1" ht="33" customHeight="1">
      <c r="A44" s="614" t="s">
        <v>224</v>
      </c>
      <c r="B44" s="614"/>
      <c r="C44" s="614"/>
      <c r="D44" s="111"/>
      <c r="E44" s="111"/>
      <c r="F44" s="111"/>
      <c r="H44" s="92"/>
      <c r="Z44" s="229"/>
      <c r="AA44" s="229"/>
      <c r="AB44" s="229"/>
      <c r="AC44" s="229"/>
      <c r="AD44" s="229"/>
      <c r="AE44" s="139"/>
      <c r="AF44" s="137"/>
      <c r="AG44" s="137"/>
      <c r="AH44" s="139"/>
      <c r="AI44" s="139"/>
      <c r="AJ44" s="139"/>
      <c r="AK44" s="139"/>
      <c r="AL44" s="139"/>
      <c r="AM44" s="139"/>
      <c r="AN44" s="139"/>
      <c r="AO44" s="139"/>
      <c r="AP44" s="139"/>
    </row>
    <row r="45" spans="1:42" s="71" customFormat="1" ht="33" customHeight="1">
      <c r="A45" s="614" t="s">
        <v>225</v>
      </c>
      <c r="B45" s="614"/>
      <c r="C45" s="614"/>
      <c r="D45" s="111"/>
      <c r="E45" s="111"/>
      <c r="F45" s="111"/>
      <c r="H45" s="92"/>
      <c r="Z45" s="229"/>
      <c r="AA45" s="229"/>
      <c r="AB45" s="229"/>
      <c r="AC45" s="229"/>
      <c r="AD45" s="229"/>
      <c r="AE45" s="139"/>
      <c r="AF45" s="137"/>
      <c r="AG45" s="137"/>
      <c r="AH45" s="139"/>
      <c r="AI45" s="139"/>
      <c r="AJ45" s="139"/>
      <c r="AK45" s="139"/>
      <c r="AL45" s="139"/>
      <c r="AM45" s="139"/>
      <c r="AN45" s="139"/>
      <c r="AO45" s="139"/>
      <c r="AP45" s="139"/>
    </row>
    <row r="46" spans="1:42" s="71" customFormat="1" ht="33" customHeight="1">
      <c r="A46" s="614" t="s">
        <v>226</v>
      </c>
      <c r="B46" s="614"/>
      <c r="C46" s="614"/>
      <c r="D46" s="111"/>
      <c r="E46" s="111"/>
      <c r="F46" s="111"/>
      <c r="H46" s="92"/>
      <c r="Z46" s="229"/>
      <c r="AA46" s="229"/>
      <c r="AB46" s="229"/>
      <c r="AC46" s="229"/>
      <c r="AD46" s="229"/>
      <c r="AE46" s="139"/>
      <c r="AF46" s="137"/>
      <c r="AG46" s="137"/>
      <c r="AH46" s="139"/>
      <c r="AI46" s="139"/>
      <c r="AJ46" s="139"/>
      <c r="AK46" s="139"/>
      <c r="AL46" s="139"/>
      <c r="AM46" s="139"/>
      <c r="AN46" s="139"/>
      <c r="AO46" s="139"/>
      <c r="AP46" s="139"/>
    </row>
    <row r="47" spans="1:42" s="71" customFormat="1" ht="33" customHeight="1">
      <c r="A47" s="612" t="s">
        <v>227</v>
      </c>
      <c r="B47" s="612"/>
      <c r="C47" s="612"/>
      <c r="D47" s="111"/>
      <c r="E47" s="111"/>
      <c r="F47" s="111"/>
      <c r="H47" s="92"/>
      <c r="Z47" s="229"/>
      <c r="AA47" s="229"/>
      <c r="AB47" s="229"/>
      <c r="AC47" s="229"/>
      <c r="AD47" s="229"/>
      <c r="AE47" s="139"/>
      <c r="AF47" s="137"/>
      <c r="AG47" s="137"/>
      <c r="AH47" s="139"/>
      <c r="AI47" s="139"/>
      <c r="AJ47" s="139"/>
      <c r="AK47" s="139"/>
      <c r="AL47" s="139"/>
      <c r="AM47" s="139"/>
      <c r="AN47" s="139"/>
      <c r="AO47" s="139"/>
      <c r="AP47" s="139"/>
    </row>
    <row r="48" spans="1:42" s="71" customFormat="1" ht="33" customHeight="1">
      <c r="A48" s="613"/>
      <c r="B48" s="613"/>
      <c r="C48" s="613"/>
      <c r="D48" s="111"/>
      <c r="E48" s="111"/>
      <c r="F48" s="111"/>
      <c r="H48" s="92"/>
      <c r="Z48" s="229"/>
      <c r="AA48" s="229"/>
      <c r="AB48" s="229"/>
      <c r="AC48" s="229"/>
      <c r="AD48" s="229"/>
      <c r="AE48" s="139"/>
      <c r="AF48" s="137"/>
      <c r="AG48" s="137"/>
      <c r="AH48" s="139"/>
      <c r="AI48" s="139"/>
      <c r="AJ48" s="139"/>
      <c r="AK48" s="139"/>
      <c r="AL48" s="139"/>
      <c r="AM48" s="139"/>
      <c r="AN48" s="139"/>
      <c r="AO48" s="139"/>
      <c r="AP48" s="139"/>
    </row>
    <row r="49" spans="1:42" s="71" customFormat="1" ht="33" customHeight="1">
      <c r="A49" s="604"/>
      <c r="B49" s="604"/>
      <c r="C49" s="604"/>
      <c r="D49" s="611"/>
      <c r="E49" s="611"/>
      <c r="F49" s="611"/>
      <c r="H49" s="92"/>
      <c r="Z49" s="229"/>
      <c r="AA49" s="229"/>
      <c r="AB49" s="229"/>
      <c r="AC49" s="229"/>
      <c r="AD49" s="229"/>
      <c r="AE49" s="139"/>
      <c r="AF49" s="137"/>
      <c r="AG49" s="137"/>
      <c r="AH49" s="139"/>
      <c r="AI49" s="139"/>
      <c r="AJ49" s="139"/>
      <c r="AK49" s="139"/>
      <c r="AL49" s="139"/>
      <c r="AM49" s="139"/>
      <c r="AN49" s="139"/>
      <c r="AO49" s="139"/>
      <c r="AP49" s="139"/>
    </row>
    <row r="50" spans="1:42" s="71" customFormat="1" ht="33" customHeight="1">
      <c r="A50" s="93"/>
      <c r="B50" s="93"/>
      <c r="C50" s="93"/>
      <c r="D50" s="97"/>
      <c r="E50" s="97"/>
      <c r="F50" s="97"/>
      <c r="H50" s="92"/>
      <c r="Z50" s="229"/>
      <c r="AA50" s="229"/>
      <c r="AB50" s="229"/>
      <c r="AC50" s="229"/>
      <c r="AD50" s="229"/>
      <c r="AE50" s="139"/>
      <c r="AF50" s="137"/>
      <c r="AG50" s="137"/>
      <c r="AH50" s="139"/>
      <c r="AI50" s="139"/>
      <c r="AJ50" s="139"/>
      <c r="AK50" s="139"/>
      <c r="AL50" s="139"/>
      <c r="AM50" s="139"/>
      <c r="AN50" s="139"/>
      <c r="AO50" s="139"/>
      <c r="AP50" s="139"/>
    </row>
    <row r="51" spans="1:42" s="71" customFormat="1" ht="33" customHeight="1">
      <c r="A51" s="92"/>
      <c r="B51" s="77"/>
      <c r="C51" s="74"/>
      <c r="D51" s="74"/>
      <c r="E51" s="74"/>
      <c r="H51" s="92"/>
      <c r="Z51" s="229"/>
      <c r="AA51" s="229"/>
      <c r="AB51" s="229"/>
      <c r="AC51" s="229"/>
      <c r="AD51" s="229"/>
      <c r="AE51" s="139"/>
      <c r="AF51" s="137"/>
      <c r="AG51" s="137"/>
      <c r="AH51" s="139"/>
      <c r="AI51" s="139"/>
      <c r="AJ51" s="139"/>
      <c r="AK51" s="139"/>
      <c r="AL51" s="139"/>
      <c r="AM51" s="139"/>
      <c r="AN51" s="139"/>
      <c r="AO51" s="139"/>
      <c r="AP51" s="139"/>
    </row>
    <row r="52" spans="1:42" s="71" customFormat="1" ht="33" customHeight="1">
      <c r="A52" s="92"/>
      <c r="B52" s="77"/>
      <c r="C52" s="74"/>
      <c r="D52" s="74"/>
      <c r="E52" s="74"/>
      <c r="H52" s="92"/>
      <c r="Z52" s="229"/>
      <c r="AA52" s="229"/>
      <c r="AB52" s="229"/>
      <c r="AC52" s="229"/>
      <c r="AD52" s="229"/>
      <c r="AE52" s="139"/>
      <c r="AF52" s="137"/>
      <c r="AG52" s="137"/>
      <c r="AH52" s="139"/>
      <c r="AI52" s="139"/>
      <c r="AJ52" s="139"/>
      <c r="AK52" s="139"/>
      <c r="AL52" s="139"/>
      <c r="AM52" s="139"/>
      <c r="AN52" s="139"/>
      <c r="AO52" s="139"/>
      <c r="AP52" s="139"/>
    </row>
    <row r="53" spans="1:42" s="71" customFormat="1" ht="33" customHeight="1">
      <c r="A53" s="92"/>
      <c r="B53" s="77"/>
      <c r="C53" s="74"/>
      <c r="D53" s="74"/>
      <c r="E53" s="74"/>
      <c r="H53" s="92"/>
      <c r="Z53" s="229"/>
      <c r="AA53" s="229"/>
      <c r="AB53" s="229"/>
      <c r="AC53" s="229"/>
      <c r="AD53" s="229"/>
      <c r="AE53" s="139"/>
      <c r="AF53" s="137"/>
      <c r="AG53" s="137"/>
      <c r="AH53" s="139"/>
      <c r="AI53" s="139"/>
      <c r="AJ53" s="139"/>
      <c r="AK53" s="139"/>
      <c r="AL53" s="139"/>
      <c r="AM53" s="139"/>
      <c r="AN53" s="139"/>
      <c r="AO53" s="139"/>
      <c r="AP53" s="139"/>
    </row>
    <row r="54" spans="1:42">
      <c r="A54" s="77"/>
    </row>
    <row r="55" spans="1:42">
      <c r="A55" s="77"/>
    </row>
    <row r="56" spans="1:42">
      <c r="A56" s="77"/>
    </row>
    <row r="57" spans="1:42">
      <c r="A57" s="77"/>
    </row>
    <row r="58" spans="1:42">
      <c r="A58" s="77"/>
    </row>
    <row r="59" spans="1:42">
      <c r="A59" s="77"/>
    </row>
    <row r="60" spans="1:42">
      <c r="A60" s="77"/>
    </row>
    <row r="61" spans="1:42">
      <c r="A61" s="77"/>
    </row>
    <row r="62" spans="1:42">
      <c r="A62" s="77"/>
    </row>
    <row r="63" spans="1:42">
      <c r="A63" s="77"/>
    </row>
    <row r="64" spans="1:42">
      <c r="A64" s="77"/>
    </row>
    <row r="65" spans="1:1">
      <c r="A65" s="77"/>
    </row>
  </sheetData>
  <sheetProtection algorithmName="SHA-512" hashValue="dQTbfwTHaRhuyIPzvuRLyb3/AHUGnVTUptn71sGrLAabqqkls6pcywJtdP3Os+r1z9dkHtl90RkVLH9u9NezHQ==" saltValue="fc0yAVWxC8QeYXbF1PMBIg==" spinCount="100000" sheet="1" formatColumns="0" formatRows="0" selectLockedCells="1"/>
  <customSheetViews>
    <customSheetView guid="{F2279B93-E4FF-4A81-B734-06F92F73708D}" scale="82" zeroValues="0" hiddenColumns="1">
      <selection activeCell="C5" sqref="C5:F5"/>
      <rowBreaks count="1" manualBreakCount="1">
        <brk id="26" max="5" man="1"/>
      </rowBreaks>
      <pageMargins left="0" right="0" top="0" bottom="0" header="0" footer="0"/>
      <pageSetup scale="95" orientation="portrait" r:id="rId1"/>
      <headerFooter alignWithMargins="0">
        <oddFooter>&amp;L&amp;8Cons. of parking shed, foundation body &amp; Flag post, Dwarf wall around Transit Camp at 765/400kV Pune (New) GIS SS &amp;R&amp;"Book Antiqua,Bold"&amp;8 2014/NIT-13/PACKAGE-F</oddFooter>
      </headerFooter>
    </customSheetView>
    <customSheetView guid="{C3C2F6BE-1796-4187-BF38-BACEF6057F57}" scale="82" zeroValues="0" hiddenColumns="1" topLeftCell="A4">
      <selection activeCell="D41" sqref="D41"/>
      <rowBreaks count="1" manualBreakCount="1">
        <brk id="26" max="5" man="1"/>
      </rowBreaks>
      <pageMargins left="0" right="0" top="0" bottom="0" header="0" footer="0"/>
      <pageSetup scale="95" orientation="portrait" r:id="rId2"/>
      <headerFooter alignWithMargins="0">
        <oddFooter>&amp;L&amp;8Cons. of parking shed, foundation body &amp; Flag post, Dwarf wall around Transit Camp at 765/400kV Pune (New) GIS SS &amp;R&amp;"Book Antiqua,Bold"&amp;8 2014/NIT-13/PACKAGE-F</oddFooter>
      </headerFooter>
    </customSheetView>
    <customSheetView guid="{5E2FF645-A015-403E-863B-BADF6B75C7D1}" scale="82" zeroValues="0" printArea="1" hiddenColumns="1">
      <selection activeCell="C5" sqref="C5:F5"/>
      <rowBreaks count="1" manualBreakCount="1">
        <brk id="26" max="5" man="1"/>
      </rowBreaks>
      <pageMargins left="0" right="0" top="0" bottom="0" header="0" footer="0"/>
      <pageSetup scale="95" orientation="portrait" r:id="rId3"/>
      <headerFooter alignWithMargins="0">
        <oddFooter>&amp;L&amp;8Cons. of parking shed, foundation body &amp; Flag post, Dwarf wall around Transit Camp at 765/400kV Pune (New) GIS SS &amp;R&amp;"Book Antiqua,Bold"&amp;8 2014/NIT-13/PACKAGE-F</oddFooter>
      </headerFooter>
    </customSheetView>
    <customSheetView guid="{25334923-91A5-4F88-9A10-8FA88873EC26}" scale="82" zeroValues="0">
      <selection activeCell="F49" sqref="F49"/>
      <rowBreaks count="1" manualBreakCount="1">
        <brk id="35" max="5" man="1"/>
      </rowBreaks>
      <pageMargins left="0" right="0" top="0" bottom="0" header="0" footer="0"/>
      <pageSetup scale="95" orientation="portrait" r:id="rId4"/>
      <headerFooter alignWithMargins="0">
        <oddFooter>&amp;L&amp;8Cons. of parking shed, foundation body &amp; Flag post, Dwarf wall around Transit Camp at 765/400kV Pune (New) GIS SS &amp;R&amp;"Book Antiqua,Bold"&amp;8 2014/NIT-13/PACKAGE-F</oddFooter>
      </headerFooter>
    </customSheetView>
    <customSheetView guid="{4F47A486-EA66-4D4B-9D65-1ABEAC31AACE}" scale="82" zeroValues="0" hiddenRows="1" hiddenColumns="1" topLeftCell="A26">
      <selection activeCell="D54" sqref="D54"/>
      <rowBreaks count="2" manualBreakCount="2">
        <brk id="32" max="5" man="1"/>
        <brk id="39" max="5" man="1"/>
      </rowBreaks>
      <pageMargins left="0" right="0" top="0" bottom="0" header="0" footer="0"/>
      <pageSetup scale="95" orientation="portrait" r:id="rId5"/>
      <headerFooter alignWithMargins="0">
        <oddFooter>&amp;L&amp;8Cons. of parking shed, foundation body &amp; Flag post, Dwarf wall around Transit Camp at 765/400kV Pune (New) GIS SS &amp;R&amp;"Book Antiqua,Bold"&amp;8 2014/NIT-13/PACKAGE-F</oddFooter>
      </headerFooter>
    </customSheetView>
    <customSheetView guid="{1A26D3B9-AD8D-4AE9-81F5-E0DF795F4658}" zeroValues="0" hiddenRows="1" topLeftCell="A34">
      <selection activeCell="H26" sqref="H26"/>
      <rowBreaks count="2" manualBreakCount="2">
        <brk id="26" max="5" man="1"/>
        <brk id="33" max="5" man="1"/>
      </rowBreaks>
      <pageMargins left="0" right="0" top="0" bottom="0" header="0" footer="0"/>
      <pageSetup scale="95" orientation="portrait" r:id="rId6"/>
      <headerFooter alignWithMargins="0">
        <oddFooter>&amp;L&amp;8Tower Package-P238-TW04, TL associated with Phase-I Generation Project in Orissa (Part-C)&amp;R&amp;"Book Antiqua,Bold"&amp;8Attachment-13 TW04  / Page &amp;P of &amp;N</oddFooter>
      </headerFooter>
    </customSheetView>
    <customSheetView guid="{B0EE7D76-5806-4718-BDAD-3A3EA691E5E4}" showPageBreaks="1" zeroValues="0" printArea="1" hiddenRows="1" view="pageBreakPreview">
      <selection activeCell="C5" sqref="C5:F5"/>
      <rowBreaks count="2" manualBreakCount="2">
        <brk id="25" max="5" man="1"/>
        <brk id="33" max="5" man="1"/>
      </rowBreaks>
      <pageMargins left="0" right="0" top="0" bottom="0" header="0" footer="0"/>
      <pageSetup orientation="portrait" r:id="rId7"/>
      <headerFooter alignWithMargins="0">
        <oddFooter>&amp;L&amp;8Tower Package-P238-TW04, TL associated with Phase-I Generation Project in Orissa (Part-C)&amp;R&amp;"Book Antiqua,Bold"&amp;8Attachment-13 TW04  / Page &amp;P of &amp;N</oddFooter>
      </headerFooter>
    </customSheetView>
    <customSheetView guid="{696D9240-6693-44E8-B9A4-2BFADD101EE2}" zeroValues="0" hiddenRows="1">
      <selection activeCell="C5" sqref="C5:F5"/>
      <pageMargins left="0" right="0" top="0" bottom="0" header="0" footer="0"/>
      <pageSetup orientation="portrait" r:id="rId8"/>
      <headerFooter alignWithMargins="0">
        <oddFooter>&amp;L&amp;8Tower Package-P238-TW04, TL associated with Phase-I Generation Project in Orissa (Part-C)&amp;R&amp;"Book Antiqua,Bold"&amp;8Attachment-13 TW04  / Page &amp;P of &amp;N</oddFooter>
      </headerFooter>
    </customSheetView>
    <customSheetView guid="{58D82F59-8CF6-455F-B9F4-081499FDF243}" showPageBreaks="1" zeroValues="0" printArea="1" hiddenRows="1" view="pageBreakPreview">
      <selection activeCell="C5" sqref="C5:F5"/>
      <rowBreaks count="2" manualBreakCount="2">
        <brk id="25" max="5" man="1"/>
        <brk id="33" max="5" man="1"/>
      </rowBreaks>
      <pageMargins left="0" right="0" top="0" bottom="0" header="0" footer="0"/>
      <pageSetup orientation="portrait" r:id="rId9"/>
      <headerFooter alignWithMargins="0">
        <oddFooter>&amp;L&amp;8Tower Package-P238-TW04, TL associated with Phase-I Generation Project in Orissa (Part-C)&amp;R&amp;"Book Antiqua,Bold"&amp;8Attachment-13 TW04  / Page &amp;P of &amp;N</oddFooter>
      </headerFooter>
    </customSheetView>
    <customSheetView guid="{B1277D53-29D6-4226-81E2-084FB62977B6}" zeroValues="0" hiddenRows="1">
      <selection activeCell="D54" sqref="D54:F54"/>
      <rowBreaks count="2" manualBreakCount="2">
        <brk id="26" max="5" man="1"/>
        <brk id="33" max="5" man="1"/>
      </rowBreaks>
      <pageMargins left="0" right="0" top="0" bottom="0" header="0" footer="0"/>
      <pageSetup scale="95" orientation="portrait" r:id="rId10"/>
      <headerFooter alignWithMargins="0">
        <oddFooter>&amp;L&amp;8Tower Package-P238-TW04, TL associated with Phase-I Generation Project in Orissa (Part-C)&amp;R&amp;"Book Antiqua,Bold"&amp;8Attachment-13 TW04  / Page &amp;P of &amp;N</oddFooter>
      </headerFooter>
    </customSheetView>
    <customSheetView guid="{E95B21C1-D936-4435-AF6F-90CF0B6A7506}" zeroValues="0" hiddenRows="1">
      <selection activeCell="D54" sqref="D54:F54"/>
      <rowBreaks count="2" manualBreakCount="2">
        <brk id="26" max="5" man="1"/>
        <brk id="33" max="5" man="1"/>
      </rowBreaks>
      <pageMargins left="0" right="0" top="0" bottom="0" header="0" footer="0"/>
      <pageSetup scale="95" orientation="portrait" r:id="rId11"/>
      <headerFooter alignWithMargins="0">
        <oddFooter>&amp;L&amp;8Tower Package-P238-TW04, TL associated with Phase-I Generation Project in Orissa (Part-C)&amp;R&amp;"Book Antiqua,Bold"&amp;8Attachment-13 TW04  / Page &amp;P of &amp;N</oddFooter>
      </headerFooter>
    </customSheetView>
    <customSheetView guid="{8DC3BA4D-7811-4245-A3D0-7EE4A8A001CA}" scale="82" zeroValues="0" hiddenRows="1" hiddenColumns="1" topLeftCell="A4">
      <selection activeCell="C5" sqref="C5:F5"/>
      <rowBreaks count="2" manualBreakCount="2">
        <brk id="25" max="5" man="1"/>
        <brk id="32" max="5" man="1"/>
      </rowBreaks>
      <pageMargins left="0" right="0" top="0" bottom="0" header="0" footer="0"/>
      <pageSetup scale="95" orientation="portrait" r:id="rId12"/>
      <headerFooter alignWithMargins="0">
        <oddFooter>&amp;L&amp;8Tower Package-P238-TW04, TL associated with Phase-I Generation Project in Orissa (Part-C)&amp;R&amp;"Book Antiqua,Bold"&amp;8Attachment-13 TW04  / Page &amp;P of &amp;N</oddFooter>
      </headerFooter>
    </customSheetView>
    <customSheetView guid="{BAD0225F-C858-4E40-A5E7-64BB5328C88A}" scale="82" zeroValues="0">
      <selection activeCell="F49" sqref="F49"/>
      <rowBreaks count="1" manualBreakCount="1">
        <brk id="35" max="5" man="1"/>
      </rowBreaks>
      <pageMargins left="0" right="0" top="0" bottom="0" header="0" footer="0"/>
      <pageSetup scale="95" orientation="portrait" r:id="rId13"/>
      <headerFooter alignWithMargins="0">
        <oddFooter>&amp;L&amp;8Cons. of parking shed, foundation body &amp; Flag post, Dwarf wall around Transit Camp at 765/400kV Pune (New) GIS SS &amp;R&amp;"Book Antiqua,Bold"&amp;8 2014/NIT-13/PACKAGE-F</oddFooter>
      </headerFooter>
    </customSheetView>
    <customSheetView guid="{CF0E662C-D3BC-4297-99E8-62C40B3B7AD9}" scale="82" zeroValues="0">
      <selection activeCell="F40" sqref="F40"/>
      <rowBreaks count="1" manualBreakCount="1">
        <brk id="26" max="5" man="1"/>
      </rowBreaks>
      <pageMargins left="0" right="0" top="0" bottom="0" header="0" footer="0"/>
      <pageSetup scale="95" orientation="portrait" r:id="rId14"/>
      <headerFooter alignWithMargins="0">
        <oddFooter>&amp;L&amp;8Cons. of parking shed, foundation body &amp; Flag post, Dwarf wall around Transit Camp at 765/400kV Pune (New) GIS SS &amp;R&amp;"Book Antiqua,Bold"&amp;8 2014/NIT-13/PACKAGE-F</oddFooter>
      </headerFooter>
    </customSheetView>
    <customSheetView guid="{BEF72719-4CCF-4C9B-95F6-0F3535FF30B3}" scale="82" zeroValues="0" hiddenColumns="1" topLeftCell="A6">
      <selection activeCell="F40" sqref="F40"/>
      <rowBreaks count="1" manualBreakCount="1">
        <brk id="26" max="5" man="1"/>
      </rowBreaks>
      <pageMargins left="0" right="0" top="0" bottom="0" header="0" footer="0"/>
      <pageSetup scale="95" orientation="portrait" r:id="rId15"/>
      <headerFooter alignWithMargins="0">
        <oddFooter>&amp;L&amp;8Cons. of parking shed, foundation body &amp; Flag post, Dwarf wall around Transit Camp at 765/400kV Pune (New) GIS SS &amp;R&amp;"Book Antiqua,Bold"&amp;8 2014/NIT-13/PACKAGE-F</oddFooter>
      </headerFooter>
    </customSheetView>
    <customSheetView guid="{398C7893-3C2A-4DA4-8552-014985533932}" scale="82" zeroValues="0" hiddenColumns="1">
      <selection activeCell="C5" sqref="C5:F5"/>
      <rowBreaks count="1" manualBreakCount="1">
        <brk id="26" max="5" man="1"/>
      </rowBreaks>
      <pageMargins left="0" right="0" top="0" bottom="0" header="0" footer="0"/>
      <pageSetup scale="95" orientation="portrait" r:id="rId16"/>
      <headerFooter alignWithMargins="0">
        <oddFooter>&amp;L&amp;8Cons. of parking shed, foundation body &amp; Flag post, Dwarf wall around Transit Camp at 765/400kV Pune (New) GIS SS &amp;R&amp;"Book Antiqua,Bold"&amp;8 2014/NIT-13/PACKAGE-F</oddFooter>
      </headerFooter>
    </customSheetView>
  </customSheetViews>
  <mergeCells count="30">
    <mergeCell ref="A3:F3"/>
    <mergeCell ref="C5:F5"/>
    <mergeCell ref="B6:C6"/>
    <mergeCell ref="C15:F15"/>
    <mergeCell ref="B17:F17"/>
    <mergeCell ref="B18:F18"/>
    <mergeCell ref="B21:C21"/>
    <mergeCell ref="D49:F49"/>
    <mergeCell ref="B24:C24"/>
    <mergeCell ref="A49:C49"/>
    <mergeCell ref="A41:C41"/>
    <mergeCell ref="A42:C42"/>
    <mergeCell ref="A47:C47"/>
    <mergeCell ref="A46:C46"/>
    <mergeCell ref="A44:C44"/>
    <mergeCell ref="A45:C45"/>
    <mergeCell ref="B29:F29"/>
    <mergeCell ref="D23:F23"/>
    <mergeCell ref="B28:F28"/>
    <mergeCell ref="D21:F21"/>
    <mergeCell ref="A48:C48"/>
    <mergeCell ref="B27:F27"/>
    <mergeCell ref="A43:C43"/>
    <mergeCell ref="B37:C37"/>
    <mergeCell ref="B19:F19"/>
    <mergeCell ref="B20:F20"/>
    <mergeCell ref="D22:F22"/>
    <mergeCell ref="B31:F31"/>
    <mergeCell ref="B30:F30"/>
    <mergeCell ref="B22:C22"/>
  </mergeCells>
  <phoneticPr fontId="32" type="noConversion"/>
  <pageMargins left="0.75" right="0.77" top="0.73" bottom="0.75" header="0.52" footer="0.45"/>
  <pageSetup scale="95" orientation="portrait" r:id="rId17"/>
  <headerFooter alignWithMargins="0">
    <oddFooter>&amp;L&amp;8Cons. of parking shed, foundation body &amp; Flag post, Dwarf wall around Transit Camp at 765/400kV Pune (New) GIS SS &amp;R&amp;"Book Antiqua,Bold"&amp;8 2014/NIT-13/PACKAGE-F</oddFooter>
  </headerFooter>
  <rowBreaks count="1" manualBreakCount="1">
    <brk id="26" max="5" man="1"/>
  </rowBreaks>
  <drawing r:id="rId1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117"/>
  <sheetViews>
    <sheetView workbookViewId="0">
      <selection activeCell="F21" sqref="F21"/>
    </sheetView>
  </sheetViews>
  <sheetFormatPr defaultColWidth="9" defaultRowHeight="15"/>
  <cols>
    <col min="1" max="1" width="15.75" style="206" bestFit="1" customWidth="1"/>
    <col min="2" max="2" width="11.5" style="206" bestFit="1" customWidth="1"/>
    <col min="3" max="5" width="9" style="206"/>
    <col min="6" max="6" width="9.75" style="206" bestFit="1" customWidth="1"/>
    <col min="7" max="16384" width="9" style="206"/>
  </cols>
  <sheetData>
    <row r="1" spans="1:9">
      <c r="A1" s="207">
        <f>ROUND('Sch-5 After Discount'!D29,0)</f>
        <v>0</v>
      </c>
    </row>
    <row r="2" spans="1:9">
      <c r="A2" s="207">
        <f>ROUNDDOWN(A1/100,0)</f>
        <v>0</v>
      </c>
    </row>
    <row r="3" spans="1:9">
      <c r="A3" s="207">
        <f>ROUNDDOWN(A2/10,0)</f>
        <v>0</v>
      </c>
    </row>
    <row r="4" spans="1:9">
      <c r="A4" s="207">
        <f>ROUNDDOWN(A3/100,0)</f>
        <v>0</v>
      </c>
    </row>
    <row r="5" spans="1:9">
      <c r="A5" s="207">
        <f>ROUNDDOWN(A4/100,0)</f>
        <v>0</v>
      </c>
    </row>
    <row r="8" spans="1:9">
      <c r="A8" s="206" t="str">
        <f>I15&amp;" "&amp;I14&amp;" "&amp;I13&amp;" "&amp;I12&amp;" "&amp;I11</f>
        <v>Rupees          only</v>
      </c>
    </row>
    <row r="11" spans="1:9">
      <c r="A11" s="206">
        <f>A1-ROUNDDOWN(A1/100,0)*100</f>
        <v>0</v>
      </c>
      <c r="B11" s="206" t="str">
        <f>VLOOKUP(A11,$A$18:$B$117,2,TRUE)</f>
        <v>zero</v>
      </c>
      <c r="F11" s="206" t="str">
        <f>IF(A11=0, "", B11)</f>
        <v/>
      </c>
      <c r="I11" s="206" t="str">
        <f>F11&amp;" only"</f>
        <v xml:space="preserve"> only</v>
      </c>
    </row>
    <row r="12" spans="1:9">
      <c r="A12" s="206">
        <f>A2-ROUNDDOWN(A2/10,0)*10</f>
        <v>0</v>
      </c>
      <c r="B12" s="206" t="str">
        <f>VLOOKUP(A12,$A$18:$B$117,2,TRUE)</f>
        <v>zero</v>
      </c>
      <c r="C12" s="206" t="s">
        <v>228</v>
      </c>
      <c r="F12" s="206" t="str">
        <f>IF(A12=0, "", B12)</f>
        <v/>
      </c>
      <c r="G12" s="206" t="str">
        <f>IF(A12=0, "", C12)</f>
        <v/>
      </c>
      <c r="I12" s="206" t="str">
        <f>F12&amp;" "&amp;G12</f>
        <v xml:space="preserve"> </v>
      </c>
    </row>
    <row r="13" spans="1:9">
      <c r="A13" s="206">
        <f>A3-ROUNDDOWN(A3/100,0)*100</f>
        <v>0</v>
      </c>
      <c r="B13" s="206" t="str">
        <f>VLOOKUP(A13,$A$18:$B$117,2,TRUE)</f>
        <v>zero</v>
      </c>
      <c r="C13" s="206" t="s">
        <v>229</v>
      </c>
      <c r="F13" s="206" t="str">
        <f>IF(A13=0, "", B13)</f>
        <v/>
      </c>
      <c r="G13" s="206" t="str">
        <f>IF(A13=0, "", C13)</f>
        <v/>
      </c>
      <c r="I13" s="206" t="str">
        <f>F13&amp;" "&amp;G13</f>
        <v xml:space="preserve"> </v>
      </c>
    </row>
    <row r="14" spans="1:9">
      <c r="A14" s="206">
        <f>A4-ROUNDDOWN(A4/100,0)*100</f>
        <v>0</v>
      </c>
      <c r="B14" s="206" t="str">
        <f>VLOOKUP(A14,$A$18:$B$117,2,TRUE)</f>
        <v>zero</v>
      </c>
      <c r="C14" s="206" t="s">
        <v>230</v>
      </c>
      <c r="F14" s="206" t="str">
        <f>IF(A14=0, "", B14)</f>
        <v/>
      </c>
      <c r="G14" s="206" t="str">
        <f>IF(A14=0, "", C14)</f>
        <v/>
      </c>
      <c r="I14" s="206" t="str">
        <f>F14&amp;" "&amp;G14</f>
        <v xml:space="preserve"> </v>
      </c>
    </row>
    <row r="15" spans="1:9">
      <c r="A15" s="206">
        <f>A5-ROUNDDOWN(A5/100,0)*100</f>
        <v>0</v>
      </c>
      <c r="B15" s="206" t="str">
        <f>VLOOKUP(A15,$A$18:$B$117,2,TRUE)</f>
        <v>zero</v>
      </c>
      <c r="C15" s="206" t="s">
        <v>231</v>
      </c>
      <c r="F15" s="206" t="str">
        <f>IF(A15=0, "", B15)</f>
        <v/>
      </c>
      <c r="G15" s="206" t="str">
        <f>IF(A15=0, "", C15)</f>
        <v/>
      </c>
      <c r="I15" s="206" t="str">
        <f>"Rupees"&amp;" " &amp;F15&amp;" "&amp;G15</f>
        <v xml:space="preserve">Rupees  </v>
      </c>
    </row>
    <row r="18" spans="1:2">
      <c r="A18" s="206">
        <v>0</v>
      </c>
      <c r="B18" s="206" t="s">
        <v>232</v>
      </c>
    </row>
    <row r="19" spans="1:2">
      <c r="A19" s="206">
        <v>1</v>
      </c>
      <c r="B19" s="206" t="s">
        <v>233</v>
      </c>
    </row>
    <row r="20" spans="1:2">
      <c r="A20" s="206">
        <v>2</v>
      </c>
      <c r="B20" s="206" t="s">
        <v>234</v>
      </c>
    </row>
    <row r="21" spans="1:2">
      <c r="A21" s="206">
        <v>3</v>
      </c>
      <c r="B21" s="206" t="s">
        <v>235</v>
      </c>
    </row>
    <row r="22" spans="1:2">
      <c r="A22" s="206">
        <v>4</v>
      </c>
      <c r="B22" s="206" t="s">
        <v>236</v>
      </c>
    </row>
    <row r="23" spans="1:2">
      <c r="A23" s="206">
        <v>5</v>
      </c>
      <c r="B23" s="206" t="s">
        <v>237</v>
      </c>
    </row>
    <row r="24" spans="1:2">
      <c r="A24" s="206">
        <v>6</v>
      </c>
      <c r="B24" s="206" t="s">
        <v>238</v>
      </c>
    </row>
    <row r="25" spans="1:2">
      <c r="A25" s="206">
        <v>7</v>
      </c>
      <c r="B25" s="206" t="s">
        <v>239</v>
      </c>
    </row>
    <row r="26" spans="1:2">
      <c r="A26" s="206">
        <v>8</v>
      </c>
      <c r="B26" s="206" t="s">
        <v>240</v>
      </c>
    </row>
    <row r="27" spans="1:2">
      <c r="A27" s="206">
        <v>9</v>
      </c>
      <c r="B27" s="206" t="s">
        <v>241</v>
      </c>
    </row>
    <row r="28" spans="1:2">
      <c r="A28" s="206">
        <v>10</v>
      </c>
      <c r="B28" s="206" t="s">
        <v>242</v>
      </c>
    </row>
    <row r="29" spans="1:2">
      <c r="A29" s="206">
        <v>11</v>
      </c>
      <c r="B29" s="206" t="s">
        <v>243</v>
      </c>
    </row>
    <row r="30" spans="1:2">
      <c r="A30" s="206">
        <v>12</v>
      </c>
      <c r="B30" s="206" t="s">
        <v>244</v>
      </c>
    </row>
    <row r="31" spans="1:2">
      <c r="A31" s="206">
        <v>13</v>
      </c>
      <c r="B31" s="206" t="s">
        <v>245</v>
      </c>
    </row>
    <row r="32" spans="1:2">
      <c r="A32" s="206">
        <v>14</v>
      </c>
      <c r="B32" s="206" t="s">
        <v>246</v>
      </c>
    </row>
    <row r="33" spans="1:2">
      <c r="A33" s="206">
        <v>15</v>
      </c>
      <c r="B33" s="206" t="s">
        <v>247</v>
      </c>
    </row>
    <row r="34" spans="1:2">
      <c r="A34" s="206">
        <v>16</v>
      </c>
      <c r="B34" s="206" t="s">
        <v>248</v>
      </c>
    </row>
    <row r="35" spans="1:2">
      <c r="A35" s="206">
        <v>17</v>
      </c>
      <c r="B35" s="206" t="s">
        <v>249</v>
      </c>
    </row>
    <row r="36" spans="1:2">
      <c r="A36" s="206">
        <v>18</v>
      </c>
      <c r="B36" s="206" t="s">
        <v>250</v>
      </c>
    </row>
    <row r="37" spans="1:2">
      <c r="A37" s="206">
        <v>19</v>
      </c>
      <c r="B37" s="206" t="s">
        <v>251</v>
      </c>
    </row>
    <row r="38" spans="1:2">
      <c r="A38" s="206">
        <v>20</v>
      </c>
      <c r="B38" s="206" t="s">
        <v>252</v>
      </c>
    </row>
    <row r="39" spans="1:2">
      <c r="A39" s="206">
        <v>21</v>
      </c>
      <c r="B39" s="206" t="s">
        <v>253</v>
      </c>
    </row>
    <row r="40" spans="1:2">
      <c r="A40" s="206">
        <v>22</v>
      </c>
      <c r="B40" s="206" t="s">
        <v>254</v>
      </c>
    </row>
    <row r="41" spans="1:2">
      <c r="A41" s="206">
        <v>23</v>
      </c>
      <c r="B41" s="206" t="s">
        <v>255</v>
      </c>
    </row>
    <row r="42" spans="1:2">
      <c r="A42" s="206">
        <v>24</v>
      </c>
      <c r="B42" s="206" t="s">
        <v>256</v>
      </c>
    </row>
    <row r="43" spans="1:2">
      <c r="A43" s="206">
        <v>25</v>
      </c>
      <c r="B43" s="206" t="s">
        <v>257</v>
      </c>
    </row>
    <row r="44" spans="1:2">
      <c r="A44" s="206">
        <v>26</v>
      </c>
      <c r="B44" s="206" t="s">
        <v>258</v>
      </c>
    </row>
    <row r="45" spans="1:2">
      <c r="A45" s="206">
        <v>27</v>
      </c>
      <c r="B45" s="206" t="s">
        <v>259</v>
      </c>
    </row>
    <row r="46" spans="1:2">
      <c r="A46" s="206">
        <v>28</v>
      </c>
      <c r="B46" s="206" t="s">
        <v>260</v>
      </c>
    </row>
    <row r="47" spans="1:2">
      <c r="A47" s="206">
        <v>29</v>
      </c>
      <c r="B47" s="206" t="s">
        <v>261</v>
      </c>
    </row>
    <row r="48" spans="1:2">
      <c r="A48" s="206">
        <v>30</v>
      </c>
      <c r="B48" s="206" t="s">
        <v>262</v>
      </c>
    </row>
    <row r="49" spans="1:2">
      <c r="A49" s="206">
        <v>31</v>
      </c>
      <c r="B49" s="206" t="s">
        <v>263</v>
      </c>
    </row>
    <row r="50" spans="1:2">
      <c r="A50" s="206">
        <v>32</v>
      </c>
      <c r="B50" s="206" t="s">
        <v>264</v>
      </c>
    </row>
    <row r="51" spans="1:2">
      <c r="A51" s="206">
        <v>33</v>
      </c>
      <c r="B51" s="206" t="s">
        <v>265</v>
      </c>
    </row>
    <row r="52" spans="1:2">
      <c r="A52" s="206">
        <v>34</v>
      </c>
      <c r="B52" s="206" t="s">
        <v>266</v>
      </c>
    </row>
    <row r="53" spans="1:2">
      <c r="A53" s="206">
        <v>35</v>
      </c>
      <c r="B53" s="206" t="s">
        <v>267</v>
      </c>
    </row>
    <row r="54" spans="1:2">
      <c r="A54" s="206">
        <v>36</v>
      </c>
      <c r="B54" s="206" t="s">
        <v>268</v>
      </c>
    </row>
    <row r="55" spans="1:2">
      <c r="A55" s="206">
        <v>37</v>
      </c>
      <c r="B55" s="206" t="s">
        <v>269</v>
      </c>
    </row>
    <row r="56" spans="1:2">
      <c r="A56" s="206">
        <v>38</v>
      </c>
      <c r="B56" s="206" t="s">
        <v>270</v>
      </c>
    </row>
    <row r="57" spans="1:2">
      <c r="A57" s="206">
        <v>39</v>
      </c>
      <c r="B57" s="206" t="s">
        <v>271</v>
      </c>
    </row>
    <row r="58" spans="1:2">
      <c r="A58" s="206">
        <v>40</v>
      </c>
      <c r="B58" s="206" t="s">
        <v>272</v>
      </c>
    </row>
    <row r="59" spans="1:2">
      <c r="A59" s="206">
        <v>41</v>
      </c>
      <c r="B59" s="206" t="s">
        <v>273</v>
      </c>
    </row>
    <row r="60" spans="1:2">
      <c r="A60" s="206">
        <v>42</v>
      </c>
      <c r="B60" s="206" t="s">
        <v>274</v>
      </c>
    </row>
    <row r="61" spans="1:2">
      <c r="A61" s="206">
        <v>43</v>
      </c>
      <c r="B61" s="206" t="s">
        <v>275</v>
      </c>
    </row>
    <row r="62" spans="1:2">
      <c r="A62" s="206">
        <v>44</v>
      </c>
      <c r="B62" s="206" t="s">
        <v>276</v>
      </c>
    </row>
    <row r="63" spans="1:2">
      <c r="A63" s="206">
        <v>45</v>
      </c>
      <c r="B63" s="206" t="s">
        <v>277</v>
      </c>
    </row>
    <row r="64" spans="1:2">
      <c r="A64" s="206">
        <v>46</v>
      </c>
      <c r="B64" s="206" t="s">
        <v>278</v>
      </c>
    </row>
    <row r="65" spans="1:2">
      <c r="A65" s="206">
        <v>47</v>
      </c>
      <c r="B65" s="206" t="s">
        <v>279</v>
      </c>
    </row>
    <row r="66" spans="1:2">
      <c r="A66" s="206">
        <v>48</v>
      </c>
      <c r="B66" s="206" t="s">
        <v>280</v>
      </c>
    </row>
    <row r="67" spans="1:2">
      <c r="A67" s="206">
        <v>49</v>
      </c>
      <c r="B67" s="206" t="s">
        <v>281</v>
      </c>
    </row>
    <row r="68" spans="1:2">
      <c r="A68" s="206">
        <v>50</v>
      </c>
      <c r="B68" s="206" t="s">
        <v>282</v>
      </c>
    </row>
    <row r="69" spans="1:2">
      <c r="A69" s="206">
        <v>51</v>
      </c>
      <c r="B69" s="206" t="s">
        <v>283</v>
      </c>
    </row>
    <row r="70" spans="1:2">
      <c r="A70" s="206">
        <v>52</v>
      </c>
      <c r="B70" s="206" t="s">
        <v>284</v>
      </c>
    </row>
    <row r="71" spans="1:2">
      <c r="A71" s="206">
        <v>53</v>
      </c>
      <c r="B71" s="206" t="s">
        <v>285</v>
      </c>
    </row>
    <row r="72" spans="1:2">
      <c r="A72" s="206">
        <v>54</v>
      </c>
      <c r="B72" s="206" t="s">
        <v>286</v>
      </c>
    </row>
    <row r="73" spans="1:2">
      <c r="A73" s="206">
        <v>55</v>
      </c>
      <c r="B73" s="206" t="s">
        <v>287</v>
      </c>
    </row>
    <row r="74" spans="1:2">
      <c r="A74" s="206">
        <v>56</v>
      </c>
      <c r="B74" s="206" t="s">
        <v>288</v>
      </c>
    </row>
    <row r="75" spans="1:2">
      <c r="A75" s="206">
        <v>57</v>
      </c>
      <c r="B75" s="206" t="s">
        <v>289</v>
      </c>
    </row>
    <row r="76" spans="1:2">
      <c r="A76" s="206">
        <v>58</v>
      </c>
      <c r="B76" s="206" t="s">
        <v>290</v>
      </c>
    </row>
    <row r="77" spans="1:2">
      <c r="A77" s="206">
        <v>59</v>
      </c>
      <c r="B77" s="206" t="s">
        <v>291</v>
      </c>
    </row>
    <row r="78" spans="1:2">
      <c r="A78" s="206">
        <v>60</v>
      </c>
      <c r="B78" s="206" t="s">
        <v>292</v>
      </c>
    </row>
    <row r="79" spans="1:2">
      <c r="A79" s="206">
        <v>61</v>
      </c>
      <c r="B79" s="206" t="s">
        <v>293</v>
      </c>
    </row>
    <row r="80" spans="1:2">
      <c r="A80" s="206">
        <v>62</v>
      </c>
      <c r="B80" s="206" t="s">
        <v>294</v>
      </c>
    </row>
    <row r="81" spans="1:2">
      <c r="A81" s="206">
        <v>63</v>
      </c>
      <c r="B81" s="206" t="s">
        <v>295</v>
      </c>
    </row>
    <row r="82" spans="1:2">
      <c r="A82" s="206">
        <v>64</v>
      </c>
      <c r="B82" s="206" t="s">
        <v>296</v>
      </c>
    </row>
    <row r="83" spans="1:2">
      <c r="A83" s="206">
        <v>65</v>
      </c>
      <c r="B83" s="206" t="s">
        <v>297</v>
      </c>
    </row>
    <row r="84" spans="1:2">
      <c r="A84" s="206">
        <v>66</v>
      </c>
      <c r="B84" s="206" t="s">
        <v>298</v>
      </c>
    </row>
    <row r="85" spans="1:2">
      <c r="A85" s="206">
        <v>67</v>
      </c>
      <c r="B85" s="206" t="s">
        <v>299</v>
      </c>
    </row>
    <row r="86" spans="1:2">
      <c r="A86" s="206">
        <v>68</v>
      </c>
      <c r="B86" s="206" t="s">
        <v>300</v>
      </c>
    </row>
    <row r="87" spans="1:2">
      <c r="A87" s="206">
        <v>69</v>
      </c>
      <c r="B87" s="206" t="s">
        <v>301</v>
      </c>
    </row>
    <row r="88" spans="1:2">
      <c r="A88" s="206">
        <v>70</v>
      </c>
      <c r="B88" s="206" t="s">
        <v>302</v>
      </c>
    </row>
    <row r="89" spans="1:2">
      <c r="A89" s="206">
        <v>71</v>
      </c>
      <c r="B89" s="206" t="s">
        <v>303</v>
      </c>
    </row>
    <row r="90" spans="1:2">
      <c r="A90" s="206">
        <v>72</v>
      </c>
      <c r="B90" s="206" t="s">
        <v>304</v>
      </c>
    </row>
    <row r="91" spans="1:2">
      <c r="A91" s="206">
        <v>73</v>
      </c>
      <c r="B91" s="206" t="s">
        <v>305</v>
      </c>
    </row>
    <row r="92" spans="1:2">
      <c r="A92" s="206">
        <v>74</v>
      </c>
      <c r="B92" s="206" t="s">
        <v>306</v>
      </c>
    </row>
    <row r="93" spans="1:2">
      <c r="A93" s="206">
        <v>75</v>
      </c>
      <c r="B93" s="206" t="s">
        <v>307</v>
      </c>
    </row>
    <row r="94" spans="1:2">
      <c r="A94" s="206">
        <v>76</v>
      </c>
      <c r="B94" s="206" t="s">
        <v>308</v>
      </c>
    </row>
    <row r="95" spans="1:2">
      <c r="A95" s="206">
        <v>77</v>
      </c>
      <c r="B95" s="206" t="s">
        <v>309</v>
      </c>
    </row>
    <row r="96" spans="1:2">
      <c r="A96" s="206">
        <v>78</v>
      </c>
      <c r="B96" s="206" t="s">
        <v>310</v>
      </c>
    </row>
    <row r="97" spans="1:2">
      <c r="A97" s="206">
        <v>79</v>
      </c>
      <c r="B97" s="206" t="s">
        <v>311</v>
      </c>
    </row>
    <row r="98" spans="1:2">
      <c r="A98" s="206">
        <v>80</v>
      </c>
      <c r="B98" s="206" t="s">
        <v>312</v>
      </c>
    </row>
    <row r="99" spans="1:2">
      <c r="A99" s="206">
        <v>81</v>
      </c>
      <c r="B99" s="206" t="s">
        <v>313</v>
      </c>
    </row>
    <row r="100" spans="1:2">
      <c r="A100" s="206">
        <v>82</v>
      </c>
      <c r="B100" s="206" t="s">
        <v>314</v>
      </c>
    </row>
    <row r="101" spans="1:2">
      <c r="A101" s="206">
        <v>83</v>
      </c>
      <c r="B101" s="206" t="s">
        <v>315</v>
      </c>
    </row>
    <row r="102" spans="1:2">
      <c r="A102" s="206">
        <v>84</v>
      </c>
      <c r="B102" s="206" t="s">
        <v>316</v>
      </c>
    </row>
    <row r="103" spans="1:2">
      <c r="A103" s="206">
        <v>85</v>
      </c>
      <c r="B103" s="206" t="s">
        <v>317</v>
      </c>
    </row>
    <row r="104" spans="1:2">
      <c r="A104" s="206">
        <v>86</v>
      </c>
      <c r="B104" s="206" t="s">
        <v>318</v>
      </c>
    </row>
    <row r="105" spans="1:2">
      <c r="A105" s="206">
        <v>87</v>
      </c>
      <c r="B105" s="206" t="s">
        <v>319</v>
      </c>
    </row>
    <row r="106" spans="1:2">
      <c r="A106" s="206">
        <v>88</v>
      </c>
      <c r="B106" s="206" t="s">
        <v>320</v>
      </c>
    </row>
    <row r="107" spans="1:2">
      <c r="A107" s="206">
        <v>89</v>
      </c>
      <c r="B107" s="206" t="s">
        <v>321</v>
      </c>
    </row>
    <row r="108" spans="1:2">
      <c r="A108" s="206">
        <v>90</v>
      </c>
      <c r="B108" s="206" t="s">
        <v>322</v>
      </c>
    </row>
    <row r="109" spans="1:2">
      <c r="A109" s="206">
        <v>91</v>
      </c>
      <c r="B109" s="206" t="s">
        <v>323</v>
      </c>
    </row>
    <row r="110" spans="1:2">
      <c r="A110" s="206">
        <v>92</v>
      </c>
      <c r="B110" s="206" t="s">
        <v>324</v>
      </c>
    </row>
    <row r="111" spans="1:2">
      <c r="A111" s="206">
        <v>93</v>
      </c>
      <c r="B111" s="206" t="s">
        <v>325</v>
      </c>
    </row>
    <row r="112" spans="1:2">
      <c r="A112" s="206">
        <v>94</v>
      </c>
      <c r="B112" s="206" t="s">
        <v>326</v>
      </c>
    </row>
    <row r="113" spans="1:2">
      <c r="A113" s="206">
        <v>95</v>
      </c>
      <c r="B113" s="206" t="s">
        <v>327</v>
      </c>
    </row>
    <row r="114" spans="1:2">
      <c r="A114" s="206">
        <v>96</v>
      </c>
      <c r="B114" s="206" t="s">
        <v>328</v>
      </c>
    </row>
    <row r="115" spans="1:2">
      <c r="A115" s="206">
        <v>97</v>
      </c>
      <c r="B115" s="206" t="s">
        <v>329</v>
      </c>
    </row>
    <row r="116" spans="1:2">
      <c r="A116" s="206">
        <v>98</v>
      </c>
      <c r="B116" s="206" t="s">
        <v>330</v>
      </c>
    </row>
    <row r="117" spans="1:2">
      <c r="A117" s="206">
        <v>99</v>
      </c>
      <c r="B117" s="206" t="s">
        <v>331</v>
      </c>
    </row>
  </sheetData>
  <customSheetViews>
    <customSheetView guid="{F2279B93-E4FF-4A81-B734-06F92F73708D}" state="hidden">
      <selection activeCell="F21" sqref="F21"/>
      <pageMargins left="0" right="0" top="0" bottom="0" header="0" footer="0"/>
    </customSheetView>
    <customSheetView guid="{C3C2F6BE-1796-4187-BF38-BACEF6057F57}" state="hidden">
      <selection activeCell="F21" sqref="F21"/>
      <pageMargins left="0" right="0" top="0" bottom="0" header="0" footer="0"/>
    </customSheetView>
    <customSheetView guid="{5E2FF645-A015-403E-863B-BADF6B75C7D1}" state="hidden">
      <selection activeCell="F21" sqref="F21"/>
      <pageMargins left="0" right="0" top="0" bottom="0" header="0" footer="0"/>
    </customSheetView>
    <customSheetView guid="{25334923-91A5-4F88-9A10-8FA88873EC26}" state="hidden">
      <selection activeCell="F21" sqref="F21"/>
      <pageMargins left="0" right="0" top="0" bottom="0" header="0" footer="0"/>
    </customSheetView>
    <customSheetView guid="{4F47A486-EA66-4D4B-9D65-1ABEAC31AACE}" state="hidden">
      <selection activeCell="F21" sqref="F21"/>
      <pageMargins left="0" right="0" top="0" bottom="0" header="0" footer="0"/>
    </customSheetView>
    <customSheetView guid="{8DC3BA4D-7811-4245-A3D0-7EE4A8A001CA}" state="hidden">
      <selection activeCell="F21" sqref="F21"/>
      <pageMargins left="0" right="0" top="0" bottom="0" header="0" footer="0"/>
    </customSheetView>
    <customSheetView guid="{BAD0225F-C858-4E40-A5E7-64BB5328C88A}" state="hidden">
      <selection activeCell="F21" sqref="F21"/>
      <pageMargins left="0" right="0" top="0" bottom="0" header="0" footer="0"/>
    </customSheetView>
    <customSheetView guid="{CF0E662C-D3BC-4297-99E8-62C40B3B7AD9}" state="hidden">
      <selection activeCell="F21" sqref="F21"/>
      <pageMargins left="0" right="0" top="0" bottom="0" header="0" footer="0"/>
    </customSheetView>
    <customSheetView guid="{BEF72719-4CCF-4C9B-95F6-0F3535FF30B3}" state="hidden">
      <selection activeCell="F21" sqref="F21"/>
      <pageMargins left="0" right="0" top="0" bottom="0" header="0" footer="0"/>
    </customSheetView>
    <customSheetView guid="{398C7893-3C2A-4DA4-8552-014985533932}" state="hidden">
      <selection activeCell="F21" sqref="F21"/>
      <pageMargins left="0" right="0" top="0" bottom="0" header="0" footer="0"/>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sheetPr>
  <dimension ref="A1:J17"/>
  <sheetViews>
    <sheetView showGridLines="0" zoomScaleNormal="100" zoomScaleSheetLayoutView="100" workbookViewId="0">
      <selection activeCell="I5" sqref="I5"/>
    </sheetView>
  </sheetViews>
  <sheetFormatPr defaultColWidth="8" defaultRowHeight="13.5"/>
  <cols>
    <col min="1" max="1" width="8.625" style="7" customWidth="1"/>
    <col min="2" max="2" width="11.125" style="7" customWidth="1"/>
    <col min="3" max="4" width="38.625" style="7" customWidth="1"/>
    <col min="5" max="5" width="21.5" style="7" customWidth="1"/>
    <col min="6" max="6" width="8.625" style="18" customWidth="1"/>
    <col min="7" max="9" width="8" style="18" customWidth="1"/>
    <col min="10" max="16384" width="8" style="11"/>
  </cols>
  <sheetData>
    <row r="1" spans="1:10" ht="30.75" customHeight="1">
      <c r="B1" s="519" t="s">
        <v>11</v>
      </c>
      <c r="C1" s="520"/>
      <c r="D1" s="520"/>
      <c r="E1" s="521"/>
      <c r="F1" s="8"/>
      <c r="G1" s="9"/>
      <c r="H1" s="9"/>
      <c r="I1" s="9"/>
      <c r="J1" s="10"/>
    </row>
    <row r="2" spans="1:10" ht="75" customHeight="1">
      <c r="A2" s="12"/>
      <c r="B2" s="524" t="s">
        <v>355</v>
      </c>
      <c r="C2" s="525"/>
      <c r="D2" s="525"/>
      <c r="E2" s="526"/>
      <c r="F2" s="9"/>
      <c r="G2" s="9"/>
      <c r="H2" s="9"/>
      <c r="I2" s="9"/>
      <c r="J2" s="10"/>
    </row>
    <row r="3" spans="1:10" ht="38.450000000000003" customHeight="1">
      <c r="A3" s="12"/>
      <c r="B3" s="527" t="s">
        <v>370</v>
      </c>
      <c r="C3" s="528"/>
      <c r="D3" s="528"/>
      <c r="E3" s="529"/>
      <c r="F3" s="9"/>
      <c r="G3" s="9"/>
      <c r="H3" s="9"/>
      <c r="I3" s="9"/>
      <c r="J3" s="10"/>
    </row>
    <row r="4" spans="1:10" ht="35.25" customHeight="1">
      <c r="A4" s="12"/>
      <c r="B4" s="126">
        <v>1</v>
      </c>
      <c r="C4" s="522" t="s">
        <v>12</v>
      </c>
      <c r="D4" s="522"/>
      <c r="E4" s="523"/>
      <c r="F4" s="9"/>
      <c r="G4" s="15"/>
      <c r="H4" s="15"/>
      <c r="I4" s="9"/>
      <c r="J4" s="10"/>
    </row>
    <row r="5" spans="1:10" ht="30" customHeight="1">
      <c r="A5" s="12"/>
      <c r="B5" s="126">
        <v>2</v>
      </c>
      <c r="C5" s="522" t="s">
        <v>13</v>
      </c>
      <c r="D5" s="522"/>
      <c r="E5" s="523"/>
      <c r="F5" s="9"/>
      <c r="G5" s="9"/>
      <c r="H5" s="9"/>
      <c r="I5" s="9"/>
      <c r="J5" s="10"/>
    </row>
    <row r="6" spans="1:10" s="18" customFormat="1" ht="30" customHeight="1">
      <c r="A6" s="12"/>
      <c r="B6" s="126">
        <v>3</v>
      </c>
      <c r="C6" s="522" t="s">
        <v>14</v>
      </c>
      <c r="D6" s="522"/>
      <c r="E6" s="523"/>
      <c r="F6" s="9"/>
      <c r="G6" s="9"/>
      <c r="H6" s="9"/>
      <c r="I6" s="9"/>
      <c r="J6" s="9"/>
    </row>
    <row r="7" spans="1:10" ht="40.15" hidden="1" customHeight="1">
      <c r="A7" s="12"/>
      <c r="B7" s="127">
        <v>4</v>
      </c>
      <c r="C7" s="533" t="s">
        <v>15</v>
      </c>
      <c r="D7" s="533"/>
      <c r="E7" s="534"/>
      <c r="F7" s="9"/>
      <c r="G7" s="9"/>
      <c r="H7" s="9"/>
      <c r="I7" s="9"/>
      <c r="J7" s="10"/>
    </row>
    <row r="8" spans="1:10" ht="12" customHeight="1">
      <c r="A8" s="12"/>
      <c r="B8" s="13"/>
      <c r="C8" s="12"/>
      <c r="D8" s="12"/>
      <c r="E8" s="14"/>
      <c r="F8" s="9"/>
      <c r="G8" s="9"/>
      <c r="H8" s="9"/>
      <c r="I8" s="9"/>
      <c r="J8" s="10"/>
    </row>
    <row r="9" spans="1:10" ht="20.25" customHeight="1">
      <c r="A9" s="12"/>
      <c r="B9" s="530"/>
      <c r="C9" s="531"/>
      <c r="D9" s="531"/>
      <c r="E9" s="532"/>
      <c r="F9" s="9"/>
      <c r="G9" s="9"/>
      <c r="H9" s="9"/>
      <c r="I9" s="9"/>
      <c r="J9" s="10"/>
    </row>
    <row r="10" spans="1:10" ht="33.75" hidden="1" customHeight="1">
      <c r="A10" s="12"/>
      <c r="B10" s="13"/>
      <c r="C10" s="12"/>
      <c r="D10" s="12"/>
      <c r="E10" s="16"/>
      <c r="F10" s="9"/>
      <c r="G10" s="9"/>
      <c r="H10" s="9"/>
      <c r="I10" s="9"/>
      <c r="J10" s="10"/>
    </row>
    <row r="11" spans="1:10" ht="24" customHeight="1">
      <c r="B11" s="515" t="s">
        <v>16</v>
      </c>
      <c r="C11" s="516"/>
      <c r="D11" s="516"/>
      <c r="E11" s="17"/>
    </row>
    <row r="12" spans="1:10" ht="15.95" customHeight="1">
      <c r="B12" s="535" t="s">
        <v>17</v>
      </c>
      <c r="C12" s="536"/>
      <c r="D12" s="536"/>
      <c r="E12" s="19"/>
      <c r="G12" s="9"/>
      <c r="H12" s="9"/>
      <c r="I12" s="9"/>
      <c r="J12" s="10"/>
    </row>
    <row r="13" spans="1:10" ht="24" customHeight="1">
      <c r="B13" s="515" t="s">
        <v>18</v>
      </c>
      <c r="C13" s="516"/>
      <c r="D13" s="516"/>
      <c r="E13" s="17"/>
      <c r="F13" s="20"/>
      <c r="G13" s="21"/>
      <c r="H13" s="21"/>
      <c r="I13" s="21"/>
      <c r="J13" s="21"/>
    </row>
    <row r="14" spans="1:10" ht="15.95" customHeight="1">
      <c r="B14" s="517" t="s">
        <v>19</v>
      </c>
      <c r="C14" s="518"/>
      <c r="D14" s="518"/>
      <c r="E14" s="22"/>
      <c r="F14" s="20"/>
      <c r="G14" s="21"/>
      <c r="H14" s="21"/>
      <c r="I14" s="21"/>
      <c r="J14" s="21"/>
    </row>
    <row r="15" spans="1:10" ht="15.75">
      <c r="A15" s="12"/>
      <c r="B15" s="23"/>
      <c r="C15" s="23"/>
      <c r="D15" s="23"/>
      <c r="E15" s="23"/>
      <c r="F15" s="9"/>
      <c r="G15" s="9"/>
      <c r="H15" s="9"/>
      <c r="I15" s="9"/>
      <c r="J15" s="10"/>
    </row>
    <row r="16" spans="1:10" ht="15.75">
      <c r="A16" s="12"/>
      <c r="B16" s="12"/>
      <c r="C16" s="12"/>
      <c r="D16" s="12"/>
      <c r="E16" s="12"/>
      <c r="F16" s="9"/>
      <c r="G16" s="9"/>
      <c r="H16" s="9"/>
      <c r="I16" s="9"/>
      <c r="J16" s="10"/>
    </row>
    <row r="17" spans="1:10" ht="15.75">
      <c r="A17" s="12"/>
      <c r="B17" s="12"/>
      <c r="C17" s="12"/>
      <c r="D17" s="12"/>
      <c r="E17" s="12"/>
      <c r="F17" s="9"/>
      <c r="G17" s="9"/>
      <c r="H17" s="9"/>
      <c r="I17" s="9"/>
      <c r="J17" s="10"/>
    </row>
  </sheetData>
  <sheetProtection formatColumns="0" formatRows="0" selectLockedCells="1"/>
  <customSheetViews>
    <customSheetView guid="{F2279B93-E4FF-4A81-B734-06F92F73708D}" showGridLines="0" hiddenRows="1">
      <selection activeCell="B2" sqref="B2:E2"/>
      <pageMargins left="0" right="0" top="0" bottom="0" header="0" footer="0"/>
      <printOptions horizontalCentered="1"/>
      <pageSetup paperSize="9" orientation="landscape" r:id="rId1"/>
      <headerFooter alignWithMargins="0"/>
    </customSheetView>
    <customSheetView guid="{C3C2F6BE-1796-4187-BF38-BACEF6057F57}" showGridLines="0" hiddenRows="1">
      <selection activeCell="B3" sqref="B3:E3"/>
      <pageMargins left="0" right="0" top="0" bottom="0" header="0" footer="0"/>
      <printOptions horizontalCentered="1"/>
      <pageSetup paperSize="9" orientation="landscape" r:id="rId2"/>
      <headerFooter alignWithMargins="0"/>
    </customSheetView>
    <customSheetView guid="{5E2FF645-A015-403E-863B-BADF6B75C7D1}" showGridLines="0" hiddenRows="1">
      <pageMargins left="0" right="0" top="0" bottom="0" header="0" footer="0"/>
      <printOptions horizontalCentered="1"/>
      <pageSetup paperSize="9" orientation="landscape" r:id="rId3"/>
      <headerFooter alignWithMargins="0"/>
    </customSheetView>
    <customSheetView guid="{25334923-91A5-4F88-9A10-8FA88873EC26}" showPageBreaks="1" showGridLines="0" printArea="1" hiddenRows="1">
      <selection activeCell="C5" sqref="C5:E5"/>
      <pageMargins left="0" right="0" top="0" bottom="0" header="0" footer="0"/>
      <printOptions horizontalCentered="1"/>
      <pageSetup paperSize="9" orientation="landscape" r:id="rId4"/>
      <headerFooter alignWithMargins="0"/>
    </customSheetView>
    <customSheetView guid="{4F47A486-EA66-4D4B-9D65-1ABEAC31AACE}" showGridLines="0" hiddenRows="1">
      <selection activeCell="B2" sqref="B2:E2"/>
      <pageMargins left="0" right="0" top="0" bottom="0" header="0" footer="0"/>
      <printOptions horizontalCentered="1"/>
      <pageSetup paperSize="9" orientation="landscape" r:id="rId5"/>
      <headerFooter alignWithMargins="0"/>
    </customSheetView>
    <customSheetView guid="{1A26D3B9-AD8D-4AE9-81F5-E0DF795F4658}" showPageBreaks="1" showGridLines="0" printArea="1" hiddenRows="1" topLeftCell="A11">
      <selection activeCell="G9" sqref="G9"/>
      <pageMargins left="0" right="0" top="0" bottom="0" header="0" footer="0"/>
      <printOptions horizontalCentered="1"/>
      <pageSetup paperSize="9" orientation="landscape" r:id="rId6"/>
      <headerFooter alignWithMargins="0"/>
    </customSheetView>
    <customSheetView guid="{B0EE7D76-5806-4718-BDAD-3A3EA691E5E4}" showGridLines="0" hiddenRows="1">
      <selection activeCell="F4" sqref="F4"/>
      <pageMargins left="0" right="0" top="0" bottom="0" header="0" footer="0"/>
      <printOptions horizontalCentered="1"/>
      <pageSetup paperSize="9" orientation="landscape" r:id="rId7"/>
      <headerFooter alignWithMargins="0"/>
    </customSheetView>
    <customSheetView guid="{696D9240-6693-44E8-B9A4-2BFADD101EE2}" showGridLines="0" hiddenRows="1">
      <selection activeCell="F4" sqref="F4"/>
      <pageMargins left="0" right="0" top="0" bottom="0" header="0" footer="0"/>
      <printOptions horizontalCentered="1"/>
      <pageSetup paperSize="9" orientation="landscape" r:id="rId8"/>
      <headerFooter alignWithMargins="0"/>
    </customSheetView>
    <customSheetView guid="{4F65FF32-EC61-4022-A399-2986D7B6B8B3}" showGridLines="0" showRuler="0">
      <selection activeCell="B2" sqref="B2:E2"/>
      <pageMargins left="0" right="0" top="0" bottom="0" header="0" footer="0"/>
      <pageSetup paperSize="9" orientation="landscape" r:id="rId9"/>
      <headerFooter alignWithMargins="0"/>
    </customSheetView>
    <customSheetView guid="{58D82F59-8CF6-455F-B9F4-081499FDF243}" showGridLines="0" hiddenRows="1">
      <selection activeCell="F4" sqref="F4"/>
      <pageMargins left="0" right="0" top="0" bottom="0" header="0" footer="0"/>
      <printOptions horizontalCentered="1"/>
      <pageSetup paperSize="9" orientation="landscape" r:id="rId10"/>
      <headerFooter alignWithMargins="0"/>
    </customSheetView>
    <customSheetView guid="{B1277D53-29D6-4226-81E2-084FB62977B6}" showGridLines="0" hiddenRows="1">
      <selection activeCell="F4" sqref="F4"/>
      <pageMargins left="0" right="0" top="0" bottom="0" header="0" footer="0"/>
      <printOptions horizontalCentered="1"/>
      <pageSetup paperSize="9" orientation="landscape" r:id="rId11"/>
      <headerFooter alignWithMargins="0"/>
    </customSheetView>
    <customSheetView guid="{E95B21C1-D936-4435-AF6F-90CF0B6A7506}" showGridLines="0" hiddenRows="1">
      <selection activeCell="F4" sqref="F4"/>
      <pageMargins left="0" right="0" top="0" bottom="0" header="0" footer="0"/>
      <printOptions horizontalCentered="1"/>
      <pageSetup paperSize="9" orientation="landscape" r:id="rId12"/>
      <headerFooter alignWithMargins="0"/>
    </customSheetView>
    <customSheetView guid="{8DC3BA4D-7811-4245-A3D0-7EE4A8A001CA}" showPageBreaks="1" showGridLines="0" printArea="1" hiddenRows="1">
      <selection activeCell="G9" sqref="G9"/>
      <pageMargins left="0" right="0" top="0" bottom="0" header="0" footer="0"/>
      <printOptions horizontalCentered="1"/>
      <pageSetup paperSize="9" orientation="landscape" r:id="rId13"/>
      <headerFooter alignWithMargins="0"/>
    </customSheetView>
    <customSheetView guid="{BAD0225F-C858-4E40-A5E7-64BB5328C88A}" showPageBreaks="1" showGridLines="0" printArea="1" hiddenRows="1">
      <selection activeCell="C6" sqref="C6:E6"/>
      <pageMargins left="0" right="0" top="0" bottom="0" header="0" footer="0"/>
      <printOptions horizontalCentered="1"/>
      <pageSetup paperSize="9" orientation="landscape" r:id="rId14"/>
      <headerFooter alignWithMargins="0"/>
    </customSheetView>
    <customSheetView guid="{CF0E662C-D3BC-4297-99E8-62C40B3B7AD9}" showGridLines="0" hiddenRows="1">
      <selection activeCell="B3" sqref="B3:E3"/>
      <pageMargins left="0" right="0" top="0" bottom="0" header="0" footer="0"/>
      <printOptions horizontalCentered="1"/>
      <pageSetup paperSize="9" orientation="landscape" r:id="rId15"/>
      <headerFooter alignWithMargins="0"/>
    </customSheetView>
    <customSheetView guid="{BEF72719-4CCF-4C9B-95F6-0F3535FF30B3}" showPageBreaks="1" showGridLines="0" printArea="1" hiddenRows="1">
      <selection activeCell="B3" sqref="B3:E3"/>
      <pageMargins left="0" right="0" top="0" bottom="0" header="0" footer="0"/>
      <printOptions horizontalCentered="1"/>
      <pageSetup paperSize="9" orientation="landscape" r:id="rId16"/>
      <headerFooter alignWithMargins="0"/>
    </customSheetView>
    <customSheetView guid="{398C7893-3C2A-4DA4-8552-014985533932}" showGridLines="0" hiddenRows="1">
      <selection activeCell="B2" sqref="B2:E2"/>
      <pageMargins left="0" right="0" top="0" bottom="0" header="0" footer="0"/>
      <printOptions horizontalCentered="1"/>
      <pageSetup paperSize="9" orientation="landscape" r:id="rId17"/>
      <headerFooter alignWithMargins="0"/>
    </customSheetView>
  </customSheetViews>
  <mergeCells count="12">
    <mergeCell ref="B13:D13"/>
    <mergeCell ref="B14:D14"/>
    <mergeCell ref="B1:E1"/>
    <mergeCell ref="C4:E4"/>
    <mergeCell ref="C5:E5"/>
    <mergeCell ref="B2:E2"/>
    <mergeCell ref="B3:E3"/>
    <mergeCell ref="B11:D11"/>
    <mergeCell ref="C6:E6"/>
    <mergeCell ref="B9:E9"/>
    <mergeCell ref="C7:E7"/>
    <mergeCell ref="B12:D12"/>
  </mergeCells>
  <phoneticPr fontId="3" type="noConversion"/>
  <printOptions horizontalCentered="1"/>
  <pageMargins left="0.15748031496062992" right="0.23622047244094491" top="0.78740157480314965" bottom="0.98425196850393704" header="0.35433070866141736" footer="0.51181102362204722"/>
  <pageSetup paperSize="9" orientation="landscape" r:id="rId18"/>
  <headerFooter alignWithMargins="0"/>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AC25"/>
  <sheetViews>
    <sheetView showGridLines="0" view="pageBreakPreview" zoomScale="90" zoomScaleNormal="100" zoomScaleSheetLayoutView="90" workbookViewId="0">
      <selection activeCell="B2" sqref="B2:D2"/>
    </sheetView>
  </sheetViews>
  <sheetFormatPr defaultColWidth="8" defaultRowHeight="16.5"/>
  <cols>
    <col min="1" max="1" width="8" style="112" customWidth="1"/>
    <col min="2" max="2" width="28.875" style="116" customWidth="1"/>
    <col min="3" max="3" width="10.25" style="116" customWidth="1"/>
    <col min="4" max="4" width="50.75" style="116" customWidth="1"/>
    <col min="5" max="5" width="10.375" style="116" customWidth="1"/>
    <col min="6" max="25" width="10.375" style="122" customWidth="1"/>
    <col min="26" max="26" width="8" style="112" customWidth="1"/>
    <col min="27" max="27" width="21" style="112" customWidth="1"/>
    <col min="28" max="16384" width="8" style="112"/>
  </cols>
  <sheetData>
    <row r="1" spans="2:29" s="119" customFormat="1" ht="66.75" customHeight="1">
      <c r="B1" s="540" t="str">
        <f>Cover!$B$2</f>
        <v>Supply of 220 KV XLPE cable along with termination module &amp; accessories including laying and termination at POWERGRID 400/220 kV Raipur  substation</v>
      </c>
      <c r="C1" s="540"/>
      <c r="D1" s="540"/>
      <c r="E1" s="113"/>
      <c r="F1" s="128"/>
      <c r="G1" s="195"/>
      <c r="H1" s="195"/>
      <c r="I1" s="195"/>
      <c r="J1" s="195"/>
      <c r="K1" s="195"/>
      <c r="L1" s="195"/>
      <c r="M1" s="195"/>
      <c r="N1" s="195"/>
      <c r="O1" s="195"/>
      <c r="P1" s="195"/>
      <c r="Q1" s="114"/>
      <c r="R1" s="114"/>
      <c r="S1" s="114"/>
      <c r="T1" s="114"/>
      <c r="U1" s="114"/>
      <c r="V1" s="114"/>
      <c r="W1" s="114"/>
      <c r="X1" s="114"/>
      <c r="Y1" s="114"/>
      <c r="AB1" s="130"/>
      <c r="AC1" s="130"/>
    </row>
    <row r="2" spans="2:29" ht="31.5" customHeight="1">
      <c r="B2" s="541" t="str">
        <f>Cover!B3</f>
        <v>Specification No.:WR1/NT/W-CABLE/DOM/F01/26/08125 (RFx No. 5002005451)</v>
      </c>
      <c r="C2" s="541"/>
      <c r="D2" s="541"/>
      <c r="E2" s="115"/>
      <c r="F2" s="116"/>
      <c r="G2" s="116"/>
      <c r="H2" s="116"/>
      <c r="I2" s="116"/>
      <c r="J2" s="116"/>
      <c r="K2" s="116"/>
      <c r="L2" s="116"/>
      <c r="M2" s="116"/>
      <c r="N2" s="116"/>
      <c r="O2" s="116"/>
      <c r="P2" s="116"/>
      <c r="Q2" s="116"/>
      <c r="R2" s="116"/>
      <c r="S2" s="116"/>
      <c r="T2" s="116"/>
      <c r="U2" s="116"/>
      <c r="V2" s="116"/>
      <c r="W2" s="116"/>
      <c r="X2" s="116"/>
      <c r="Y2" s="116"/>
      <c r="AA2" s="196" t="s">
        <v>20</v>
      </c>
      <c r="AB2" s="132">
        <v>1</v>
      </c>
      <c r="AC2" s="131"/>
    </row>
    <row r="3" spans="2:29" ht="12" customHeight="1">
      <c r="B3" s="117"/>
      <c r="C3" s="117"/>
      <c r="D3" s="117"/>
      <c r="E3" s="117"/>
      <c r="F3" s="116"/>
      <c r="G3" s="116"/>
      <c r="H3" s="116"/>
      <c r="I3" s="116"/>
      <c r="J3" s="116"/>
      <c r="K3" s="116"/>
      <c r="L3" s="116"/>
      <c r="M3" s="116"/>
      <c r="N3" s="116"/>
      <c r="O3" s="116"/>
      <c r="P3" s="116"/>
      <c r="Q3" s="116"/>
      <c r="R3" s="116"/>
      <c r="S3" s="116"/>
      <c r="T3" s="116"/>
      <c r="U3" s="116"/>
      <c r="V3" s="116"/>
      <c r="W3" s="116"/>
      <c r="X3" s="116"/>
      <c r="Y3" s="116"/>
      <c r="AA3" s="196" t="s">
        <v>21</v>
      </c>
      <c r="AB3" s="132">
        <v>2</v>
      </c>
      <c r="AC3" s="131"/>
    </row>
    <row r="4" spans="2:29" ht="20.100000000000001" customHeight="1">
      <c r="B4" s="539" t="s">
        <v>22</v>
      </c>
      <c r="C4" s="539"/>
      <c r="D4" s="539"/>
      <c r="E4" s="117"/>
      <c r="F4" s="116"/>
      <c r="G4" s="116"/>
      <c r="H4" s="116"/>
      <c r="I4" s="116"/>
      <c r="J4" s="116"/>
      <c r="K4" s="116"/>
      <c r="L4" s="116"/>
      <c r="M4" s="116"/>
      <c r="N4" s="116"/>
      <c r="O4" s="116"/>
      <c r="P4" s="116"/>
      <c r="Q4" s="116"/>
      <c r="R4" s="116"/>
      <c r="S4" s="116"/>
      <c r="T4" s="116"/>
      <c r="U4" s="116"/>
      <c r="V4" s="116"/>
      <c r="W4" s="116"/>
      <c r="X4" s="116"/>
      <c r="Y4" s="116"/>
      <c r="AA4" s="196" t="s">
        <v>23</v>
      </c>
      <c r="AB4" s="132"/>
      <c r="AC4" s="131"/>
    </row>
    <row r="5" spans="2:29" ht="12" customHeight="1">
      <c r="B5" s="118"/>
      <c r="C5" s="118"/>
      <c r="F5" s="116"/>
      <c r="G5" s="116"/>
      <c r="H5" s="116"/>
      <c r="I5" s="116"/>
      <c r="J5" s="116"/>
      <c r="K5" s="116"/>
      <c r="L5" s="116"/>
      <c r="M5" s="116"/>
      <c r="N5" s="116"/>
      <c r="O5" s="116"/>
      <c r="P5" s="116"/>
      <c r="Q5" s="116"/>
      <c r="R5" s="116"/>
      <c r="S5" s="116"/>
      <c r="T5" s="116"/>
      <c r="U5" s="116"/>
      <c r="V5" s="116"/>
      <c r="W5" s="116"/>
      <c r="X5" s="116"/>
      <c r="Y5" s="116"/>
      <c r="AB5" s="131"/>
      <c r="AC5" s="131"/>
    </row>
    <row r="6" spans="2:29" s="119" customFormat="1" ht="43.5" hidden="1" customHeight="1">
      <c r="B6" s="178" t="s">
        <v>24</v>
      </c>
      <c r="C6" s="120"/>
      <c r="D6" s="140"/>
      <c r="F6" s="121"/>
      <c r="G6" s="121"/>
      <c r="H6" s="121"/>
      <c r="I6" s="121"/>
      <c r="J6" s="121"/>
      <c r="K6" s="121"/>
      <c r="L6" s="121"/>
      <c r="M6" s="121"/>
      <c r="N6" s="121"/>
      <c r="O6" s="121"/>
      <c r="P6" s="121"/>
      <c r="Q6" s="121"/>
      <c r="R6" s="121"/>
      <c r="S6" s="121"/>
      <c r="U6" s="121"/>
      <c r="V6" s="121"/>
      <c r="W6" s="121"/>
      <c r="X6" s="121"/>
      <c r="Y6" s="121"/>
      <c r="AA6" s="121" t="e">
        <f xml:space="preserve"> IF(D6= "Sole Bidder", 0,#REF!)</f>
        <v>#REF!</v>
      </c>
      <c r="AB6" s="130"/>
      <c r="AC6" s="130"/>
    </row>
    <row r="7" spans="2:29" ht="19.5" customHeight="1">
      <c r="B7" s="123"/>
      <c r="C7" s="123"/>
      <c r="D7" s="121"/>
    </row>
    <row r="8" spans="2:29" ht="45" customHeight="1">
      <c r="B8" s="208" t="s">
        <v>25</v>
      </c>
      <c r="C8" s="209"/>
      <c r="D8" s="210"/>
    </row>
    <row r="9" spans="2:29" ht="40.5" customHeight="1">
      <c r="B9" s="211" t="s">
        <v>26</v>
      </c>
      <c r="C9" s="212"/>
      <c r="D9" s="210"/>
    </row>
    <row r="10" spans="2:29" ht="40.5" customHeight="1">
      <c r="B10" s="213" t="s">
        <v>27</v>
      </c>
      <c r="C10" s="214"/>
      <c r="D10" s="210"/>
    </row>
    <row r="11" spans="2:29" ht="47.25" customHeight="1">
      <c r="B11" s="215" t="s">
        <v>28</v>
      </c>
      <c r="C11" s="216"/>
      <c r="D11" s="210"/>
    </row>
    <row r="12" spans="2:29" ht="15" customHeight="1">
      <c r="B12" s="217"/>
      <c r="C12" s="217"/>
      <c r="D12" s="218"/>
    </row>
    <row r="13" spans="2:29" hidden="1">
      <c r="B13" s="208" t="str">
        <f>IF(D6="Individual Firm","",IF(D6="Licensee of a Manufacturer","Name of Manufacturer [Licenser]","Name of Manufacturer"))</f>
        <v>Name of Manufacturer</v>
      </c>
      <c r="C13" s="209"/>
      <c r="D13" s="210"/>
    </row>
    <row r="14" spans="2:29" hidden="1">
      <c r="B14" s="211" t="s">
        <v>29</v>
      </c>
      <c r="C14" s="212"/>
      <c r="D14" s="210"/>
    </row>
    <row r="15" spans="2:29" hidden="1">
      <c r="B15" s="213"/>
      <c r="C15" s="214"/>
      <c r="D15" s="210"/>
    </row>
    <row r="16" spans="2:29" hidden="1">
      <c r="B16" s="215"/>
      <c r="C16" s="216"/>
      <c r="D16" s="210"/>
    </row>
    <row r="17" spans="2:5">
      <c r="B17" s="217"/>
      <c r="C17" s="217"/>
      <c r="D17" s="218"/>
    </row>
    <row r="18" spans="2:5">
      <c r="B18" s="219" t="s">
        <v>30</v>
      </c>
      <c r="C18" s="220"/>
      <c r="D18" s="210"/>
    </row>
    <row r="19" spans="2:5">
      <c r="B19" s="537" t="s">
        <v>31</v>
      </c>
      <c r="C19" s="538"/>
      <c r="D19" s="250"/>
    </row>
    <row r="20" spans="2:5">
      <c r="B20" s="537" t="s">
        <v>32</v>
      </c>
      <c r="C20" s="538"/>
      <c r="D20" s="250"/>
    </row>
    <row r="21" spans="2:5">
      <c r="B21" s="537" t="s">
        <v>33</v>
      </c>
      <c r="C21" s="538"/>
      <c r="D21" s="250"/>
    </row>
    <row r="22" spans="2:5" ht="21" customHeight="1">
      <c r="B22" s="221"/>
      <c r="C22" s="221"/>
      <c r="D22" s="221"/>
    </row>
    <row r="23" spans="2:5" ht="21" customHeight="1">
      <c r="B23" s="219" t="s">
        <v>34</v>
      </c>
      <c r="C23" s="220"/>
      <c r="D23" s="222"/>
      <c r="E23" s="122"/>
    </row>
    <row r="24" spans="2:5" ht="21" customHeight="1">
      <c r="B24" s="219" t="s">
        <v>35</v>
      </c>
      <c r="C24" s="220"/>
      <c r="D24" s="210"/>
      <c r="E24" s="122"/>
    </row>
    <row r="25" spans="2:5">
      <c r="E25" s="122"/>
    </row>
  </sheetData>
  <sheetProtection formatColumns="0" formatRows="0" selectLockedCells="1"/>
  <customSheetViews>
    <customSheetView guid="{F2279B93-E4FF-4A81-B734-06F92F73708D}" scale="90" showPageBreaks="1" showGridLines="0" printArea="1" hiddenRows="1" view="pageBreakPreview">
      <selection activeCell="D10" sqref="D10"/>
      <pageMargins left="0" right="0" top="0" bottom="0" header="0" footer="0"/>
      <pageSetup orientation="portrait" r:id="rId1"/>
      <headerFooter alignWithMargins="0"/>
    </customSheetView>
    <customSheetView guid="{C3C2F6BE-1796-4187-BF38-BACEF6057F57}" scale="90" showPageBreaks="1" showGridLines="0" printArea="1" hiddenRows="1" view="pageBreakPreview">
      <selection activeCell="D10" sqref="D10"/>
      <pageMargins left="0" right="0" top="0" bottom="0" header="0" footer="0"/>
      <pageSetup orientation="portrait" r:id="rId2"/>
      <headerFooter alignWithMargins="0"/>
    </customSheetView>
    <customSheetView guid="{5E2FF645-A015-403E-863B-BADF6B75C7D1}" scale="90" showPageBreaks="1" showGridLines="0" printArea="1" hiddenRows="1" view="pageBreakPreview">
      <selection activeCell="D10" sqref="D10"/>
      <pageMargins left="0" right="0" top="0" bottom="0" header="0" footer="0"/>
      <pageSetup orientation="portrait" r:id="rId3"/>
      <headerFooter alignWithMargins="0"/>
    </customSheetView>
    <customSheetView guid="{25334923-91A5-4F88-9A10-8FA88873EC26}" scale="90" showPageBreaks="1" showGridLines="0" printArea="1" hiddenRows="1" view="pageBreakPreview">
      <selection activeCell="D20" sqref="D20"/>
      <pageMargins left="0" right="0" top="0" bottom="0" header="0" footer="0"/>
      <pageSetup orientation="portrait" r:id="rId4"/>
      <headerFooter alignWithMargins="0"/>
    </customSheetView>
    <customSheetView guid="{4F47A486-EA66-4D4B-9D65-1ABEAC31AACE}" scale="90" showPageBreaks="1" showGridLines="0" printArea="1" hiddenRows="1" view="pageBreakPreview" topLeftCell="A4">
      <selection activeCell="D19" sqref="D19"/>
      <pageMargins left="0" right="0" top="0" bottom="0" header="0" footer="0"/>
      <pageSetup orientation="portrait" r:id="rId5"/>
      <headerFooter alignWithMargins="0"/>
    </customSheetView>
    <customSheetView guid="{1A26D3B9-AD8D-4AE9-81F5-E0DF795F4658}" scale="90" showPageBreaks="1" showGridLines="0" printArea="1" view="pageBreakPreview" topLeftCell="A4">
      <selection activeCell="D22" sqref="D22"/>
      <pageMargins left="0" right="0" top="0" bottom="0" header="0" footer="0"/>
      <pageSetup orientation="portrait" r:id="rId6"/>
      <headerFooter alignWithMargins="0"/>
    </customSheetView>
    <customSheetView guid="{B0EE7D76-5806-4718-BDAD-3A3EA691E5E4}" showGridLines="0" topLeftCell="A4">
      <selection activeCell="D22" sqref="D22"/>
      <pageMargins left="0" right="0" top="0" bottom="0" header="0" footer="0"/>
      <pageSetup orientation="portrait" r:id="rId7"/>
      <headerFooter alignWithMargins="0"/>
    </customSheetView>
    <customSheetView guid="{696D9240-6693-44E8-B9A4-2BFADD101EE2}" showGridLines="0">
      <selection activeCell="D6" sqref="D6"/>
      <pageMargins left="0" right="0" top="0" bottom="0" header="0" footer="0"/>
      <pageSetup orientation="portrait" r:id="rId8"/>
      <headerFooter alignWithMargins="0"/>
    </customSheetView>
    <customSheetView guid="{58D82F59-8CF6-455F-B9F4-081499FDF243}" showGridLines="0">
      <selection activeCell="D9" sqref="D9"/>
      <pageMargins left="0" right="0" top="0" bottom="0" header="0" footer="0"/>
      <pageSetup orientation="portrait" r:id="rId9"/>
      <headerFooter alignWithMargins="0"/>
    </customSheetView>
    <customSheetView guid="{B1277D53-29D6-4226-81E2-084FB62977B6}" scale="60" showPageBreaks="1" showGridLines="0" printArea="1" view="pageBreakPreview">
      <selection activeCell="D6" sqref="D6"/>
      <pageMargins left="0" right="0" top="0" bottom="0" header="0" footer="0"/>
      <pageSetup orientation="portrait" r:id="rId10"/>
      <headerFooter alignWithMargins="0"/>
    </customSheetView>
    <customSheetView guid="{E95B21C1-D936-4435-AF6F-90CF0B6A7506}" scale="60" showPageBreaks="1" showGridLines="0" printArea="1" view="pageBreakPreview">
      <selection activeCell="D6" sqref="D6"/>
      <pageMargins left="0" right="0" top="0" bottom="0" header="0" footer="0"/>
      <pageSetup orientation="portrait" r:id="rId11"/>
      <headerFooter alignWithMargins="0"/>
    </customSheetView>
    <customSheetView guid="{8DC3BA4D-7811-4245-A3D0-7EE4A8A001CA}" scale="90" showPageBreaks="1" showGridLines="0" printArea="1" hiddenRows="1" view="pageBreakPreview">
      <selection activeCell="D21" sqref="D21:D22"/>
      <pageMargins left="0" right="0" top="0" bottom="0" header="0" footer="0"/>
      <pageSetup orientation="portrait" r:id="rId12"/>
      <headerFooter alignWithMargins="0"/>
    </customSheetView>
    <customSheetView guid="{BAD0225F-C858-4E40-A5E7-64BB5328C88A}" scale="90" showPageBreaks="1" showGridLines="0" printArea="1" hiddenRows="1" view="pageBreakPreview" topLeftCell="A4">
      <selection activeCell="D20" sqref="D20"/>
      <pageMargins left="0" right="0" top="0" bottom="0" header="0" footer="0"/>
      <pageSetup orientation="portrait" r:id="rId13"/>
      <headerFooter alignWithMargins="0"/>
    </customSheetView>
    <customSheetView guid="{CF0E662C-D3BC-4297-99E8-62C40B3B7AD9}" scale="90" showPageBreaks="1" showGridLines="0" printArea="1" hiddenRows="1" view="pageBreakPreview">
      <selection activeCell="D23" sqref="D23:D24"/>
      <pageMargins left="0" right="0" top="0" bottom="0" header="0" footer="0"/>
      <pageSetup orientation="portrait" r:id="rId14"/>
      <headerFooter alignWithMargins="0"/>
    </customSheetView>
    <customSheetView guid="{BEF72719-4CCF-4C9B-95F6-0F3535FF30B3}" scale="90" showPageBreaks="1" showGridLines="0" printArea="1" hiddenRows="1" view="pageBreakPreview">
      <selection activeCell="D10" sqref="D10"/>
      <pageMargins left="0" right="0" top="0" bottom="0" header="0" footer="0"/>
      <pageSetup orientation="portrait" r:id="rId15"/>
      <headerFooter alignWithMargins="0"/>
    </customSheetView>
    <customSheetView guid="{398C7893-3C2A-4DA4-8552-014985533932}" scale="90" showPageBreaks="1" showGridLines="0" printArea="1" hiddenRows="1" view="pageBreakPreview">
      <selection activeCell="D10" sqref="D10"/>
      <pageMargins left="0" right="0" top="0" bottom="0" header="0" footer="0"/>
      <pageSetup orientation="portrait" r:id="rId16"/>
      <headerFooter alignWithMargins="0"/>
    </customSheetView>
  </customSheetViews>
  <mergeCells count="6">
    <mergeCell ref="B21:C21"/>
    <mergeCell ref="B4:D4"/>
    <mergeCell ref="B1:D1"/>
    <mergeCell ref="B2:D2"/>
    <mergeCell ref="B19:C19"/>
    <mergeCell ref="B20:C20"/>
  </mergeCells>
  <phoneticPr fontId="32" type="noConversion"/>
  <conditionalFormatting sqref="B13:C16">
    <cfRule type="expression" dxfId="2" priority="4" stopIfTrue="1">
      <formula>$D$6= "Individual Firm"</formula>
    </cfRule>
  </conditionalFormatting>
  <conditionalFormatting sqref="D7">
    <cfRule type="expression" dxfId="1" priority="3" stopIfTrue="1">
      <formula>$AA$6=0</formula>
    </cfRule>
  </conditionalFormatting>
  <conditionalFormatting sqref="D13:D16">
    <cfRule type="expression" dxfId="0" priority="1" stopIfTrue="1">
      <formula>$D$6= "Individual Firm"</formula>
    </cfRule>
  </conditionalFormatting>
  <dataValidations count="2">
    <dataValidation type="date" allowBlank="1" showInputMessage="1" showErrorMessage="1" error="Enter date in dd-mmm-yy format. Example 01-oct-10" sqref="D23" xr:uid="{00000000-0002-0000-0200-000000000000}">
      <formula1>AB17</formula1>
      <formula2>AB18</formula2>
    </dataValidation>
    <dataValidation type="list" allowBlank="1" showInputMessage="1" showErrorMessage="1" sqref="D6" xr:uid="{00000000-0002-0000-0200-000001000000}">
      <formula1>$AA$2:$AA$4</formula1>
    </dataValidation>
  </dataValidations>
  <pageMargins left="0.75" right="0.75" top="0.69" bottom="0.7" header="0.4" footer="0.37"/>
  <pageSetup orientation="portrait" r:id="rId17"/>
  <headerFooter alignWithMargins="0"/>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2"/>
  </sheetPr>
  <dimension ref="A1:G127"/>
  <sheetViews>
    <sheetView zoomScale="90" zoomScaleNormal="90" zoomScaleSheetLayoutView="90" workbookViewId="0">
      <selection activeCell="F17" sqref="F17:F19"/>
    </sheetView>
  </sheetViews>
  <sheetFormatPr defaultColWidth="9" defaultRowHeight="16.5"/>
  <cols>
    <col min="1" max="1" width="9" style="184" customWidth="1"/>
    <col min="2" max="2" width="18.375" style="319" customWidth="1"/>
    <col min="3" max="3" width="74.125" style="385" customWidth="1"/>
    <col min="4" max="4" width="11.125" style="319" customWidth="1"/>
    <col min="5" max="5" width="9.875" style="184" customWidth="1"/>
    <col min="6" max="6" width="14.75" style="327" customWidth="1"/>
    <col min="7" max="7" width="29.875" style="393" customWidth="1"/>
    <col min="8" max="8" width="3.75" style="322" customWidth="1"/>
    <col min="9" max="9" width="9" style="322" customWidth="1"/>
    <col min="10" max="10" width="17.25" style="322" customWidth="1"/>
    <col min="11" max="11" width="9" style="322" customWidth="1"/>
    <col min="12" max="13" width="14.125" style="322" customWidth="1"/>
    <col min="14" max="18" width="9" style="322" customWidth="1"/>
    <col min="19" max="16384" width="9" style="322"/>
  </cols>
  <sheetData>
    <row r="1" spans="1:7">
      <c r="A1" s="55" t="str">
        <f>Cover!B3</f>
        <v>Specification No.:WR1/NT/W-CABLE/DOM/F01/26/08125 (RFx No. 5002005451)</v>
      </c>
      <c r="B1" s="256"/>
      <c r="C1" s="383"/>
      <c r="D1" s="306"/>
      <c r="E1" s="381"/>
      <c r="F1" s="307"/>
      <c r="G1" s="392"/>
    </row>
    <row r="2" spans="1:7">
      <c r="B2" s="323"/>
      <c r="C2" s="334"/>
    </row>
    <row r="3" spans="1:7" ht="69.75" customHeight="1">
      <c r="A3" s="542" t="str">
        <f>Cover!$B$2</f>
        <v>Supply of 220 KV XLPE cable along with termination module &amp; accessories including laying and termination at POWERGRID 400/220 kV Raipur  substation</v>
      </c>
      <c r="B3" s="542"/>
      <c r="C3" s="542"/>
      <c r="D3" s="542"/>
      <c r="E3" s="542"/>
      <c r="F3" s="542"/>
      <c r="G3" s="542"/>
    </row>
    <row r="4" spans="1:7" ht="18.75">
      <c r="A4" s="543" t="s">
        <v>36</v>
      </c>
      <c r="B4" s="544"/>
      <c r="C4" s="544"/>
      <c r="D4" s="544"/>
      <c r="E4" s="544"/>
      <c r="F4" s="544"/>
      <c r="G4" s="544"/>
    </row>
    <row r="6" spans="1:7">
      <c r="A6" s="255" t="s">
        <v>37</v>
      </c>
      <c r="B6" s="26"/>
      <c r="C6" s="384"/>
      <c r="D6" s="254"/>
      <c r="E6" s="253"/>
      <c r="F6" s="327" t="s">
        <v>38</v>
      </c>
    </row>
    <row r="7" spans="1:7">
      <c r="A7" s="255" t="str">
        <f>"Bidder as "&amp; 'Names of Bidder'!D6</f>
        <v xml:space="preserve">Bidder as </v>
      </c>
      <c r="B7" s="26"/>
      <c r="F7" s="332" t="s">
        <v>39</v>
      </c>
    </row>
    <row r="8" spans="1:7">
      <c r="A8" s="255" t="s">
        <v>40</v>
      </c>
      <c r="B8" s="26"/>
      <c r="C8" s="339" t="str">
        <f>IF('Names of Bidder'!D8=0, "", 'Names of Bidder'!D8)</f>
        <v/>
      </c>
      <c r="D8" s="370"/>
      <c r="E8" s="382"/>
      <c r="F8" s="337" t="s">
        <v>41</v>
      </c>
      <c r="G8" s="394"/>
    </row>
    <row r="9" spans="1:7">
      <c r="A9" s="255" t="s">
        <v>42</v>
      </c>
      <c r="B9" s="26"/>
      <c r="C9" s="339" t="str">
        <f>IF('Names of Bidder'!D9=0, "", 'Names of Bidder'!D9)</f>
        <v/>
      </c>
      <c r="D9" s="370"/>
      <c r="E9" s="382"/>
      <c r="F9" s="337" t="s">
        <v>43</v>
      </c>
      <c r="G9" s="394"/>
    </row>
    <row r="10" spans="1:7">
      <c r="A10" s="251"/>
      <c r="B10" s="331"/>
      <c r="C10" s="339" t="str">
        <f>IF('Names of Bidder'!D10=0, "", 'Names of Bidder'!D10)</f>
        <v/>
      </c>
      <c r="D10" s="370"/>
      <c r="E10" s="382"/>
      <c r="F10" s="337" t="s">
        <v>44</v>
      </c>
      <c r="G10" s="394"/>
    </row>
    <row r="11" spans="1:7">
      <c r="A11" s="251"/>
      <c r="B11" s="331"/>
      <c r="C11" s="339" t="str">
        <f>IF('Names of Bidder'!D11=0, "", 'Names of Bidder'!D11)</f>
        <v/>
      </c>
      <c r="D11" s="370"/>
      <c r="E11" s="382"/>
      <c r="F11" s="337" t="s">
        <v>45</v>
      </c>
      <c r="G11" s="394"/>
    </row>
    <row r="12" spans="1:7">
      <c r="A12" s="251"/>
      <c r="B12" s="331"/>
      <c r="C12" s="339"/>
      <c r="D12" s="254"/>
      <c r="E12" s="253"/>
      <c r="F12" s="332"/>
    </row>
    <row r="13" spans="1:7">
      <c r="F13" s="307"/>
      <c r="G13" s="392" t="s">
        <v>46</v>
      </c>
    </row>
    <row r="14" spans="1:7">
      <c r="A14" s="411" t="s">
        <v>47</v>
      </c>
      <c r="B14" s="379" t="s">
        <v>48</v>
      </c>
      <c r="C14" s="378" t="s">
        <v>49</v>
      </c>
      <c r="D14" s="412" t="s">
        <v>50</v>
      </c>
      <c r="E14" s="413" t="s">
        <v>51</v>
      </c>
      <c r="F14" s="378" t="s">
        <v>52</v>
      </c>
      <c r="G14" s="414" t="s">
        <v>53</v>
      </c>
    </row>
    <row r="15" spans="1:7">
      <c r="A15" s="415">
        <v>1</v>
      </c>
      <c r="B15" s="412">
        <v>2</v>
      </c>
      <c r="C15" s="378">
        <v>3</v>
      </c>
      <c r="D15" s="412">
        <v>4</v>
      </c>
      <c r="E15" s="415">
        <v>5</v>
      </c>
      <c r="F15" s="412">
        <v>6</v>
      </c>
      <c r="G15" s="405" t="s">
        <v>54</v>
      </c>
    </row>
    <row r="16" spans="1:7" ht="33" customHeight="1">
      <c r="A16" s="545" t="s">
        <v>334</v>
      </c>
      <c r="B16" s="546"/>
      <c r="C16" s="546"/>
      <c r="D16" s="546"/>
      <c r="E16" s="546"/>
      <c r="F16" s="546"/>
      <c r="G16" s="547"/>
    </row>
    <row r="17" spans="1:7" s="421" customFormat="1" ht="31.5">
      <c r="A17" s="458">
        <v>10</v>
      </c>
      <c r="B17" s="485">
        <v>1000032030</v>
      </c>
      <c r="C17" s="486" t="s">
        <v>356</v>
      </c>
      <c r="D17" s="487" t="s">
        <v>337</v>
      </c>
      <c r="E17" s="488">
        <v>3</v>
      </c>
      <c r="F17" s="409"/>
      <c r="G17" s="465">
        <f t="shared" ref="G17:G122" si="0">E17*F17</f>
        <v>0</v>
      </c>
    </row>
    <row r="18" spans="1:7" s="421" customFormat="1" ht="24.75" customHeight="1">
      <c r="A18" s="458">
        <v>20</v>
      </c>
      <c r="B18" s="485">
        <v>1000028468</v>
      </c>
      <c r="C18" s="486" t="s">
        <v>357</v>
      </c>
      <c r="D18" s="487" t="s">
        <v>333</v>
      </c>
      <c r="E18" s="488">
        <v>8</v>
      </c>
      <c r="F18" s="409"/>
      <c r="G18" s="465">
        <f t="shared" si="0"/>
        <v>0</v>
      </c>
    </row>
    <row r="19" spans="1:7" s="421" customFormat="1" ht="30" customHeight="1">
      <c r="A19" s="458">
        <v>30</v>
      </c>
      <c r="B19" s="485">
        <v>1000030544</v>
      </c>
      <c r="C19" s="486" t="s">
        <v>358</v>
      </c>
      <c r="D19" s="487" t="s">
        <v>332</v>
      </c>
      <c r="E19" s="488">
        <v>5</v>
      </c>
      <c r="F19" s="409"/>
      <c r="G19" s="465">
        <f t="shared" si="0"/>
        <v>0</v>
      </c>
    </row>
    <row r="20" spans="1:7" s="421" customFormat="1" hidden="1">
      <c r="A20" s="410"/>
      <c r="B20" s="439"/>
      <c r="C20" s="443"/>
      <c r="D20" s="442"/>
      <c r="E20" s="417"/>
      <c r="F20" s="409"/>
      <c r="G20" s="416">
        <f t="shared" si="0"/>
        <v>0</v>
      </c>
    </row>
    <row r="21" spans="1:7" s="421" customFormat="1" hidden="1">
      <c r="A21" s="410"/>
      <c r="B21" s="439"/>
      <c r="C21" s="443"/>
      <c r="D21" s="442"/>
      <c r="E21" s="417"/>
      <c r="F21" s="409"/>
      <c r="G21" s="416">
        <f t="shared" si="0"/>
        <v>0</v>
      </c>
    </row>
    <row r="22" spans="1:7" s="421" customFormat="1" hidden="1">
      <c r="A22" s="410"/>
      <c r="B22" s="439"/>
      <c r="C22" s="443"/>
      <c r="D22" s="442"/>
      <c r="E22" s="417"/>
      <c r="F22" s="409"/>
      <c r="G22" s="416">
        <f t="shared" si="0"/>
        <v>0</v>
      </c>
    </row>
    <row r="23" spans="1:7" s="421" customFormat="1" hidden="1">
      <c r="A23" s="410"/>
      <c r="B23" s="439"/>
      <c r="C23" s="443"/>
      <c r="D23" s="442"/>
      <c r="E23" s="417"/>
      <c r="F23" s="409"/>
      <c r="G23" s="416">
        <f t="shared" si="0"/>
        <v>0</v>
      </c>
    </row>
    <row r="24" spans="1:7" s="421" customFormat="1" hidden="1">
      <c r="A24" s="410"/>
      <c r="B24" s="439"/>
      <c r="C24" s="443"/>
      <c r="D24" s="442"/>
      <c r="E24" s="417"/>
      <c r="F24" s="409"/>
      <c r="G24" s="416">
        <f t="shared" si="0"/>
        <v>0</v>
      </c>
    </row>
    <row r="25" spans="1:7" s="421" customFormat="1" hidden="1">
      <c r="A25" s="410"/>
      <c r="B25" s="439"/>
      <c r="C25" s="443"/>
      <c r="D25" s="442"/>
      <c r="E25" s="417"/>
      <c r="F25" s="409"/>
      <c r="G25" s="416">
        <f t="shared" si="0"/>
        <v>0</v>
      </c>
    </row>
    <row r="26" spans="1:7" s="421" customFormat="1" hidden="1">
      <c r="A26" s="410"/>
      <c r="B26" s="439"/>
      <c r="C26" s="443"/>
      <c r="D26" s="442"/>
      <c r="E26" s="417"/>
      <c r="F26" s="409"/>
      <c r="G26" s="416">
        <f t="shared" si="0"/>
        <v>0</v>
      </c>
    </row>
    <row r="27" spans="1:7" s="421" customFormat="1" hidden="1">
      <c r="A27" s="410"/>
      <c r="B27" s="439"/>
      <c r="C27" s="443"/>
      <c r="D27" s="442"/>
      <c r="E27" s="417"/>
      <c r="F27" s="409"/>
      <c r="G27" s="416">
        <f t="shared" si="0"/>
        <v>0</v>
      </c>
    </row>
    <row r="28" spans="1:7" s="421" customFormat="1" hidden="1">
      <c r="A28" s="410"/>
      <c r="B28" s="439"/>
      <c r="C28" s="444"/>
      <c r="D28" s="442"/>
      <c r="E28" s="417"/>
      <c r="F28" s="409"/>
      <c r="G28" s="416">
        <f t="shared" si="0"/>
        <v>0</v>
      </c>
    </row>
    <row r="29" spans="1:7" s="421" customFormat="1" hidden="1">
      <c r="A29" s="410"/>
      <c r="B29" s="439"/>
      <c r="C29" s="444"/>
      <c r="D29" s="442"/>
      <c r="E29" s="417"/>
      <c r="F29" s="409"/>
      <c r="G29" s="416">
        <f t="shared" si="0"/>
        <v>0</v>
      </c>
    </row>
    <row r="30" spans="1:7" s="421" customFormat="1" hidden="1">
      <c r="A30" s="410"/>
      <c r="B30" s="439"/>
      <c r="C30" s="447"/>
      <c r="D30" s="439"/>
      <c r="E30" s="417"/>
      <c r="F30" s="409"/>
      <c r="G30" s="416">
        <f t="shared" si="0"/>
        <v>0</v>
      </c>
    </row>
    <row r="31" spans="1:7" s="421" customFormat="1" hidden="1">
      <c r="A31" s="410"/>
      <c r="B31" s="439"/>
      <c r="C31" s="446"/>
      <c r="D31" s="441"/>
      <c r="E31" s="417"/>
      <c r="F31" s="409"/>
      <c r="G31" s="416">
        <f t="shared" si="0"/>
        <v>0</v>
      </c>
    </row>
    <row r="32" spans="1:7" s="421" customFormat="1" hidden="1">
      <c r="A32" s="410"/>
      <c r="B32" s="439"/>
      <c r="C32" s="446"/>
      <c r="D32" s="448"/>
      <c r="E32" s="417"/>
      <c r="F32" s="409"/>
      <c r="G32" s="416">
        <f t="shared" si="0"/>
        <v>0</v>
      </c>
    </row>
    <row r="33" spans="1:7" s="421" customFormat="1" hidden="1">
      <c r="A33" s="410"/>
      <c r="B33" s="448"/>
      <c r="C33" s="450"/>
      <c r="D33" s="439"/>
      <c r="E33" s="417"/>
      <c r="F33" s="409"/>
      <c r="G33" s="416">
        <f t="shared" si="0"/>
        <v>0</v>
      </c>
    </row>
    <row r="34" spans="1:7" s="421" customFormat="1" hidden="1">
      <c r="A34" s="410"/>
      <c r="B34" s="448"/>
      <c r="C34" s="450"/>
      <c r="D34" s="448"/>
      <c r="E34" s="417"/>
      <c r="F34" s="409"/>
      <c r="G34" s="416">
        <f t="shared" si="0"/>
        <v>0</v>
      </c>
    </row>
    <row r="35" spans="1:7" s="421" customFormat="1" hidden="1">
      <c r="A35" s="410"/>
      <c r="B35" s="451"/>
      <c r="C35" s="450"/>
      <c r="D35" s="448"/>
      <c r="E35" s="417"/>
      <c r="F35" s="409"/>
      <c r="G35" s="416">
        <f t="shared" si="0"/>
        <v>0</v>
      </c>
    </row>
    <row r="36" spans="1:7" s="421" customFormat="1" hidden="1">
      <c r="A36" s="410"/>
      <c r="B36" s="451"/>
      <c r="C36" s="450"/>
      <c r="D36" s="448"/>
      <c r="E36" s="417"/>
      <c r="F36" s="409"/>
      <c r="G36" s="416">
        <f t="shared" si="0"/>
        <v>0</v>
      </c>
    </row>
    <row r="37" spans="1:7" s="421" customFormat="1" hidden="1">
      <c r="A37" s="410"/>
      <c r="B37" s="452"/>
      <c r="C37" s="450"/>
      <c r="D37" s="448"/>
      <c r="E37" s="417"/>
      <c r="F37" s="409"/>
      <c r="G37" s="416">
        <f t="shared" si="0"/>
        <v>0</v>
      </c>
    </row>
    <row r="38" spans="1:7" s="421" customFormat="1" hidden="1">
      <c r="A38" s="410"/>
      <c r="B38" s="448"/>
      <c r="C38" s="450"/>
      <c r="D38" s="439"/>
      <c r="E38" s="417"/>
      <c r="F38" s="409"/>
      <c r="G38" s="416">
        <f t="shared" si="0"/>
        <v>0</v>
      </c>
    </row>
    <row r="39" spans="1:7" s="421" customFormat="1" hidden="1">
      <c r="A39" s="410"/>
      <c r="B39" s="448"/>
      <c r="C39" s="450"/>
      <c r="D39" s="439"/>
      <c r="E39" s="417"/>
      <c r="F39" s="409"/>
      <c r="G39" s="416">
        <f t="shared" si="0"/>
        <v>0</v>
      </c>
    </row>
    <row r="40" spans="1:7" s="421" customFormat="1" hidden="1">
      <c r="A40" s="410"/>
      <c r="B40" s="448"/>
      <c r="C40" s="450"/>
      <c r="D40" s="448"/>
      <c r="E40" s="417"/>
      <c r="F40" s="409"/>
      <c r="G40" s="416">
        <f t="shared" si="0"/>
        <v>0</v>
      </c>
    </row>
    <row r="41" spans="1:7" s="421" customFormat="1" hidden="1">
      <c r="A41" s="410"/>
      <c r="B41" s="448"/>
      <c r="C41" s="450"/>
      <c r="D41" s="448"/>
      <c r="E41" s="417"/>
      <c r="F41" s="409"/>
      <c r="G41" s="416">
        <f t="shared" si="0"/>
        <v>0</v>
      </c>
    </row>
    <row r="42" spans="1:7" s="421" customFormat="1" hidden="1">
      <c r="A42" s="410"/>
      <c r="B42" s="448"/>
      <c r="C42" s="450"/>
      <c r="D42" s="448"/>
      <c r="E42" s="417"/>
      <c r="F42" s="409"/>
      <c r="G42" s="416">
        <f t="shared" si="0"/>
        <v>0</v>
      </c>
    </row>
    <row r="43" spans="1:7" s="421" customFormat="1" hidden="1">
      <c r="A43" s="410"/>
      <c r="B43" s="448"/>
      <c r="C43" s="450"/>
      <c r="D43" s="448"/>
      <c r="E43" s="417"/>
      <c r="F43" s="409"/>
      <c r="G43" s="416">
        <f t="shared" si="0"/>
        <v>0</v>
      </c>
    </row>
    <row r="44" spans="1:7" s="421" customFormat="1" hidden="1">
      <c r="A44" s="410"/>
      <c r="B44" s="448"/>
      <c r="C44" s="450"/>
      <c r="D44" s="448"/>
      <c r="E44" s="417"/>
      <c r="F44" s="409"/>
      <c r="G44" s="416">
        <f t="shared" si="0"/>
        <v>0</v>
      </c>
    </row>
    <row r="45" spans="1:7" s="421" customFormat="1" hidden="1">
      <c r="A45" s="410"/>
      <c r="B45" s="448"/>
      <c r="C45" s="450"/>
      <c r="D45" s="439"/>
      <c r="E45" s="417"/>
      <c r="F45" s="409"/>
      <c r="G45" s="416">
        <f t="shared" si="0"/>
        <v>0</v>
      </c>
    </row>
    <row r="46" spans="1:7" s="421" customFormat="1" hidden="1">
      <c r="A46" s="410"/>
      <c r="B46" s="448"/>
      <c r="C46" s="450"/>
      <c r="D46" s="448"/>
      <c r="E46" s="417"/>
      <c r="F46" s="409"/>
      <c r="G46" s="416">
        <f t="shared" si="0"/>
        <v>0</v>
      </c>
    </row>
    <row r="47" spans="1:7" s="421" customFormat="1" hidden="1">
      <c r="A47" s="410"/>
      <c r="B47" s="439"/>
      <c r="C47" s="445"/>
      <c r="D47" s="448"/>
      <c r="E47" s="417"/>
      <c r="F47" s="409"/>
      <c r="G47" s="416">
        <f t="shared" si="0"/>
        <v>0</v>
      </c>
    </row>
    <row r="48" spans="1:7" s="421" customFormat="1" hidden="1">
      <c r="A48" s="410"/>
      <c r="B48" s="439"/>
      <c r="C48" s="445"/>
      <c r="D48" s="448"/>
      <c r="E48" s="417"/>
      <c r="F48" s="409"/>
      <c r="G48" s="416">
        <f t="shared" si="0"/>
        <v>0</v>
      </c>
    </row>
    <row r="49" spans="1:7" s="421" customFormat="1" hidden="1">
      <c r="A49" s="410"/>
      <c r="B49" s="439"/>
      <c r="C49" s="445"/>
      <c r="D49" s="448"/>
      <c r="E49" s="417"/>
      <c r="F49" s="409"/>
      <c r="G49" s="416">
        <f t="shared" si="0"/>
        <v>0</v>
      </c>
    </row>
    <row r="50" spans="1:7" s="421" customFormat="1" hidden="1">
      <c r="A50" s="410"/>
      <c r="B50" s="439"/>
      <c r="C50" s="445"/>
      <c r="D50" s="448"/>
      <c r="E50" s="417"/>
      <c r="F50" s="409"/>
      <c r="G50" s="416">
        <f t="shared" si="0"/>
        <v>0</v>
      </c>
    </row>
    <row r="51" spans="1:7" s="421" customFormat="1" hidden="1">
      <c r="A51" s="410"/>
      <c r="B51" s="439"/>
      <c r="C51" s="445"/>
      <c r="D51" s="448"/>
      <c r="E51" s="417"/>
      <c r="F51" s="409"/>
      <c r="G51" s="416">
        <f t="shared" si="0"/>
        <v>0</v>
      </c>
    </row>
    <row r="52" spans="1:7" s="421" customFormat="1" hidden="1">
      <c r="A52" s="410"/>
      <c r="B52" s="439"/>
      <c r="C52" s="445"/>
      <c r="D52" s="449"/>
      <c r="E52" s="417"/>
      <c r="F52" s="409"/>
      <c r="G52" s="416">
        <f t="shared" si="0"/>
        <v>0</v>
      </c>
    </row>
    <row r="53" spans="1:7" s="421" customFormat="1" hidden="1">
      <c r="A53" s="410"/>
      <c r="B53" s="448"/>
      <c r="C53" s="450"/>
      <c r="D53" s="439"/>
      <c r="E53" s="417"/>
      <c r="F53" s="409"/>
      <c r="G53" s="416">
        <f t="shared" si="0"/>
        <v>0</v>
      </c>
    </row>
    <row r="54" spans="1:7" s="421" customFormat="1" hidden="1">
      <c r="A54" s="410"/>
      <c r="B54" s="448"/>
      <c r="C54" s="450"/>
      <c r="D54" s="448"/>
      <c r="E54" s="417"/>
      <c r="F54" s="409"/>
      <c r="G54" s="416">
        <f t="shared" si="0"/>
        <v>0</v>
      </c>
    </row>
    <row r="55" spans="1:7" s="421" customFormat="1" hidden="1">
      <c r="A55" s="410"/>
      <c r="B55" s="448"/>
      <c r="C55" s="450"/>
      <c r="D55" s="448"/>
      <c r="E55" s="417"/>
      <c r="F55" s="409"/>
      <c r="G55" s="416">
        <f t="shared" si="0"/>
        <v>0</v>
      </c>
    </row>
    <row r="56" spans="1:7" s="421" customFormat="1" hidden="1">
      <c r="A56" s="410"/>
      <c r="B56" s="448"/>
      <c r="C56" s="450"/>
      <c r="D56" s="448"/>
      <c r="E56" s="417"/>
      <c r="F56" s="409"/>
      <c r="G56" s="416">
        <f t="shared" si="0"/>
        <v>0</v>
      </c>
    </row>
    <row r="57" spans="1:7" s="421" customFormat="1" hidden="1">
      <c r="A57" s="410"/>
      <c r="B57" s="448"/>
      <c r="C57" s="450"/>
      <c r="D57" s="448"/>
      <c r="E57" s="417"/>
      <c r="F57" s="409"/>
      <c r="G57" s="416">
        <f t="shared" si="0"/>
        <v>0</v>
      </c>
    </row>
    <row r="58" spans="1:7" s="421" customFormat="1" hidden="1">
      <c r="A58" s="410"/>
      <c r="B58" s="448"/>
      <c r="C58" s="450"/>
      <c r="D58" s="448"/>
      <c r="E58" s="417"/>
      <c r="F58" s="409"/>
      <c r="G58" s="416">
        <f t="shared" si="0"/>
        <v>0</v>
      </c>
    </row>
    <row r="59" spans="1:7" s="421" customFormat="1" hidden="1">
      <c r="A59" s="410"/>
      <c r="B59" s="448"/>
      <c r="C59" s="450"/>
      <c r="D59" s="448"/>
      <c r="E59" s="417"/>
      <c r="F59" s="409"/>
      <c r="G59" s="416">
        <f t="shared" si="0"/>
        <v>0</v>
      </c>
    </row>
    <row r="60" spans="1:7" s="421" customFormat="1" hidden="1">
      <c r="A60" s="410"/>
      <c r="B60" s="448"/>
      <c r="C60" s="450"/>
      <c r="D60" s="448"/>
      <c r="E60" s="417"/>
      <c r="F60" s="409"/>
      <c r="G60" s="416">
        <f t="shared" si="0"/>
        <v>0</v>
      </c>
    </row>
    <row r="61" spans="1:7" s="421" customFormat="1" hidden="1">
      <c r="A61" s="410"/>
      <c r="B61" s="448"/>
      <c r="C61" s="450"/>
      <c r="D61" s="448"/>
      <c r="E61" s="417"/>
      <c r="F61" s="409"/>
      <c r="G61" s="416">
        <f t="shared" si="0"/>
        <v>0</v>
      </c>
    </row>
    <row r="62" spans="1:7" s="421" customFormat="1" hidden="1">
      <c r="A62" s="410"/>
      <c r="B62" s="451"/>
      <c r="C62" s="453"/>
      <c r="D62" s="448"/>
      <c r="E62" s="417"/>
      <c r="F62" s="409"/>
      <c r="G62" s="416">
        <f t="shared" si="0"/>
        <v>0</v>
      </c>
    </row>
    <row r="63" spans="1:7" s="421" customFormat="1" hidden="1">
      <c r="A63" s="410"/>
      <c r="B63" s="454"/>
      <c r="C63" s="453"/>
      <c r="D63" s="448"/>
      <c r="E63" s="417"/>
      <c r="F63" s="409"/>
      <c r="G63" s="416">
        <f t="shared" si="0"/>
        <v>0</v>
      </c>
    </row>
    <row r="64" spans="1:7" s="421" customFormat="1" hidden="1">
      <c r="A64" s="410"/>
      <c r="B64" s="454"/>
      <c r="C64" s="453"/>
      <c r="D64" s="448"/>
      <c r="E64" s="417"/>
      <c r="F64" s="409"/>
      <c r="G64" s="416">
        <f t="shared" si="0"/>
        <v>0</v>
      </c>
    </row>
    <row r="65" spans="1:7" s="421" customFormat="1" hidden="1">
      <c r="A65" s="410"/>
      <c r="B65" s="454"/>
      <c r="C65" s="453"/>
      <c r="D65" s="448"/>
      <c r="E65" s="417"/>
      <c r="F65" s="409"/>
      <c r="G65" s="416">
        <f t="shared" si="0"/>
        <v>0</v>
      </c>
    </row>
    <row r="66" spans="1:7" s="421" customFormat="1" hidden="1">
      <c r="A66" s="410"/>
      <c r="B66" s="451"/>
      <c r="C66" s="450"/>
      <c r="D66" s="448"/>
      <c r="E66" s="417"/>
      <c r="F66" s="409"/>
      <c r="G66" s="416">
        <f t="shared" si="0"/>
        <v>0</v>
      </c>
    </row>
    <row r="67" spans="1:7" s="421" customFormat="1" hidden="1">
      <c r="A67" s="410"/>
      <c r="B67" s="451"/>
      <c r="C67" s="450"/>
      <c r="D67" s="448"/>
      <c r="E67" s="417"/>
      <c r="F67" s="409"/>
      <c r="G67" s="416">
        <f t="shared" si="0"/>
        <v>0</v>
      </c>
    </row>
    <row r="68" spans="1:7" s="421" customFormat="1" hidden="1">
      <c r="A68" s="410"/>
      <c r="B68" s="451"/>
      <c r="C68" s="450"/>
      <c r="D68" s="448"/>
      <c r="E68" s="417"/>
      <c r="F68" s="409"/>
      <c r="G68" s="416">
        <f t="shared" si="0"/>
        <v>0</v>
      </c>
    </row>
    <row r="69" spans="1:7" s="421" customFormat="1" hidden="1">
      <c r="A69" s="410"/>
      <c r="B69" s="448"/>
      <c r="C69" s="450"/>
      <c r="D69" s="448"/>
      <c r="E69" s="417"/>
      <c r="F69" s="409"/>
      <c r="G69" s="416">
        <f t="shared" si="0"/>
        <v>0</v>
      </c>
    </row>
    <row r="70" spans="1:7" s="421" customFormat="1" hidden="1">
      <c r="A70" s="410"/>
      <c r="B70" s="448"/>
      <c r="C70" s="450"/>
      <c r="D70" s="448"/>
      <c r="E70" s="417"/>
      <c r="F70" s="409"/>
      <c r="G70" s="416">
        <f t="shared" si="0"/>
        <v>0</v>
      </c>
    </row>
    <row r="71" spans="1:7" s="421" customFormat="1" hidden="1">
      <c r="A71" s="410"/>
      <c r="B71" s="448"/>
      <c r="C71" s="450"/>
      <c r="D71" s="448"/>
      <c r="E71" s="417"/>
      <c r="F71" s="409"/>
      <c r="G71" s="416">
        <f t="shared" si="0"/>
        <v>0</v>
      </c>
    </row>
    <row r="72" spans="1:7" s="421" customFormat="1" hidden="1">
      <c r="A72" s="410"/>
      <c r="B72" s="448"/>
      <c r="C72" s="450"/>
      <c r="D72" s="448"/>
      <c r="E72" s="417"/>
      <c r="F72" s="409"/>
      <c r="G72" s="416">
        <f t="shared" si="0"/>
        <v>0</v>
      </c>
    </row>
    <row r="73" spans="1:7" s="421" customFormat="1" hidden="1">
      <c r="A73" s="410"/>
      <c r="B73" s="448"/>
      <c r="C73" s="450"/>
      <c r="D73" s="448"/>
      <c r="E73" s="417"/>
      <c r="F73" s="409"/>
      <c r="G73" s="416">
        <f t="shared" si="0"/>
        <v>0</v>
      </c>
    </row>
    <row r="74" spans="1:7" s="421" customFormat="1" hidden="1">
      <c r="A74" s="410"/>
      <c r="B74" s="448"/>
      <c r="C74" s="450"/>
      <c r="D74" s="448"/>
      <c r="E74" s="417"/>
      <c r="F74" s="409"/>
      <c r="G74" s="416">
        <f t="shared" si="0"/>
        <v>0</v>
      </c>
    </row>
    <row r="75" spans="1:7" s="421" customFormat="1" hidden="1">
      <c r="A75" s="410"/>
      <c r="B75" s="448"/>
      <c r="C75" s="450"/>
      <c r="D75" s="448"/>
      <c r="E75" s="417"/>
      <c r="F75" s="409"/>
      <c r="G75" s="416">
        <f t="shared" si="0"/>
        <v>0</v>
      </c>
    </row>
    <row r="76" spans="1:7" s="421" customFormat="1" hidden="1">
      <c r="A76" s="410"/>
      <c r="B76" s="448"/>
      <c r="C76" s="450"/>
      <c r="D76" s="448"/>
      <c r="E76" s="417"/>
      <c r="F76" s="409"/>
      <c r="G76" s="416">
        <f t="shared" si="0"/>
        <v>0</v>
      </c>
    </row>
    <row r="77" spans="1:7" s="421" customFormat="1" hidden="1">
      <c r="A77" s="410"/>
      <c r="B77" s="448"/>
      <c r="C77" s="450"/>
      <c r="D77" s="448"/>
      <c r="E77" s="417"/>
      <c r="F77" s="409"/>
      <c r="G77" s="416">
        <f t="shared" si="0"/>
        <v>0</v>
      </c>
    </row>
    <row r="78" spans="1:7" s="421" customFormat="1" hidden="1">
      <c r="A78" s="410"/>
      <c r="B78" s="448"/>
      <c r="C78" s="450"/>
      <c r="D78" s="448"/>
      <c r="E78" s="417"/>
      <c r="F78" s="409"/>
      <c r="G78" s="416">
        <f t="shared" si="0"/>
        <v>0</v>
      </c>
    </row>
    <row r="79" spans="1:7" s="421" customFormat="1" hidden="1">
      <c r="A79" s="410"/>
      <c r="B79" s="448"/>
      <c r="C79" s="450"/>
      <c r="D79" s="448"/>
      <c r="E79" s="417"/>
      <c r="F79" s="409"/>
      <c r="G79" s="416">
        <f t="shared" si="0"/>
        <v>0</v>
      </c>
    </row>
    <row r="80" spans="1:7" s="421" customFormat="1" hidden="1">
      <c r="A80" s="410"/>
      <c r="B80" s="448"/>
      <c r="C80" s="450"/>
      <c r="D80" s="448"/>
      <c r="E80" s="417"/>
      <c r="F80" s="409"/>
      <c r="G80" s="416">
        <f t="shared" si="0"/>
        <v>0</v>
      </c>
    </row>
    <row r="81" spans="1:7" s="421" customFormat="1" hidden="1">
      <c r="A81" s="410"/>
      <c r="B81" s="448"/>
      <c r="C81" s="450"/>
      <c r="D81" s="448"/>
      <c r="E81" s="417"/>
      <c r="F81" s="409"/>
      <c r="G81" s="416">
        <f t="shared" si="0"/>
        <v>0</v>
      </c>
    </row>
    <row r="82" spans="1:7" s="421" customFormat="1" hidden="1">
      <c r="A82" s="410"/>
      <c r="B82" s="448"/>
      <c r="C82" s="450"/>
      <c r="D82" s="448"/>
      <c r="E82" s="417"/>
      <c r="F82" s="409"/>
      <c r="G82" s="416">
        <f t="shared" si="0"/>
        <v>0</v>
      </c>
    </row>
    <row r="83" spans="1:7" s="421" customFormat="1" ht="30" hidden="1" customHeight="1">
      <c r="A83" s="410"/>
      <c r="B83" s="448"/>
      <c r="C83" s="450"/>
      <c r="D83" s="448"/>
      <c r="E83" s="417"/>
      <c r="F83" s="409"/>
      <c r="G83" s="416">
        <f t="shared" si="0"/>
        <v>0</v>
      </c>
    </row>
    <row r="84" spans="1:7" s="421" customFormat="1" ht="35.25" hidden="1" customHeight="1">
      <c r="A84" s="410"/>
      <c r="B84" s="455"/>
      <c r="C84" s="456"/>
      <c r="D84" s="448"/>
      <c r="E84" s="417"/>
      <c r="F84" s="409"/>
      <c r="G84" s="416">
        <f t="shared" si="0"/>
        <v>0</v>
      </c>
    </row>
    <row r="85" spans="1:7" s="421" customFormat="1" ht="26.25" hidden="1" customHeight="1">
      <c r="A85" s="410"/>
      <c r="B85" s="438"/>
      <c r="C85" s="440"/>
      <c r="D85" s="448"/>
      <c r="E85" s="417"/>
      <c r="F85" s="409"/>
      <c r="G85" s="416">
        <f t="shared" si="0"/>
        <v>0</v>
      </c>
    </row>
    <row r="86" spans="1:7" s="421" customFormat="1" hidden="1">
      <c r="A86" s="410"/>
      <c r="B86" s="448"/>
      <c r="C86" s="450"/>
      <c r="D86" s="450"/>
      <c r="E86" s="417"/>
      <c r="F86" s="409"/>
      <c r="G86" s="416">
        <f t="shared" si="0"/>
        <v>0</v>
      </c>
    </row>
    <row r="87" spans="1:7" s="421" customFormat="1" hidden="1">
      <c r="A87" s="410"/>
      <c r="B87" s="448"/>
      <c r="C87" s="450"/>
      <c r="D87" s="448"/>
      <c r="E87" s="418"/>
      <c r="F87" s="409"/>
      <c r="G87" s="416">
        <f t="shared" si="0"/>
        <v>0</v>
      </c>
    </row>
    <row r="88" spans="1:7" s="421" customFormat="1" hidden="1">
      <c r="A88" s="410"/>
      <c r="B88" s="448"/>
      <c r="C88" s="450"/>
      <c r="D88" s="448"/>
      <c r="E88" s="418"/>
      <c r="F88" s="409"/>
      <c r="G88" s="416">
        <f t="shared" si="0"/>
        <v>0</v>
      </c>
    </row>
    <row r="89" spans="1:7" s="421" customFormat="1" hidden="1">
      <c r="A89" s="410"/>
      <c r="B89" s="448"/>
      <c r="C89" s="450"/>
      <c r="D89" s="448"/>
      <c r="E89" s="418"/>
      <c r="F89" s="409"/>
      <c r="G89" s="416">
        <f t="shared" si="0"/>
        <v>0</v>
      </c>
    </row>
    <row r="90" spans="1:7" s="421" customFormat="1" hidden="1">
      <c r="A90" s="410"/>
      <c r="B90" s="448"/>
      <c r="C90" s="450"/>
      <c r="D90" s="448"/>
      <c r="E90" s="418"/>
      <c r="F90" s="409"/>
      <c r="G90" s="416">
        <f t="shared" si="0"/>
        <v>0</v>
      </c>
    </row>
    <row r="91" spans="1:7" s="421" customFormat="1" hidden="1">
      <c r="A91" s="410"/>
      <c r="B91" s="448"/>
      <c r="C91" s="450"/>
      <c r="D91" s="448"/>
      <c r="E91" s="418"/>
      <c r="F91" s="409"/>
      <c r="G91" s="416">
        <f t="shared" si="0"/>
        <v>0</v>
      </c>
    </row>
    <row r="92" spans="1:7" s="421" customFormat="1" hidden="1">
      <c r="A92" s="410"/>
      <c r="B92" s="448"/>
      <c r="C92" s="450"/>
      <c r="D92" s="448"/>
      <c r="E92" s="418"/>
      <c r="F92" s="409"/>
      <c r="G92" s="416">
        <f t="shared" si="0"/>
        <v>0</v>
      </c>
    </row>
    <row r="93" spans="1:7" s="421" customFormat="1" hidden="1">
      <c r="A93" s="410"/>
      <c r="B93" s="448"/>
      <c r="C93" s="450"/>
      <c r="D93" s="448"/>
      <c r="E93" s="418"/>
      <c r="F93" s="409"/>
      <c r="G93" s="416">
        <f t="shared" si="0"/>
        <v>0</v>
      </c>
    </row>
    <row r="94" spans="1:7" s="421" customFormat="1" hidden="1">
      <c r="A94" s="410"/>
      <c r="B94" s="448"/>
      <c r="C94" s="450"/>
      <c r="D94" s="448"/>
      <c r="E94" s="418"/>
      <c r="F94" s="409"/>
      <c r="G94" s="416">
        <f t="shared" si="0"/>
        <v>0</v>
      </c>
    </row>
    <row r="95" spans="1:7" s="421" customFormat="1" hidden="1">
      <c r="A95" s="410"/>
      <c r="B95" s="448"/>
      <c r="C95" s="450"/>
      <c r="D95" s="448"/>
      <c r="E95" s="418"/>
      <c r="F95" s="409"/>
      <c r="G95" s="416">
        <f t="shared" si="0"/>
        <v>0</v>
      </c>
    </row>
    <row r="96" spans="1:7" s="421" customFormat="1" hidden="1">
      <c r="A96" s="410"/>
      <c r="B96" s="448"/>
      <c r="C96" s="450"/>
      <c r="D96" s="448"/>
      <c r="E96" s="418"/>
      <c r="F96" s="409"/>
      <c r="G96" s="416">
        <f t="shared" si="0"/>
        <v>0</v>
      </c>
    </row>
    <row r="97" spans="1:7" s="421" customFormat="1" hidden="1">
      <c r="A97" s="410"/>
      <c r="B97" s="448"/>
      <c r="C97" s="450"/>
      <c r="D97" s="448"/>
      <c r="E97" s="418"/>
      <c r="F97" s="409"/>
      <c r="G97" s="416">
        <f t="shared" si="0"/>
        <v>0</v>
      </c>
    </row>
    <row r="98" spans="1:7" s="421" customFormat="1" hidden="1">
      <c r="A98" s="410"/>
      <c r="B98" s="448"/>
      <c r="C98" s="450"/>
      <c r="D98" s="448"/>
      <c r="E98" s="418"/>
      <c r="F98" s="409"/>
      <c r="G98" s="416">
        <f t="shared" si="0"/>
        <v>0</v>
      </c>
    </row>
    <row r="99" spans="1:7" s="421" customFormat="1" hidden="1">
      <c r="A99" s="410"/>
      <c r="B99" s="448"/>
      <c r="C99" s="450"/>
      <c r="D99" s="448"/>
      <c r="E99" s="418"/>
      <c r="F99" s="409"/>
      <c r="G99" s="416">
        <f t="shared" si="0"/>
        <v>0</v>
      </c>
    </row>
    <row r="100" spans="1:7" s="421" customFormat="1" hidden="1">
      <c r="A100" s="410"/>
      <c r="B100" s="448"/>
      <c r="C100" s="450"/>
      <c r="D100" s="448"/>
      <c r="E100" s="418"/>
      <c r="F100" s="409"/>
      <c r="G100" s="416">
        <f t="shared" si="0"/>
        <v>0</v>
      </c>
    </row>
    <row r="101" spans="1:7" s="421" customFormat="1" hidden="1">
      <c r="A101" s="410"/>
      <c r="B101" s="448"/>
      <c r="C101" s="450"/>
      <c r="D101" s="448"/>
      <c r="E101" s="418"/>
      <c r="F101" s="409"/>
      <c r="G101" s="416">
        <f t="shared" si="0"/>
        <v>0</v>
      </c>
    </row>
    <row r="102" spans="1:7" s="421" customFormat="1" hidden="1">
      <c r="A102" s="410"/>
      <c r="B102" s="448"/>
      <c r="C102" s="450"/>
      <c r="D102" s="448"/>
      <c r="E102" s="418"/>
      <c r="F102" s="409"/>
      <c r="G102" s="416">
        <f t="shared" si="0"/>
        <v>0</v>
      </c>
    </row>
    <row r="103" spans="1:7" s="421" customFormat="1" hidden="1">
      <c r="A103" s="410"/>
      <c r="B103" s="448"/>
      <c r="C103" s="450"/>
      <c r="D103" s="448"/>
      <c r="E103" s="418"/>
      <c r="F103" s="409"/>
      <c r="G103" s="416">
        <f t="shared" si="0"/>
        <v>0</v>
      </c>
    </row>
    <row r="104" spans="1:7" s="421" customFormat="1" hidden="1">
      <c r="A104" s="410"/>
      <c r="B104" s="448"/>
      <c r="C104" s="450"/>
      <c r="D104" s="448"/>
      <c r="E104" s="418"/>
      <c r="F104" s="409"/>
      <c r="G104" s="416">
        <f t="shared" si="0"/>
        <v>0</v>
      </c>
    </row>
    <row r="105" spans="1:7" s="421" customFormat="1" hidden="1">
      <c r="A105" s="410"/>
      <c r="B105" s="448"/>
      <c r="C105" s="450"/>
      <c r="D105" s="448"/>
      <c r="E105" s="418"/>
      <c r="F105" s="409"/>
      <c r="G105" s="416">
        <f t="shared" si="0"/>
        <v>0</v>
      </c>
    </row>
    <row r="106" spans="1:7" s="421" customFormat="1" hidden="1">
      <c r="A106" s="410"/>
      <c r="B106" s="448"/>
      <c r="C106" s="450"/>
      <c r="D106" s="448"/>
      <c r="E106" s="418"/>
      <c r="F106" s="409"/>
      <c r="G106" s="416">
        <f t="shared" si="0"/>
        <v>0</v>
      </c>
    </row>
    <row r="107" spans="1:7" s="421" customFormat="1" hidden="1">
      <c r="A107" s="410"/>
      <c r="B107" s="448"/>
      <c r="C107" s="450"/>
      <c r="D107" s="448"/>
      <c r="E107" s="418"/>
      <c r="F107" s="409"/>
      <c r="G107" s="416">
        <f t="shared" si="0"/>
        <v>0</v>
      </c>
    </row>
    <row r="108" spans="1:7" s="421" customFormat="1" hidden="1">
      <c r="A108" s="410"/>
      <c r="B108" s="448"/>
      <c r="C108" s="450"/>
      <c r="D108" s="448"/>
      <c r="E108" s="418"/>
      <c r="F108" s="409"/>
      <c r="G108" s="416">
        <f t="shared" si="0"/>
        <v>0</v>
      </c>
    </row>
    <row r="109" spans="1:7" s="421" customFormat="1" hidden="1">
      <c r="A109" s="410"/>
      <c r="B109" s="448"/>
      <c r="C109" s="450"/>
      <c r="D109" s="448"/>
      <c r="E109" s="418"/>
      <c r="F109" s="409"/>
      <c r="G109" s="416">
        <f t="shared" si="0"/>
        <v>0</v>
      </c>
    </row>
    <row r="110" spans="1:7" s="421" customFormat="1" hidden="1">
      <c r="A110" s="410"/>
      <c r="B110" s="448"/>
      <c r="C110" s="450"/>
      <c r="D110" s="448"/>
      <c r="E110" s="418"/>
      <c r="F110" s="409"/>
      <c r="G110" s="416">
        <f t="shared" si="0"/>
        <v>0</v>
      </c>
    </row>
    <row r="111" spans="1:7" s="421" customFormat="1" hidden="1">
      <c r="A111" s="410"/>
      <c r="B111" s="448"/>
      <c r="C111" s="450"/>
      <c r="D111" s="448"/>
      <c r="E111" s="418"/>
      <c r="F111" s="409"/>
      <c r="G111" s="416">
        <f t="shared" si="0"/>
        <v>0</v>
      </c>
    </row>
    <row r="112" spans="1:7" s="421" customFormat="1" hidden="1">
      <c r="A112" s="410"/>
      <c r="B112" s="448"/>
      <c r="C112" s="450"/>
      <c r="D112" s="448"/>
      <c r="E112" s="418"/>
      <c r="F112" s="409"/>
      <c r="G112" s="416">
        <f t="shared" si="0"/>
        <v>0</v>
      </c>
    </row>
    <row r="113" spans="1:7" s="421" customFormat="1" hidden="1">
      <c r="A113" s="410"/>
      <c r="B113" s="448"/>
      <c r="C113" s="450"/>
      <c r="D113" s="448"/>
      <c r="E113" s="418"/>
      <c r="F113" s="409"/>
      <c r="G113" s="416">
        <f t="shared" si="0"/>
        <v>0</v>
      </c>
    </row>
    <row r="114" spans="1:7" s="421" customFormat="1" hidden="1">
      <c r="A114" s="410"/>
      <c r="B114" s="448"/>
      <c r="C114" s="450"/>
      <c r="D114" s="448"/>
      <c r="E114" s="418"/>
      <c r="F114" s="409"/>
      <c r="G114" s="416">
        <f t="shared" si="0"/>
        <v>0</v>
      </c>
    </row>
    <row r="115" spans="1:7" s="421" customFormat="1" hidden="1">
      <c r="A115" s="410"/>
      <c r="B115" s="448"/>
      <c r="C115" s="450"/>
      <c r="D115" s="448"/>
      <c r="E115" s="418"/>
      <c r="F115" s="409"/>
      <c r="G115" s="416">
        <f t="shared" si="0"/>
        <v>0</v>
      </c>
    </row>
    <row r="116" spans="1:7" s="421" customFormat="1" hidden="1">
      <c r="A116" s="410"/>
      <c r="B116" s="448"/>
      <c r="C116" s="450"/>
      <c r="D116" s="448"/>
      <c r="E116" s="418"/>
      <c r="F116" s="409"/>
      <c r="G116" s="416">
        <f t="shared" si="0"/>
        <v>0</v>
      </c>
    </row>
    <row r="117" spans="1:7" s="421" customFormat="1" hidden="1">
      <c r="A117" s="410"/>
      <c r="B117" s="448"/>
      <c r="C117" s="450"/>
      <c r="D117" s="448"/>
      <c r="E117" s="418"/>
      <c r="F117" s="409"/>
      <c r="G117" s="416">
        <f t="shared" si="0"/>
        <v>0</v>
      </c>
    </row>
    <row r="118" spans="1:7" s="421" customFormat="1" hidden="1">
      <c r="A118" s="410"/>
      <c r="B118" s="448"/>
      <c r="C118" s="450"/>
      <c r="D118" s="448"/>
      <c r="E118" s="418"/>
      <c r="F118" s="409"/>
      <c r="G118" s="416">
        <f t="shared" si="0"/>
        <v>0</v>
      </c>
    </row>
    <row r="119" spans="1:7" s="421" customFormat="1" hidden="1">
      <c r="A119" s="410"/>
      <c r="B119" s="448"/>
      <c r="C119" s="450"/>
      <c r="D119" s="448"/>
      <c r="E119" s="418"/>
      <c r="F119" s="409"/>
      <c r="G119" s="416">
        <f t="shared" si="0"/>
        <v>0</v>
      </c>
    </row>
    <row r="120" spans="1:7" s="421" customFormat="1" hidden="1">
      <c r="A120" s="410"/>
      <c r="B120" s="448"/>
      <c r="C120" s="450"/>
      <c r="D120" s="448"/>
      <c r="E120" s="418"/>
      <c r="F120" s="409"/>
      <c r="G120" s="416">
        <f t="shared" si="0"/>
        <v>0</v>
      </c>
    </row>
    <row r="121" spans="1:7" s="421" customFormat="1" hidden="1">
      <c r="A121" s="410"/>
      <c r="B121" s="448"/>
      <c r="C121" s="450"/>
      <c r="D121" s="448"/>
      <c r="E121" s="418"/>
      <c r="F121" s="409"/>
      <c r="G121" s="416">
        <f t="shared" si="0"/>
        <v>0</v>
      </c>
    </row>
    <row r="122" spans="1:7" s="421" customFormat="1" hidden="1">
      <c r="A122" s="410"/>
      <c r="B122" s="448"/>
      <c r="C122" s="450"/>
      <c r="D122" s="448"/>
      <c r="E122" s="418"/>
      <c r="F122" s="409"/>
      <c r="G122" s="416">
        <f t="shared" si="0"/>
        <v>0</v>
      </c>
    </row>
    <row r="123" spans="1:7" ht="39" customHeight="1">
      <c r="A123" s="422"/>
      <c r="B123" s="423"/>
      <c r="C123" s="460" t="s">
        <v>339</v>
      </c>
      <c r="D123" s="419"/>
      <c r="E123" s="420"/>
      <c r="F123" s="461"/>
      <c r="G123" s="477">
        <f>SUM(G17:G122)</f>
        <v>0</v>
      </c>
    </row>
    <row r="124" spans="1:7" ht="39.75" customHeight="1">
      <c r="A124" s="100" t="s">
        <v>55</v>
      </c>
      <c r="B124" s="264"/>
      <c r="C124" s="386" t="str">
        <f>IF('Names of Bidder'!D23=0, "", 'Names of Bidder'!D23)</f>
        <v/>
      </c>
      <c r="D124" s="371"/>
      <c r="F124" s="320" t="s">
        <v>56</v>
      </c>
      <c r="G124" s="393" t="str">
        <f>IF('Names of Bidder'!D18=0, "", 'Names of Bidder'!D18)</f>
        <v/>
      </c>
    </row>
    <row r="125" spans="1:7" ht="37.5" customHeight="1">
      <c r="A125" s="100" t="s">
        <v>57</v>
      </c>
      <c r="B125" s="264"/>
      <c r="C125" s="386" t="str">
        <f>IF('Names of Bidder'!D24=0, "", 'Names of Bidder'!D24)</f>
        <v/>
      </c>
      <c r="F125" s="320" t="s">
        <v>58</v>
      </c>
      <c r="G125" s="393" t="str">
        <f>IF('Names of Bidder'!D19=0, "", 'Names of Bidder'!D19)</f>
        <v/>
      </c>
    </row>
    <row r="126" spans="1:7">
      <c r="C126" s="387"/>
    </row>
    <row r="127" spans="1:7">
      <c r="C127" s="387"/>
      <c r="F127" s="320"/>
    </row>
  </sheetData>
  <sheetProtection algorithmName="SHA-512" hashValue="KFZ+NhtIhuxjCZB+XK92iRe04vrQ1QRHsSnlXj4R9fxURY+AcVC2zqD5knkPBZAPmAXD+iUHZAKh63JAUz7NaQ==" saltValue="z0BqK5vIRRyXLD+8xVg34A==" spinCount="100000" sheet="1" formatColumns="0" formatRows="0" selectLockedCells="1"/>
  <customSheetViews>
    <customSheetView guid="{F2279B93-E4FF-4A81-B734-06F92F73708D}" scale="95" showPageBreaks="1" printArea="1" hiddenRows="1" hiddenColumns="1" view="pageBreakPreview" topLeftCell="A24">
      <selection activeCell="F19" sqref="F19"/>
      <colBreaks count="1" manualBreakCount="1">
        <brk id="7" max="1048575" man="1"/>
      </colBreaks>
      <pageMargins left="0" right="0" top="0" bottom="0" header="0" footer="0"/>
      <printOptions horizontalCentered="1"/>
      <pageSetup paperSize="9" scale="43" orientation="portrait" horizontalDpi="300" verticalDpi="300" r:id="rId1"/>
      <headerFooter alignWithMargins="0">
        <oddFooter>&amp;R&amp;"Book Antiqua,Bold"&amp;10Schedule-1/ Page &amp;P of &amp;N</oddFooter>
      </headerFooter>
    </customSheetView>
    <customSheetView guid="{C3C2F6BE-1796-4187-BF38-BACEF6057F57}" scale="85" showPageBreaks="1" printArea="1" view="pageBreakPreview">
      <selection activeCell="F18" sqref="F18"/>
      <rowBreaks count="2" manualBreakCount="2">
        <brk id="28" max="6" man="1"/>
        <brk id="74" max="6" man="1"/>
      </rowBreaks>
      <colBreaks count="1" manualBreakCount="1">
        <brk id="7" max="1048575" man="1"/>
      </colBreaks>
      <pageMargins left="0" right="0" top="0" bottom="0" header="0" footer="0"/>
      <printOptions horizontalCentered="1"/>
      <pageSetup paperSize="9" scale="62" orientation="portrait" horizontalDpi="300" verticalDpi="300" r:id="rId2"/>
      <headerFooter alignWithMargins="0">
        <oddFooter>&amp;R&amp;"Book Antiqua,Bold"&amp;10Schedule-1/ Page &amp;P of &amp;N</oddFooter>
      </headerFooter>
    </customSheetView>
    <customSheetView guid="{5E2FF645-A015-403E-863B-BADF6B75C7D1}" scale="85" showPageBreaks="1" printArea="1" view="pageBreakPreview" topLeftCell="A197">
      <selection activeCell="F230" sqref="F230"/>
      <rowBreaks count="11" manualBreakCount="11">
        <brk id="31" max="6" man="1"/>
        <brk id="59" max="6" man="1"/>
        <brk id="92" max="6" man="1"/>
        <brk id="120" max="6" man="1"/>
        <brk id="131" max="6" man="1"/>
        <brk id="158" max="6" man="1"/>
        <brk id="193" max="6" man="1"/>
        <brk id="243" max="6" man="1"/>
        <brk id="286" max="6" man="1"/>
        <brk id="321" max="6" man="1"/>
        <brk id="342" max="6" man="1"/>
      </rowBreaks>
      <colBreaks count="1" manualBreakCount="1">
        <brk id="7" max="1048575" man="1"/>
      </colBreaks>
      <pageMargins left="0" right="0" top="0" bottom="0" header="0" footer="0"/>
      <printOptions horizontalCentered="1"/>
      <pageSetup paperSize="9" scale="71" orientation="portrait" horizontalDpi="300" verticalDpi="300" r:id="rId3"/>
      <headerFooter alignWithMargins="0">
        <oddFooter>&amp;R&amp;"Book Antiqua,Bold"&amp;10Schedule-1/ Page &amp;P of &amp;N</oddFooter>
      </headerFooter>
    </customSheetView>
    <customSheetView guid="{25334923-91A5-4F88-9A10-8FA88873EC26}" scale="90" topLeftCell="A61">
      <selection activeCell="F65" sqref="F65"/>
      <colBreaks count="1" manualBreakCount="1">
        <brk id="7" max="1048575" man="1"/>
      </colBreaks>
      <pageMargins left="0" right="0" top="0" bottom="0" header="0" footer="0"/>
      <printOptions horizontalCentered="1"/>
      <pageSetup paperSize="9" scale="88" orientation="portrait" horizontalDpi="300" verticalDpi="300" r:id="rId4"/>
      <headerFooter alignWithMargins="0">
        <oddFooter>&amp;R&amp;"Book Antiqua,Bold"&amp;10Schedule-1/ Page &amp;P of &amp;N</oddFooter>
      </headerFooter>
    </customSheetView>
    <customSheetView guid="{4F47A486-EA66-4D4B-9D65-1ABEAC31AACE}" scale="74" topLeftCell="A40">
      <selection activeCell="F49" sqref="F49"/>
      <colBreaks count="1" manualBreakCount="1">
        <brk id="7" max="1048575" man="1"/>
      </colBreaks>
      <pageMargins left="0" right="0" top="0" bottom="0" header="0" footer="0"/>
      <printOptions horizontalCentered="1"/>
      <pageSetup paperSize="9" scale="88" orientation="portrait" horizontalDpi="300" verticalDpi="300" r:id="rId5"/>
      <headerFooter alignWithMargins="0">
        <oddFooter>&amp;R&amp;"Book Antiqua,Bold"&amp;10Schedule-1/ Page &amp;P of &amp;N</oddFooter>
      </headerFooter>
    </customSheetView>
    <customSheetView guid="{1A26D3B9-AD8D-4AE9-81F5-E0DF795F4658}" hiddenRows="1" hiddenColumns="1" topLeftCell="A12">
      <selection activeCell="C18" sqref="C18"/>
      <colBreaks count="1" manualBreakCount="1">
        <brk id="8" max="1048575" man="1"/>
      </colBreaks>
      <pageMargins left="0" right="0" top="0" bottom="0" header="0" footer="0"/>
      <printOptions horizontalCentered="1"/>
      <pageSetup paperSize="9" scale="88" orientation="portrait" horizontalDpi="300" verticalDpi="300" r:id="rId6"/>
      <headerFooter alignWithMargins="0">
        <oddFooter>&amp;R&amp;"Book Antiqua,Bold"&amp;10Schedule-1/ Page &amp;P of &amp;N</oddFooter>
      </headerFooter>
    </customSheetView>
    <customSheetView guid="{B0EE7D76-5806-4718-BDAD-3A3EA691E5E4}" showPageBreaks="1" printArea="1" hiddenRows="1" hiddenColumns="1" view="pageBreakPreview" topLeftCell="A10">
      <selection activeCell="F18" sqref="F18"/>
      <colBreaks count="1" manualBreakCount="1">
        <brk id="8" max="1048575" man="1"/>
      </colBreaks>
      <pageMargins left="0" right="0" top="0" bottom="0" header="0" footer="0"/>
      <printOptions horizontalCentered="1"/>
      <pageSetup paperSize="9" scale="88" orientation="portrait" horizontalDpi="300" verticalDpi="300" r:id="rId7"/>
      <headerFooter alignWithMargins="0">
        <oddFooter>&amp;R&amp;"Book Antiqua,Bold"&amp;10Schedule-1/ Page &amp;P of &amp;N</oddFooter>
      </headerFooter>
    </customSheetView>
    <customSheetView guid="{696D9240-6693-44E8-B9A4-2BFADD101EE2}" showPageBreaks="1" printArea="1" hiddenRows="1" hiddenColumns="1" view="pageBreakPreview">
      <selection activeCell="F18" sqref="F18"/>
      <colBreaks count="1" manualBreakCount="1">
        <brk id="8" max="1048575" man="1"/>
      </colBreaks>
      <pageMargins left="0" right="0" top="0" bottom="0" header="0" footer="0"/>
      <printOptions horizontalCentered="1"/>
      <pageSetup paperSize="9" scale="90" orientation="portrait" horizontalDpi="300" verticalDpi="300" r:id="rId8"/>
      <headerFooter alignWithMargins="0">
        <oddFooter>&amp;R&amp;"Book Antiqua,Bold"&amp;10Schedule-1/ Page &amp;P of &amp;N</oddFooter>
      </headerFooter>
    </customSheetView>
    <customSheetView guid="{4F65FF32-EC61-4022-A399-2986D7B6B8B3}" zeroValues="0" showRuler="0" topLeftCell="A67">
      <selection activeCell="B2" sqref="B2:E2"/>
      <rowBreaks count="1" manualBreakCount="1">
        <brk id="67" max="6" man="1"/>
      </rowBreaks>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Antiqua,Bold"&amp;10Page &amp;P of &amp;N</oddFooter>
      </headerFooter>
    </customSheetView>
    <customSheetView guid="{58D82F59-8CF6-455F-B9F4-081499FDF243}" showPageBreaks="1" printArea="1" hiddenRows="1" hiddenColumns="1" view="pageBreakPreview" topLeftCell="A7">
      <selection activeCell="F18" sqref="F18"/>
      <colBreaks count="1" manualBreakCount="1">
        <brk id="8" max="1048575" man="1"/>
      </colBreaks>
      <pageMargins left="0" right="0" top="0" bottom="0" header="0" footer="0"/>
      <printOptions horizontalCentered="1"/>
      <pageSetup paperSize="9" scale="88" orientation="portrait" horizontalDpi="300" verticalDpi="300" r:id="rId10"/>
      <headerFooter alignWithMargins="0">
        <oddFooter>&amp;R&amp;"Book Antiqua,Bold"&amp;10Schedule-1/ Page &amp;P of &amp;N</oddFooter>
      </headerFooter>
    </customSheetView>
    <customSheetView guid="{B1277D53-29D6-4226-81E2-084FB62977B6}" hiddenRows="1" hiddenColumns="1" topLeftCell="A18">
      <selection activeCell="C18" sqref="C18"/>
      <colBreaks count="1" manualBreakCount="1">
        <brk id="8" max="1048575" man="1"/>
      </colBreaks>
      <pageMargins left="0" right="0" top="0" bottom="0" header="0" footer="0"/>
      <printOptions horizontalCentered="1"/>
      <pageSetup paperSize="9" scale="88" orientation="portrait" horizontalDpi="300" verticalDpi="300" r:id="rId11"/>
      <headerFooter alignWithMargins="0">
        <oddFooter>&amp;R&amp;"Book Antiqua,Bold"&amp;10Schedule-1/ Page &amp;P of &amp;N</oddFooter>
      </headerFooter>
    </customSheetView>
    <customSheetView guid="{E95B21C1-D936-4435-AF6F-90CF0B6A7506}" hiddenRows="1" hiddenColumns="1" topLeftCell="A12">
      <selection activeCell="C18" sqref="C18"/>
      <colBreaks count="1" manualBreakCount="1">
        <brk id="8" max="1048575" man="1"/>
      </colBreaks>
      <pageMargins left="0" right="0" top="0" bottom="0" header="0" footer="0"/>
      <printOptions horizontalCentered="1"/>
      <pageSetup paperSize="9" scale="88" orientation="portrait" horizontalDpi="300" verticalDpi="300" r:id="rId12"/>
      <headerFooter alignWithMargins="0">
        <oddFooter>&amp;R&amp;"Book Antiqua,Bold"&amp;10Schedule-1/ Page &amp;P of &amp;N</oddFooter>
      </headerFooter>
    </customSheetView>
    <customSheetView guid="{8DC3BA4D-7811-4245-A3D0-7EE4A8A001CA}" scale="75" topLeftCell="A34">
      <selection activeCell="E41" sqref="E41"/>
      <colBreaks count="1" manualBreakCount="1">
        <brk id="6" max="1048575" man="1"/>
      </colBreaks>
      <pageMargins left="0" right="0" top="0" bottom="0" header="0" footer="0"/>
      <printOptions horizontalCentered="1"/>
      <pageSetup paperSize="9" scale="88" orientation="portrait" horizontalDpi="300" verticalDpi="300" r:id="rId13"/>
      <headerFooter alignWithMargins="0">
        <oddFooter>&amp;R&amp;"Book Antiqua,Bold"&amp;10Schedule-1/ Page &amp;P of &amp;N</oddFooter>
      </headerFooter>
    </customSheetView>
    <customSheetView guid="{BAD0225F-C858-4E40-A5E7-64BB5328C88A}" scale="90" topLeftCell="A79">
      <selection activeCell="F88" sqref="F88"/>
      <colBreaks count="1" manualBreakCount="1">
        <brk id="7" max="1048575" man="1"/>
      </colBreaks>
      <pageMargins left="0" right="0" top="0" bottom="0" header="0" footer="0"/>
      <printOptions horizontalCentered="1"/>
      <pageSetup paperSize="9" scale="88" orientation="portrait" horizontalDpi="300" verticalDpi="300" r:id="rId14"/>
      <headerFooter alignWithMargins="0">
        <oddFooter>&amp;R&amp;"Book Antiqua,Bold"&amp;10Schedule-1/ Page &amp;P of &amp;N</oddFooter>
      </headerFooter>
    </customSheetView>
    <customSheetView guid="{CF0E662C-D3BC-4297-99E8-62C40B3B7AD9}" scale="85" showPageBreaks="1" printArea="1" view="pageBreakPreview" topLeftCell="A341">
      <selection activeCell="F344" sqref="F344"/>
      <rowBreaks count="11" manualBreakCount="11">
        <brk id="31" max="6" man="1"/>
        <brk id="59" max="6" man="1"/>
        <brk id="92" max="6" man="1"/>
        <brk id="120" max="6" man="1"/>
        <brk id="131" max="6" man="1"/>
        <brk id="158" max="6" man="1"/>
        <brk id="193" max="6" man="1"/>
        <brk id="245" max="6" man="1"/>
        <brk id="290" max="6" man="1"/>
        <brk id="323" max="6" man="1"/>
        <brk id="343" max="6" man="1"/>
      </rowBreaks>
      <colBreaks count="1" manualBreakCount="1">
        <brk id="7" max="1048575" man="1"/>
      </colBreaks>
      <pageMargins left="0" right="0" top="0" bottom="0" header="0" footer="0"/>
      <printOptions horizontalCentered="1"/>
      <pageSetup paperSize="9" scale="71" orientation="portrait" horizontalDpi="300" verticalDpi="300" r:id="rId15"/>
      <headerFooter alignWithMargins="0">
        <oddFooter>&amp;R&amp;"Book Antiqua,Bold"&amp;10Schedule-1/ Page &amp;P of &amp;N</oddFooter>
      </headerFooter>
    </customSheetView>
    <customSheetView guid="{BEF72719-4CCF-4C9B-95F6-0F3535FF30B3}" scale="75" showPageBreaks="1" printArea="1" view="pageBreakPreview">
      <selection activeCell="F26" sqref="F26"/>
      <rowBreaks count="2" manualBreakCount="2">
        <brk id="27" max="6" man="1"/>
        <brk id="63" max="6" man="1"/>
      </rowBreaks>
      <colBreaks count="1" manualBreakCount="1">
        <brk id="7" max="1048575" man="1"/>
      </colBreaks>
      <pageMargins left="0" right="0" top="0" bottom="0" header="0" footer="0"/>
      <printOptions horizontalCentered="1"/>
      <pageSetup paperSize="9" scale="62" orientation="portrait" horizontalDpi="300" verticalDpi="300" r:id="rId16"/>
      <headerFooter alignWithMargins="0">
        <oddFooter>&amp;R&amp;"Book Antiqua,Bold"&amp;10Schedule-1/ Page &amp;P of &amp;N</oddFooter>
      </headerFooter>
    </customSheetView>
    <customSheetView guid="{398C7893-3C2A-4DA4-8552-014985533932}" scale="95" showPageBreaks="1" printArea="1" hiddenRows="1" hiddenColumns="1" view="pageBreakPreview" topLeftCell="A24">
      <selection activeCell="F19" sqref="F19"/>
      <colBreaks count="1" manualBreakCount="1">
        <brk id="7" max="1048575" man="1"/>
      </colBreaks>
      <pageMargins left="0" right="0" top="0" bottom="0" header="0" footer="0"/>
      <printOptions horizontalCentered="1"/>
      <pageSetup paperSize="9" scale="43" orientation="portrait" horizontalDpi="300" verticalDpi="300" r:id="rId17"/>
      <headerFooter alignWithMargins="0">
        <oddFooter>&amp;R&amp;"Book Antiqua,Bold"&amp;10Schedule-1/ Page &amp;P of &amp;N</oddFooter>
      </headerFooter>
    </customSheetView>
  </customSheetViews>
  <mergeCells count="3">
    <mergeCell ref="A3:G3"/>
    <mergeCell ref="A4:G4"/>
    <mergeCell ref="A16:G16"/>
  </mergeCells>
  <phoneticPr fontId="3" type="noConversion"/>
  <printOptions horizontalCentered="1"/>
  <pageMargins left="0.511811023622047" right="0.26" top="0.48" bottom="0.54" header="0.25" footer="0.27"/>
  <pageSetup paperSize="9" scale="43" orientation="portrait" horizontalDpi="300" verticalDpi="300" r:id="rId18"/>
  <headerFooter alignWithMargins="0">
    <oddFooter>&amp;R&amp;"Book Antiqua,Bold"&amp;10Schedule-1/ Page &amp;P of &amp;N</oddFooter>
  </headerFooter>
  <colBreaks count="1" manualBreakCount="1">
    <brk id="7" max="1048575" man="1"/>
  </colBreaks>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3"/>
  </sheetPr>
  <dimension ref="A1:AA38"/>
  <sheetViews>
    <sheetView view="pageBreakPreview" topLeftCell="A4" zoomScale="91" zoomScaleNormal="91" zoomScaleSheetLayoutView="91" workbookViewId="0">
      <selection activeCell="F18" sqref="F18:F20"/>
    </sheetView>
  </sheetViews>
  <sheetFormatPr defaultColWidth="9" defaultRowHeight="16.5"/>
  <cols>
    <col min="1" max="1" width="8.25" style="333" customWidth="1"/>
    <col min="2" max="2" width="13.875" style="333" customWidth="1"/>
    <col min="3" max="3" width="61.25" style="329" customWidth="1"/>
    <col min="4" max="4" width="10.375" style="328" customWidth="1"/>
    <col min="5" max="5" width="15.75" style="380" customWidth="1"/>
    <col min="6" max="6" width="18.125" style="330" customWidth="1"/>
    <col min="7" max="7" width="24.375" style="328" customWidth="1"/>
    <col min="8" max="8" width="17.75" style="322" customWidth="1"/>
    <col min="9" max="9" width="8" style="322" customWidth="1"/>
    <col min="10" max="10" width="17.5" style="322" customWidth="1"/>
    <col min="11" max="11" width="9" style="322" customWidth="1"/>
    <col min="12" max="12" width="9" style="308" customWidth="1"/>
    <col min="13" max="14" width="17.625" style="308" customWidth="1"/>
    <col min="15" max="27" width="9" style="308"/>
    <col min="28" max="16384" width="9" style="322"/>
  </cols>
  <sheetData>
    <row r="1" spans="1:14">
      <c r="A1" s="58" t="str">
        <f>Cover!B3</f>
        <v>Specification No.:WR1/NT/W-CABLE/DOM/F01/26/08125 (RFx No. 5002005451)</v>
      </c>
      <c r="B1" s="388"/>
      <c r="C1" s="388"/>
      <c r="D1" s="306"/>
      <c r="E1" s="57"/>
      <c r="F1" s="307"/>
      <c r="G1" s="388" t="s">
        <v>59</v>
      </c>
    </row>
    <row r="2" spans="1:14">
      <c r="A2" s="319"/>
      <c r="B2" s="323"/>
      <c r="C2" s="326"/>
      <c r="D2" s="319"/>
      <c r="E2" s="184"/>
      <c r="F2" s="327"/>
      <c r="G2" s="322"/>
    </row>
    <row r="3" spans="1:14" ht="54.75" customHeight="1">
      <c r="A3" s="552" t="str">
        <f>Cover!$B$2</f>
        <v>Supply of 220 KV XLPE cable along with termination module &amp; accessories including laying and termination at POWERGRID 400/220 kV Raipur  substation</v>
      </c>
      <c r="B3" s="552"/>
      <c r="C3" s="552"/>
      <c r="D3" s="552"/>
      <c r="E3" s="552"/>
      <c r="F3" s="552"/>
      <c r="G3" s="552"/>
      <c r="L3" s="310"/>
      <c r="N3" s="311"/>
    </row>
    <row r="4" spans="1:14" ht="51" customHeight="1">
      <c r="A4" s="553" t="s">
        <v>336</v>
      </c>
      <c r="B4" s="554"/>
      <c r="C4" s="554"/>
      <c r="D4" s="554"/>
      <c r="E4" s="554"/>
      <c r="F4" s="554"/>
      <c r="G4" s="554"/>
      <c r="H4" s="312"/>
      <c r="L4" s="310"/>
      <c r="N4" s="311"/>
    </row>
    <row r="5" spans="1:14" ht="18.75" customHeight="1">
      <c r="A5" s="558" t="s">
        <v>335</v>
      </c>
      <c r="B5" s="558"/>
      <c r="C5" s="558"/>
      <c r="D5" s="558"/>
      <c r="E5" s="558"/>
      <c r="F5" s="558"/>
      <c r="G5" s="558"/>
      <c r="L5" s="310"/>
      <c r="N5" s="311"/>
    </row>
    <row r="6" spans="1:14">
      <c r="A6" s="254" t="str">
        <f>'  Sch-1'!A6</f>
        <v>Bidder’s Name and Address</v>
      </c>
      <c r="B6" s="26"/>
      <c r="C6" s="331"/>
      <c r="D6" s="331"/>
      <c r="E6" s="251"/>
      <c r="F6" s="327" t="s">
        <v>38</v>
      </c>
      <c r="G6" s="322"/>
      <c r="H6" s="331"/>
      <c r="L6" s="310"/>
      <c r="N6" s="311"/>
    </row>
    <row r="7" spans="1:14">
      <c r="A7" s="335" t="str">
        <f>'  Sch-1'!A7</f>
        <v xml:space="preserve">Bidder as </v>
      </c>
      <c r="B7" s="313"/>
      <c r="F7" s="332" t="s">
        <v>39</v>
      </c>
      <c r="G7" s="322"/>
      <c r="H7" s="331"/>
      <c r="L7" s="310"/>
      <c r="N7" s="311"/>
    </row>
    <row r="8" spans="1:14">
      <c r="A8" s="254" t="s">
        <v>40</v>
      </c>
      <c r="B8" s="26"/>
      <c r="C8" s="551" t="str">
        <f>IF('  Sch-1'!C8=0, "", '  Sch-1'!C8)</f>
        <v/>
      </c>
      <c r="D8" s="551"/>
      <c r="E8" s="551"/>
      <c r="F8" s="337" t="s">
        <v>41</v>
      </c>
      <c r="G8" s="331"/>
      <c r="L8" s="310"/>
      <c r="N8" s="311"/>
    </row>
    <row r="9" spans="1:14">
      <c r="A9" s="254" t="s">
        <v>42</v>
      </c>
      <c r="B9" s="26"/>
      <c r="C9" s="551" t="str">
        <f>IF('  Sch-1'!C9=0, "", '  Sch-1'!C9)</f>
        <v/>
      </c>
      <c r="D9" s="551"/>
      <c r="E9" s="551"/>
      <c r="F9" s="337" t="s">
        <v>43</v>
      </c>
      <c r="G9" s="331"/>
      <c r="L9" s="310"/>
      <c r="N9" s="311"/>
    </row>
    <row r="10" spans="1:14">
      <c r="A10" s="336"/>
      <c r="B10" s="331"/>
      <c r="C10" s="551" t="str">
        <f>IF('  Sch-1'!C10=0, "", '  Sch-1'!C10)</f>
        <v/>
      </c>
      <c r="D10" s="551"/>
      <c r="E10" s="551"/>
      <c r="F10" s="337" t="s">
        <v>44</v>
      </c>
      <c r="G10" s="331"/>
    </row>
    <row r="11" spans="1:14">
      <c r="A11" s="336"/>
      <c r="B11" s="331"/>
      <c r="C11" s="551" t="str">
        <f>IF('  Sch-1'!C11=0, "", '  Sch-1'!C11)</f>
        <v/>
      </c>
      <c r="D11" s="551"/>
      <c r="E11" s="551"/>
      <c r="F11" s="337" t="s">
        <v>45</v>
      </c>
      <c r="G11" s="331"/>
    </row>
    <row r="12" spans="1:14">
      <c r="A12" s="336"/>
      <c r="B12" s="331"/>
      <c r="C12" s="26"/>
      <c r="D12" s="26"/>
      <c r="E12" s="255"/>
      <c r="F12" s="332"/>
      <c r="G12" s="322"/>
      <c r="H12" s="331"/>
    </row>
    <row r="13" spans="1:14">
      <c r="A13" s="336"/>
      <c r="B13" s="331"/>
      <c r="C13" s="26"/>
      <c r="D13" s="26"/>
      <c r="E13" s="255"/>
      <c r="F13" s="338"/>
      <c r="G13" s="388" t="s">
        <v>46</v>
      </c>
    </row>
    <row r="14" spans="1:14">
      <c r="A14" s="260" t="s">
        <v>47</v>
      </c>
      <c r="B14" s="260" t="s">
        <v>60</v>
      </c>
      <c r="C14" s="260" t="s">
        <v>49</v>
      </c>
      <c r="D14" s="261" t="s">
        <v>50</v>
      </c>
      <c r="E14" s="145" t="s">
        <v>51</v>
      </c>
      <c r="F14" s="260" t="s">
        <v>61</v>
      </c>
      <c r="G14" s="396" t="s">
        <v>53</v>
      </c>
      <c r="H14" s="309"/>
      <c r="M14" s="314"/>
      <c r="N14" s="314"/>
    </row>
    <row r="15" spans="1:14">
      <c r="A15" s="261">
        <v>1</v>
      </c>
      <c r="B15" s="261">
        <v>2</v>
      </c>
      <c r="C15" s="261">
        <v>3</v>
      </c>
      <c r="D15" s="261">
        <v>4</v>
      </c>
      <c r="E15" s="145">
        <v>5</v>
      </c>
      <c r="F15" s="261">
        <v>6</v>
      </c>
      <c r="G15" s="397" t="s">
        <v>54</v>
      </c>
      <c r="H15" s="315"/>
      <c r="M15" s="316"/>
      <c r="N15" s="316"/>
    </row>
    <row r="16" spans="1:14" ht="20.25">
      <c r="A16" s="261"/>
      <c r="B16" s="261"/>
      <c r="C16" s="555">
        <v>1</v>
      </c>
      <c r="D16" s="556"/>
      <c r="E16" s="556"/>
      <c r="F16" s="556"/>
      <c r="G16" s="557"/>
      <c r="H16" s="315"/>
      <c r="M16" s="316"/>
      <c r="N16" s="316"/>
    </row>
    <row r="17" spans="1:27" ht="35.25" customHeight="1">
      <c r="A17" s="425"/>
      <c r="B17" s="395" t="s">
        <v>116</v>
      </c>
      <c r="C17" s="457" t="s">
        <v>335</v>
      </c>
      <c r="D17" s="424"/>
      <c r="E17" s="424"/>
      <c r="F17" s="409"/>
      <c r="G17" s="399"/>
      <c r="H17" s="315"/>
      <c r="M17" s="316"/>
      <c r="N17" s="316"/>
    </row>
    <row r="18" spans="1:27" ht="62.25" customHeight="1">
      <c r="A18" s="458">
        <v>10</v>
      </c>
      <c r="B18" s="485">
        <v>1000032030</v>
      </c>
      <c r="C18" s="486" t="s">
        <v>356</v>
      </c>
      <c r="D18" s="487" t="s">
        <v>337</v>
      </c>
      <c r="E18" s="488">
        <v>3</v>
      </c>
      <c r="F18" s="466"/>
      <c r="G18" s="398">
        <f t="shared" ref="G18:G19" si="0">E18*F18</f>
        <v>0</v>
      </c>
      <c r="H18" s="315"/>
      <c r="M18" s="316"/>
      <c r="N18" s="316"/>
    </row>
    <row r="19" spans="1:27" ht="32.25" customHeight="1">
      <c r="A19" s="458">
        <v>20</v>
      </c>
      <c r="B19" s="485">
        <v>1000028468</v>
      </c>
      <c r="C19" s="486" t="s">
        <v>357</v>
      </c>
      <c r="D19" s="487" t="s">
        <v>333</v>
      </c>
      <c r="E19" s="488">
        <v>8</v>
      </c>
      <c r="F19" s="466"/>
      <c r="G19" s="398">
        <f t="shared" si="0"/>
        <v>0</v>
      </c>
      <c r="H19" s="315"/>
      <c r="M19" s="316"/>
      <c r="N19" s="316"/>
    </row>
    <row r="20" spans="1:27" ht="30.75" customHeight="1">
      <c r="A20" s="458">
        <v>30</v>
      </c>
      <c r="B20" s="485">
        <v>1000030544</v>
      </c>
      <c r="C20" s="486" t="s">
        <v>358</v>
      </c>
      <c r="D20" s="487" t="s">
        <v>332</v>
      </c>
      <c r="E20" s="488">
        <v>5</v>
      </c>
      <c r="F20" s="466"/>
      <c r="G20" s="398">
        <f>E20*F20</f>
        <v>0</v>
      </c>
      <c r="H20" s="315"/>
      <c r="M20" s="316"/>
      <c r="N20" s="316"/>
    </row>
    <row r="21" spans="1:27" s="470" customFormat="1" ht="39.75" customHeight="1">
      <c r="A21" s="467"/>
      <c r="B21" s="468"/>
      <c r="C21" s="548" t="s">
        <v>349</v>
      </c>
      <c r="D21" s="549"/>
      <c r="E21" s="549"/>
      <c r="F21" s="550"/>
      <c r="G21" s="473">
        <f>SUM(G17:G20)</f>
        <v>0</v>
      </c>
      <c r="H21" s="469"/>
      <c r="L21" s="471"/>
      <c r="M21" s="472"/>
      <c r="N21" s="472"/>
      <c r="O21" s="471"/>
      <c r="P21" s="471"/>
      <c r="Q21" s="471"/>
      <c r="R21" s="471"/>
      <c r="S21" s="471"/>
      <c r="T21" s="471"/>
      <c r="U21" s="471"/>
      <c r="V21" s="471"/>
      <c r="W21" s="471"/>
      <c r="X21" s="471"/>
      <c r="Y21" s="471"/>
      <c r="Z21" s="471"/>
      <c r="AA21" s="471"/>
    </row>
    <row r="22" spans="1:27">
      <c r="C22" s="282"/>
      <c r="D22" s="318"/>
      <c r="M22" s="310"/>
      <c r="N22" s="321"/>
    </row>
    <row r="23" spans="1:27" ht="39" customHeight="1">
      <c r="A23" s="315" t="s">
        <v>55</v>
      </c>
      <c r="B23" s="264"/>
      <c r="C23" s="283" t="str">
        <f>IF('  Sch-1'!C124=0,"", '  Sch-1'!C124)</f>
        <v/>
      </c>
      <c r="D23" s="322"/>
      <c r="E23" s="184"/>
      <c r="F23" s="320" t="str">
        <f>'  Sch-1'!F124</f>
        <v>Printed Name   :</v>
      </c>
      <c r="G23" s="317" t="str">
        <f>IF('  Sch-1'!G124=0,"",'  Sch-1'!G124)</f>
        <v/>
      </c>
    </row>
    <row r="24" spans="1:27" ht="34.5" customHeight="1">
      <c r="A24" s="315" t="s">
        <v>57</v>
      </c>
      <c r="B24" s="264"/>
      <c r="C24" s="283" t="str">
        <f>IF('  Sch-1'!C125=0,"", '  Sch-1'!C125)</f>
        <v/>
      </c>
      <c r="D24" s="322"/>
      <c r="E24" s="184"/>
      <c r="F24" s="320" t="s">
        <v>58</v>
      </c>
      <c r="G24" s="317" t="str">
        <f>IF('  Sch-1'!G125=0,"",'  Sch-1'!G125)</f>
        <v/>
      </c>
    </row>
    <row r="25" spans="1:27">
      <c r="A25" s="319"/>
      <c r="B25" s="319"/>
      <c r="C25" s="326"/>
      <c r="D25" s="322"/>
      <c r="E25" s="184"/>
      <c r="F25" s="320"/>
      <c r="G25" s="322"/>
    </row>
    <row r="26" spans="1:27">
      <c r="A26" s="319"/>
      <c r="B26" s="319"/>
      <c r="C26" s="326"/>
      <c r="D26" s="322"/>
      <c r="E26" s="184"/>
      <c r="F26" s="327"/>
      <c r="G26" s="322"/>
    </row>
    <row r="27" spans="1:27">
      <c r="A27" s="319"/>
      <c r="B27" s="319"/>
      <c r="C27" s="334"/>
    </row>
    <row r="38" spans="8:8">
      <c r="H38" s="360"/>
    </row>
  </sheetData>
  <sheetProtection algorithmName="SHA-512" hashValue="3Vu/fyeFvwmKSxCDv8LRtnD796KkRfZ3Q3S+k1mag09ZlpWZNWoNNYLcsgdrn7U9hFiLGUa/qr13HFpIitG3Iw==" saltValue="jSIbpNg/Y+mBcSBi0MASrg==" spinCount="100000" sheet="1" formatColumns="0" formatRows="0" selectLockedCells="1"/>
  <customSheetViews>
    <customSheetView guid="{F2279B93-E4FF-4A81-B734-06F92F73708D}" scale="91" showPageBreaks="1" hiddenRows="1" hiddenColumns="1" view="pageBreakPreview">
      <selection activeCell="G18" sqref="G18"/>
      <colBreaks count="1" manualBreakCount="1">
        <brk id="8" max="1048575" man="1"/>
      </colBreaks>
      <pageMargins left="0" right="0" top="0" bottom="0" header="0" footer="0"/>
      <printOptions horizontalCentered="1"/>
      <pageSetup paperSize="9" scale="43" orientation="portrait" horizontalDpi="300" verticalDpi="300" r:id="rId1"/>
      <headerFooter alignWithMargins="0">
        <oddFooter>&amp;R&amp;"Book Antiqua,Bold"&amp;10Schedule-2/ Page &amp;P of &amp;N</oddFooter>
      </headerFooter>
    </customSheetView>
    <customSheetView guid="{C3C2F6BE-1796-4187-BF38-BACEF6057F57}" scale="110" showPageBreaks="1" printArea="1" view="pageBreakPreview">
      <selection activeCell="F17" sqref="F17:F26"/>
      <colBreaks count="1" manualBreakCount="1">
        <brk id="7" max="1048575" man="1"/>
      </colBreaks>
      <pageMargins left="0" right="0" top="0" bottom="0" header="0" footer="0"/>
      <printOptions horizontalCentered="1"/>
      <pageSetup paperSize="9" scale="43" orientation="portrait" horizontalDpi="300" verticalDpi="300" r:id="rId2"/>
      <headerFooter alignWithMargins="0">
        <oddFooter>&amp;R&amp;"Book Antiqua,Bold"&amp;10Schedule-2/ Page &amp;P of &amp;N</oddFooter>
      </headerFooter>
    </customSheetView>
    <customSheetView guid="{5E2FF645-A015-403E-863B-BADF6B75C7D1}" scale="110" showPageBreaks="1" printArea="1" view="pageBreakPreview">
      <selection activeCell="F17" sqref="F17"/>
      <colBreaks count="1" manualBreakCount="1">
        <brk id="7" max="1048575" man="1"/>
      </colBreaks>
      <pageMargins left="0" right="0" top="0" bottom="0" header="0" footer="0"/>
      <printOptions horizontalCentered="1"/>
      <pageSetup paperSize="9" scale="43" orientation="portrait" horizontalDpi="300" verticalDpi="300" r:id="rId3"/>
      <headerFooter alignWithMargins="0">
        <oddFooter>&amp;R&amp;"Book Antiqua,Bold"&amp;10Schedule-2/ Page &amp;P of &amp;N</oddFooter>
      </headerFooter>
    </customSheetView>
    <customSheetView guid="{25334923-91A5-4F88-9A10-8FA88873EC26}" scale="91" topLeftCell="A13">
      <selection activeCell="F18" sqref="F18:F21"/>
      <colBreaks count="1" manualBreakCount="1">
        <brk id="7" max="1048575" man="1"/>
      </colBreaks>
      <pageMargins left="0" right="0" top="0" bottom="0" header="0" footer="0"/>
      <printOptions horizontalCentered="1"/>
      <pageSetup paperSize="9" scale="92" orientation="portrait" horizontalDpi="300" verticalDpi="300" r:id="rId4"/>
      <headerFooter alignWithMargins="0">
        <oddFooter>&amp;R&amp;"Book Antiqua,Bold"&amp;10Schedule-2/ Page &amp;P of &amp;N</oddFooter>
      </headerFooter>
    </customSheetView>
    <customSheetView guid="{4F47A486-EA66-4D4B-9D65-1ABEAC31AACE}" scale="61" topLeftCell="A4">
      <selection activeCell="F20" sqref="F20"/>
      <colBreaks count="1" manualBreakCount="1">
        <brk id="7" max="1048575" man="1"/>
      </colBreaks>
      <pageMargins left="0" right="0" top="0" bottom="0" header="0" footer="0"/>
      <printOptions horizontalCentered="1"/>
      <pageSetup paperSize="9" scale="92" orientation="portrait" horizontalDpi="300" verticalDpi="300" r:id="rId5"/>
      <headerFooter alignWithMargins="0">
        <oddFooter>&amp;R&amp;"Book Antiqua,Bold"&amp;10Schedule-2/ Page &amp;P of &amp;N</oddFooter>
      </headerFooter>
    </customSheetView>
    <customSheetView guid="{1A26D3B9-AD8D-4AE9-81F5-E0DF795F4658}" hiddenColumns="1" topLeftCell="A19">
      <selection activeCell="C17" sqref="C17"/>
      <colBreaks count="1" manualBreakCount="1">
        <brk id="7" max="1048575" man="1"/>
      </colBreaks>
      <pageMargins left="0" right="0" top="0" bottom="0" header="0" footer="0"/>
      <printOptions horizontalCentered="1"/>
      <pageSetup paperSize="9" scale="92" orientation="portrait" horizontalDpi="300" verticalDpi="300" r:id="rId6"/>
      <headerFooter alignWithMargins="0">
        <oddFooter>&amp;R&amp;"Book Antiqua,Bold"&amp;10Schedule-2/ Page &amp;P of &amp;N</oddFooter>
      </headerFooter>
    </customSheetView>
    <customSheetView guid="{B0EE7D76-5806-4718-BDAD-3A3EA691E5E4}" hiddenColumns="1">
      <selection activeCell="F16" sqref="F16"/>
      <colBreaks count="1" manualBreakCount="1">
        <brk id="7" max="1048575" man="1"/>
      </colBreaks>
      <pageMargins left="0" right="0" top="0" bottom="0" header="0" footer="0"/>
      <printOptions horizontalCentered="1"/>
      <pageSetup paperSize="9" scale="92" orientation="portrait" horizontalDpi="300" verticalDpi="300" r:id="rId7"/>
      <headerFooter alignWithMargins="0">
        <oddFooter>&amp;R&amp;"Book Antiqua,Bold"&amp;10Schedule-2/ Page &amp;P of &amp;N</oddFooter>
      </headerFooter>
    </customSheetView>
    <customSheetView guid="{696D9240-6693-44E8-B9A4-2BFADD101EE2}" hiddenColumns="1" topLeftCell="A7">
      <selection activeCell="F16" sqref="F16"/>
      <colBreaks count="1" manualBreakCount="1">
        <brk id="7" max="1048575" man="1"/>
      </colBreaks>
      <pageMargins left="0" right="0" top="0" bottom="0" header="0" footer="0"/>
      <printOptions horizontalCentered="1"/>
      <pageSetup paperSize="9" scale="92" orientation="portrait" horizontalDpi="300" verticalDpi="300" r:id="rId8"/>
      <headerFooter alignWithMargins="0">
        <oddFooter>&amp;R&amp;"Book Antiqua,Bold"&amp;10Schedule-2/ Page &amp;P of &amp;N</oddFooter>
      </headerFooter>
    </customSheetView>
    <customSheetView guid="{4F65FF32-EC61-4022-A399-2986D7B6B8B3}" showPageBreaks="1" zeroValues="0" printArea="1" view="pageBreakPreview" showRuler="0" topLeftCell="A20">
      <selection activeCell="B2" sqref="B2:E2"/>
      <rowBreaks count="1" manualBreakCount="1">
        <brk id="33" max="5" man="1"/>
      </rowBreaks>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Antiqua,Bold"&amp;10Page &amp;P of &amp;N</oddFooter>
      </headerFooter>
    </customSheetView>
    <customSheetView guid="{58D82F59-8CF6-455F-B9F4-081499FDF243}" hiddenColumns="1" topLeftCell="A7">
      <selection activeCell="F16" sqref="F16"/>
      <colBreaks count="1" manualBreakCount="1">
        <brk id="7" max="1048575" man="1"/>
      </colBreaks>
      <pageMargins left="0" right="0" top="0" bottom="0" header="0" footer="0"/>
      <printOptions horizontalCentered="1"/>
      <pageSetup paperSize="9" scale="92" orientation="portrait" horizontalDpi="300" verticalDpi="300" r:id="rId10"/>
      <headerFooter alignWithMargins="0">
        <oddFooter>&amp;R&amp;"Book Antiqua,Bold"&amp;10Schedule-2/ Page &amp;P of &amp;N</oddFooter>
      </headerFooter>
    </customSheetView>
    <customSheetView guid="{B1277D53-29D6-4226-81E2-084FB62977B6}" hiddenColumns="1" topLeftCell="A13">
      <selection activeCell="F16" sqref="F16"/>
      <colBreaks count="1" manualBreakCount="1">
        <brk id="7" max="1048575" man="1"/>
      </colBreaks>
      <pageMargins left="0" right="0" top="0" bottom="0" header="0" footer="0"/>
      <printOptions horizontalCentered="1"/>
      <pageSetup paperSize="9" scale="92" orientation="portrait" horizontalDpi="300" verticalDpi="300" r:id="rId11"/>
      <headerFooter alignWithMargins="0">
        <oddFooter>&amp;R&amp;"Book Antiqua,Bold"&amp;10Schedule-2/ Page &amp;P of &amp;N</oddFooter>
      </headerFooter>
    </customSheetView>
    <customSheetView guid="{E95B21C1-D936-4435-AF6F-90CF0B6A7506}" hiddenColumns="1" topLeftCell="A13">
      <selection activeCell="F16" sqref="F16"/>
      <colBreaks count="1" manualBreakCount="1">
        <brk id="7" max="1048575" man="1"/>
      </colBreaks>
      <pageMargins left="0" right="0" top="0" bottom="0" header="0" footer="0"/>
      <printOptions horizontalCentered="1"/>
      <pageSetup paperSize="9" scale="92" orientation="portrait" horizontalDpi="300" verticalDpi="300" r:id="rId12"/>
      <headerFooter alignWithMargins="0">
        <oddFooter>&amp;R&amp;"Book Antiqua,Bold"&amp;10Schedule-2/ Page &amp;P of &amp;N</oddFooter>
      </headerFooter>
    </customSheetView>
    <customSheetView guid="{8DC3BA4D-7811-4245-A3D0-7EE4A8A001CA}" scale="62" topLeftCell="A13">
      <selection activeCell="E17" sqref="E17"/>
      <colBreaks count="1" manualBreakCount="1">
        <brk id="6" max="1048575" man="1"/>
      </colBreaks>
      <pageMargins left="0" right="0" top="0" bottom="0" header="0" footer="0"/>
      <printOptions horizontalCentered="1"/>
      <pageSetup paperSize="9" scale="92" orientation="portrait" horizontalDpi="300" verticalDpi="300" r:id="rId13"/>
      <headerFooter alignWithMargins="0">
        <oddFooter>&amp;R&amp;"Book Antiqua,Bold"&amp;10Schedule-2/ Page &amp;P of &amp;N</oddFooter>
      </headerFooter>
    </customSheetView>
    <customSheetView guid="{BAD0225F-C858-4E40-A5E7-64BB5328C88A}" scale="91" topLeftCell="A29">
      <selection activeCell="F22" sqref="F22"/>
      <colBreaks count="1" manualBreakCount="1">
        <brk id="7" max="1048575" man="1"/>
      </colBreaks>
      <pageMargins left="0" right="0" top="0" bottom="0" header="0" footer="0"/>
      <printOptions horizontalCentered="1"/>
      <pageSetup paperSize="9" scale="92" orientation="portrait" horizontalDpi="300" verticalDpi="300" r:id="rId14"/>
      <headerFooter alignWithMargins="0">
        <oddFooter>&amp;R&amp;"Book Antiqua,Bold"&amp;10Schedule-2/ Page &amp;P of &amp;N</oddFooter>
      </headerFooter>
    </customSheetView>
    <customSheetView guid="{CF0E662C-D3BC-4297-99E8-62C40B3B7AD9}" scale="70" showPageBreaks="1" printArea="1" view="pageBreakPreview" topLeftCell="A46">
      <selection activeCell="F49" sqref="F49"/>
      <colBreaks count="1" manualBreakCount="1">
        <brk id="7" max="1048575" man="1"/>
      </colBreaks>
      <pageMargins left="0" right="0" top="0" bottom="0" header="0" footer="0"/>
      <printOptions horizontalCentered="1"/>
      <pageSetup paperSize="9" scale="43" orientation="portrait" horizontalDpi="300" verticalDpi="300" r:id="rId15"/>
      <headerFooter alignWithMargins="0">
        <oddFooter>&amp;R&amp;"Book Antiqua,Bold"&amp;10Schedule-2/ Page &amp;P of &amp;N</oddFooter>
      </headerFooter>
    </customSheetView>
    <customSheetView guid="{BEF72719-4CCF-4C9B-95F6-0F3535FF30B3}" scale="110" showPageBreaks="1" printArea="1" view="pageBreakPreview" topLeftCell="A18">
      <selection activeCell="F18" sqref="F18"/>
      <colBreaks count="1" manualBreakCount="1">
        <brk id="7" max="1048575" man="1"/>
      </colBreaks>
      <pageMargins left="0" right="0" top="0" bottom="0" header="0" footer="0"/>
      <printOptions horizontalCentered="1"/>
      <pageSetup paperSize="9" scale="43" orientation="portrait" horizontalDpi="300" verticalDpi="300" r:id="rId16"/>
      <headerFooter alignWithMargins="0">
        <oddFooter>&amp;R&amp;"Book Antiqua,Bold"&amp;10Schedule-2/ Page &amp;P of &amp;N</oddFooter>
      </headerFooter>
    </customSheetView>
    <customSheetView guid="{398C7893-3C2A-4DA4-8552-014985533932}" scale="91" showPageBreaks="1" hiddenRows="1" hiddenColumns="1" view="pageBreakPreview">
      <selection activeCell="G18" sqref="G18"/>
      <colBreaks count="1" manualBreakCount="1">
        <brk id="8" max="1048575" man="1"/>
      </colBreaks>
      <pageMargins left="0" right="0" top="0" bottom="0" header="0" footer="0"/>
      <printOptions horizontalCentered="1"/>
      <pageSetup paperSize="9" scale="43" orientation="portrait" horizontalDpi="300" verticalDpi="300" r:id="rId17"/>
      <headerFooter alignWithMargins="0">
        <oddFooter>&amp;R&amp;"Book Antiqua,Bold"&amp;10Schedule-2/ Page &amp;P of &amp;N</oddFooter>
      </headerFooter>
    </customSheetView>
  </customSheetViews>
  <mergeCells count="9">
    <mergeCell ref="C21:F21"/>
    <mergeCell ref="C10:E10"/>
    <mergeCell ref="C11:E11"/>
    <mergeCell ref="C8:E8"/>
    <mergeCell ref="A3:G3"/>
    <mergeCell ref="A4:G4"/>
    <mergeCell ref="C9:E9"/>
    <mergeCell ref="C16:G16"/>
    <mergeCell ref="A5:G5"/>
  </mergeCells>
  <phoneticPr fontId="3" type="noConversion"/>
  <dataValidations count="1">
    <dataValidation type="decimal" operator="greaterThanOrEqual" allowBlank="1" showInputMessage="1" showErrorMessage="1" sqref="F18:F20" xr:uid="{2B085C6E-45EC-440F-8F32-D220CFB45B13}">
      <formula1>0</formula1>
    </dataValidation>
  </dataValidations>
  <printOptions horizontalCentered="1"/>
  <pageMargins left="0.51181102362204722" right="0.26" top="0.54" bottom="0.61" header="0.25" footer="0.43"/>
  <pageSetup paperSize="9" scale="43" orientation="portrait" horizontalDpi="300" verticalDpi="300" r:id="rId18"/>
  <headerFooter alignWithMargins="0">
    <oddFooter>&amp;R&amp;"Book Antiqua,Bold"&amp;10Schedule-2/ Page &amp;P of &amp;N</oddFooter>
  </headerFooter>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12"/>
  </sheetPr>
  <dimension ref="A1:W53"/>
  <sheetViews>
    <sheetView topLeftCell="A36" zoomScaleNormal="100" zoomScaleSheetLayoutView="100" workbookViewId="0">
      <selection activeCell="G46" sqref="G46"/>
    </sheetView>
  </sheetViews>
  <sheetFormatPr defaultColWidth="9" defaultRowHeight="16.5"/>
  <cols>
    <col min="1" max="1" width="5.75" style="258" customWidth="1"/>
    <col min="2" max="2" width="8.25" style="62" customWidth="1"/>
    <col min="3" max="3" width="65.625" style="266" customWidth="1"/>
    <col min="4" max="4" width="7.625" style="62" customWidth="1"/>
    <col min="5" max="5" width="8.125" style="62" customWidth="1"/>
    <col min="6" max="6" width="11.375" style="62" customWidth="1"/>
    <col min="7" max="7" width="21.625" style="185" customWidth="1"/>
    <col min="8" max="8" width="30" style="146" customWidth="1"/>
    <col min="9" max="9" width="9" style="54" customWidth="1"/>
    <col min="10" max="10" width="17.25" style="54" customWidth="1"/>
    <col min="11" max="11" width="9" style="54" customWidth="1"/>
    <col min="12" max="13" width="14.125" style="54" customWidth="1"/>
    <col min="14" max="18" width="9" style="54" customWidth="1"/>
    <col min="19" max="16384" width="9" style="54"/>
  </cols>
  <sheetData>
    <row r="1" spans="1:8" ht="18" customHeight="1">
      <c r="A1" s="256" t="str">
        <f>Cover!B3</f>
        <v>Specification No.:WR1/NT/W-CABLE/DOM/F01/26/08125 (RFx No. 5002005451)</v>
      </c>
      <c r="B1" s="55"/>
      <c r="C1" s="265"/>
      <c r="D1" s="55"/>
      <c r="E1" s="55"/>
      <c r="F1" s="57"/>
      <c r="G1" s="271"/>
      <c r="H1" s="54"/>
    </row>
    <row r="2" spans="1:8" ht="18" customHeight="1">
      <c r="A2" s="257"/>
      <c r="B2" s="48"/>
      <c r="C2" s="257"/>
      <c r="D2" s="48"/>
      <c r="E2" s="48"/>
      <c r="H2" s="54"/>
    </row>
    <row r="3" spans="1:8" ht="48" customHeight="1">
      <c r="A3" s="552" t="str">
        <f>Cover!$B$2</f>
        <v>Supply of 220 KV XLPE cable along with termination module &amp; accessories including laying and termination at POWERGRID 400/220 kV Raipur  substation</v>
      </c>
      <c r="B3" s="552"/>
      <c r="C3" s="552"/>
      <c r="D3" s="552"/>
      <c r="E3" s="552"/>
      <c r="F3" s="552"/>
      <c r="G3" s="552"/>
      <c r="H3" s="54"/>
    </row>
    <row r="4" spans="1:8" ht="33" customHeight="1">
      <c r="A4" s="553" t="s">
        <v>62</v>
      </c>
      <c r="B4" s="554"/>
      <c r="C4" s="554"/>
      <c r="D4" s="554"/>
      <c r="E4" s="554"/>
      <c r="F4" s="554"/>
      <c r="G4" s="554"/>
    </row>
    <row r="5" spans="1:8" ht="18" customHeight="1">
      <c r="C5" s="258"/>
    </row>
    <row r="6" spans="1:8" ht="18" customHeight="1">
      <c r="A6" s="26" t="s">
        <v>37</v>
      </c>
      <c r="B6" s="24"/>
      <c r="C6" s="259"/>
      <c r="D6" s="24"/>
      <c r="E6" s="24"/>
      <c r="F6" s="62" t="s">
        <v>38</v>
      </c>
    </row>
    <row r="7" spans="1:8" ht="18" customHeight="1">
      <c r="A7" s="26" t="str">
        <f>"Bidder as "&amp; 'Names of Bidder'!D6</f>
        <v xml:space="preserve">Bidder as </v>
      </c>
      <c r="B7" s="24"/>
      <c r="C7" s="258"/>
      <c r="F7" s="251" t="s">
        <v>39</v>
      </c>
    </row>
    <row r="8" spans="1:8" ht="15.75" customHeight="1">
      <c r="A8" s="26" t="s">
        <v>40</v>
      </c>
      <c r="B8" s="24"/>
      <c r="C8" s="564" t="str">
        <f>IF('Names of Bidder'!D8=0, "", 'Names of Bidder'!D8)</f>
        <v/>
      </c>
      <c r="D8" s="564"/>
      <c r="E8" s="564"/>
      <c r="F8" s="252" t="s">
        <v>41</v>
      </c>
      <c r="G8" s="49"/>
    </row>
    <row r="9" spans="1:8">
      <c r="A9" s="26" t="s">
        <v>42</v>
      </c>
      <c r="B9" s="24"/>
      <c r="C9" s="564" t="str">
        <f>IF('Names of Bidder'!D9=0, "", 'Names of Bidder'!D9)</f>
        <v/>
      </c>
      <c r="D9" s="564"/>
      <c r="E9" s="564"/>
      <c r="F9" s="252" t="s">
        <v>43</v>
      </c>
      <c r="G9" s="49"/>
    </row>
    <row r="10" spans="1:8">
      <c r="A10" s="259"/>
      <c r="B10" s="25"/>
      <c r="C10" s="564" t="str">
        <f>IF('Names of Bidder'!D10=0, "", 'Names of Bidder'!D10)</f>
        <v/>
      </c>
      <c r="D10" s="564"/>
      <c r="E10" s="564"/>
      <c r="F10" s="252" t="s">
        <v>44</v>
      </c>
      <c r="G10" s="49"/>
    </row>
    <row r="11" spans="1:8">
      <c r="A11" s="259"/>
      <c r="B11" s="25"/>
      <c r="C11" s="564" t="str">
        <f>IF('Names of Bidder'!D11=0, "", 'Names of Bidder'!D11)</f>
        <v/>
      </c>
      <c r="D11" s="564"/>
      <c r="E11" s="564"/>
      <c r="F11" s="252" t="s">
        <v>45</v>
      </c>
      <c r="G11" s="49"/>
    </row>
    <row r="12" spans="1:8" ht="18" customHeight="1">
      <c r="A12" s="259"/>
      <c r="B12" s="25"/>
      <c r="C12" s="26"/>
      <c r="D12" s="26"/>
      <c r="E12" s="26"/>
      <c r="F12" s="253"/>
    </row>
    <row r="13" spans="1:8" ht="18" customHeight="1">
      <c r="C13" s="258"/>
      <c r="F13" s="57"/>
      <c r="G13" s="272" t="s">
        <v>46</v>
      </c>
    </row>
    <row r="14" spans="1:8" ht="75.75" customHeight="1">
      <c r="A14" s="260" t="s">
        <v>47</v>
      </c>
      <c r="B14" s="236" t="s">
        <v>63</v>
      </c>
      <c r="C14" s="260" t="s">
        <v>49</v>
      </c>
      <c r="D14" s="145" t="s">
        <v>50</v>
      </c>
      <c r="E14" s="145" t="s">
        <v>51</v>
      </c>
      <c r="F14" s="144" t="s">
        <v>52</v>
      </c>
      <c r="G14" s="273" t="s">
        <v>53</v>
      </c>
    </row>
    <row r="15" spans="1:8" ht="18" customHeight="1">
      <c r="A15" s="261">
        <v>1</v>
      </c>
      <c r="B15" s="145"/>
      <c r="C15" s="261">
        <v>2</v>
      </c>
      <c r="D15" s="145">
        <v>4</v>
      </c>
      <c r="E15" s="145">
        <v>5</v>
      </c>
      <c r="F15" s="145">
        <v>6</v>
      </c>
      <c r="G15" s="200" t="s">
        <v>54</v>
      </c>
    </row>
    <row r="16" spans="1:8" ht="18" customHeight="1">
      <c r="A16" s="286"/>
      <c r="B16" s="287"/>
      <c r="C16" s="288"/>
      <c r="D16" s="145"/>
      <c r="E16" s="145"/>
      <c r="F16" s="145"/>
      <c r="G16" s="200"/>
    </row>
    <row r="17" spans="1:7" ht="43.5" customHeight="1">
      <c r="A17" s="559" t="s">
        <v>64</v>
      </c>
      <c r="B17" s="560"/>
      <c r="C17" s="561"/>
      <c r="D17" s="145"/>
      <c r="E17" s="145"/>
      <c r="F17" s="145"/>
      <c r="G17" s="200"/>
    </row>
    <row r="18" spans="1:7" ht="18" customHeight="1">
      <c r="A18" s="289" t="s">
        <v>65</v>
      </c>
      <c r="B18" s="289"/>
      <c r="C18" s="290"/>
      <c r="D18" s="145"/>
      <c r="E18" s="145"/>
      <c r="F18" s="145"/>
      <c r="G18" s="200"/>
    </row>
    <row r="19" spans="1:7" ht="78.75">
      <c r="A19" s="284">
        <v>1</v>
      </c>
      <c r="B19" s="301">
        <v>2.8</v>
      </c>
      <c r="C19" s="302" t="s">
        <v>66</v>
      </c>
      <c r="D19" s="301"/>
      <c r="E19" s="303"/>
      <c r="F19" s="303"/>
      <c r="G19" s="200"/>
    </row>
    <row r="20" spans="1:7">
      <c r="A20" s="284"/>
      <c r="B20" s="301" t="s">
        <v>67</v>
      </c>
      <c r="C20" s="302" t="s">
        <v>68</v>
      </c>
      <c r="D20" s="301" t="s">
        <v>69</v>
      </c>
      <c r="E20" s="303">
        <v>60</v>
      </c>
      <c r="F20" s="303"/>
      <c r="G20" s="200"/>
    </row>
    <row r="21" spans="1:7" ht="94.5">
      <c r="A21" s="284">
        <v>2</v>
      </c>
      <c r="B21" s="304">
        <v>2.1</v>
      </c>
      <c r="C21" s="302" t="s">
        <v>70</v>
      </c>
      <c r="D21" s="301"/>
      <c r="E21" s="303"/>
      <c r="F21" s="303"/>
      <c r="G21" s="200"/>
    </row>
    <row r="22" spans="1:7">
      <c r="A22" s="284"/>
      <c r="B22" s="301" t="s">
        <v>71</v>
      </c>
      <c r="C22" s="302" t="s">
        <v>72</v>
      </c>
      <c r="D22" s="301" t="s">
        <v>73</v>
      </c>
      <c r="E22" s="303">
        <v>1000</v>
      </c>
      <c r="F22" s="303"/>
      <c r="G22" s="200"/>
    </row>
    <row r="23" spans="1:7" ht="47.25">
      <c r="A23" s="284">
        <v>3</v>
      </c>
      <c r="B23" s="301">
        <v>2.11</v>
      </c>
      <c r="C23" s="302" t="s">
        <v>74</v>
      </c>
      <c r="D23" s="301" t="s">
        <v>73</v>
      </c>
      <c r="E23" s="303">
        <v>50</v>
      </c>
      <c r="F23" s="303"/>
      <c r="G23" s="200"/>
    </row>
    <row r="24" spans="1:7" ht="47.25">
      <c r="A24" s="284">
        <v>4</v>
      </c>
      <c r="B24" s="301">
        <v>2.25</v>
      </c>
      <c r="C24" s="302" t="s">
        <v>75</v>
      </c>
      <c r="D24" s="301" t="s">
        <v>76</v>
      </c>
      <c r="E24" s="303">
        <v>20</v>
      </c>
      <c r="F24" s="303"/>
      <c r="G24" s="200"/>
    </row>
    <row r="25" spans="1:7" ht="31.5">
      <c r="A25" s="284">
        <v>5</v>
      </c>
      <c r="B25" s="301">
        <v>4.0999999999999996</v>
      </c>
      <c r="C25" s="302" t="s">
        <v>77</v>
      </c>
      <c r="D25" s="301"/>
      <c r="E25" s="303"/>
      <c r="F25" s="303"/>
      <c r="G25" s="200"/>
    </row>
    <row r="26" spans="1:7">
      <c r="A26" s="284"/>
      <c r="B26" s="301" t="s">
        <v>78</v>
      </c>
      <c r="C26" s="302" t="s">
        <v>79</v>
      </c>
      <c r="D26" s="301" t="s">
        <v>76</v>
      </c>
      <c r="E26" s="303">
        <v>50</v>
      </c>
      <c r="F26" s="303"/>
      <c r="G26" s="200"/>
    </row>
    <row r="27" spans="1:7" ht="31.5">
      <c r="A27" s="284">
        <v>6</v>
      </c>
      <c r="B27" s="301">
        <v>4.3</v>
      </c>
      <c r="C27" s="302" t="s">
        <v>80</v>
      </c>
      <c r="D27" s="301"/>
      <c r="E27" s="303"/>
      <c r="F27" s="303"/>
      <c r="G27" s="200"/>
    </row>
    <row r="28" spans="1:7">
      <c r="A28" s="284"/>
      <c r="B28" s="301" t="s">
        <v>81</v>
      </c>
      <c r="C28" s="302" t="s">
        <v>82</v>
      </c>
      <c r="D28" s="301" t="s">
        <v>83</v>
      </c>
      <c r="E28" s="303">
        <v>80</v>
      </c>
      <c r="F28" s="303"/>
      <c r="G28" s="200"/>
    </row>
    <row r="29" spans="1:7">
      <c r="A29" s="284">
        <v>7</v>
      </c>
      <c r="B29" s="301">
        <v>17.350000000000001</v>
      </c>
      <c r="C29" s="302" t="s">
        <v>84</v>
      </c>
      <c r="D29" s="301"/>
      <c r="E29" s="303"/>
      <c r="F29" s="303"/>
      <c r="G29" s="200"/>
    </row>
    <row r="30" spans="1:7">
      <c r="A30" s="284"/>
      <c r="B30" s="301" t="s">
        <v>85</v>
      </c>
      <c r="C30" s="302" t="s">
        <v>86</v>
      </c>
      <c r="D30" s="301"/>
      <c r="E30" s="303"/>
      <c r="F30" s="303"/>
      <c r="G30" s="200"/>
    </row>
    <row r="31" spans="1:7" ht="31.5">
      <c r="A31" s="284"/>
      <c r="B31" s="301" t="s">
        <v>87</v>
      </c>
      <c r="C31" s="302" t="s">
        <v>88</v>
      </c>
      <c r="D31" s="301" t="s">
        <v>89</v>
      </c>
      <c r="E31" s="303">
        <v>10</v>
      </c>
      <c r="F31" s="303"/>
      <c r="G31" s="200"/>
    </row>
    <row r="32" spans="1:7" ht="31.5">
      <c r="A32" s="284">
        <v>8</v>
      </c>
      <c r="B32" s="301">
        <v>18.27</v>
      </c>
      <c r="C32" s="302" t="s">
        <v>90</v>
      </c>
      <c r="D32" s="301"/>
      <c r="E32" s="303"/>
      <c r="F32" s="303"/>
      <c r="G32" s="200"/>
    </row>
    <row r="33" spans="1:23">
      <c r="A33" s="284"/>
      <c r="B33" s="301" t="s">
        <v>91</v>
      </c>
      <c r="C33" s="302" t="s">
        <v>92</v>
      </c>
      <c r="D33" s="301" t="s">
        <v>89</v>
      </c>
      <c r="E33" s="303">
        <v>50</v>
      </c>
      <c r="F33" s="303"/>
      <c r="G33" s="200"/>
    </row>
    <row r="34" spans="1:23" ht="31.5">
      <c r="A34" s="284">
        <v>9</v>
      </c>
      <c r="B34" s="301">
        <v>18.28</v>
      </c>
      <c r="C34" s="302" t="s">
        <v>93</v>
      </c>
      <c r="D34" s="301"/>
      <c r="E34" s="303"/>
      <c r="F34" s="303"/>
      <c r="G34" s="200"/>
    </row>
    <row r="35" spans="1:23">
      <c r="A35" s="284"/>
      <c r="B35" s="301" t="s">
        <v>94</v>
      </c>
      <c r="C35" s="302" t="s">
        <v>95</v>
      </c>
      <c r="D35" s="301" t="s">
        <v>96</v>
      </c>
      <c r="E35" s="303">
        <v>20</v>
      </c>
      <c r="F35" s="303"/>
      <c r="G35" s="200"/>
    </row>
    <row r="36" spans="1:23" ht="47.25">
      <c r="A36" s="284">
        <v>10</v>
      </c>
      <c r="B36" s="301">
        <v>19.100000000000001</v>
      </c>
      <c r="C36" s="302" t="s">
        <v>97</v>
      </c>
      <c r="D36" s="301"/>
      <c r="E36" s="303"/>
      <c r="F36" s="303"/>
      <c r="G36" s="200"/>
    </row>
    <row r="37" spans="1:23">
      <c r="A37" s="284"/>
      <c r="B37" s="301" t="s">
        <v>98</v>
      </c>
      <c r="C37" s="302" t="s">
        <v>99</v>
      </c>
      <c r="D37" s="301" t="s">
        <v>73</v>
      </c>
      <c r="E37" s="303">
        <v>1000</v>
      </c>
      <c r="F37" s="303"/>
      <c r="G37" s="200"/>
    </row>
    <row r="38" spans="1:23" ht="47.25">
      <c r="A38" s="284">
        <v>11</v>
      </c>
      <c r="B38" s="301">
        <v>19.2</v>
      </c>
      <c r="C38" s="302" t="s">
        <v>100</v>
      </c>
      <c r="D38" s="301"/>
      <c r="E38" s="303"/>
      <c r="F38" s="303"/>
      <c r="G38" s="200"/>
    </row>
    <row r="39" spans="1:23">
      <c r="A39" s="284"/>
      <c r="B39" s="301" t="s">
        <v>101</v>
      </c>
      <c r="C39" s="302" t="s">
        <v>102</v>
      </c>
      <c r="D39" s="301" t="s">
        <v>73</v>
      </c>
      <c r="E39" s="303">
        <v>1000</v>
      </c>
      <c r="F39" s="303"/>
      <c r="G39" s="200"/>
    </row>
    <row r="40" spans="1:23" ht="47.25">
      <c r="A40" s="300">
        <v>12</v>
      </c>
      <c r="B40" s="301">
        <v>19.600000000000001</v>
      </c>
      <c r="C40" s="302" t="s">
        <v>103</v>
      </c>
      <c r="D40" s="301"/>
      <c r="E40" s="303"/>
      <c r="F40" s="303"/>
      <c r="G40" s="200"/>
    </row>
    <row r="41" spans="1:23">
      <c r="A41" s="300"/>
      <c r="B41" s="301" t="s">
        <v>104</v>
      </c>
      <c r="C41" s="302" t="s">
        <v>105</v>
      </c>
      <c r="D41" s="301" t="s">
        <v>106</v>
      </c>
      <c r="E41" s="303">
        <v>30</v>
      </c>
      <c r="F41" s="303"/>
      <c r="G41" s="200"/>
    </row>
    <row r="42" spans="1:23" ht="47.25">
      <c r="A42" s="284">
        <v>13</v>
      </c>
      <c r="B42" s="301">
        <v>19.149999999999999</v>
      </c>
      <c r="C42" s="302" t="s">
        <v>107</v>
      </c>
      <c r="D42" s="301"/>
      <c r="E42" s="303"/>
      <c r="F42" s="303"/>
      <c r="G42" s="200"/>
    </row>
    <row r="43" spans="1:23">
      <c r="A43" s="284"/>
      <c r="B43" s="301" t="s">
        <v>108</v>
      </c>
      <c r="C43" s="302" t="s">
        <v>109</v>
      </c>
      <c r="D43" s="301" t="s">
        <v>110</v>
      </c>
      <c r="E43" s="303">
        <v>30</v>
      </c>
      <c r="F43" s="303"/>
      <c r="G43" s="200"/>
    </row>
    <row r="44" spans="1:23" s="146" customFormat="1">
      <c r="A44" s="262"/>
      <c r="B44" s="237"/>
      <c r="C44" s="267" t="s">
        <v>111</v>
      </c>
      <c r="D44" s="247"/>
      <c r="E44" s="247"/>
      <c r="F44" s="247"/>
      <c r="G44" s="274"/>
      <c r="I44" s="54"/>
      <c r="J44" s="54"/>
      <c r="K44" s="54"/>
      <c r="L44" s="54"/>
      <c r="M44" s="54"/>
      <c r="N44" s="54"/>
      <c r="O44" s="54"/>
      <c r="P44" s="54"/>
      <c r="Q44" s="54"/>
      <c r="R44" s="54"/>
      <c r="S44" s="54"/>
      <c r="T44" s="54"/>
      <c r="U44" s="54"/>
      <c r="V44" s="54"/>
      <c r="W44" s="54"/>
    </row>
    <row r="45" spans="1:23" s="146" customFormat="1">
      <c r="A45" s="262"/>
      <c r="B45" s="237"/>
      <c r="C45" s="268" t="s">
        <v>112</v>
      </c>
      <c r="D45" s="200"/>
      <c r="E45" s="200"/>
      <c r="F45" s="235"/>
      <c r="G45" s="275">
        <f>G44*F45</f>
        <v>0</v>
      </c>
      <c r="I45" s="54"/>
      <c r="J45" s="54"/>
      <c r="K45" s="54"/>
      <c r="L45" s="54"/>
      <c r="M45" s="54"/>
      <c r="N45" s="54"/>
      <c r="O45" s="54"/>
      <c r="P45" s="54"/>
      <c r="Q45" s="54"/>
      <c r="R45" s="54"/>
      <c r="S45" s="54"/>
      <c r="T45" s="54"/>
      <c r="U45" s="54"/>
      <c r="V45" s="54"/>
      <c r="W45" s="54"/>
    </row>
    <row r="46" spans="1:23" s="146" customFormat="1">
      <c r="A46" s="262"/>
      <c r="B46" s="237"/>
      <c r="C46" s="269" t="s">
        <v>113</v>
      </c>
      <c r="D46" s="199"/>
      <c r="E46" s="199"/>
      <c r="F46" s="145"/>
      <c r="G46" s="276">
        <f>+G45+G44</f>
        <v>0</v>
      </c>
      <c r="I46" s="54"/>
      <c r="J46" s="54"/>
      <c r="K46" s="54"/>
      <c r="L46" s="54"/>
      <c r="M46" s="54"/>
      <c r="N46" s="54"/>
      <c r="O46" s="54"/>
      <c r="P46" s="54"/>
      <c r="Q46" s="54"/>
      <c r="R46" s="54"/>
      <c r="S46" s="54"/>
      <c r="T46" s="54"/>
      <c r="U46" s="54"/>
      <c r="V46" s="54"/>
      <c r="W46" s="54"/>
    </row>
    <row r="47" spans="1:23" s="146" customFormat="1">
      <c r="A47" s="562"/>
      <c r="B47" s="562"/>
      <c r="C47" s="562"/>
      <c r="D47" s="562"/>
      <c r="E47" s="562"/>
      <c r="F47" s="562"/>
      <c r="G47" s="562"/>
      <c r="I47" s="54"/>
      <c r="J47" s="54"/>
      <c r="K47" s="54"/>
      <c r="L47" s="54"/>
      <c r="M47" s="54"/>
      <c r="N47" s="54"/>
      <c r="O47" s="54"/>
      <c r="P47" s="54"/>
      <c r="Q47" s="54"/>
      <c r="R47" s="54"/>
      <c r="S47" s="54"/>
      <c r="T47" s="54"/>
      <c r="U47" s="54"/>
      <c r="V47" s="54"/>
      <c r="W47" s="54"/>
    </row>
    <row r="48" spans="1:23" s="146" customFormat="1" ht="16.5" customHeight="1">
      <c r="A48" s="258"/>
      <c r="B48" s="62"/>
      <c r="C48" s="563"/>
      <c r="D48" s="563"/>
      <c r="E48" s="563"/>
      <c r="F48" s="563"/>
      <c r="G48" s="563"/>
      <c r="I48" s="54"/>
      <c r="J48" s="54"/>
      <c r="K48" s="54"/>
      <c r="L48" s="54"/>
      <c r="M48" s="54"/>
      <c r="N48" s="54"/>
      <c r="O48" s="54"/>
      <c r="P48" s="54"/>
      <c r="Q48" s="54"/>
      <c r="R48" s="54"/>
      <c r="S48" s="54"/>
      <c r="T48" s="54"/>
      <c r="U48" s="54"/>
      <c r="V48" s="54"/>
      <c r="W48" s="54"/>
    </row>
    <row r="49" spans="1:23" s="146" customFormat="1" ht="16.5" customHeight="1">
      <c r="A49" s="263"/>
      <c r="B49" s="150"/>
      <c r="C49" s="563"/>
      <c r="D49" s="563"/>
      <c r="E49" s="563"/>
      <c r="F49" s="563"/>
      <c r="G49" s="563"/>
      <c r="I49" s="54"/>
      <c r="J49" s="54"/>
      <c r="K49" s="54"/>
      <c r="L49" s="54"/>
      <c r="M49" s="54"/>
      <c r="N49" s="54"/>
      <c r="O49" s="54"/>
      <c r="P49" s="54"/>
      <c r="Q49" s="54"/>
      <c r="R49" s="54"/>
      <c r="S49" s="54"/>
      <c r="T49" s="54"/>
      <c r="U49" s="54"/>
      <c r="V49" s="54"/>
      <c r="W49" s="54"/>
    </row>
    <row r="50" spans="1:23" s="146" customFormat="1" ht="33.6" customHeight="1">
      <c r="A50" s="264" t="s">
        <v>55</v>
      </c>
      <c r="B50" s="65"/>
      <c r="C50" s="270" t="str">
        <f>IF('Names of Bidder'!D23=0, "", 'Names of Bidder'!D23)</f>
        <v/>
      </c>
      <c r="D50" s="183"/>
      <c r="E50" s="184"/>
      <c r="F50" s="100" t="s">
        <v>56</v>
      </c>
      <c r="G50" s="277" t="str">
        <f>IF('Names of Bidder'!D18=0, "", 'Names of Bidder'!D18)</f>
        <v/>
      </c>
      <c r="I50" s="54"/>
      <c r="J50" s="54"/>
      <c r="K50" s="54"/>
      <c r="L50" s="54"/>
      <c r="M50" s="54"/>
      <c r="N50" s="54"/>
      <c r="O50" s="54"/>
      <c r="P50" s="54"/>
      <c r="Q50" s="54"/>
      <c r="R50" s="54"/>
      <c r="S50" s="54"/>
      <c r="T50" s="54"/>
      <c r="U50" s="54"/>
      <c r="V50" s="54"/>
      <c r="W50" s="54"/>
    </row>
    <row r="51" spans="1:23" s="146" customFormat="1" ht="33.6" customHeight="1">
      <c r="A51" s="264" t="s">
        <v>57</v>
      </c>
      <c r="B51" s="65"/>
      <c r="C51" s="270" t="str">
        <f>IF('Names of Bidder'!D24=0, "", 'Names of Bidder'!D24)</f>
        <v/>
      </c>
      <c r="D51" s="185"/>
      <c r="E51" s="184"/>
      <c r="F51" s="100" t="s">
        <v>58</v>
      </c>
      <c r="G51" s="223" t="str">
        <f>IF('Names of Bidder'!D19=0, "", 'Names of Bidder'!D19)</f>
        <v/>
      </c>
      <c r="I51" s="54"/>
      <c r="J51" s="54"/>
      <c r="K51" s="54"/>
      <c r="L51" s="54"/>
      <c r="M51" s="54"/>
      <c r="N51" s="54"/>
      <c r="O51" s="54"/>
      <c r="P51" s="54"/>
      <c r="Q51" s="54"/>
      <c r="R51" s="54"/>
      <c r="S51" s="54"/>
      <c r="T51" s="54"/>
      <c r="U51" s="54"/>
      <c r="V51" s="54"/>
      <c r="W51" s="54"/>
    </row>
    <row r="52" spans="1:23" s="146" customFormat="1" ht="33.6" customHeight="1">
      <c r="A52" s="258"/>
      <c r="B52" s="62"/>
      <c r="C52" s="435"/>
      <c r="D52" s="27"/>
      <c r="E52" s="62"/>
      <c r="F52" s="62"/>
      <c r="G52" s="185"/>
      <c r="I52" s="54"/>
      <c r="J52" s="54"/>
      <c r="K52" s="54"/>
      <c r="L52" s="54"/>
      <c r="M52" s="54"/>
      <c r="N52" s="54"/>
      <c r="O52" s="54"/>
      <c r="P52" s="54"/>
      <c r="Q52" s="54"/>
      <c r="R52" s="54"/>
      <c r="S52" s="54"/>
      <c r="T52" s="54"/>
      <c r="U52" s="54"/>
      <c r="V52" s="54"/>
      <c r="W52" s="54"/>
    </row>
    <row r="53" spans="1:23" s="146" customFormat="1" ht="33.6" customHeight="1">
      <c r="A53" s="258"/>
      <c r="B53" s="62"/>
      <c r="C53" s="435"/>
      <c r="D53" s="27"/>
      <c r="E53" s="62"/>
      <c r="F53" s="100"/>
      <c r="G53" s="223"/>
      <c r="I53" s="54"/>
      <c r="J53" s="54"/>
      <c r="K53" s="54"/>
      <c r="L53" s="54"/>
      <c r="M53" s="54"/>
      <c r="N53" s="54"/>
      <c r="O53" s="54"/>
      <c r="P53" s="54"/>
      <c r="Q53" s="54"/>
      <c r="R53" s="54"/>
      <c r="S53" s="54"/>
      <c r="T53" s="54"/>
      <c r="U53" s="54"/>
      <c r="V53" s="54"/>
      <c r="W53" s="54"/>
    </row>
  </sheetData>
  <sheetProtection formatColumns="0" formatRows="0" selectLockedCells="1"/>
  <customSheetViews>
    <customSheetView guid="{F2279B93-E4FF-4A81-B734-06F92F73708D}"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1"/>
      <headerFooter alignWithMargins="0">
        <oddFooter>&amp;R&amp;"Book Antiqua,Bold"&amp;10Schedule-1/ Page &amp;P of &amp;N</oddFooter>
      </headerFooter>
    </customSheetView>
    <customSheetView guid="{C3C2F6BE-1796-4187-BF38-BACEF6057F57}"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2"/>
      <headerFooter alignWithMargins="0">
        <oddFooter>&amp;R&amp;"Book Antiqua,Bold"&amp;10Schedule-1/ Page &amp;P of &amp;N</oddFooter>
      </headerFooter>
    </customSheetView>
    <customSheetView guid="{5E2FF645-A015-403E-863B-BADF6B75C7D1}"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3"/>
      <headerFooter alignWithMargins="0">
        <oddFooter>&amp;R&amp;"Book Antiqua,Bold"&amp;10Schedule-1/ Page &amp;P of &amp;N</oddFooter>
      </headerFooter>
    </customSheetView>
    <customSheetView guid="{25334923-91A5-4F88-9A10-8FA88873EC26}"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4"/>
      <headerFooter alignWithMargins="0">
        <oddFooter>&amp;R&amp;"Book Antiqua,Bold"&amp;10Schedule-1/ Page &amp;P of &amp;N</oddFooter>
      </headerFooter>
    </customSheetView>
    <customSheetView guid="{BAD0225F-C858-4E40-A5E7-64BB5328C88A}" topLeftCell="A25">
      <selection activeCell="F32" sqref="F32"/>
      <colBreaks count="1" manualBreakCount="1">
        <brk id="7" max="1048575" man="1"/>
      </colBreaks>
      <pageMargins left="0" right="0" top="0" bottom="0" header="0" footer="0"/>
      <printOptions horizontalCentered="1"/>
      <pageSetup paperSize="9" scale="88" orientation="portrait" horizontalDpi="300" verticalDpi="300" r:id="rId5"/>
      <headerFooter alignWithMargins="0">
        <oddFooter>&amp;R&amp;"Book Antiqua,Bold"&amp;10Schedule-1/ Page &amp;P of &amp;N</oddFooter>
      </headerFooter>
    </customSheetView>
    <customSheetView guid="{CF0E662C-D3BC-4297-99E8-62C40B3B7AD9}"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6"/>
      <headerFooter alignWithMargins="0">
        <oddFooter>&amp;R&amp;"Book Antiqua,Bold"&amp;10Schedule-1/ Page &amp;P of &amp;N</oddFooter>
      </headerFooter>
    </customSheetView>
    <customSheetView guid="{BEF72719-4CCF-4C9B-95F6-0F3535FF30B3}"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7"/>
      <headerFooter alignWithMargins="0">
        <oddFooter>&amp;R&amp;"Book Antiqua,Bold"&amp;10Schedule-1/ Page &amp;P of &amp;N</oddFooter>
      </headerFooter>
    </customSheetView>
    <customSheetView guid="{398C7893-3C2A-4DA4-8552-014985533932}" state="hidden" topLeftCell="A36">
      <selection activeCell="G46" sqref="G46"/>
      <colBreaks count="1" manualBreakCount="1">
        <brk id="7" max="1048575" man="1"/>
      </colBreaks>
      <pageMargins left="0" right="0" top="0" bottom="0" header="0" footer="0"/>
      <printOptions horizontalCentered="1"/>
      <pageSetup paperSize="9" scale="88" orientation="portrait" horizontalDpi="300" verticalDpi="300" r:id="rId8"/>
      <headerFooter alignWithMargins="0">
        <oddFooter>&amp;R&amp;"Book Antiqua,Bold"&amp;10Schedule-1/ Page &amp;P of &amp;N</oddFooter>
      </headerFooter>
    </customSheetView>
  </customSheetViews>
  <mergeCells count="9">
    <mergeCell ref="A17:C17"/>
    <mergeCell ref="A47:G47"/>
    <mergeCell ref="C48:G49"/>
    <mergeCell ref="A3:G3"/>
    <mergeCell ref="A4:G4"/>
    <mergeCell ref="C8:E8"/>
    <mergeCell ref="C9:E9"/>
    <mergeCell ref="C10:E10"/>
    <mergeCell ref="C11:E11"/>
  </mergeCells>
  <printOptions horizontalCentered="1"/>
  <pageMargins left="0.511811023622047" right="0.26" top="0.48" bottom="0.54" header="0.25" footer="0.27"/>
  <pageSetup paperSize="9" scale="88" orientation="portrait" horizontalDpi="300" verticalDpi="300" r:id="rId9"/>
  <headerFooter alignWithMargins="0">
    <oddFooter>&amp;R&amp;"Book Antiqua,Bold"&amp;10Schedule-1/ Page &amp;P of &amp;N</oddFooter>
  </headerFooter>
  <colBreaks count="1" manualBreakCount="1">
    <brk id="7" max="1048575" man="1"/>
  </colBreaks>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53"/>
  </sheetPr>
  <dimension ref="A1:AA30"/>
  <sheetViews>
    <sheetView topLeftCell="A13" zoomScaleNormal="100" zoomScaleSheetLayoutView="100" workbookViewId="0">
      <selection activeCell="F20" sqref="F20:G24"/>
    </sheetView>
  </sheetViews>
  <sheetFormatPr defaultColWidth="9" defaultRowHeight="16.5"/>
  <cols>
    <col min="1" max="1" width="8.25" style="147" customWidth="1"/>
    <col min="2" max="2" width="7.375" style="147" customWidth="1"/>
    <col min="3" max="3" width="61.375" style="64" customWidth="1"/>
    <col min="4" max="4" width="7" style="63" customWidth="1"/>
    <col min="5" max="5" width="8.625" style="147" customWidth="1"/>
    <col min="6" max="6" width="12.25" style="63" customWidth="1"/>
    <col min="7" max="7" width="14.625" style="246" customWidth="1"/>
    <col min="8" max="8" width="17.75" style="27" customWidth="1"/>
    <col min="9" max="9" width="8" style="54" customWidth="1"/>
    <col min="10" max="10" width="17.5" style="54" customWidth="1"/>
    <col min="11" max="11" width="9" style="54" customWidth="1"/>
    <col min="12" max="12" width="9" style="135" customWidth="1"/>
    <col min="13" max="14" width="17.625" style="135" customWidth="1"/>
    <col min="15" max="27" width="9" style="135"/>
    <col min="28" max="16384" width="9" style="54"/>
  </cols>
  <sheetData>
    <row r="1" spans="1:14" ht="18" customHeight="1">
      <c r="A1" s="55" t="str">
        <f>Cover!B3</f>
        <v>Specification No.:WR1/NT/W-CABLE/DOM/F01/26/08125 (RFx No. 5002005451)</v>
      </c>
      <c r="B1" s="55"/>
      <c r="C1" s="56"/>
      <c r="D1" s="57"/>
      <c r="E1" s="57"/>
      <c r="F1" s="58"/>
      <c r="G1" s="59" t="s">
        <v>59</v>
      </c>
    </row>
    <row r="2" spans="1:14" ht="23.25" customHeight="1">
      <c r="A2" s="48"/>
      <c r="B2" s="48"/>
      <c r="C2" s="61"/>
      <c r="D2" s="62"/>
      <c r="E2" s="62"/>
      <c r="F2" s="27"/>
      <c r="G2" s="67"/>
    </row>
    <row r="3" spans="1:14" ht="44.25" customHeight="1">
      <c r="A3" s="552" t="str">
        <f>Cover!$B$2</f>
        <v>Supply of 220 KV XLPE cable along with termination module &amp; accessories including laying and termination at POWERGRID 400/220 kV Raipur  substation</v>
      </c>
      <c r="B3" s="552"/>
      <c r="C3" s="552"/>
      <c r="D3" s="552"/>
      <c r="E3" s="552"/>
      <c r="F3" s="552"/>
      <c r="G3" s="552"/>
      <c r="L3" s="141"/>
      <c r="N3" s="142"/>
    </row>
    <row r="4" spans="1:14" ht="32.25" customHeight="1">
      <c r="A4" s="553" t="s">
        <v>114</v>
      </c>
      <c r="B4" s="554"/>
      <c r="C4" s="554"/>
      <c r="D4" s="554"/>
      <c r="E4" s="554"/>
      <c r="F4" s="554"/>
      <c r="G4" s="554"/>
      <c r="H4" s="151"/>
      <c r="L4" s="141"/>
      <c r="N4" s="142"/>
    </row>
    <row r="5" spans="1:14" ht="18" customHeight="1">
      <c r="G5" s="67"/>
      <c r="L5" s="141"/>
      <c r="N5" s="142"/>
    </row>
    <row r="6" spans="1:14" ht="18" customHeight="1">
      <c r="A6" s="24" t="str">
        <f>'  Sch-1'!A6</f>
        <v>Bidder’s Name and Address</v>
      </c>
      <c r="B6" s="24"/>
      <c r="C6" s="25"/>
      <c r="D6" s="25"/>
      <c r="E6" s="253"/>
      <c r="F6" s="48" t="s">
        <v>38</v>
      </c>
      <c r="G6" s="67"/>
      <c r="H6" s="25"/>
      <c r="L6" s="141"/>
      <c r="N6" s="142"/>
    </row>
    <row r="7" spans="1:14" ht="18" customHeight="1">
      <c r="A7" s="143" t="str">
        <f>'  Sch-1'!A7</f>
        <v xml:space="preserve">Bidder as </v>
      </c>
      <c r="B7" s="143"/>
      <c r="F7" s="241" t="s">
        <v>39</v>
      </c>
      <c r="G7" s="67"/>
      <c r="H7" s="25"/>
      <c r="L7" s="141"/>
      <c r="N7" s="142"/>
    </row>
    <row r="8" spans="1:14">
      <c r="A8" s="24" t="s">
        <v>40</v>
      </c>
      <c r="B8" s="24"/>
      <c r="C8" s="564" t="str">
        <f>IF('  Sch-1'!C8=0, "", '  Sch-1'!C8)</f>
        <v/>
      </c>
      <c r="D8" s="564"/>
      <c r="E8" s="564"/>
      <c r="F8" s="242" t="s">
        <v>41</v>
      </c>
      <c r="G8" s="243"/>
      <c r="L8" s="141"/>
      <c r="N8" s="142"/>
    </row>
    <row r="9" spans="1:14">
      <c r="A9" s="24" t="s">
        <v>42</v>
      </c>
      <c r="B9" s="24"/>
      <c r="C9" s="564" t="str">
        <f>IF('  Sch-1'!C9=0, "", '  Sch-1'!C9)</f>
        <v/>
      </c>
      <c r="D9" s="564"/>
      <c r="E9" s="564"/>
      <c r="F9" s="242" t="s">
        <v>43</v>
      </c>
      <c r="G9" s="243"/>
      <c r="L9" s="141"/>
      <c r="N9" s="142"/>
    </row>
    <row r="10" spans="1:14">
      <c r="A10" s="25"/>
      <c r="B10" s="25"/>
      <c r="C10" s="564" t="str">
        <f>IF('  Sch-1'!C10=0, "", '  Sch-1'!C10)</f>
        <v/>
      </c>
      <c r="D10" s="564"/>
      <c r="E10" s="564"/>
      <c r="F10" s="242" t="s">
        <v>44</v>
      </c>
      <c r="G10" s="243"/>
    </row>
    <row r="11" spans="1:14">
      <c r="A11" s="25"/>
      <c r="B11" s="25"/>
      <c r="C11" s="564" t="str">
        <f>IF('  Sch-1'!C11=0, "", '  Sch-1'!C11)</f>
        <v/>
      </c>
      <c r="D11" s="564"/>
      <c r="E11" s="564"/>
      <c r="F11" s="242" t="s">
        <v>45</v>
      </c>
      <c r="G11" s="243"/>
    </row>
    <row r="12" spans="1:14" ht="18" customHeight="1">
      <c r="A12" s="25"/>
      <c r="B12" s="25"/>
      <c r="C12" s="26"/>
      <c r="D12" s="26"/>
      <c r="E12" s="254"/>
      <c r="F12" s="49"/>
      <c r="G12" s="67"/>
      <c r="H12" s="25"/>
    </row>
    <row r="13" spans="1:14" ht="18" customHeight="1">
      <c r="A13" s="25"/>
      <c r="B13" s="25"/>
      <c r="C13" s="24"/>
      <c r="D13" s="24"/>
      <c r="E13" s="255"/>
      <c r="F13" s="24"/>
      <c r="G13" s="59" t="s">
        <v>46</v>
      </c>
    </row>
    <row r="14" spans="1:14" ht="43.5" customHeight="1">
      <c r="A14" s="144" t="s">
        <v>47</v>
      </c>
      <c r="B14" s="144" t="s">
        <v>60</v>
      </c>
      <c r="C14" s="144" t="s">
        <v>49</v>
      </c>
      <c r="D14" s="145" t="s">
        <v>50</v>
      </c>
      <c r="E14" s="145" t="s">
        <v>51</v>
      </c>
      <c r="F14" s="144" t="s">
        <v>61</v>
      </c>
      <c r="G14" s="244" t="s">
        <v>53</v>
      </c>
      <c r="H14" s="129"/>
      <c r="M14" s="134"/>
      <c r="N14" s="134"/>
    </row>
    <row r="15" spans="1:14" ht="18" customHeight="1">
      <c r="A15" s="145">
        <v>1</v>
      </c>
      <c r="B15" s="145">
        <v>2</v>
      </c>
      <c r="C15" s="145">
        <v>3</v>
      </c>
      <c r="D15" s="145">
        <v>4</v>
      </c>
      <c r="E15" s="145">
        <v>5</v>
      </c>
      <c r="F15" s="145">
        <v>6</v>
      </c>
      <c r="G15" s="245" t="s">
        <v>54</v>
      </c>
      <c r="H15" s="100"/>
      <c r="M15" s="133"/>
      <c r="N15" s="133"/>
    </row>
    <row r="16" spans="1:14" ht="44.25" customHeight="1">
      <c r="A16" s="559" t="s">
        <v>115</v>
      </c>
      <c r="B16" s="560"/>
      <c r="C16" s="561"/>
      <c r="D16" s="145"/>
      <c r="E16" s="145"/>
      <c r="F16" s="145"/>
      <c r="G16" s="245"/>
      <c r="H16" s="100"/>
      <c r="M16" s="133"/>
      <c r="N16" s="133"/>
    </row>
    <row r="17" spans="1:27">
      <c r="A17" s="278" t="s">
        <v>116</v>
      </c>
      <c r="B17" s="278" t="s">
        <v>117</v>
      </c>
      <c r="C17" s="278"/>
      <c r="D17" s="284"/>
      <c r="E17" s="284"/>
      <c r="F17" s="279"/>
      <c r="G17" s="279"/>
      <c r="H17" s="100"/>
      <c r="M17" s="133"/>
      <c r="N17" s="133"/>
    </row>
    <row r="18" spans="1:27" ht="141.75">
      <c r="A18" s="284">
        <v>1</v>
      </c>
      <c r="B18" s="301" t="s">
        <v>118</v>
      </c>
      <c r="C18" s="305" t="s">
        <v>119</v>
      </c>
      <c r="D18" s="301"/>
      <c r="E18" s="303"/>
      <c r="F18" s="303"/>
      <c r="G18" s="279"/>
      <c r="H18" s="100"/>
      <c r="M18" s="133"/>
      <c r="N18" s="133"/>
    </row>
    <row r="19" spans="1:27" ht="47.25">
      <c r="A19" s="284"/>
      <c r="B19" s="301"/>
      <c r="C19" s="302" t="s">
        <v>120</v>
      </c>
      <c r="D19" s="301"/>
      <c r="E19" s="303"/>
      <c r="F19" s="303"/>
      <c r="G19" s="279"/>
      <c r="H19" s="100"/>
      <c r="M19" s="133"/>
      <c r="N19" s="133"/>
    </row>
    <row r="20" spans="1:27">
      <c r="A20" s="284"/>
      <c r="B20" s="301" t="s">
        <v>121</v>
      </c>
      <c r="C20" s="302" t="s">
        <v>122</v>
      </c>
      <c r="D20" s="301" t="s">
        <v>110</v>
      </c>
      <c r="E20" s="303">
        <v>40</v>
      </c>
      <c r="F20" s="280"/>
      <c r="G20" s="279"/>
      <c r="H20" s="100"/>
      <c r="M20" s="133"/>
      <c r="N20" s="133"/>
    </row>
    <row r="21" spans="1:27">
      <c r="A21" s="284">
        <v>2</v>
      </c>
      <c r="B21" s="301" t="s">
        <v>123</v>
      </c>
      <c r="C21" s="302" t="s">
        <v>124</v>
      </c>
      <c r="D21" s="301"/>
      <c r="E21" s="303"/>
      <c r="F21" s="303"/>
      <c r="G21" s="279"/>
      <c r="H21" s="100"/>
      <c r="M21" s="133"/>
      <c r="N21" s="133"/>
    </row>
    <row r="22" spans="1:27">
      <c r="A22" s="284"/>
      <c r="B22" s="301"/>
      <c r="C22" s="305" t="s">
        <v>125</v>
      </c>
      <c r="D22" s="301"/>
      <c r="E22" s="303"/>
      <c r="F22" s="303"/>
      <c r="G22" s="279"/>
      <c r="H22" s="100"/>
      <c r="M22" s="133"/>
      <c r="N22" s="133"/>
    </row>
    <row r="23" spans="1:27">
      <c r="A23" s="284"/>
      <c r="B23" s="301"/>
      <c r="C23" s="305" t="s">
        <v>126</v>
      </c>
      <c r="D23" s="301" t="s">
        <v>127</v>
      </c>
      <c r="E23" s="303">
        <v>35</v>
      </c>
      <c r="F23" s="280"/>
      <c r="G23" s="279"/>
      <c r="H23" s="100"/>
      <c r="M23" s="133"/>
      <c r="N23" s="133"/>
    </row>
    <row r="24" spans="1:27" s="296" customFormat="1" ht="18.75">
      <c r="A24" s="291"/>
      <c r="B24" s="292"/>
      <c r="C24" s="248" t="s">
        <v>128</v>
      </c>
      <c r="D24" s="293"/>
      <c r="E24" s="294"/>
      <c r="F24" s="295"/>
      <c r="G24" s="249"/>
      <c r="H24" s="100"/>
      <c r="L24" s="297"/>
      <c r="M24" s="133"/>
      <c r="N24" s="133"/>
      <c r="O24" s="297"/>
      <c r="P24" s="297"/>
      <c r="Q24" s="297"/>
      <c r="R24" s="297"/>
      <c r="S24" s="297"/>
      <c r="T24" s="297"/>
      <c r="U24" s="297"/>
      <c r="V24" s="297"/>
      <c r="W24" s="297"/>
      <c r="X24" s="297"/>
      <c r="Y24" s="297"/>
      <c r="Z24" s="297"/>
      <c r="AA24" s="297"/>
    </row>
    <row r="25" spans="1:27" ht="33.6" customHeight="1">
      <c r="C25" s="148"/>
      <c r="D25" s="183"/>
      <c r="E25" s="184"/>
      <c r="F25" s="66" t="s">
        <v>56</v>
      </c>
      <c r="G25" s="66" t="str">
        <f>IF('  Sch-1'!G124=0,"",'  Sch-1'!G124)</f>
        <v/>
      </c>
      <c r="M25" s="141"/>
      <c r="N25" s="152"/>
    </row>
    <row r="26" spans="1:27" ht="33.6" customHeight="1">
      <c r="A26" s="65" t="s">
        <v>55</v>
      </c>
      <c r="B26" s="65"/>
      <c r="C26" s="149" t="str">
        <f>IF('  Sch-1'!C124=0,"", '  Sch-1'!C124)</f>
        <v/>
      </c>
      <c r="D26" s="185"/>
      <c r="E26" s="184"/>
      <c r="F26" s="66" t="s">
        <v>58</v>
      </c>
      <c r="G26" s="66" t="str">
        <f>IF('  Sch-1'!G125=0,"",'  Sch-1'!G125)</f>
        <v/>
      </c>
    </row>
    <row r="27" spans="1:27" ht="33.6" customHeight="1">
      <c r="A27" s="65" t="s">
        <v>57</v>
      </c>
      <c r="B27" s="65"/>
      <c r="C27" s="149" t="str">
        <f>IF('  Sch-1'!C125=0,"", '  Sch-1'!C125)</f>
        <v/>
      </c>
      <c r="D27" s="27"/>
      <c r="E27" s="62"/>
    </row>
    <row r="28" spans="1:27" ht="33.6" customHeight="1">
      <c r="A28" s="62"/>
      <c r="B28" s="62"/>
      <c r="C28" s="61"/>
      <c r="D28" s="27"/>
      <c r="E28" s="62"/>
      <c r="F28" s="66"/>
      <c r="G28" s="67"/>
    </row>
    <row r="29" spans="1:27">
      <c r="A29" s="62"/>
      <c r="B29" s="62"/>
      <c r="C29" s="61"/>
      <c r="D29" s="27"/>
      <c r="E29" s="27"/>
      <c r="F29" s="27"/>
      <c r="G29" s="27"/>
    </row>
    <row r="30" spans="1:27">
      <c r="A30" s="62"/>
      <c r="B30" s="62"/>
      <c r="C30" s="285"/>
    </row>
  </sheetData>
  <sheetProtection formatColumns="0" formatRows="0" selectLockedCells="1"/>
  <customSheetViews>
    <customSheetView guid="{F2279B93-E4FF-4A81-B734-06F92F73708D}"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1"/>
      <headerFooter alignWithMargins="0">
        <oddFooter>&amp;R&amp;"Book Antiqua,Bold"&amp;10Schedule-2/ Page &amp;P of &amp;N</oddFooter>
      </headerFooter>
    </customSheetView>
    <customSheetView guid="{C3C2F6BE-1796-4187-BF38-BACEF6057F57}"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2"/>
      <headerFooter alignWithMargins="0">
        <oddFooter>&amp;R&amp;"Book Antiqua,Bold"&amp;10Schedule-2/ Page &amp;P of &amp;N</oddFooter>
      </headerFooter>
    </customSheetView>
    <customSheetView guid="{5E2FF645-A015-403E-863B-BADF6B75C7D1}"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3"/>
      <headerFooter alignWithMargins="0">
        <oddFooter>&amp;R&amp;"Book Antiqua,Bold"&amp;10Schedule-2/ Page &amp;P of &amp;N</oddFooter>
      </headerFooter>
    </customSheetView>
    <customSheetView guid="{25334923-91A5-4F88-9A10-8FA88873EC26}"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4"/>
      <headerFooter alignWithMargins="0">
        <oddFooter>&amp;R&amp;"Book Antiqua,Bold"&amp;10Schedule-2/ Page &amp;P of &amp;N</oddFooter>
      </headerFooter>
    </customSheetView>
    <customSheetView guid="{BAD0225F-C858-4E40-A5E7-64BB5328C88A}" topLeftCell="A13">
      <selection activeCell="F18" sqref="F18"/>
      <colBreaks count="1" manualBreakCount="1">
        <brk id="7" max="1048575" man="1"/>
      </colBreaks>
      <pageMargins left="0" right="0" top="0" bottom="0" header="0" footer="0"/>
      <printOptions horizontalCentered="1"/>
      <pageSetup paperSize="9" scale="92" orientation="portrait" horizontalDpi="300" verticalDpi="300" r:id="rId5"/>
      <headerFooter alignWithMargins="0">
        <oddFooter>&amp;R&amp;"Book Antiqua,Bold"&amp;10Schedule-2/ Page &amp;P of &amp;N</oddFooter>
      </headerFooter>
    </customSheetView>
    <customSheetView guid="{CF0E662C-D3BC-4297-99E8-62C40B3B7AD9}"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6"/>
      <headerFooter alignWithMargins="0">
        <oddFooter>&amp;R&amp;"Book Antiqua,Bold"&amp;10Schedule-2/ Page &amp;P of &amp;N</oddFooter>
      </headerFooter>
    </customSheetView>
    <customSheetView guid="{BEF72719-4CCF-4C9B-95F6-0F3535FF30B3}"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7"/>
      <headerFooter alignWithMargins="0">
        <oddFooter>&amp;R&amp;"Book Antiqua,Bold"&amp;10Schedule-2/ Page &amp;P of &amp;N</oddFooter>
      </headerFooter>
    </customSheetView>
    <customSheetView guid="{398C7893-3C2A-4DA4-8552-014985533932}" state="hidden" topLeftCell="A13">
      <selection activeCell="F20" sqref="F20:G24"/>
      <colBreaks count="1" manualBreakCount="1">
        <brk id="7" max="1048575" man="1"/>
      </colBreaks>
      <pageMargins left="0" right="0" top="0" bottom="0" header="0" footer="0"/>
      <printOptions horizontalCentered="1"/>
      <pageSetup paperSize="9" scale="92" orientation="portrait" horizontalDpi="300" verticalDpi="300" r:id="rId8"/>
      <headerFooter alignWithMargins="0">
        <oddFooter>&amp;R&amp;"Book Antiqua,Bold"&amp;10Schedule-2/ Page &amp;P of &amp;N</oddFooter>
      </headerFooter>
    </customSheetView>
  </customSheetViews>
  <mergeCells count="7">
    <mergeCell ref="A16:C16"/>
    <mergeCell ref="A3:G3"/>
    <mergeCell ref="A4:G4"/>
    <mergeCell ref="C8:E8"/>
    <mergeCell ref="C9:E9"/>
    <mergeCell ref="C10:E10"/>
    <mergeCell ref="C11:E11"/>
  </mergeCells>
  <printOptions horizontalCentered="1"/>
  <pageMargins left="0.51181102362204722" right="0.26" top="0.54" bottom="0.61" header="0.25" footer="0.43"/>
  <pageSetup paperSize="9" scale="92" orientation="portrait" horizontalDpi="300" verticalDpi="300" r:id="rId9"/>
  <headerFooter alignWithMargins="0">
    <oddFooter>&amp;R&amp;"Book Antiqua,Bold"&amp;10Schedule-2/ Page &amp;P of &amp;N</oddFooter>
  </headerFooter>
  <colBreaks count="1" manualBreakCount="1">
    <brk id="7" max="1048575" man="1"/>
  </colBreaks>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10"/>
  </sheetPr>
  <dimension ref="A1:O68"/>
  <sheetViews>
    <sheetView view="pageBreakPreview" zoomScaleNormal="100" zoomScaleSheetLayoutView="100" workbookViewId="0">
      <selection activeCell="F21" sqref="F21"/>
    </sheetView>
  </sheetViews>
  <sheetFormatPr defaultColWidth="9" defaultRowHeight="16.5"/>
  <cols>
    <col min="1" max="1" width="10.625" style="328" customWidth="1"/>
    <col min="2" max="2" width="17.125" style="329" bestFit="1" customWidth="1"/>
    <col min="3" max="3" width="84.125" style="329" customWidth="1"/>
    <col min="4" max="4" width="9.375" style="328" customWidth="1"/>
    <col min="5" max="5" width="9.75" style="328" customWidth="1"/>
    <col min="6" max="6" width="14.5" style="343" customWidth="1"/>
    <col min="7" max="7" width="17.625" style="406" customWidth="1"/>
    <col min="8" max="8" width="10.5" style="322" hidden="1" customWidth="1"/>
    <col min="9" max="9" width="10.125" style="322" hidden="1" customWidth="1"/>
    <col min="10" max="10" width="13.125" style="322" hidden="1" customWidth="1"/>
    <col min="11" max="11" width="9" style="322" hidden="1" customWidth="1"/>
    <col min="12" max="12" width="0" style="322" hidden="1" customWidth="1"/>
    <col min="13" max="15" width="17.625" style="322" hidden="1" customWidth="1"/>
    <col min="16" max="33" width="0" style="322" hidden="1" customWidth="1"/>
    <col min="34" max="16384" width="9" style="322"/>
  </cols>
  <sheetData>
    <row r="1" spans="1:14">
      <c r="A1" s="256" t="str">
        <f>Cover!B3</f>
        <v>Specification No.:WR1/NT/W-CABLE/DOM/F01/26/08125 (RFx No. 5002005451)</v>
      </c>
      <c r="B1" s="281"/>
      <c r="C1" s="281"/>
      <c r="D1" s="306"/>
      <c r="E1" s="306"/>
      <c r="F1" s="341"/>
      <c r="G1" s="400" t="s">
        <v>129</v>
      </c>
    </row>
    <row r="2" spans="1:14">
      <c r="A2" s="323"/>
      <c r="B2" s="326"/>
      <c r="C2" s="326"/>
      <c r="D2" s="319"/>
      <c r="E2" s="319"/>
      <c r="F2" s="342"/>
      <c r="G2" s="401"/>
    </row>
    <row r="3" spans="1:14" ht="46.5" customHeight="1">
      <c r="A3" s="565" t="str">
        <f>Cover!$B$2</f>
        <v>Supply of 220 KV XLPE cable along with termination module &amp; accessories including laying and termination at POWERGRID 400/220 kV Raipur  substation</v>
      </c>
      <c r="B3" s="565"/>
      <c r="C3" s="565"/>
      <c r="D3" s="565"/>
      <c r="E3" s="565"/>
      <c r="F3" s="565"/>
      <c r="G3" s="565"/>
      <c r="L3" s="323" t="s">
        <v>130</v>
      </c>
      <c r="N3" s="324"/>
    </row>
    <row r="4" spans="1:14" ht="18.75">
      <c r="A4" s="543" t="s">
        <v>340</v>
      </c>
      <c r="B4" s="544"/>
      <c r="C4" s="544"/>
      <c r="D4" s="544"/>
      <c r="E4" s="544"/>
      <c r="F4" s="544"/>
      <c r="G4" s="544"/>
      <c r="L4" s="323" t="s">
        <v>131</v>
      </c>
      <c r="N4" s="324"/>
    </row>
    <row r="5" spans="1:14" s="375" customFormat="1" ht="33.75">
      <c r="A5" s="372"/>
      <c r="B5" s="373"/>
      <c r="C5" s="373"/>
      <c r="D5" s="372"/>
      <c r="E5" s="372"/>
      <c r="F5" s="374"/>
      <c r="G5" s="402"/>
      <c r="L5" s="376" t="s">
        <v>132</v>
      </c>
      <c r="N5" s="377"/>
    </row>
    <row r="6" spans="1:14">
      <c r="A6" s="26" t="str">
        <f>'  Sch-1'!A6</f>
        <v>Bidder’s Name and Address</v>
      </c>
      <c r="B6" s="331"/>
      <c r="C6" s="331"/>
      <c r="D6" s="331"/>
      <c r="E6" s="331"/>
      <c r="F6" s="342" t="s">
        <v>38</v>
      </c>
      <c r="G6" s="401"/>
      <c r="H6" s="331"/>
      <c r="L6" s="323" t="s">
        <v>133</v>
      </c>
      <c r="N6" s="324"/>
    </row>
    <row r="7" spans="1:14">
      <c r="A7" s="313" t="str">
        <f>'  Sch-1'!A7</f>
        <v xml:space="preserve">Bidder as </v>
      </c>
      <c r="F7" s="344" t="s">
        <v>39</v>
      </c>
      <c r="G7" s="401"/>
      <c r="H7" s="331"/>
      <c r="L7" s="323" t="s">
        <v>134</v>
      </c>
      <c r="N7" s="324"/>
    </row>
    <row r="8" spans="1:14">
      <c r="A8" s="26" t="s">
        <v>40</v>
      </c>
      <c r="B8" s="339" t="str">
        <f>IF('  Sch-1'!C8=0, "", '  Sch-1'!C8)</f>
        <v/>
      </c>
      <c r="C8" s="339"/>
      <c r="D8" s="339"/>
      <c r="E8" s="339"/>
      <c r="F8" s="345" t="s">
        <v>41</v>
      </c>
      <c r="G8" s="403"/>
      <c r="L8" s="323" t="s">
        <v>135</v>
      </c>
      <c r="N8" s="324"/>
    </row>
    <row r="9" spans="1:14">
      <c r="A9" s="26" t="s">
        <v>42</v>
      </c>
      <c r="B9" s="339" t="str">
        <f>IF('  Sch-1'!C9=0, "", '  Sch-1'!C9)</f>
        <v/>
      </c>
      <c r="C9" s="339"/>
      <c r="D9" s="339"/>
      <c r="E9" s="339"/>
      <c r="F9" s="345" t="s">
        <v>43</v>
      </c>
      <c r="G9" s="403"/>
      <c r="L9" s="323" t="s">
        <v>136</v>
      </c>
      <c r="N9" s="324"/>
    </row>
    <row r="10" spans="1:14">
      <c r="A10" s="331"/>
      <c r="B10" s="339" t="str">
        <f>IF('  Sch-1'!C10=0, "", '  Sch-1'!C10)</f>
        <v/>
      </c>
      <c r="C10" s="339"/>
      <c r="D10" s="339"/>
      <c r="E10" s="339"/>
      <c r="F10" s="345" t="s">
        <v>44</v>
      </c>
      <c r="G10" s="403"/>
    </row>
    <row r="11" spans="1:14">
      <c r="A11" s="331"/>
      <c r="B11" s="339" t="str">
        <f>IF('  Sch-1'!C11=0, "", '  Sch-1'!C11)</f>
        <v/>
      </c>
      <c r="C11" s="339"/>
      <c r="D11" s="339"/>
      <c r="E11" s="339"/>
      <c r="F11" s="345" t="s">
        <v>45</v>
      </c>
      <c r="G11" s="403"/>
    </row>
    <row r="12" spans="1:14">
      <c r="A12" s="331"/>
      <c r="B12" s="26"/>
      <c r="C12" s="26"/>
      <c r="D12" s="26"/>
      <c r="E12" s="26"/>
      <c r="F12" s="344"/>
      <c r="G12" s="401"/>
    </row>
    <row r="13" spans="1:14">
      <c r="A13" s="331"/>
      <c r="B13" s="26"/>
      <c r="C13" s="26"/>
      <c r="D13" s="26"/>
      <c r="E13" s="26"/>
      <c r="F13" s="346"/>
      <c r="G13" s="400" t="s">
        <v>46</v>
      </c>
    </row>
    <row r="14" spans="1:14" s="319" customFormat="1">
      <c r="A14" s="389" t="s">
        <v>137</v>
      </c>
      <c r="B14" s="390" t="s">
        <v>138</v>
      </c>
      <c r="C14" s="391" t="s">
        <v>139</v>
      </c>
      <c r="D14" s="261" t="s">
        <v>50</v>
      </c>
      <c r="E14" s="261" t="s">
        <v>51</v>
      </c>
      <c r="F14" s="378" t="s">
        <v>140</v>
      </c>
      <c r="G14" s="408" t="s">
        <v>53</v>
      </c>
      <c r="M14" s="325"/>
      <c r="N14" s="325"/>
    </row>
    <row r="15" spans="1:14">
      <c r="A15" s="261">
        <v>1</v>
      </c>
      <c r="B15" s="261">
        <v>2</v>
      </c>
      <c r="C15" s="261">
        <v>4</v>
      </c>
      <c r="D15" s="261">
        <v>5</v>
      </c>
      <c r="E15" s="261">
        <v>6</v>
      </c>
      <c r="F15" s="361">
        <v>7</v>
      </c>
      <c r="G15" s="404" t="s">
        <v>141</v>
      </c>
      <c r="M15" s="315"/>
      <c r="N15" s="315"/>
    </row>
    <row r="16" spans="1:14" s="368" customFormat="1" ht="35.25" customHeight="1">
      <c r="A16" s="570" t="s">
        <v>338</v>
      </c>
      <c r="B16" s="571"/>
      <c r="C16" s="571"/>
      <c r="D16" s="571"/>
      <c r="E16" s="571"/>
      <c r="F16" s="571"/>
      <c r="G16" s="571"/>
      <c r="H16" s="572"/>
    </row>
    <row r="17" spans="1:10" s="368" customFormat="1">
      <c r="A17" s="459">
        <v>10</v>
      </c>
      <c r="B17" s="485">
        <v>100003359</v>
      </c>
      <c r="C17" s="489" t="s">
        <v>359</v>
      </c>
      <c r="D17" s="490" t="s">
        <v>332</v>
      </c>
      <c r="E17" s="491">
        <v>8</v>
      </c>
      <c r="F17" s="409"/>
      <c r="G17" s="478">
        <f t="shared" ref="G17:G21" si="0">E17*F17</f>
        <v>0</v>
      </c>
    </row>
    <row r="18" spans="1:10" s="368" customFormat="1">
      <c r="A18" s="459">
        <v>20</v>
      </c>
      <c r="B18" s="485">
        <v>100003013</v>
      </c>
      <c r="C18" s="489" t="s">
        <v>360</v>
      </c>
      <c r="D18" s="490" t="s">
        <v>337</v>
      </c>
      <c r="E18" s="491">
        <v>3</v>
      </c>
      <c r="F18" s="409"/>
      <c r="G18" s="478">
        <f t="shared" si="0"/>
        <v>0</v>
      </c>
    </row>
    <row r="19" spans="1:10" s="368" customFormat="1">
      <c r="A19" s="459">
        <v>30</v>
      </c>
      <c r="B19" s="485">
        <v>100017033</v>
      </c>
      <c r="C19" s="489" t="s">
        <v>361</v>
      </c>
      <c r="D19" s="490" t="s">
        <v>332</v>
      </c>
      <c r="E19" s="491">
        <v>5</v>
      </c>
      <c r="F19" s="409"/>
      <c r="G19" s="478">
        <f t="shared" si="0"/>
        <v>0</v>
      </c>
    </row>
    <row r="20" spans="1:10" s="368" customFormat="1">
      <c r="A20" s="462"/>
      <c r="B20" s="463"/>
      <c r="C20" s="493" t="s">
        <v>348</v>
      </c>
      <c r="D20" s="463"/>
      <c r="E20" s="463"/>
      <c r="F20" s="464"/>
      <c r="G20" s="479"/>
    </row>
    <row r="21" spans="1:10" s="368" customFormat="1" ht="31.5">
      <c r="A21" s="459">
        <v>480</v>
      </c>
      <c r="B21" s="490">
        <v>100003712</v>
      </c>
      <c r="C21" s="489" t="s">
        <v>362</v>
      </c>
      <c r="D21" s="490" t="s">
        <v>337</v>
      </c>
      <c r="E21" s="492">
        <v>0.75</v>
      </c>
      <c r="F21" s="409"/>
      <c r="G21" s="478">
        <f t="shared" si="0"/>
        <v>0</v>
      </c>
    </row>
    <row r="22" spans="1:10" s="340" customFormat="1">
      <c r="A22" s="474"/>
      <c r="B22" s="476"/>
      <c r="C22" s="476" t="s">
        <v>142</v>
      </c>
      <c r="D22" s="474"/>
      <c r="E22" s="413"/>
      <c r="F22" s="475"/>
      <c r="G22" s="480">
        <f>SUM(G17:G21)</f>
        <v>0</v>
      </c>
      <c r="H22" s="340">
        <f>0.18</f>
        <v>0.18</v>
      </c>
      <c r="I22" s="340" t="e">
        <f>#REF!*H22</f>
        <v>#REF!</v>
      </c>
      <c r="J22" s="340" t="e">
        <f>534250+I22</f>
        <v>#REF!</v>
      </c>
    </row>
    <row r="23" spans="1:10">
      <c r="A23" s="352"/>
      <c r="B23" s="348"/>
      <c r="C23" s="348"/>
      <c r="D23" s="347"/>
      <c r="E23" s="362"/>
    </row>
    <row r="24" spans="1:10">
      <c r="A24" s="350"/>
      <c r="B24" s="349"/>
      <c r="C24" s="349"/>
      <c r="D24" s="350"/>
      <c r="E24" s="350"/>
    </row>
    <row r="25" spans="1:10">
      <c r="A25" s="315" t="s">
        <v>55</v>
      </c>
      <c r="B25" s="264">
        <f>'Names of Bidder'!D23</f>
        <v>0</v>
      </c>
      <c r="C25" s="264"/>
      <c r="D25" s="283" t="str">
        <f>IF('  Sch-1'!C285=0,"", '  Sch-1'!C285)</f>
        <v/>
      </c>
      <c r="E25" s="322"/>
      <c r="F25" s="407" t="s">
        <v>56</v>
      </c>
      <c r="H25" s="320">
        <f>'Names of Bidder'!D18</f>
        <v>0</v>
      </c>
    </row>
    <row r="26" spans="1:10">
      <c r="A26" s="315" t="s">
        <v>57</v>
      </c>
      <c r="B26" s="264">
        <f>'Names of Bidder'!D24</f>
        <v>0</v>
      </c>
      <c r="C26" s="264"/>
      <c r="D26" s="283" t="str">
        <f>IF('  Sch-1'!C286=0,"", '  Sch-1'!C286)</f>
        <v/>
      </c>
      <c r="E26" s="322"/>
      <c r="F26" s="407" t="s">
        <v>58</v>
      </c>
      <c r="H26" s="320">
        <f>'Names of Bidder'!D19</f>
        <v>0</v>
      </c>
    </row>
    <row r="27" spans="1:10">
      <c r="A27" s="350"/>
      <c r="B27" s="349"/>
      <c r="C27" s="349"/>
      <c r="D27" s="350"/>
      <c r="E27" s="363"/>
    </row>
    <row r="28" spans="1:10">
      <c r="A28" s="350"/>
      <c r="B28" s="349"/>
      <c r="C28" s="349"/>
      <c r="D28" s="350"/>
      <c r="E28" s="350"/>
    </row>
    <row r="29" spans="1:10">
      <c r="A29" s="567"/>
      <c r="B29" s="349"/>
      <c r="C29" s="349"/>
      <c r="D29" s="567"/>
      <c r="E29" s="568"/>
    </row>
    <row r="30" spans="1:10">
      <c r="A30" s="567"/>
      <c r="B30" s="349"/>
      <c r="C30" s="349"/>
      <c r="D30" s="567"/>
      <c r="E30" s="568"/>
    </row>
    <row r="31" spans="1:10">
      <c r="A31" s="347"/>
      <c r="B31" s="351"/>
      <c r="C31" s="351"/>
      <c r="D31" s="364"/>
      <c r="E31" s="365"/>
    </row>
    <row r="32" spans="1:10">
      <c r="A32" s="569"/>
      <c r="B32" s="348"/>
      <c r="C32" s="348"/>
      <c r="D32" s="364"/>
      <c r="E32" s="365"/>
    </row>
    <row r="33" spans="1:5">
      <c r="A33" s="569"/>
      <c r="B33" s="353"/>
      <c r="C33" s="353"/>
      <c r="D33" s="364"/>
      <c r="E33" s="365"/>
    </row>
    <row r="34" spans="1:5">
      <c r="A34" s="352"/>
      <c r="B34" s="353"/>
      <c r="C34" s="353"/>
      <c r="D34" s="364"/>
      <c r="E34" s="365"/>
    </row>
    <row r="35" spans="1:5">
      <c r="A35" s="350"/>
      <c r="B35" s="353"/>
      <c r="C35" s="353"/>
      <c r="D35" s="364"/>
      <c r="E35" s="363"/>
    </row>
    <row r="36" spans="1:5">
      <c r="A36" s="350"/>
      <c r="B36" s="353"/>
      <c r="C36" s="353"/>
      <c r="D36" s="364"/>
      <c r="E36" s="365"/>
    </row>
    <row r="37" spans="1:5">
      <c r="A37" s="350"/>
      <c r="B37" s="353"/>
      <c r="C37" s="353"/>
      <c r="D37" s="364"/>
      <c r="E37" s="363"/>
    </row>
    <row r="38" spans="1:5">
      <c r="A38" s="350"/>
      <c r="B38" s="353"/>
      <c r="C38" s="353"/>
      <c r="D38" s="364"/>
      <c r="E38" s="363"/>
    </row>
    <row r="39" spans="1:5">
      <c r="A39" s="350"/>
      <c r="B39" s="353"/>
      <c r="C39" s="353"/>
      <c r="D39" s="350"/>
      <c r="E39" s="363"/>
    </row>
    <row r="40" spans="1:5">
      <c r="A40" s="350"/>
      <c r="B40" s="353"/>
      <c r="C40" s="353"/>
      <c r="D40" s="364"/>
      <c r="E40" s="365"/>
    </row>
    <row r="41" spans="1:5">
      <c r="A41" s="350"/>
      <c r="B41" s="366"/>
      <c r="C41" s="366"/>
      <c r="D41" s="350"/>
      <c r="E41" s="362"/>
    </row>
    <row r="42" spans="1:5">
      <c r="A42" s="347"/>
      <c r="B42" s="354"/>
      <c r="C42" s="354"/>
      <c r="D42" s="364"/>
      <c r="E42" s="365"/>
    </row>
    <row r="43" spans="1:5">
      <c r="A43" s="350"/>
      <c r="B43" s="353"/>
      <c r="C43" s="353"/>
      <c r="D43" s="350"/>
      <c r="E43" s="362"/>
    </row>
    <row r="44" spans="1:5">
      <c r="A44" s="347"/>
      <c r="B44" s="355"/>
      <c r="C44" s="355"/>
      <c r="D44" s="364"/>
      <c r="E44" s="365"/>
    </row>
    <row r="45" spans="1:5">
      <c r="A45" s="347"/>
      <c r="B45" s="353"/>
      <c r="C45" s="353"/>
      <c r="D45" s="350"/>
      <c r="E45" s="362"/>
    </row>
    <row r="46" spans="1:5">
      <c r="A46" s="347"/>
      <c r="B46" s="353"/>
      <c r="C46" s="353"/>
      <c r="D46" s="350"/>
      <c r="E46" s="362"/>
    </row>
    <row r="47" spans="1:5">
      <c r="A47" s="347"/>
      <c r="B47" s="353"/>
      <c r="C47" s="353"/>
      <c r="D47" s="350"/>
      <c r="E47" s="362"/>
    </row>
    <row r="48" spans="1:5">
      <c r="A48" s="356"/>
      <c r="B48" s="353"/>
      <c r="C48" s="353"/>
      <c r="D48" s="367"/>
      <c r="E48" s="365"/>
    </row>
    <row r="49" spans="1:5">
      <c r="A49" s="350"/>
      <c r="B49" s="353"/>
      <c r="C49" s="353"/>
      <c r="D49" s="350"/>
      <c r="E49" s="362"/>
    </row>
    <row r="50" spans="1:5">
      <c r="A50" s="356"/>
      <c r="B50" s="355"/>
      <c r="C50" s="355"/>
      <c r="D50" s="367"/>
      <c r="E50" s="365"/>
    </row>
    <row r="51" spans="1:5">
      <c r="A51" s="350"/>
      <c r="B51" s="353"/>
      <c r="C51" s="353"/>
      <c r="D51" s="350"/>
      <c r="E51" s="363"/>
    </row>
    <row r="52" spans="1:5">
      <c r="A52" s="350"/>
      <c r="B52" s="353"/>
      <c r="C52" s="353"/>
      <c r="D52" s="350"/>
      <c r="E52" s="363"/>
    </row>
    <row r="53" spans="1:5">
      <c r="A53" s="350"/>
      <c r="B53" s="353"/>
      <c r="C53" s="353"/>
      <c r="D53" s="350"/>
      <c r="E53" s="363"/>
    </row>
    <row r="54" spans="1:5">
      <c r="A54" s="350"/>
      <c r="B54" s="353"/>
      <c r="C54" s="353"/>
      <c r="D54" s="350"/>
      <c r="E54" s="363"/>
    </row>
    <row r="55" spans="1:5">
      <c r="A55" s="357"/>
      <c r="B55" s="358"/>
      <c r="C55" s="358"/>
      <c r="D55" s="357"/>
      <c r="E55" s="350"/>
    </row>
    <row r="56" spans="1:5">
      <c r="A56" s="357"/>
      <c r="B56" s="358"/>
      <c r="C56" s="358"/>
      <c r="D56" s="357"/>
      <c r="E56" s="350"/>
    </row>
    <row r="57" spans="1:5">
      <c r="A57" s="357"/>
      <c r="B57" s="359"/>
      <c r="C57" s="359"/>
      <c r="D57" s="350"/>
      <c r="E57" s="363"/>
    </row>
    <row r="58" spans="1:5">
      <c r="A58" s="357"/>
      <c r="B58" s="359"/>
      <c r="C58" s="359"/>
      <c r="D58" s="357"/>
      <c r="E58" s="350"/>
    </row>
    <row r="59" spans="1:5">
      <c r="A59" s="357"/>
      <c r="B59" s="359"/>
      <c r="C59" s="359"/>
      <c r="D59" s="357"/>
      <c r="E59" s="363"/>
    </row>
    <row r="60" spans="1:5">
      <c r="A60" s="357"/>
      <c r="B60" s="359"/>
      <c r="C60" s="359"/>
      <c r="D60" s="357"/>
      <c r="E60" s="350"/>
    </row>
    <row r="61" spans="1:5">
      <c r="A61" s="566"/>
      <c r="B61" s="358"/>
      <c r="C61" s="358"/>
      <c r="D61" s="566"/>
      <c r="E61" s="567"/>
    </row>
    <row r="62" spans="1:5">
      <c r="A62" s="566"/>
      <c r="B62" s="359"/>
      <c r="C62" s="359"/>
      <c r="D62" s="566"/>
      <c r="E62" s="567"/>
    </row>
    <row r="63" spans="1:5">
      <c r="A63" s="357"/>
      <c r="B63" s="359"/>
      <c r="C63" s="359"/>
      <c r="D63" s="357"/>
      <c r="E63" s="350"/>
    </row>
    <row r="64" spans="1:5">
      <c r="A64" s="357"/>
      <c r="B64" s="359"/>
      <c r="C64" s="359"/>
      <c r="D64" s="357"/>
      <c r="E64" s="363"/>
    </row>
    <row r="65" spans="1:5">
      <c r="A65" s="357"/>
      <c r="B65" s="359"/>
      <c r="C65" s="359"/>
      <c r="D65" s="357"/>
      <c r="E65" s="350"/>
    </row>
    <row r="66" spans="1:5">
      <c r="A66" s="357"/>
      <c r="B66" s="359"/>
      <c r="C66" s="359"/>
      <c r="D66" s="357"/>
      <c r="E66" s="363"/>
    </row>
    <row r="67" spans="1:5">
      <c r="A67" s="357"/>
      <c r="B67" s="359"/>
      <c r="C67" s="359"/>
      <c r="D67" s="357"/>
      <c r="E67" s="350"/>
    </row>
    <row r="68" spans="1:5">
      <c r="A68" s="357"/>
      <c r="B68" s="359"/>
      <c r="C68" s="359"/>
      <c r="D68" s="357"/>
      <c r="E68" s="363"/>
    </row>
  </sheetData>
  <sheetProtection algorithmName="SHA-512" hashValue="6kvqoaz6beSY1jWLoRa5makIVKUP3I7UI+/xUQO5yIudXr7DsEbEPM7qJJ1pgmjAMaH5hF9PfYUej4UK2zDl0A==" saltValue="szdPHvR1qu2HtkLOPSefdQ==" spinCount="100000" sheet="1" formatColumns="0" formatRows="0" selectLockedCells="1"/>
  <customSheetViews>
    <customSheetView guid="{F2279B93-E4FF-4A81-B734-06F92F73708D}" showPageBreaks="1" printArea="1" hiddenRows="1" hiddenColumns="1" view="pageBreakPreview">
      <selection activeCell="E25" sqref="E25"/>
      <colBreaks count="1" manualBreakCount="1">
        <brk id="6" max="1048575" man="1"/>
      </colBreaks>
      <pageMargins left="0" right="0" top="0" bottom="0" header="0" footer="0"/>
      <printOptions horizontalCentered="1"/>
      <pageSetup paperSize="9" scale="48" orientation="portrait" horizontalDpi="300" verticalDpi="300" r:id="rId1"/>
      <headerFooter alignWithMargins="0">
        <oddFooter>&amp;R&amp;"Book Antiqua,Bold"&amp;10Schedule-3/ Page &amp;P of &amp;N</oddFooter>
      </headerFooter>
    </customSheetView>
    <customSheetView guid="{C3C2F6BE-1796-4187-BF38-BACEF6057F57}" showPageBreaks="1" printArea="1" hiddenColumns="1" view="pageBreakPreview">
      <selection activeCell="E19" sqref="E19"/>
      <colBreaks count="1" manualBreakCount="1">
        <brk id="6" max="1048575" man="1"/>
      </colBreaks>
      <pageMargins left="0" right="0" top="0" bottom="0" header="0" footer="0"/>
      <printOptions horizontalCentered="1"/>
      <pageSetup paperSize="9" scale="64" orientation="portrait" horizontalDpi="300" verticalDpi="300" r:id="rId2"/>
      <headerFooter alignWithMargins="0">
        <oddFooter>&amp;R&amp;"Book Antiqua,Bold"&amp;10Schedule-3/ Page &amp;P of &amp;N</oddFooter>
      </headerFooter>
    </customSheetView>
    <customSheetView guid="{5E2FF645-A015-403E-863B-BADF6B75C7D1}" showPageBreaks="1" printArea="1" hiddenColumns="1" view="pageBreakPreview">
      <selection activeCell="E21" sqref="E21"/>
      <rowBreaks count="6" manualBreakCount="6">
        <brk id="54" max="5" man="1"/>
        <brk id="98" max="5" man="1"/>
        <brk id="128" max="5" man="1"/>
        <brk id="163" max="5" man="1"/>
        <brk id="216" max="5" man="1"/>
        <brk id="250" max="5" man="1"/>
      </rowBreaks>
      <colBreaks count="1" manualBreakCount="1">
        <brk id="6" max="1048575" man="1"/>
      </colBreaks>
      <pageMargins left="0" right="0" top="0" bottom="0" header="0" footer="0"/>
      <printOptions horizontalCentered="1"/>
      <pageSetup paperSize="9" scale="64" orientation="portrait" horizontalDpi="300" verticalDpi="300" r:id="rId3"/>
      <headerFooter alignWithMargins="0">
        <oddFooter>&amp;R&amp;"Book Antiqua,Bold"&amp;10Schedule-3/ Page &amp;P of &amp;N</oddFooter>
      </headerFooter>
    </customSheetView>
    <customSheetView guid="{25334923-91A5-4F88-9A10-8FA88873EC26}" hiddenColumns="1" topLeftCell="A31">
      <selection activeCell="E36" sqref="E36:E38"/>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Antiqua,Bold"&amp;10Schedule-3/ Page &amp;P of &amp;N</oddFooter>
      </headerFooter>
    </customSheetView>
    <customSheetView guid="{4F47A486-EA66-4D4B-9D65-1ABEAC31AACE}" scale="85" hiddenColumns="1" topLeftCell="A7">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Antiqua,Bold"&amp;10Schedule-3/ Page &amp;P of &amp;N</oddFooter>
      </headerFooter>
    </customSheetView>
    <customSheetView guid="{1A26D3B9-AD8D-4AE9-81F5-E0DF795F4658}">
      <selection activeCell="C16" sqref="C16"/>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Antiqua,Bold"&amp;10Schedule-3/ Page &amp;P of &amp;N</oddFooter>
      </headerFooter>
    </customSheetView>
    <customSheetView guid="{B0EE7D76-5806-4718-BDAD-3A3EA691E5E4}" topLeftCell="A7">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Antiqua,Bold"&amp;10Schedule-3/ Page &amp;P of &amp;N</oddFooter>
      </headerFooter>
    </customSheetView>
    <customSheetView guid="{696D9240-6693-44E8-B9A4-2BFADD101EE2}">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4F65FF32-EC61-4022-A399-2986D7B6B8B3}" showPageBreaks="1" zeroValues="0" printArea="1" view="pageBreakPreview" showRuler="0" topLeftCell="A20">
      <selection activeCell="B2" sqref="B2:E2"/>
      <colBreaks count="1" manualBreakCount="1">
        <brk id="6" max="1048575" man="1"/>
      </colBreaks>
      <pageMargins left="0" right="0" top="0" bottom="0" header="0" footer="0"/>
      <printOptions horizontalCentered="1"/>
      <pageSetup paperSize="9" scale="87" orientation="portrait" horizontalDpi="300" verticalDpi="300" r:id="rId9"/>
      <headerFooter alignWithMargins="0">
        <oddFooter>&amp;R&amp;"Book Antiqua,Bold"&amp;10Page &amp;P of &amp;N</oddFooter>
      </headerFooter>
    </customSheetView>
    <customSheetView guid="{58D82F59-8CF6-455F-B9F4-081499FDF243}" topLeftCell="A7">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Antiqua,Bold"&amp;10Schedule-3/ Page &amp;P of &amp;N</oddFooter>
      </headerFooter>
    </customSheetView>
    <customSheetView guid="{B1277D53-29D6-4226-81E2-084FB62977B6}" topLeftCell="A16">
      <selection activeCell="B25" sqref="B25:G26"/>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E95B21C1-D936-4435-AF6F-90CF0B6A7506}" topLeftCell="A16">
      <selection activeCell="B25" sqref="B25:G26"/>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8DC3BA4D-7811-4245-A3D0-7EE4A8A001CA}" scale="85" hiddenColumns="1" topLeftCell="A4">
      <selection activeCell="H24" sqref="H24:J27"/>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BAD0225F-C858-4E40-A5E7-64BB5328C88A}" hiddenColumns="1" topLeftCell="A55">
      <selection activeCell="E34" sqref="E34"/>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CF0E662C-D3BC-4297-99E8-62C40B3B7AD9}" showPageBreaks="1" printArea="1" hiddenColumns="1" view="pageBreakPreview" topLeftCell="A248">
      <selection activeCell="E259" sqref="E259"/>
      <rowBreaks count="6" manualBreakCount="6">
        <brk id="54" max="5" man="1"/>
        <brk id="98" max="5" man="1"/>
        <brk id="128" max="5" man="1"/>
        <brk id="166" max="5" man="1"/>
        <brk id="217" max="5" man="1"/>
        <brk id="251" max="5" man="1"/>
      </rowBreaks>
      <colBreaks count="1" manualBreakCount="1">
        <brk id="6" max="1048575" man="1"/>
      </colBreaks>
      <pageMargins left="0" right="0" top="0" bottom="0" header="0" footer="0"/>
      <printOptions horizontalCentered="1"/>
      <pageSetup paperSize="9" scale="64" orientation="portrait" horizontalDpi="300" verticalDpi="300" r:id="rId15"/>
      <headerFooter alignWithMargins="0">
        <oddFooter>&amp;R&amp;"Book Antiqua,Bold"&amp;10Schedule-3/ Page &amp;P of &amp;N</oddFooter>
      </headerFooter>
    </customSheetView>
    <customSheetView guid="{BEF72719-4CCF-4C9B-95F6-0F3535FF30B3}" showPageBreaks="1" printArea="1" hiddenColumns="1" view="pageBreakPreview" topLeftCell="A43">
      <selection activeCell="E19" sqref="E19"/>
      <colBreaks count="1" manualBreakCount="1">
        <brk id="6" max="1048575" man="1"/>
      </colBreaks>
      <pageMargins left="0" right="0" top="0" bottom="0" header="0" footer="0"/>
      <printOptions horizontalCentered="1"/>
      <pageSetup paperSize="9" scale="64" orientation="portrait" horizontalDpi="300" verticalDpi="300" r:id="rId16"/>
      <headerFooter alignWithMargins="0">
        <oddFooter>&amp;R&amp;"Book Antiqua,Bold"&amp;10Schedule-3/ Page &amp;P of &amp;N</oddFooter>
      </headerFooter>
    </customSheetView>
    <customSheetView guid="{398C7893-3C2A-4DA4-8552-014985533932}" showPageBreaks="1" printArea="1" hiddenRows="1" hiddenColumns="1" view="pageBreakPreview">
      <selection activeCell="E25" sqref="E25"/>
      <colBreaks count="1" manualBreakCount="1">
        <brk id="6" max="1048575" man="1"/>
      </colBreaks>
      <pageMargins left="0" right="0" top="0" bottom="0" header="0" footer="0"/>
      <printOptions horizontalCentered="1"/>
      <pageSetup paperSize="9" scale="48" orientation="portrait" horizontalDpi="300" verticalDpi="300" r:id="rId17"/>
      <headerFooter alignWithMargins="0">
        <oddFooter>&amp;R&amp;"Book Antiqua,Bold"&amp;10Schedule-3/ Page &amp;P of &amp;N</oddFooter>
      </headerFooter>
    </customSheetView>
  </customSheetViews>
  <mergeCells count="10">
    <mergeCell ref="A3:G3"/>
    <mergeCell ref="A4:G4"/>
    <mergeCell ref="A61:A62"/>
    <mergeCell ref="D61:D62"/>
    <mergeCell ref="E61:E62"/>
    <mergeCell ref="A29:A30"/>
    <mergeCell ref="D29:D30"/>
    <mergeCell ref="E29:E30"/>
    <mergeCell ref="A32:A33"/>
    <mergeCell ref="A16:H16"/>
  </mergeCells>
  <phoneticPr fontId="3" type="noConversion"/>
  <printOptions horizontalCentered="1"/>
  <pageMargins left="0.51181102362204722" right="0.26" top="0.54" bottom="0.51" header="0.27" footer="0.32"/>
  <pageSetup paperSize="9" scale="48" orientation="portrait" horizontalDpi="300" verticalDpi="300" r:id="rId18"/>
  <headerFooter alignWithMargins="0">
    <oddFooter>&amp;R&amp;"Book Antiqua,Bold"&amp;10Schedule-3/ Page &amp;P of &amp;N</oddFooter>
  </headerFooter>
  <colBreaks count="1" manualBreakCount="1">
    <brk id="7" max="1048575" man="1"/>
  </colBreaks>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13"/>
  </sheetPr>
  <dimension ref="A1:I24"/>
  <sheetViews>
    <sheetView view="pageBreakPreview" topLeftCell="A3" zoomScaleNormal="89" zoomScaleSheetLayoutView="100" workbookViewId="0">
      <selection activeCell="D20" sqref="D20"/>
    </sheetView>
  </sheetViews>
  <sheetFormatPr defaultColWidth="10" defaultRowHeight="16.5"/>
  <cols>
    <col min="1" max="1" width="10.625" style="33" customWidth="1"/>
    <col min="2" max="2" width="27.5" style="33" customWidth="1"/>
    <col min="3" max="3" width="22.5" style="33" customWidth="1"/>
    <col min="4" max="4" width="39.75" style="33" customWidth="1"/>
    <col min="5" max="6" width="10" style="31"/>
    <col min="7" max="7" width="10" style="31" customWidth="1"/>
    <col min="8" max="8" width="21.875" style="31" customWidth="1"/>
    <col min="9" max="14" width="10" style="31" customWidth="1"/>
    <col min="15" max="16384" width="10" style="31"/>
  </cols>
  <sheetData>
    <row r="1" spans="1:9" ht="18" customHeight="1">
      <c r="A1" s="44" t="str">
        <f>Cover!B3</f>
        <v>Specification No.:WR1/NT/W-CABLE/DOM/F01/26/08125 (RFx No. 5002005451)</v>
      </c>
      <c r="B1" s="45"/>
      <c r="C1" s="4"/>
      <c r="D1" s="5" t="s">
        <v>143</v>
      </c>
    </row>
    <row r="2" spans="1:9" ht="18" customHeight="1">
      <c r="A2" s="2"/>
      <c r="B2" s="6"/>
      <c r="C2" s="1"/>
      <c r="D2" s="1"/>
    </row>
    <row r="3" spans="1:9" ht="89.25" customHeight="1">
      <c r="A3" s="501" t="str">
        <f>Cover!$B$2</f>
        <v>Supply of 220 KV XLPE cable along with termination module &amp; accessories including laying and termination at POWERGRID 400/220 kV Raipur  substation</v>
      </c>
      <c r="B3" s="501"/>
      <c r="C3" s="501"/>
      <c r="D3" s="501"/>
      <c r="E3" s="37"/>
      <c r="F3" s="37"/>
    </row>
    <row r="4" spans="1:9" ht="21.95" customHeight="1">
      <c r="A4" s="502" t="s">
        <v>144</v>
      </c>
      <c r="B4" s="502"/>
      <c r="C4" s="502"/>
      <c r="D4" s="502"/>
    </row>
    <row r="5" spans="1:9" ht="18" customHeight="1">
      <c r="A5" s="32"/>
    </row>
    <row r="6" spans="1:9" ht="18" customHeight="1">
      <c r="A6" s="24" t="str">
        <f>'  Sch-1'!A6</f>
        <v>Bidder’s Name and Address</v>
      </c>
      <c r="D6" s="46" t="s">
        <v>38</v>
      </c>
      <c r="E6" s="27"/>
      <c r="F6" s="25"/>
    </row>
    <row r="7" spans="1:9" ht="18" customHeight="1">
      <c r="A7" s="124" t="str">
        <f>'  Sch-1'!A7</f>
        <v xml:space="preserve">Bidder as </v>
      </c>
      <c r="D7" s="179" t="s">
        <v>39</v>
      </c>
      <c r="E7" s="27"/>
      <c r="F7" s="25"/>
    </row>
    <row r="8" spans="1:9">
      <c r="A8" s="34" t="s">
        <v>145</v>
      </c>
      <c r="B8" s="499" t="str">
        <f>IF('  Sch-1'!C8=0, "", '  Sch-1'!C8)</f>
        <v/>
      </c>
      <c r="C8" s="499"/>
      <c r="D8" s="190" t="s">
        <v>41</v>
      </c>
      <c r="E8" s="49"/>
      <c r="F8" s="27"/>
    </row>
    <row r="9" spans="1:9">
      <c r="A9" s="34" t="s">
        <v>146</v>
      </c>
      <c r="B9" s="499" t="str">
        <f>IF('  Sch-1'!C9=0, "", '  Sch-1'!C9)</f>
        <v/>
      </c>
      <c r="C9" s="499"/>
      <c r="D9" s="190" t="s">
        <v>43</v>
      </c>
      <c r="E9" s="49"/>
      <c r="F9" s="27"/>
    </row>
    <row r="10" spans="1:9">
      <c r="A10" s="35"/>
      <c r="B10" s="499" t="str">
        <f>IF('  Sch-1'!C10=0, "", '  Sch-1'!C10)</f>
        <v/>
      </c>
      <c r="C10" s="499"/>
      <c r="D10" s="190" t="s">
        <v>44</v>
      </c>
      <c r="E10" s="49"/>
      <c r="F10" s="27"/>
    </row>
    <row r="11" spans="1:9">
      <c r="A11" s="35"/>
      <c r="B11" s="499" t="str">
        <f>IF('  Sch-1'!C11=0, "", '  Sch-1'!C11)</f>
        <v/>
      </c>
      <c r="C11" s="499"/>
      <c r="D11" s="190" t="s">
        <v>45</v>
      </c>
      <c r="E11" s="49"/>
      <c r="F11" s="27"/>
      <c r="I11" s="230"/>
    </row>
    <row r="12" spans="1:9" ht="18" customHeight="1">
      <c r="A12" s="38"/>
      <c r="B12" s="38"/>
      <c r="C12" s="38"/>
      <c r="D12" s="47"/>
    </row>
    <row r="13" spans="1:9" ht="21.95" customHeight="1">
      <c r="A13" s="201" t="s">
        <v>147</v>
      </c>
      <c r="B13" s="503" t="s">
        <v>148</v>
      </c>
      <c r="C13" s="503"/>
      <c r="D13" s="202"/>
    </row>
    <row r="14" spans="1:9" ht="39" customHeight="1">
      <c r="A14" s="203"/>
      <c r="B14" s="500"/>
      <c r="C14" s="500"/>
      <c r="D14" s="204"/>
    </row>
    <row r="15" spans="1:9" ht="21.95" customHeight="1">
      <c r="A15" s="203" t="s">
        <v>149</v>
      </c>
      <c r="B15" s="497" t="s">
        <v>365</v>
      </c>
      <c r="C15" s="498"/>
      <c r="D15" s="204">
        <f>'  Sch-1'!G123</f>
        <v>0</v>
      </c>
    </row>
    <row r="16" spans="1:9" ht="42" customHeight="1">
      <c r="A16" s="203" t="s">
        <v>150</v>
      </c>
      <c r="B16" s="497" t="s">
        <v>363</v>
      </c>
      <c r="C16" s="498"/>
      <c r="D16" s="204">
        <f>'  Sch-2'!G21</f>
        <v>0</v>
      </c>
    </row>
    <row r="17" spans="1:6" ht="0.6" customHeight="1">
      <c r="A17" s="203"/>
      <c r="B17" s="500"/>
      <c r="C17" s="500"/>
      <c r="D17" s="204"/>
    </row>
    <row r="18" spans="1:6" ht="31.5" customHeight="1">
      <c r="A18" s="198">
        <v>3</v>
      </c>
      <c r="B18" s="497" t="s">
        <v>364</v>
      </c>
      <c r="C18" s="498"/>
      <c r="D18" s="369">
        <f>'Sch-3'!G22</f>
        <v>0</v>
      </c>
    </row>
    <row r="19" spans="1:6" ht="36.75" customHeight="1">
      <c r="A19" s="198"/>
      <c r="B19" s="496" t="s">
        <v>152</v>
      </c>
      <c r="C19" s="496"/>
      <c r="D19" s="204">
        <f>SUM(D15:D18)</f>
        <v>0</v>
      </c>
    </row>
    <row r="20" spans="1:6" ht="30" customHeight="1">
      <c r="A20" s="51"/>
      <c r="B20" s="52"/>
      <c r="C20" s="52"/>
      <c r="D20" s="53"/>
    </row>
    <row r="21" spans="1:6" ht="30" customHeight="1">
      <c r="A21" s="28" t="s">
        <v>55</v>
      </c>
      <c r="B21" s="85" t="str">
        <f>IF('  Sch-1'!C124=0,"", '  Sch-1'!C124)</f>
        <v/>
      </c>
      <c r="C21" s="29"/>
      <c r="D21" s="187"/>
      <c r="F21" s="30"/>
    </row>
    <row r="22" spans="1:6" ht="30" customHeight="1">
      <c r="A22" s="28" t="s">
        <v>57</v>
      </c>
      <c r="B22" s="85" t="str">
        <f>IF('  Sch-1'!C125=0,"", '  Sch-1'!C125)</f>
        <v/>
      </c>
      <c r="C22" s="29" t="s">
        <v>56</v>
      </c>
      <c r="D22" s="68" t="str">
        <f>IF('  Sch-1'!G124=0,"",'  Sch-1'!G124)</f>
        <v/>
      </c>
      <c r="F22" s="2"/>
    </row>
    <row r="23" spans="1:6" ht="30" customHeight="1">
      <c r="A23" s="3"/>
      <c r="B23" s="186"/>
      <c r="C23" s="29" t="s">
        <v>58</v>
      </c>
      <c r="D23" s="68" t="str">
        <f>IF('  Sch-1'!G125=0,"",'  Sch-1'!G125)</f>
        <v/>
      </c>
      <c r="F23" s="2"/>
    </row>
    <row r="24" spans="1:6" ht="30" customHeight="1">
      <c r="A24" s="3"/>
      <c r="B24" s="6"/>
      <c r="C24" s="29"/>
      <c r="D24" s="3"/>
      <c r="F24" s="30"/>
    </row>
  </sheetData>
  <sheetProtection algorithmName="SHA-512" hashValue="Y9lKAW3akHvCMw9gk7SXItNPWyvKxBVA7jarcqhb4RvAT4k3AyV0rHRKkFuGhCCO/M4ni3bVdkbpHNAgyUxV4Q==" saltValue="4s/C7JaM6/niIhmRHS1qdQ==" spinCount="100000" sheet="1" formatColumns="0" formatRows="0" selectLockedCells="1"/>
  <customSheetViews>
    <customSheetView guid="{F2279B93-E4FF-4A81-B734-06F92F73708D}" showPageBreaks="1" printArea="1" hiddenRows="1" view="pageBreakPreview" topLeftCell="A7">
      <selection activeCell="E15" sqref="E15"/>
      <pageMargins left="0" right="0" top="0" bottom="0" header="0" footer="0"/>
      <printOptions horizontalCentered="1"/>
      <pageSetup paperSize="9" scale="95" fitToHeight="0" orientation="portrait" r:id="rId1"/>
      <headerFooter alignWithMargins="0">
        <oddFooter>&amp;R&amp;"Book Antiqua,Bold"&amp;10Schedule-6/ Page &amp;P of &amp;N</oddFooter>
      </headerFooter>
    </customSheetView>
    <customSheetView guid="{C3C2F6BE-1796-4187-BF38-BACEF6057F57}" scale="89" hiddenRows="1">
      <selection activeCell="D40" sqref="D40"/>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5E2FF645-A015-403E-863B-BADF6B75C7D1}" scale="89" hiddenRows="1">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25334923-91A5-4F88-9A10-8FA88873EC26}" scale="89" hiddenRows="1" topLeftCell="A13">
      <selection activeCell="F28" sqref="F28"/>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4F47A486-EA66-4D4B-9D65-1ABEAC31AACE}" scale="68" hiddenColumns="1" topLeftCell="A4">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A26D3B9-AD8D-4AE9-81F5-E0DF795F4658}" topLeftCell="B13">
      <selection activeCell="G22" sqref="G22"/>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B0EE7D76-5806-4718-BDAD-3A3EA691E5E4}" topLeftCell="A16">
      <selection activeCell="F15" sqref="F15"/>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696D9240-6693-44E8-B9A4-2BFADD101EE2}">
      <selection activeCell="F15" sqref="F15"/>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4F65FF32-EC61-4022-A399-2986D7B6B8B3}" showPageBreaks="1" zeroValues="0" printArea="1" view="pageBreakPreview" showRuler="0">
      <selection activeCell="B2" sqref="B2:E2"/>
      <pageMargins left="0" right="0" top="0" bottom="0" header="0" footer="0"/>
      <printOptions horizontalCentered="1"/>
      <pageSetup paperSize="9" fitToHeight="0" orientation="portrait" r:id="rId9"/>
      <headerFooter alignWithMargins="0">
        <oddFooter>&amp;R&amp;"Book Antiqua,Bold"&amp;10Page &amp;P of &amp;N</oddFooter>
      </headerFooter>
    </customSheetView>
    <customSheetView guid="{58D82F59-8CF6-455F-B9F4-081499FDF243}">
      <selection activeCell="F15" sqref="F15"/>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B1277D53-29D6-4226-81E2-084FB62977B6}">
      <selection activeCell="B28" sqref="B28:D30"/>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E95B21C1-D936-4435-AF6F-90CF0B6A7506}">
      <selection activeCell="B28" sqref="B28:D30"/>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8DC3BA4D-7811-4245-A3D0-7EE4A8A001CA}" scale="77" hiddenColumns="1" topLeftCell="A7">
      <selection activeCell="G1" sqref="G1:N65536"/>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BAD0225F-C858-4E40-A5E7-64BB5328C88A}" scale="68">
      <selection activeCell="B25" sqref="B25:C25"/>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CF0E662C-D3BC-4297-99E8-62C40B3B7AD9}" scale="89" hiddenRows="1" topLeftCell="A7">
      <selection activeCell="D45" sqref="D45"/>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BEF72719-4CCF-4C9B-95F6-0F3535FF30B3}" scale="89" hiddenRows="1">
      <selection activeCell="J15" sqref="J15"/>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398C7893-3C2A-4DA4-8552-014985533932}" showPageBreaks="1" printArea="1" hiddenRows="1" view="pageBreakPreview" topLeftCell="A7">
      <selection activeCell="E15" sqref="E15"/>
      <pageMargins left="0" right="0" top="0" bottom="0" header="0" footer="0"/>
      <printOptions horizontalCentered="1"/>
      <pageSetup paperSize="9" scale="95" fitToHeight="0" orientation="portrait" r:id="rId17"/>
      <headerFooter alignWithMargins="0">
        <oddFooter>&amp;R&amp;"Book Antiqua,Bold"&amp;10Schedule-6/ Page &amp;P of &amp;N</oddFooter>
      </headerFooter>
    </customSheetView>
  </customSheetViews>
  <mergeCells count="13">
    <mergeCell ref="B8:C8"/>
    <mergeCell ref="A3:D3"/>
    <mergeCell ref="A4:D4"/>
    <mergeCell ref="B13:C13"/>
    <mergeCell ref="B14:C14"/>
    <mergeCell ref="B19:C19"/>
    <mergeCell ref="B18:C18"/>
    <mergeCell ref="B16:C16"/>
    <mergeCell ref="B10:C10"/>
    <mergeCell ref="B9:C9"/>
    <mergeCell ref="B17:C17"/>
    <mergeCell ref="B11:C11"/>
    <mergeCell ref="B15:C15"/>
  </mergeCells>
  <phoneticPr fontId="2" type="noConversion"/>
  <printOptions horizontalCentered="1"/>
  <pageMargins left="0.5" right="0.38" top="0.56999999999999995" bottom="0.48" header="0.38" footer="0.24"/>
  <pageSetup paperSize="9" scale="95" fitToHeight="0" orientation="portrait" r:id="rId18"/>
  <headerFooter alignWithMargins="0">
    <oddFooter>&amp;R&amp;"Book Antiqua,Bold"&amp;10Schedule-6/ Page &amp;P of &amp;N</oddFooter>
  </headerFooter>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Basic Data</vt:lpstr>
      <vt:lpstr>Cover</vt:lpstr>
      <vt:lpstr>Names of Bidder</vt:lpstr>
      <vt:lpstr>  Sch-1</vt:lpstr>
      <vt:lpstr>  Sch-2</vt:lpstr>
      <vt:lpstr> (Part-III) Sch-1</vt:lpstr>
      <vt:lpstr> (Part-III) Sch-2</vt:lpstr>
      <vt:lpstr>Sch-3</vt:lpstr>
      <vt:lpstr>Sch-4</vt:lpstr>
      <vt:lpstr>Sch-5 After Discount</vt:lpstr>
      <vt:lpstr>Discount</vt:lpstr>
      <vt:lpstr>Bid Form 2nd Envelope</vt:lpstr>
      <vt:lpstr>N-W</vt:lpstr>
      <vt:lpstr>'  Sch-1'!Print_Area</vt:lpstr>
      <vt:lpstr>'  Sch-2'!Print_Area</vt:lpstr>
      <vt:lpstr>' (Part-III) Sch-1'!Print_Area</vt:lpstr>
      <vt:lpstr>' (Part-III) Sch-2'!Print_Area</vt:lpstr>
      <vt:lpstr>'Bid Form 2nd Envelope'!Print_Area</vt:lpstr>
      <vt:lpstr>Cover!Print_Area</vt:lpstr>
      <vt:lpstr>Discount!Print_Area</vt:lpstr>
      <vt:lpstr>'Names of Bidder'!Print_Area</vt:lpstr>
      <vt:lpstr>'Sch-3'!Print_Area</vt:lpstr>
      <vt:lpstr>'Sch-4'!Print_Area</vt:lpstr>
      <vt:lpstr>'Sch-5 After Discount'!Print_Area</vt:lpstr>
      <vt:lpstr>'  Sch-1'!Print_Titles</vt:lpstr>
      <vt:lpstr>'  Sch-2'!Print_Titles</vt:lpstr>
      <vt:lpstr>' (Part-III) Sch-1'!Print_Titles</vt:lpstr>
      <vt:lpstr>' (Part-III) Sch-2'!Print_Titles</vt:lpstr>
      <vt:lpstr>'Sch-3'!Print_Titles</vt:lpstr>
      <vt:lpstr>'Sch-4'!Print_Titles</vt:lpstr>
      <vt:lpstr>'Sch-5 After Discount'!Print_Titles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Pallavi Mishra {पल्लवी मिश्रा}</cp:lastModifiedBy>
  <cp:revision/>
  <dcterms:created xsi:type="dcterms:W3CDTF">2001-07-26T10:23:15Z</dcterms:created>
  <dcterms:modified xsi:type="dcterms:W3CDTF">2026-06-30T12:07:21Z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2025-11-20T11:37:00Z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af49eb41-6275-42b5-82d1-8efef0d33e75</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